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hidePivotFieldList="1"/>
  <mc:AlternateContent xmlns:mc="http://schemas.openxmlformats.org/markup-compatibility/2006">
    <mc:Choice Requires="x15">
      <x15ac:absPath xmlns:x15ac="http://schemas.microsoft.com/office/spreadsheetml/2010/11/ac" url="C:\Users\wartunduaga\Desktop\"/>
    </mc:Choice>
  </mc:AlternateContent>
  <bookViews>
    <workbookView xWindow="0" yWindow="0" windowWidth="24000" windowHeight="9735" tabRatio="906"/>
  </bookViews>
  <sheets>
    <sheet name="PLAN MEJORAMIENTO CGR - INVIAS" sheetId="37" r:id="rId1"/>
  </sheets>
  <definedNames>
    <definedName name="_xlnm._FilterDatabase" localSheetId="0" hidden="1">'PLAN MEJORAMIENTO CGR - INVIAS'!$A$1:$AB$518</definedName>
    <definedName name="_xlnm.Print_Area" localSheetId="0">'PLAN MEJORAMIENTO CGR - INVIAS'!$F$244:$M$433</definedName>
  </definedNames>
  <calcPr calcId="152511"/>
</workbook>
</file>

<file path=xl/calcChain.xml><?xml version="1.0" encoding="utf-8"?>
<calcChain xmlns="http://schemas.openxmlformats.org/spreadsheetml/2006/main">
  <c r="R350" i="37" l="1"/>
  <c r="N2" i="37" l="1"/>
  <c r="N3" i="37"/>
  <c r="N4" i="37"/>
  <c r="N5" i="37"/>
  <c r="N6" i="37"/>
  <c r="N7" i="37"/>
  <c r="N8" i="37"/>
  <c r="N9" i="37"/>
  <c r="S9" i="37" s="1"/>
  <c r="AA3" i="37"/>
  <c r="AA4" i="37"/>
  <c r="AA5" i="37" s="1"/>
  <c r="AA6" i="37"/>
  <c r="AA7" i="37" s="1"/>
  <c r="AA8" i="37"/>
  <c r="AA9" i="37" s="1"/>
  <c r="AA10" i="37"/>
  <c r="AA2" i="37"/>
  <c r="AE3" i="37"/>
  <c r="AF3" i="37" s="1"/>
  <c r="Z3" i="37" s="1"/>
  <c r="AB3" i="37" s="1"/>
  <c r="AE4" i="37"/>
  <c r="AE5" i="37" s="1"/>
  <c r="AF5" i="37" s="1"/>
  <c r="Z5" i="37" s="1"/>
  <c r="AE6" i="37"/>
  <c r="AE7" i="37" s="1"/>
  <c r="AF7" i="37" s="1"/>
  <c r="Z7" i="37" s="1"/>
  <c r="AE8" i="37"/>
  <c r="AE9" i="37" s="1"/>
  <c r="AF9" i="37" s="1"/>
  <c r="Z9" i="37" s="1"/>
  <c r="AF8" i="37"/>
  <c r="Z8" i="37" s="1"/>
  <c r="AE10" i="37"/>
  <c r="AF10" i="37" s="1"/>
  <c r="AE2" i="37"/>
  <c r="AF2" i="37" s="1"/>
  <c r="Z2" i="37" s="1"/>
  <c r="AB2" i="37" s="1"/>
  <c r="AF6" i="37"/>
  <c r="Z6" i="37" s="1"/>
  <c r="R3" i="37"/>
  <c r="R4" i="37"/>
  <c r="R5" i="37"/>
  <c r="X5" i="37"/>
  <c r="R6" i="37"/>
  <c r="S6" i="37" s="1"/>
  <c r="R7" i="37"/>
  <c r="X7" i="37"/>
  <c r="R8" i="37"/>
  <c r="R9" i="37"/>
  <c r="X9" i="37"/>
  <c r="R2" i="37"/>
  <c r="S2" i="37" s="1"/>
  <c r="R11" i="37"/>
  <c r="X11" i="37"/>
  <c r="R12" i="37"/>
  <c r="R13" i="37"/>
  <c r="X13" i="37"/>
  <c r="R14" i="37"/>
  <c r="R15" i="37"/>
  <c r="R16" i="37"/>
  <c r="R17" i="37"/>
  <c r="R18" i="37"/>
  <c r="R19" i="37"/>
  <c r="R20" i="37"/>
  <c r="R21" i="37"/>
  <c r="X21" i="37"/>
  <c r="R22" i="37"/>
  <c r="R23" i="37"/>
  <c r="R24" i="37"/>
  <c r="X24" i="37"/>
  <c r="R25" i="37"/>
  <c r="X25" i="37"/>
  <c r="R26" i="37"/>
  <c r="R27" i="37"/>
  <c r="X27" i="37"/>
  <c r="R28" i="37"/>
  <c r="X28" i="37"/>
  <c r="R29" i="37"/>
  <c r="R30" i="37"/>
  <c r="X30" i="37"/>
  <c r="R31" i="37"/>
  <c r="X31" i="37"/>
  <c r="R32" i="37"/>
  <c r="R33" i="37"/>
  <c r="X33" i="37"/>
  <c r="R34" i="37"/>
  <c r="X34" i="37"/>
  <c r="R35" i="37"/>
  <c r="R36" i="37"/>
  <c r="X36" i="37"/>
  <c r="R37" i="37"/>
  <c r="X37" i="37"/>
  <c r="R38" i="37"/>
  <c r="R39" i="37"/>
  <c r="R40" i="37"/>
  <c r="R41" i="37"/>
  <c r="X41" i="37"/>
  <c r="R42" i="37"/>
  <c r="X42" i="37"/>
  <c r="R43" i="37"/>
  <c r="R44" i="37"/>
  <c r="X44" i="37"/>
  <c r="R45" i="37"/>
  <c r="R46" i="37"/>
  <c r="X46" i="37"/>
  <c r="R47" i="37"/>
  <c r="R48" i="37"/>
  <c r="X48" i="37"/>
  <c r="R49" i="37"/>
  <c r="R50" i="37"/>
  <c r="X50" i="37"/>
  <c r="R51" i="37"/>
  <c r="R52" i="37"/>
  <c r="R53" i="37"/>
  <c r="X53" i="37"/>
  <c r="R54" i="37"/>
  <c r="R55" i="37"/>
  <c r="X55" i="37"/>
  <c r="R56" i="37"/>
  <c r="R57" i="37"/>
  <c r="R58" i="37"/>
  <c r="X58" i="37"/>
  <c r="R59" i="37"/>
  <c r="X59" i="37"/>
  <c r="R60" i="37"/>
  <c r="X60" i="37"/>
  <c r="R61" i="37"/>
  <c r="R62" i="37"/>
  <c r="R63" i="37"/>
  <c r="X63" i="37"/>
  <c r="R64" i="37"/>
  <c r="X64" i="37"/>
  <c r="R65" i="37"/>
  <c r="X65" i="37"/>
  <c r="R66" i="37"/>
  <c r="R67" i="37"/>
  <c r="X67" i="37"/>
  <c r="R68" i="37"/>
  <c r="R69" i="37"/>
  <c r="R70" i="37"/>
  <c r="X70" i="37"/>
  <c r="R71" i="37"/>
  <c r="X71" i="37"/>
  <c r="R72" i="37"/>
  <c r="X72" i="37"/>
  <c r="R73" i="37"/>
  <c r="R74" i="37"/>
  <c r="R75" i="37"/>
  <c r="X75" i="37"/>
  <c r="R76" i="37"/>
  <c r="X76" i="37"/>
  <c r="R77" i="37"/>
  <c r="X77" i="37"/>
  <c r="R78" i="37"/>
  <c r="R79" i="37"/>
  <c r="R80" i="37"/>
  <c r="R81" i="37"/>
  <c r="R82" i="37"/>
  <c r="R83" i="37"/>
  <c r="R84" i="37"/>
  <c r="R85" i="37"/>
  <c r="R86" i="37"/>
  <c r="R87" i="37"/>
  <c r="R88" i="37"/>
  <c r="R89" i="37"/>
  <c r="R90" i="37"/>
  <c r="R91" i="37"/>
  <c r="R92" i="37"/>
  <c r="R93" i="37"/>
  <c r="R94" i="37"/>
  <c r="R95" i="37"/>
  <c r="R96" i="37"/>
  <c r="R97" i="37"/>
  <c r="R98" i="37"/>
  <c r="R99" i="37"/>
  <c r="R100" i="37"/>
  <c r="R101" i="37"/>
  <c r="R102" i="37"/>
  <c r="R103" i="37"/>
  <c r="R104" i="37"/>
  <c r="R105" i="37"/>
  <c r="R106" i="37"/>
  <c r="R107" i="37"/>
  <c r="R108" i="37"/>
  <c r="R109" i="37"/>
  <c r="R110" i="37"/>
  <c r="R111" i="37"/>
  <c r="R112" i="37"/>
  <c r="R113" i="37"/>
  <c r="R114" i="37"/>
  <c r="R115" i="37"/>
  <c r="R116" i="37"/>
  <c r="R117" i="37"/>
  <c r="R118" i="37"/>
  <c r="R119" i="37"/>
  <c r="R120" i="37"/>
  <c r="R121" i="37"/>
  <c r="R122" i="37"/>
  <c r="X122" i="37"/>
  <c r="R123" i="37"/>
  <c r="R124" i="37"/>
  <c r="R125" i="37"/>
  <c r="W125" i="37" s="1"/>
  <c r="AC125" i="37" s="1"/>
  <c r="R126" i="37"/>
  <c r="R127" i="37"/>
  <c r="R128" i="37"/>
  <c r="R129" i="37"/>
  <c r="R130" i="37"/>
  <c r="R131" i="37"/>
  <c r="R132" i="37"/>
  <c r="R133" i="37"/>
  <c r="R134" i="37"/>
  <c r="R135" i="37"/>
  <c r="R136" i="37"/>
  <c r="R137" i="37"/>
  <c r="R138" i="37"/>
  <c r="R139" i="37"/>
  <c r="R140" i="37"/>
  <c r="R141" i="37"/>
  <c r="R142" i="37"/>
  <c r="R143" i="37"/>
  <c r="R144" i="37"/>
  <c r="R145" i="37"/>
  <c r="R146" i="37"/>
  <c r="R147" i="37"/>
  <c r="R148" i="37"/>
  <c r="R149" i="37"/>
  <c r="R150" i="37"/>
  <c r="R151" i="37"/>
  <c r="R152" i="37"/>
  <c r="R153" i="37"/>
  <c r="R154" i="37"/>
  <c r="R155" i="37"/>
  <c r="R156" i="37"/>
  <c r="R157" i="37"/>
  <c r="R158" i="37"/>
  <c r="R159" i="37"/>
  <c r="R160" i="37"/>
  <c r="W160" i="37" s="1"/>
  <c r="AC160" i="37" s="1"/>
  <c r="R161" i="37"/>
  <c r="R162" i="37"/>
  <c r="W162" i="37" s="1"/>
  <c r="AC162" i="37" s="1"/>
  <c r="R163" i="37"/>
  <c r="X163" i="37"/>
  <c r="R164" i="37"/>
  <c r="R165" i="37"/>
  <c r="R166" i="37"/>
  <c r="R167" i="37"/>
  <c r="R168" i="37"/>
  <c r="W168" i="37" s="1"/>
  <c r="AC168" i="37" s="1"/>
  <c r="R169" i="37"/>
  <c r="R170" i="37"/>
  <c r="R171" i="37"/>
  <c r="R172" i="37"/>
  <c r="R173" i="37"/>
  <c r="R174" i="37"/>
  <c r="R175" i="37"/>
  <c r="W175" i="37" s="1"/>
  <c r="AC175" i="37" s="1"/>
  <c r="R176" i="37"/>
  <c r="R177" i="37"/>
  <c r="R178" i="37"/>
  <c r="R179" i="37"/>
  <c r="R180" i="37"/>
  <c r="R181" i="37"/>
  <c r="R182" i="37"/>
  <c r="W182" i="37" s="1"/>
  <c r="AC182" i="37" s="1"/>
  <c r="R183" i="37"/>
  <c r="R184" i="37"/>
  <c r="R185" i="37"/>
  <c r="R186" i="37"/>
  <c r="R187" i="37"/>
  <c r="R188" i="37"/>
  <c r="R189" i="37"/>
  <c r="R190" i="37"/>
  <c r="W190" i="37" s="1"/>
  <c r="AC190" i="37" s="1"/>
  <c r="X190" i="37"/>
  <c r="R191" i="37"/>
  <c r="R192" i="37"/>
  <c r="R193" i="37"/>
  <c r="W193" i="37" s="1"/>
  <c r="AC193" i="37" s="1"/>
  <c r="X193" i="37"/>
  <c r="R194" i="37"/>
  <c r="R195" i="37"/>
  <c r="W195" i="37" s="1"/>
  <c r="AC195" i="37" s="1"/>
  <c r="X195" i="37"/>
  <c r="R196" i="37"/>
  <c r="R197" i="37"/>
  <c r="R198" i="37"/>
  <c r="R199" i="37"/>
  <c r="R200" i="37"/>
  <c r="R201" i="37"/>
  <c r="R202" i="37"/>
  <c r="R203" i="37"/>
  <c r="R204" i="37"/>
  <c r="R205" i="37"/>
  <c r="W205" i="37" s="1"/>
  <c r="AC205" i="37" s="1"/>
  <c r="X205" i="37"/>
  <c r="R206" i="37"/>
  <c r="R207" i="37"/>
  <c r="R208" i="37"/>
  <c r="R209" i="37"/>
  <c r="W209" i="37" s="1"/>
  <c r="AC209" i="37" s="1"/>
  <c r="R210" i="37"/>
  <c r="R211" i="37"/>
  <c r="R212" i="37"/>
  <c r="R213" i="37"/>
  <c r="R214" i="37"/>
  <c r="R215" i="37"/>
  <c r="R216" i="37"/>
  <c r="R217" i="37"/>
  <c r="R218" i="37"/>
  <c r="R219" i="37"/>
  <c r="R220" i="37"/>
  <c r="W220" i="37" s="1"/>
  <c r="AC220" i="37" s="1"/>
  <c r="R221" i="37"/>
  <c r="R222" i="37"/>
  <c r="R223" i="37"/>
  <c r="R224" i="37"/>
  <c r="X224" i="37"/>
  <c r="R225" i="37"/>
  <c r="R226" i="37"/>
  <c r="R227" i="37"/>
  <c r="W227" i="37" s="1"/>
  <c r="AC227" i="37" s="1"/>
  <c r="R228" i="37"/>
  <c r="R229" i="37"/>
  <c r="W229" i="37" s="1"/>
  <c r="AC229" i="37" s="1"/>
  <c r="X229" i="37"/>
  <c r="R230" i="37"/>
  <c r="W230" i="37" s="1"/>
  <c r="AC230" i="37" s="1"/>
  <c r="R231" i="37"/>
  <c r="R232" i="37"/>
  <c r="R233" i="37"/>
  <c r="W233" i="37" s="1"/>
  <c r="AC233" i="37" s="1"/>
  <c r="X233" i="37"/>
  <c r="R234" i="37"/>
  <c r="W234" i="37" s="1"/>
  <c r="AC234" i="37" s="1"/>
  <c r="R235" i="37"/>
  <c r="R236" i="37"/>
  <c r="R237" i="37"/>
  <c r="R238" i="37"/>
  <c r="R239" i="37"/>
  <c r="R240" i="37"/>
  <c r="X240" i="37"/>
  <c r="R241" i="37"/>
  <c r="W241" i="37" s="1"/>
  <c r="AC241" i="37" s="1"/>
  <c r="R242" i="37"/>
  <c r="W242" i="37" s="1"/>
  <c r="AC242" i="37" s="1"/>
  <c r="R243" i="37"/>
  <c r="W243" i="37" s="1"/>
  <c r="AC243" i="37" s="1"/>
  <c r="R244" i="37"/>
  <c r="W244" i="37" s="1"/>
  <c r="AC244" i="37" s="1"/>
  <c r="R245" i="37"/>
  <c r="R246" i="37"/>
  <c r="W246" i="37" s="1"/>
  <c r="AC246" i="37" s="1"/>
  <c r="R247" i="37"/>
  <c r="R248" i="37"/>
  <c r="W248" i="37" s="1"/>
  <c r="AC248" i="37" s="1"/>
  <c r="R249" i="37"/>
  <c r="R250" i="37"/>
  <c r="R251" i="37"/>
  <c r="R252" i="37"/>
  <c r="W252" i="37" s="1"/>
  <c r="AC252" i="37" s="1"/>
  <c r="R253" i="37"/>
  <c r="W253" i="37" s="1"/>
  <c r="AC253" i="37" s="1"/>
  <c r="R254" i="37"/>
  <c r="R255" i="37"/>
  <c r="R256" i="37"/>
  <c r="W256" i="37" s="1"/>
  <c r="AC256" i="37" s="1"/>
  <c r="R257" i="37"/>
  <c r="W257" i="37" s="1"/>
  <c r="AC257" i="37" s="1"/>
  <c r="R258" i="37"/>
  <c r="W258" i="37" s="1"/>
  <c r="AC258" i="37" s="1"/>
  <c r="X258" i="37"/>
  <c r="R259" i="37"/>
  <c r="W259" i="37" s="1"/>
  <c r="AC259" i="37" s="1"/>
  <c r="R260" i="37"/>
  <c r="W260" i="37" s="1"/>
  <c r="AC260" i="37" s="1"/>
  <c r="R261" i="37"/>
  <c r="W261" i="37" s="1"/>
  <c r="AC261" i="37" s="1"/>
  <c r="R262" i="37"/>
  <c r="R263" i="37"/>
  <c r="W263" i="37" s="1"/>
  <c r="AC263" i="37" s="1"/>
  <c r="R264" i="37"/>
  <c r="W264" i="37" s="1"/>
  <c r="AC264" i="37" s="1"/>
  <c r="R265" i="37"/>
  <c r="W265" i="37" s="1"/>
  <c r="AC265" i="37" s="1"/>
  <c r="R266" i="37"/>
  <c r="W266" i="37" s="1"/>
  <c r="R267" i="37"/>
  <c r="W267" i="37" s="1"/>
  <c r="AC267" i="37" s="1"/>
  <c r="R268" i="37"/>
  <c r="W268" i="37" s="1"/>
  <c r="AC268" i="37" s="1"/>
  <c r="R269" i="37"/>
  <c r="R270" i="37"/>
  <c r="R271" i="37"/>
  <c r="R272" i="37"/>
  <c r="R273" i="37"/>
  <c r="R274" i="37"/>
  <c r="R275" i="37"/>
  <c r="R276" i="37"/>
  <c r="R277" i="37"/>
  <c r="R278" i="37"/>
  <c r="W278" i="37" s="1"/>
  <c r="AC278" i="37" s="1"/>
  <c r="R279" i="37"/>
  <c r="W279" i="37" s="1"/>
  <c r="AC279" i="37" s="1"/>
  <c r="X279" i="37"/>
  <c r="R280" i="37"/>
  <c r="R281" i="37"/>
  <c r="X281" i="37"/>
  <c r="R282" i="37"/>
  <c r="X282" i="37"/>
  <c r="R283" i="37"/>
  <c r="W283" i="37" s="1"/>
  <c r="AC283" i="37" s="1"/>
  <c r="R284" i="37"/>
  <c r="W284" i="37" s="1"/>
  <c r="AC284" i="37" s="1"/>
  <c r="R285" i="37"/>
  <c r="S285" i="37" s="1"/>
  <c r="X285" i="37"/>
  <c r="R286" i="37"/>
  <c r="W286" i="37" s="1"/>
  <c r="AC286" i="37" s="1"/>
  <c r="R287" i="37"/>
  <c r="W287" i="37" s="1"/>
  <c r="AC287" i="37" s="1"/>
  <c r="R288" i="37"/>
  <c r="W288" i="37" s="1"/>
  <c r="AC288" i="37" s="1"/>
  <c r="R289" i="37"/>
  <c r="R290" i="37"/>
  <c r="W290" i="37" s="1"/>
  <c r="AC290" i="37" s="1"/>
  <c r="R291" i="37"/>
  <c r="W291" i="37" s="1"/>
  <c r="AC291" i="37" s="1"/>
  <c r="X291" i="37"/>
  <c r="R292" i="37"/>
  <c r="W292" i="37" s="1"/>
  <c r="AC292" i="37" s="1"/>
  <c r="X292" i="37"/>
  <c r="R293" i="37"/>
  <c r="W293" i="37" s="1"/>
  <c r="AC293" i="37" s="1"/>
  <c r="R294" i="37"/>
  <c r="W294" i="37" s="1"/>
  <c r="AC294" i="37" s="1"/>
  <c r="X294" i="37"/>
  <c r="R295" i="37"/>
  <c r="R296" i="37"/>
  <c r="W296" i="37" s="1"/>
  <c r="AC296" i="37" s="1"/>
  <c r="R297" i="37"/>
  <c r="W297" i="37" s="1"/>
  <c r="AC297" i="37" s="1"/>
  <c r="R298" i="37"/>
  <c r="W298" i="37" s="1"/>
  <c r="AC298" i="37" s="1"/>
  <c r="R299" i="37"/>
  <c r="W299" i="37" s="1"/>
  <c r="AC299" i="37" s="1"/>
  <c r="R300" i="37"/>
  <c r="W300" i="37" s="1"/>
  <c r="AC300" i="37" s="1"/>
  <c r="R301" i="37"/>
  <c r="W301" i="37" s="1"/>
  <c r="AC301" i="37" s="1"/>
  <c r="R302" i="37"/>
  <c r="W302" i="37" s="1"/>
  <c r="AC302" i="37" s="1"/>
  <c r="R303" i="37"/>
  <c r="R304" i="37"/>
  <c r="W304" i="37" s="1"/>
  <c r="AC304" i="37" s="1"/>
  <c r="R305" i="37"/>
  <c r="X305" i="37"/>
  <c r="R306" i="37"/>
  <c r="R307" i="37"/>
  <c r="W307" i="37" s="1"/>
  <c r="AC307" i="37" s="1"/>
  <c r="R308" i="37"/>
  <c r="W308" i="37" s="1"/>
  <c r="AC308" i="37" s="1"/>
  <c r="R309" i="37"/>
  <c r="R310" i="37"/>
  <c r="R311" i="37"/>
  <c r="R312" i="37"/>
  <c r="R313" i="37"/>
  <c r="R314" i="37"/>
  <c r="W314" i="37" s="1"/>
  <c r="AC314" i="37" s="1"/>
  <c r="R315" i="37"/>
  <c r="X315" i="37"/>
  <c r="R316" i="37"/>
  <c r="X316" i="37"/>
  <c r="R317" i="37"/>
  <c r="R318" i="37"/>
  <c r="R319" i="37"/>
  <c r="W319" i="37" s="1"/>
  <c r="AC319" i="37" s="1"/>
  <c r="R320" i="37"/>
  <c r="W320" i="37" s="1"/>
  <c r="AC320" i="37" s="1"/>
  <c r="X320" i="37"/>
  <c r="R321" i="37"/>
  <c r="R322" i="37"/>
  <c r="W322" i="37" s="1"/>
  <c r="AC322" i="37" s="1"/>
  <c r="R323" i="37"/>
  <c r="R324" i="37"/>
  <c r="X324" i="37"/>
  <c r="R325" i="37"/>
  <c r="X325" i="37"/>
  <c r="R326" i="37"/>
  <c r="X326" i="37"/>
  <c r="R327" i="37"/>
  <c r="W327" i="37" s="1"/>
  <c r="AC327" i="37" s="1"/>
  <c r="R328" i="37"/>
  <c r="W328" i="37" s="1"/>
  <c r="AC328" i="37" s="1"/>
  <c r="X328" i="37"/>
  <c r="R329" i="37"/>
  <c r="X329" i="37"/>
  <c r="R330" i="37"/>
  <c r="R331" i="37"/>
  <c r="R332" i="37"/>
  <c r="R333" i="37"/>
  <c r="R334" i="37"/>
  <c r="R335" i="37"/>
  <c r="R336" i="37"/>
  <c r="W336" i="37" s="1"/>
  <c r="AC336" i="37" s="1"/>
  <c r="R337" i="37"/>
  <c r="R338" i="37"/>
  <c r="W338" i="37" s="1"/>
  <c r="AC338" i="37" s="1"/>
  <c r="R339" i="37"/>
  <c r="W339" i="37" s="1"/>
  <c r="AC339" i="37" s="1"/>
  <c r="X339" i="37"/>
  <c r="R340" i="37"/>
  <c r="W340" i="37" s="1"/>
  <c r="AC340" i="37" s="1"/>
  <c r="R341" i="37"/>
  <c r="W341" i="37" s="1"/>
  <c r="AC341" i="37" s="1"/>
  <c r="X341" i="37"/>
  <c r="R342" i="37"/>
  <c r="W342" i="37" s="1"/>
  <c r="AC342" i="37" s="1"/>
  <c r="R343" i="37"/>
  <c r="X343" i="37"/>
  <c r="R344" i="37"/>
  <c r="W344" i="37" s="1"/>
  <c r="AC344" i="37" s="1"/>
  <c r="R345" i="37"/>
  <c r="W345" i="37" s="1"/>
  <c r="AC345" i="37" s="1"/>
  <c r="X345" i="37"/>
  <c r="R346" i="37"/>
  <c r="W346" i="37" s="1"/>
  <c r="AC346" i="37" s="1"/>
  <c r="R347" i="37"/>
  <c r="R348" i="37"/>
  <c r="W348" i="37" s="1"/>
  <c r="AC348" i="37" s="1"/>
  <c r="R349" i="37"/>
  <c r="R351" i="37"/>
  <c r="W351" i="37" s="1"/>
  <c r="AC351" i="37" s="1"/>
  <c r="R352" i="37"/>
  <c r="W352" i="37" s="1"/>
  <c r="AC352" i="37" s="1"/>
  <c r="R353" i="37"/>
  <c r="R354" i="37"/>
  <c r="W354" i="37" s="1"/>
  <c r="AC354" i="37" s="1"/>
  <c r="R355" i="37"/>
  <c r="W355" i="37" s="1"/>
  <c r="AC355" i="37" s="1"/>
  <c r="R356" i="37"/>
  <c r="W356" i="37" s="1"/>
  <c r="AC356" i="37" s="1"/>
  <c r="R357" i="37"/>
  <c r="W357" i="37" s="1"/>
  <c r="AC357" i="37" s="1"/>
  <c r="R358" i="37"/>
  <c r="R359" i="37"/>
  <c r="R360" i="37"/>
  <c r="W360" i="37" s="1"/>
  <c r="AC360" i="37" s="1"/>
  <c r="R361" i="37"/>
  <c r="R362" i="37"/>
  <c r="R363" i="37"/>
  <c r="R364" i="37"/>
  <c r="R365" i="37"/>
  <c r="W365" i="37" s="1"/>
  <c r="AC365" i="37" s="1"/>
  <c r="R366" i="37"/>
  <c r="R367" i="37"/>
  <c r="R368" i="37"/>
  <c r="R369" i="37"/>
  <c r="R370" i="37"/>
  <c r="R371" i="37"/>
  <c r="R372" i="37"/>
  <c r="W372" i="37" s="1"/>
  <c r="AC372" i="37" s="1"/>
  <c r="R373" i="37"/>
  <c r="W373" i="37" s="1"/>
  <c r="AC373" i="37" s="1"/>
  <c r="X373" i="37"/>
  <c r="R374" i="37"/>
  <c r="W374" i="37" s="1"/>
  <c r="AC374" i="37" s="1"/>
  <c r="R375" i="37"/>
  <c r="R376" i="37"/>
  <c r="W376" i="37" s="1"/>
  <c r="AC376" i="37" s="1"/>
  <c r="R377" i="37"/>
  <c r="W377" i="37" s="1"/>
  <c r="AC377" i="37" s="1"/>
  <c r="R378" i="37"/>
  <c r="W378" i="37" s="1"/>
  <c r="AC378" i="37" s="1"/>
  <c r="R379" i="37"/>
  <c r="W379" i="37" s="1"/>
  <c r="AC379" i="37" s="1"/>
  <c r="R380" i="37"/>
  <c r="W380" i="37" s="1"/>
  <c r="AC380" i="37" s="1"/>
  <c r="R381" i="37"/>
  <c r="W381" i="37" s="1"/>
  <c r="AC381" i="37" s="1"/>
  <c r="R382" i="37"/>
  <c r="W382" i="37" s="1"/>
  <c r="AC382" i="37" s="1"/>
  <c r="R383" i="37"/>
  <c r="W383" i="37" s="1"/>
  <c r="AC383" i="37" s="1"/>
  <c r="R384" i="37"/>
  <c r="R385" i="37"/>
  <c r="R386" i="37"/>
  <c r="W386" i="37" s="1"/>
  <c r="AC386" i="37" s="1"/>
  <c r="R387" i="37"/>
  <c r="W387" i="37" s="1"/>
  <c r="AC387" i="37" s="1"/>
  <c r="R388" i="37"/>
  <c r="W388" i="37" s="1"/>
  <c r="AC388" i="37" s="1"/>
  <c r="R389" i="37"/>
  <c r="W389" i="37" s="1"/>
  <c r="AC389" i="37" s="1"/>
  <c r="R390" i="37"/>
  <c r="W390" i="37" s="1"/>
  <c r="AC390" i="37" s="1"/>
  <c r="R391" i="37"/>
  <c r="W391" i="37" s="1"/>
  <c r="AC391" i="37" s="1"/>
  <c r="R392" i="37"/>
  <c r="R393" i="37"/>
  <c r="R394" i="37"/>
  <c r="R395" i="37"/>
  <c r="R396" i="37"/>
  <c r="R397" i="37"/>
  <c r="X397" i="37"/>
  <c r="R398" i="37"/>
  <c r="R399" i="37"/>
  <c r="R400" i="37"/>
  <c r="W400" i="37" s="1"/>
  <c r="AC400" i="37" s="1"/>
  <c r="R401" i="37"/>
  <c r="R402" i="37"/>
  <c r="R403" i="37"/>
  <c r="R404" i="37"/>
  <c r="R405" i="37"/>
  <c r="R406" i="37"/>
  <c r="W406" i="37" s="1"/>
  <c r="AC406" i="37" s="1"/>
  <c r="R407" i="37"/>
  <c r="R408" i="37"/>
  <c r="R409" i="37"/>
  <c r="R410" i="37"/>
  <c r="R411" i="37"/>
  <c r="R412" i="37"/>
  <c r="R413" i="37"/>
  <c r="R414" i="37"/>
  <c r="X414" i="37"/>
  <c r="R415" i="37"/>
  <c r="W415" i="37" s="1"/>
  <c r="AC415" i="37" s="1"/>
  <c r="R416" i="37"/>
  <c r="R417" i="37"/>
  <c r="W417" i="37" s="1"/>
  <c r="AC417" i="37" s="1"/>
  <c r="R418" i="37"/>
  <c r="R419" i="37"/>
  <c r="R420" i="37"/>
  <c r="R421" i="37"/>
  <c r="R422" i="37"/>
  <c r="R423" i="37"/>
  <c r="R424" i="37"/>
  <c r="W424" i="37" s="1"/>
  <c r="AC424" i="37" s="1"/>
  <c r="R425" i="37"/>
  <c r="R426" i="37"/>
  <c r="R427" i="37"/>
  <c r="R428" i="37"/>
  <c r="R429" i="37"/>
  <c r="X429" i="37"/>
  <c r="R430" i="37"/>
  <c r="W430" i="37" s="1"/>
  <c r="AC430" i="37" s="1"/>
  <c r="R431" i="37"/>
  <c r="W431" i="37" s="1"/>
  <c r="AC431" i="37" s="1"/>
  <c r="R432" i="37"/>
  <c r="W432" i="37" s="1"/>
  <c r="AC432" i="37" s="1"/>
  <c r="R433" i="37"/>
  <c r="R434" i="37"/>
  <c r="W434" i="37" s="1"/>
  <c r="AC434" i="37" s="1"/>
  <c r="R435" i="37"/>
  <c r="R436" i="37"/>
  <c r="R437" i="37"/>
  <c r="W437" i="37" s="1"/>
  <c r="AC437" i="37" s="1"/>
  <c r="R438" i="37"/>
  <c r="W438" i="37" s="1"/>
  <c r="AC438" i="37" s="1"/>
  <c r="X438" i="37"/>
  <c r="R439" i="37"/>
  <c r="W439" i="37" s="1"/>
  <c r="AC439" i="37" s="1"/>
  <c r="R440" i="37"/>
  <c r="R441" i="37"/>
  <c r="R442" i="37"/>
  <c r="R443" i="37"/>
  <c r="W443" i="37" s="1"/>
  <c r="AC443" i="37" s="1"/>
  <c r="R444" i="37"/>
  <c r="W444" i="37" s="1"/>
  <c r="AC444" i="37" s="1"/>
  <c r="R445" i="37"/>
  <c r="R446" i="37"/>
  <c r="R447" i="37"/>
  <c r="R448" i="37"/>
  <c r="W448" i="37" s="1"/>
  <c r="AC448" i="37" s="1"/>
  <c r="R449" i="37"/>
  <c r="R450" i="37"/>
  <c r="R451" i="37"/>
  <c r="R452" i="37"/>
  <c r="R453" i="37"/>
  <c r="R454" i="37"/>
  <c r="W454" i="37" s="1"/>
  <c r="AC454" i="37" s="1"/>
  <c r="R455" i="37"/>
  <c r="W455" i="37" s="1"/>
  <c r="AC455" i="37" s="1"/>
  <c r="R456" i="37"/>
  <c r="W456" i="37" s="1"/>
  <c r="AC456" i="37" s="1"/>
  <c r="R457" i="37"/>
  <c r="W457" i="37" s="1"/>
  <c r="AC457" i="37" s="1"/>
  <c r="R458" i="37"/>
  <c r="R459" i="37"/>
  <c r="W459" i="37" s="1"/>
  <c r="AC459" i="37" s="1"/>
  <c r="R460" i="37"/>
  <c r="W460" i="37" s="1"/>
  <c r="AC460" i="37" s="1"/>
  <c r="R461" i="37"/>
  <c r="R462" i="37"/>
  <c r="W462" i="37" s="1"/>
  <c r="AC462" i="37" s="1"/>
  <c r="R463" i="37"/>
  <c r="W463" i="37" s="1"/>
  <c r="AC463" i="37" s="1"/>
  <c r="R464" i="37"/>
  <c r="W464" i="37" s="1"/>
  <c r="AC464" i="37" s="1"/>
  <c r="R465" i="37"/>
  <c r="R466" i="37"/>
  <c r="R467" i="37"/>
  <c r="W467" i="37" s="1"/>
  <c r="AC467" i="37" s="1"/>
  <c r="R468" i="37"/>
  <c r="W468" i="37" s="1"/>
  <c r="AC468" i="37" s="1"/>
  <c r="R469" i="37"/>
  <c r="W469" i="37" s="1"/>
  <c r="AC469" i="37" s="1"/>
  <c r="R470" i="37"/>
  <c r="R471" i="37"/>
  <c r="R472" i="37"/>
  <c r="W472" i="37" s="1"/>
  <c r="AC472" i="37" s="1"/>
  <c r="R473" i="37"/>
  <c r="X473" i="37"/>
  <c r="R474" i="37"/>
  <c r="R475" i="37"/>
  <c r="R476" i="37"/>
  <c r="R477" i="37"/>
  <c r="R478" i="37"/>
  <c r="R479" i="37"/>
  <c r="R480" i="37"/>
  <c r="R481" i="37"/>
  <c r="X481" i="37"/>
  <c r="R482" i="37"/>
  <c r="X482" i="37"/>
  <c r="R483" i="37"/>
  <c r="R484" i="37"/>
  <c r="R485" i="37"/>
  <c r="R486" i="37"/>
  <c r="X486" i="37"/>
  <c r="R487" i="37"/>
  <c r="R488" i="37"/>
  <c r="R489" i="37"/>
  <c r="X489" i="37"/>
  <c r="R490" i="37"/>
  <c r="R491" i="37"/>
  <c r="R492" i="37"/>
  <c r="R493" i="37"/>
  <c r="X493" i="37"/>
  <c r="R494" i="37"/>
  <c r="R495" i="37"/>
  <c r="R496" i="37"/>
  <c r="W496" i="37" s="1"/>
  <c r="AC496" i="37" s="1"/>
  <c r="R497" i="37"/>
  <c r="R498" i="37"/>
  <c r="R499" i="37"/>
  <c r="W499" i="37" s="1"/>
  <c r="AC499" i="37" s="1"/>
  <c r="R500" i="37"/>
  <c r="W500" i="37" s="1"/>
  <c r="AC500" i="37" s="1"/>
  <c r="R501" i="37"/>
  <c r="R502" i="37"/>
  <c r="W502" i="37" s="1"/>
  <c r="AC502" i="37" s="1"/>
  <c r="R503" i="37"/>
  <c r="W503" i="37" s="1"/>
  <c r="AC503" i="37" s="1"/>
  <c r="R504" i="37"/>
  <c r="W504" i="37" s="1"/>
  <c r="AC504" i="37" s="1"/>
  <c r="R505" i="37"/>
  <c r="W505" i="37" s="1"/>
  <c r="AC505" i="37" s="1"/>
  <c r="R506" i="37"/>
  <c r="W506" i="37" s="1"/>
  <c r="AC506" i="37" s="1"/>
  <c r="R507" i="37"/>
  <c r="W507" i="37" s="1"/>
  <c r="AC507" i="37" s="1"/>
  <c r="R508" i="37"/>
  <c r="S508" i="37" s="1"/>
  <c r="R509" i="37"/>
  <c r="W509" i="37" s="1"/>
  <c r="AC509" i="37" s="1"/>
  <c r="R510" i="37"/>
  <c r="R511" i="37"/>
  <c r="W511" i="37" s="1"/>
  <c r="AC511" i="37" s="1"/>
  <c r="R512" i="37"/>
  <c r="W512" i="37" s="1"/>
  <c r="AC512" i="37" s="1"/>
  <c r="R513" i="37"/>
  <c r="R514" i="37"/>
  <c r="R515" i="37"/>
  <c r="W515" i="37" s="1"/>
  <c r="AC515" i="37" s="1"/>
  <c r="R516" i="37"/>
  <c r="AE12" i="37"/>
  <c r="AE14" i="37"/>
  <c r="AF14" i="37" s="1"/>
  <c r="Z14" i="37" s="1"/>
  <c r="AE17" i="37"/>
  <c r="AF17" i="37" s="1"/>
  <c r="Z17" i="37" s="1"/>
  <c r="AE18" i="37"/>
  <c r="AF18" i="37" s="1"/>
  <c r="Z18" i="37" s="1"/>
  <c r="AE19" i="37"/>
  <c r="AF19" i="37" s="1"/>
  <c r="Z19" i="37" s="1"/>
  <c r="AE20" i="37"/>
  <c r="AE22" i="37"/>
  <c r="AF22" i="37" s="1"/>
  <c r="Z22" i="37" s="1"/>
  <c r="AE23" i="37"/>
  <c r="AE26" i="37"/>
  <c r="AE29" i="37"/>
  <c r="AE32" i="37"/>
  <c r="AE33" i="37" s="1"/>
  <c r="AF33" i="37" s="1"/>
  <c r="Z33" i="37" s="1"/>
  <c r="AE35" i="37"/>
  <c r="AE38" i="37"/>
  <c r="AF38" i="37" s="1"/>
  <c r="Z38" i="37" s="1"/>
  <c r="AE39" i="37"/>
  <c r="AF39" i="37" s="1"/>
  <c r="Z39" i="37" s="1"/>
  <c r="AE40" i="37"/>
  <c r="AE41" i="37" s="1"/>
  <c r="AE42" i="37" s="1"/>
  <c r="AF42" i="37" s="1"/>
  <c r="Z42" i="37" s="1"/>
  <c r="AE43" i="37"/>
  <c r="AE45" i="37"/>
  <c r="AF45" i="37" s="1"/>
  <c r="Z45" i="37" s="1"/>
  <c r="AE47" i="37"/>
  <c r="AE49" i="37"/>
  <c r="AF49" i="37" s="1"/>
  <c r="Z49" i="37" s="1"/>
  <c r="AE51" i="37"/>
  <c r="AF51" i="37" s="1"/>
  <c r="AE52" i="37"/>
  <c r="AE53" i="37" s="1"/>
  <c r="AF53" i="37" s="1"/>
  <c r="Z53" i="37" s="1"/>
  <c r="AE54" i="37"/>
  <c r="AF54" i="37" s="1"/>
  <c r="Z54" i="37" s="1"/>
  <c r="AE56" i="37"/>
  <c r="AF56" i="37" s="1"/>
  <c r="Z56" i="37" s="1"/>
  <c r="AE57" i="37"/>
  <c r="AE62" i="37"/>
  <c r="AF62" i="37" s="1"/>
  <c r="Z62" i="37" s="1"/>
  <c r="AE66" i="37"/>
  <c r="AE69" i="37"/>
  <c r="AE74" i="37"/>
  <c r="AE79" i="37"/>
  <c r="AF79" i="37" s="1"/>
  <c r="Z79" i="37" s="1"/>
  <c r="AE81" i="37"/>
  <c r="AE83" i="37"/>
  <c r="AE85" i="37"/>
  <c r="AF85" i="37" s="1"/>
  <c r="Z85" i="37" s="1"/>
  <c r="AE86" i="37"/>
  <c r="AF86" i="37" s="1"/>
  <c r="AE87" i="37"/>
  <c r="AE90" i="37"/>
  <c r="AF90" i="37" s="1"/>
  <c r="Z90" i="37" s="1"/>
  <c r="AE91" i="37"/>
  <c r="AF91" i="37" s="1"/>
  <c r="Z91" i="37" s="1"/>
  <c r="AE92" i="37"/>
  <c r="AF92" i="37" s="1"/>
  <c r="Z92" i="37" s="1"/>
  <c r="AE93" i="37"/>
  <c r="AE95" i="37"/>
  <c r="AF95" i="37" s="1"/>
  <c r="Z95" i="37" s="1"/>
  <c r="AE96" i="37"/>
  <c r="AE98" i="37"/>
  <c r="AF98" i="37" s="1"/>
  <c r="Z98" i="37" s="1"/>
  <c r="AE100" i="37"/>
  <c r="AF100" i="37" s="1"/>
  <c r="Z100" i="37" s="1"/>
  <c r="AE101" i="37"/>
  <c r="AF101" i="37" s="1"/>
  <c r="Z101" i="37" s="1"/>
  <c r="AE102" i="37"/>
  <c r="AE105" i="37"/>
  <c r="AF105" i="37" s="1"/>
  <c r="Z105" i="37" s="1"/>
  <c r="AE107" i="37"/>
  <c r="AF107" i="37" s="1"/>
  <c r="Z107" i="37" s="1"/>
  <c r="AE108" i="37"/>
  <c r="AF108" i="37" s="1"/>
  <c r="Z108" i="37" s="1"/>
  <c r="AE110" i="37"/>
  <c r="AF110" i="37" s="1"/>
  <c r="Z110" i="37" s="1"/>
  <c r="AE111" i="37"/>
  <c r="AF111" i="37" s="1"/>
  <c r="Z111" i="37" s="1"/>
  <c r="AE113" i="37"/>
  <c r="AE115" i="37"/>
  <c r="AF115" i="37" s="1"/>
  <c r="Z115" i="37" s="1"/>
  <c r="AE116" i="37"/>
  <c r="AF116" i="37" s="1"/>
  <c r="Z116" i="37" s="1"/>
  <c r="AE117" i="37"/>
  <c r="AF117" i="37" s="1"/>
  <c r="Z117" i="37" s="1"/>
  <c r="AE118" i="37"/>
  <c r="AF118" i="37" s="1"/>
  <c r="Z118" i="37" s="1"/>
  <c r="AE119" i="37"/>
  <c r="AF119" i="37" s="1"/>
  <c r="Z119" i="37" s="1"/>
  <c r="AE120" i="37"/>
  <c r="AF120" i="37" s="1"/>
  <c r="Z120" i="37" s="1"/>
  <c r="AE121" i="37"/>
  <c r="AF121" i="37" s="1"/>
  <c r="Z121" i="37" s="1"/>
  <c r="AE123" i="37"/>
  <c r="AF123" i="37" s="1"/>
  <c r="Z123" i="37" s="1"/>
  <c r="AE124" i="37"/>
  <c r="AF124" i="37" s="1"/>
  <c r="Z124" i="37" s="1"/>
  <c r="AE125" i="37"/>
  <c r="AF125" i="37" s="1"/>
  <c r="Z125" i="37" s="1"/>
  <c r="AE126" i="37"/>
  <c r="AF126" i="37" s="1"/>
  <c r="Z126" i="37" s="1"/>
  <c r="AE127" i="37"/>
  <c r="AF127" i="37" s="1"/>
  <c r="Z127" i="37" s="1"/>
  <c r="AE128" i="37"/>
  <c r="AF128" i="37" s="1"/>
  <c r="Z128" i="37" s="1"/>
  <c r="AE129" i="37"/>
  <c r="AF129" i="37" s="1"/>
  <c r="Z129" i="37" s="1"/>
  <c r="AE130" i="37"/>
  <c r="AF130" i="37" s="1"/>
  <c r="Z130" i="37" s="1"/>
  <c r="AE131" i="37"/>
  <c r="AF131" i="37" s="1"/>
  <c r="Z131" i="37" s="1"/>
  <c r="AE132" i="37"/>
  <c r="AF132" i="37" s="1"/>
  <c r="Z132" i="37" s="1"/>
  <c r="AE133" i="37"/>
  <c r="AF133" i="37" s="1"/>
  <c r="Z133" i="37" s="1"/>
  <c r="AE134" i="37"/>
  <c r="AF134" i="37" s="1"/>
  <c r="Z134" i="37" s="1"/>
  <c r="AE135" i="37"/>
  <c r="AF135" i="37" s="1"/>
  <c r="Z135" i="37" s="1"/>
  <c r="AE136" i="37"/>
  <c r="AF136" i="37" s="1"/>
  <c r="Z136" i="37" s="1"/>
  <c r="AE137" i="37"/>
  <c r="AF137" i="37" s="1"/>
  <c r="Z137" i="37" s="1"/>
  <c r="AE138" i="37"/>
  <c r="AF138" i="37" s="1"/>
  <c r="Z138" i="37" s="1"/>
  <c r="AE139" i="37"/>
  <c r="AF139" i="37" s="1"/>
  <c r="Z139" i="37" s="1"/>
  <c r="AE140" i="37"/>
  <c r="AF140" i="37" s="1"/>
  <c r="Z140" i="37" s="1"/>
  <c r="AC266" i="37"/>
  <c r="AA12" i="37"/>
  <c r="AA13" i="37" s="1"/>
  <c r="AA14" i="37"/>
  <c r="AA17" i="37"/>
  <c r="AA18" i="37"/>
  <c r="AA19" i="37"/>
  <c r="AA20" i="37"/>
  <c r="AA21" i="37" s="1"/>
  <c r="AA22" i="37"/>
  <c r="AA23" i="37"/>
  <c r="AA24" i="37" s="1"/>
  <c r="AA25" i="37" s="1"/>
  <c r="AA26" i="37"/>
  <c r="AA27" i="37" s="1"/>
  <c r="AA28" i="37" s="1"/>
  <c r="AA29" i="37"/>
  <c r="AA30" i="37" s="1"/>
  <c r="AA31" i="37" s="1"/>
  <c r="AA32" i="37"/>
  <c r="AA33" i="37" s="1"/>
  <c r="AA34" i="37" s="1"/>
  <c r="AA35" i="37"/>
  <c r="AA36" i="37" s="1"/>
  <c r="AA37" i="37" s="1"/>
  <c r="AA38" i="37"/>
  <c r="AA39" i="37"/>
  <c r="AA40" i="37"/>
  <c r="AA41" i="37" s="1"/>
  <c r="AA42" i="37" s="1"/>
  <c r="AB42" i="37" s="1"/>
  <c r="AA43" i="37"/>
  <c r="AA44" i="37" s="1"/>
  <c r="AA45" i="37"/>
  <c r="AB45" i="37" s="1"/>
  <c r="AA47" i="37"/>
  <c r="AA48" i="37" s="1"/>
  <c r="AA49" i="37"/>
  <c r="AA50" i="37" s="1"/>
  <c r="AA51" i="37"/>
  <c r="AA52" i="37"/>
  <c r="AA53" i="37" s="1"/>
  <c r="AA54" i="37"/>
  <c r="AA55" i="37" s="1"/>
  <c r="AA56" i="37"/>
  <c r="AA57" i="37"/>
  <c r="AA58" i="37" s="1"/>
  <c r="AA59" i="37" s="1"/>
  <c r="AA60" i="37" s="1"/>
  <c r="AA61" i="37" s="1"/>
  <c r="AA62" i="37"/>
  <c r="AA63" i="37" s="1"/>
  <c r="AA64" i="37" s="1"/>
  <c r="AA65" i="37" s="1"/>
  <c r="AA66" i="37"/>
  <c r="AA67" i="37" s="1"/>
  <c r="AA68" i="37" s="1"/>
  <c r="AA69" i="37"/>
  <c r="AA70" i="37" s="1"/>
  <c r="AA71" i="37" s="1"/>
  <c r="AA72" i="37" s="1"/>
  <c r="AA73" i="37" s="1"/>
  <c r="AA74" i="37"/>
  <c r="AA75" i="37" s="1"/>
  <c r="AA76" i="37" s="1"/>
  <c r="AA77" i="37" s="1"/>
  <c r="AA78" i="37" s="1"/>
  <c r="AA79" i="37"/>
  <c r="AA80" i="37" s="1"/>
  <c r="AA81" i="37"/>
  <c r="AA82" i="37" s="1"/>
  <c r="AA83" i="37"/>
  <c r="AA84" i="37" s="1"/>
  <c r="AA85" i="37"/>
  <c r="AA86" i="37"/>
  <c r="AA87" i="37"/>
  <c r="AA88" i="37" s="1"/>
  <c r="AA89" i="37" s="1"/>
  <c r="AA90" i="37"/>
  <c r="AA91" i="37"/>
  <c r="AA92" i="37"/>
  <c r="AA93" i="37"/>
  <c r="AA94" i="37" s="1"/>
  <c r="AA95" i="37"/>
  <c r="AA96" i="37"/>
  <c r="AA97" i="37" s="1"/>
  <c r="AA98" i="37"/>
  <c r="AA99" i="37" s="1"/>
  <c r="AA100" i="37"/>
  <c r="AA101" i="37"/>
  <c r="AA102" i="37"/>
  <c r="AA103" i="37" s="1"/>
  <c r="AA104" i="37" s="1"/>
  <c r="AA105" i="37"/>
  <c r="AA106" i="37" s="1"/>
  <c r="AA107" i="37"/>
  <c r="AA108" i="37"/>
  <c r="AA109" i="37" s="1"/>
  <c r="AA110" i="37"/>
  <c r="AA111" i="37"/>
  <c r="AA112" i="37" s="1"/>
  <c r="AA113" i="37"/>
  <c r="AA114" i="37" s="1"/>
  <c r="AA115" i="37"/>
  <c r="AA116" i="37"/>
  <c r="AA117" i="37"/>
  <c r="AA118" i="37"/>
  <c r="AA119" i="37"/>
  <c r="AA120" i="37"/>
  <c r="AA121" i="37"/>
  <c r="AA122" i="37" s="1"/>
  <c r="AA123" i="37"/>
  <c r="AA124" i="37"/>
  <c r="AA125" i="37"/>
  <c r="AA126" i="37"/>
  <c r="AA127" i="37"/>
  <c r="AA128" i="37"/>
  <c r="AA129" i="37"/>
  <c r="AA130" i="37"/>
  <c r="AA131" i="37"/>
  <c r="AA132" i="37"/>
  <c r="AA133" i="37"/>
  <c r="AA134" i="37"/>
  <c r="AA135" i="37"/>
  <c r="AA136" i="37"/>
  <c r="AA137" i="37"/>
  <c r="AA138" i="37"/>
  <c r="AA139" i="37"/>
  <c r="AA140" i="37"/>
  <c r="AA141" i="37"/>
  <c r="AA142" i="37"/>
  <c r="AA143" i="37"/>
  <c r="AA144" i="37"/>
  <c r="AA145" i="37"/>
  <c r="AA146" i="37"/>
  <c r="AA147" i="37"/>
  <c r="AA148" i="37"/>
  <c r="AA149" i="37"/>
  <c r="AA150" i="37"/>
  <c r="AA151" i="37"/>
  <c r="AA152" i="37"/>
  <c r="AA153" i="37"/>
  <c r="AA154" i="37"/>
  <c r="AA155" i="37"/>
  <c r="AA156" i="37"/>
  <c r="AA157" i="37"/>
  <c r="AA158" i="37"/>
  <c r="AA159" i="37"/>
  <c r="AA160" i="37"/>
  <c r="AA161" i="37"/>
  <c r="AA162" i="37"/>
  <c r="AA163" i="37" s="1"/>
  <c r="AA164" i="37"/>
  <c r="AA165" i="37"/>
  <c r="AA166" i="37"/>
  <c r="AA167" i="37"/>
  <c r="AA168" i="37"/>
  <c r="AA169" i="37"/>
  <c r="AA170" i="37"/>
  <c r="AA171" i="37"/>
  <c r="AA172" i="37"/>
  <c r="AA173" i="37"/>
  <c r="AA174" i="37"/>
  <c r="AA175" i="37"/>
  <c r="AA176" i="37"/>
  <c r="AA177" i="37"/>
  <c r="AA178" i="37"/>
  <c r="AA179" i="37"/>
  <c r="AA180" i="37"/>
  <c r="AA181" i="37"/>
  <c r="AA182" i="37"/>
  <c r="AA183" i="37"/>
  <c r="AA184" i="37"/>
  <c r="AA185" i="37"/>
  <c r="AA186" i="37"/>
  <c r="AA187" i="37"/>
  <c r="AA188" i="37"/>
  <c r="AA189" i="37"/>
  <c r="AA190" i="37" s="1"/>
  <c r="AA191" i="37"/>
  <c r="AA192" i="37"/>
  <c r="AA193" i="37" s="1"/>
  <c r="AA194" i="37"/>
  <c r="AA195" i="37" s="1"/>
  <c r="AA196" i="37"/>
  <c r="AA197" i="37"/>
  <c r="AA198" i="37"/>
  <c r="AA199" i="37"/>
  <c r="AA200" i="37"/>
  <c r="AA201" i="37"/>
  <c r="AA202" i="37"/>
  <c r="AA203" i="37"/>
  <c r="AA204" i="37"/>
  <c r="AA205" i="37" s="1"/>
  <c r="AA206" i="37"/>
  <c r="AA207" i="37"/>
  <c r="AA208" i="37"/>
  <c r="AA209" i="37"/>
  <c r="AA210" i="37"/>
  <c r="AA211" i="37"/>
  <c r="AA212" i="37"/>
  <c r="AA213" i="37"/>
  <c r="AA214" i="37"/>
  <c r="AA215" i="37"/>
  <c r="AA216" i="37"/>
  <c r="AA217" i="37"/>
  <c r="AA218" i="37"/>
  <c r="AA219" i="37"/>
  <c r="AB219" i="37" s="1"/>
  <c r="AA220" i="37"/>
  <c r="AB220" i="37" s="1"/>
  <c r="AA221" i="37"/>
  <c r="AB221" i="37" s="1"/>
  <c r="AA222" i="37"/>
  <c r="AB222" i="37" s="1"/>
  <c r="AA223" i="37"/>
  <c r="AA224" i="37" s="1"/>
  <c r="AB224" i="37" s="1"/>
  <c r="AA225" i="37"/>
  <c r="AB225" i="37" s="1"/>
  <c r="AA226" i="37"/>
  <c r="AA227" i="37"/>
  <c r="AA228" i="37"/>
  <c r="AA229" i="37" s="1"/>
  <c r="AA230" i="37"/>
  <c r="AA231" i="37"/>
  <c r="AA232" i="37"/>
  <c r="AA233" i="37" s="1"/>
  <c r="AA234" i="37"/>
  <c r="AB234" i="37" s="1"/>
  <c r="AA235" i="37"/>
  <c r="AB235" i="37" s="1"/>
  <c r="AA236" i="37"/>
  <c r="AA237" i="37"/>
  <c r="AB237" i="37" s="1"/>
  <c r="AA238" i="37"/>
  <c r="AB238" i="37" s="1"/>
  <c r="AA239" i="37"/>
  <c r="AA240" i="37" s="1"/>
  <c r="AA241" i="37"/>
  <c r="AB241" i="37" s="1"/>
  <c r="AA242" i="37"/>
  <c r="AB242" i="37" s="1"/>
  <c r="AA243" i="37"/>
  <c r="AA244" i="37"/>
  <c r="AB244" i="37" s="1"/>
  <c r="AA245" i="37"/>
  <c r="AB245" i="37" s="1"/>
  <c r="AA246" i="37"/>
  <c r="AA247" i="37"/>
  <c r="AB247" i="37" s="1"/>
  <c r="AA248" i="37"/>
  <c r="AB248" i="37" s="1"/>
  <c r="AA249" i="37"/>
  <c r="AB249" i="37" s="1"/>
  <c r="AA250" i="37"/>
  <c r="AB250" i="37" s="1"/>
  <c r="AA251" i="37"/>
  <c r="AB251" i="37" s="1"/>
  <c r="AA252" i="37"/>
  <c r="AA253" i="37"/>
  <c r="AB253" i="37" s="1"/>
  <c r="AA254" i="37"/>
  <c r="AA255" i="37"/>
  <c r="AB255" i="37" s="1"/>
  <c r="AA256" i="37"/>
  <c r="AB256" i="37" s="1"/>
  <c r="AA257" i="37"/>
  <c r="AA258" i="37" s="1"/>
  <c r="AB258" i="37" s="1"/>
  <c r="AA259" i="37"/>
  <c r="AB259" i="37" s="1"/>
  <c r="AA260" i="37"/>
  <c r="AA261" i="37"/>
  <c r="AB261" i="37" s="1"/>
  <c r="AA262" i="37"/>
  <c r="AB262" i="37" s="1"/>
  <c r="AA263" i="37"/>
  <c r="AB263" i="37" s="1"/>
  <c r="AA264" i="37"/>
  <c r="AB264" i="37" s="1"/>
  <c r="AA265" i="37"/>
  <c r="AA266" i="37"/>
  <c r="AD266" i="37" s="1"/>
  <c r="X266" i="37" s="1"/>
  <c r="AA267" i="37"/>
  <c r="AB267" i="37" s="1"/>
  <c r="AA268" i="37"/>
  <c r="AB268" i="37" s="1"/>
  <c r="AA269" i="37"/>
  <c r="AA270" i="37"/>
  <c r="AB270" i="37" s="1"/>
  <c r="AA271" i="37"/>
  <c r="AA272" i="37"/>
  <c r="AB272" i="37" s="1"/>
  <c r="AA273" i="37"/>
  <c r="AB273" i="37" s="1"/>
  <c r="AA274" i="37"/>
  <c r="AB274" i="37" s="1"/>
  <c r="AA275" i="37"/>
  <c r="AB275" i="37" s="1"/>
  <c r="AA276" i="37"/>
  <c r="AB276" i="37" s="1"/>
  <c r="AA277" i="37"/>
  <c r="AB277" i="37" s="1"/>
  <c r="AA278" i="37"/>
  <c r="AA279" i="37" s="1"/>
  <c r="AA280" i="37"/>
  <c r="AA281" i="37" s="1"/>
  <c r="AA282" i="37" s="1"/>
  <c r="AB282" i="37" s="1"/>
  <c r="AA283" i="37"/>
  <c r="AA284" i="37"/>
  <c r="AA285" i="37" s="1"/>
  <c r="AA286" i="37"/>
  <c r="AB286" i="37" s="1"/>
  <c r="AA287" i="37"/>
  <c r="AA288" i="37"/>
  <c r="AB288" i="37" s="1"/>
  <c r="AA289" i="37"/>
  <c r="AB289" i="37" s="1"/>
  <c r="AA290" i="37"/>
  <c r="AA291" i="37" s="1"/>
  <c r="AA292" i="37" s="1"/>
  <c r="AB292" i="37" s="1"/>
  <c r="AA293" i="37"/>
  <c r="AA294" i="37" s="1"/>
  <c r="AA295" i="37"/>
  <c r="AA296" i="37"/>
  <c r="AB296" i="37" s="1"/>
  <c r="AA297" i="37"/>
  <c r="AB297" i="37" s="1"/>
  <c r="AA298" i="37"/>
  <c r="AA299" i="37"/>
  <c r="AA300" i="37"/>
  <c r="AB300" i="37" s="1"/>
  <c r="AA301" i="37"/>
  <c r="AB301" i="37" s="1"/>
  <c r="AA302" i="37"/>
  <c r="AB302" i="37" s="1"/>
  <c r="AA303" i="37"/>
  <c r="AB303" i="37" s="1"/>
  <c r="AA304" i="37"/>
  <c r="AA305" i="37" s="1"/>
  <c r="AB305" i="37" s="1"/>
  <c r="AA306" i="37"/>
  <c r="AA307" i="37"/>
  <c r="AB307" i="37" s="1"/>
  <c r="AA308" i="37"/>
  <c r="AB308" i="37" s="1"/>
  <c r="AA309" i="37"/>
  <c r="AA310" i="37"/>
  <c r="AB310" i="37" s="1"/>
  <c r="AA311" i="37"/>
  <c r="AA312" i="37"/>
  <c r="AA313" i="37"/>
  <c r="AB313" i="37" s="1"/>
  <c r="AA314" i="37"/>
  <c r="AA317" i="37"/>
  <c r="AB317" i="37" s="1"/>
  <c r="AA318" i="37"/>
  <c r="AB318" i="37" s="1"/>
  <c r="AA319" i="37"/>
  <c r="AA320" i="37" s="1"/>
  <c r="AB320" i="37" s="1"/>
  <c r="AA321" i="37"/>
  <c r="AB321" i="37" s="1"/>
  <c r="AA322" i="37"/>
  <c r="AA323" i="37"/>
  <c r="AA324" i="37" s="1"/>
  <c r="AA327" i="37"/>
  <c r="AA328" i="37" s="1"/>
  <c r="AA329" i="37" s="1"/>
  <c r="AB329" i="37" s="1"/>
  <c r="AA330" i="37"/>
  <c r="AB330" i="37" s="1"/>
  <c r="AA331" i="37"/>
  <c r="AA332" i="37"/>
  <c r="AB332" i="37" s="1"/>
  <c r="AA333" i="37"/>
  <c r="AB333" i="37" s="1"/>
  <c r="AA334" i="37"/>
  <c r="AA335" i="37"/>
  <c r="AA336" i="37"/>
  <c r="AB336" i="37" s="1"/>
  <c r="AA337" i="37"/>
  <c r="AB337" i="37" s="1"/>
  <c r="AA338" i="37"/>
  <c r="AA340" i="37"/>
  <c r="AA341" i="37" s="1"/>
  <c r="AA342" i="37"/>
  <c r="AA343" i="37" s="1"/>
  <c r="AB343" i="37" s="1"/>
  <c r="AA344" i="37"/>
  <c r="AB344" i="37" s="1"/>
  <c r="AA346" i="37"/>
  <c r="AA347" i="37"/>
  <c r="AA348" i="37"/>
  <c r="AB348" i="37" s="1"/>
  <c r="AA349" i="37"/>
  <c r="AA350" i="37"/>
  <c r="AA351" i="37"/>
  <c r="AA352" i="37"/>
  <c r="AB352" i="37" s="1"/>
  <c r="AA353" i="37"/>
  <c r="AA354" i="37"/>
  <c r="AA355" i="37"/>
  <c r="AA356" i="37"/>
  <c r="AB356" i="37" s="1"/>
  <c r="AA357" i="37"/>
  <c r="AB357" i="37" s="1"/>
  <c r="AA358" i="37"/>
  <c r="AA359" i="37"/>
  <c r="AA360" i="37"/>
  <c r="AB360" i="37" s="1"/>
  <c r="AA361" i="37"/>
  <c r="AA362" i="37"/>
  <c r="AA363" i="37"/>
  <c r="AA364" i="37"/>
  <c r="AB364" i="37" s="1"/>
  <c r="AA365" i="37"/>
  <c r="AB365" i="37" s="1"/>
  <c r="AA366" i="37"/>
  <c r="AB366" i="37" s="1"/>
  <c r="AA367" i="37"/>
  <c r="AA368" i="37"/>
  <c r="AB368" i="37" s="1"/>
  <c r="AA369" i="37"/>
  <c r="AB369" i="37" s="1"/>
  <c r="AA370" i="37"/>
  <c r="AB370" i="37" s="1"/>
  <c r="AA371" i="37"/>
  <c r="AA372" i="37"/>
  <c r="AA373" i="37" s="1"/>
  <c r="AB373" i="37" s="1"/>
  <c r="AA374" i="37"/>
  <c r="AA375" i="37"/>
  <c r="AB375" i="37" s="1"/>
  <c r="AA376" i="37"/>
  <c r="AA377" i="37"/>
  <c r="AB377" i="37" s="1"/>
  <c r="AA378" i="37"/>
  <c r="AA379" i="37"/>
  <c r="AB379" i="37" s="1"/>
  <c r="AA380" i="37"/>
  <c r="AB380" i="37" s="1"/>
  <c r="AA381" i="37"/>
  <c r="AB381" i="37" s="1"/>
  <c r="AA382" i="37"/>
  <c r="AA383" i="37"/>
  <c r="AB383" i="37" s="1"/>
  <c r="AA384" i="37"/>
  <c r="AB384" i="37" s="1"/>
  <c r="AA385" i="37"/>
  <c r="AB385" i="37" s="1"/>
  <c r="AA386" i="37"/>
  <c r="AA387" i="37"/>
  <c r="AB387" i="37" s="1"/>
  <c r="AA388" i="37"/>
  <c r="AA389" i="37"/>
  <c r="AB389" i="37" s="1"/>
  <c r="AA390" i="37"/>
  <c r="AB390" i="37" s="1"/>
  <c r="AA391" i="37"/>
  <c r="AB391" i="37" s="1"/>
  <c r="AA392" i="37"/>
  <c r="AA393" i="37"/>
  <c r="AB393" i="37" s="1"/>
  <c r="AA394" i="37"/>
  <c r="AB394" i="37" s="1"/>
  <c r="AA395" i="37"/>
  <c r="AB395" i="37" s="1"/>
  <c r="AA396" i="37"/>
  <c r="AA397" i="37" s="1"/>
  <c r="AA398" i="37"/>
  <c r="AB398" i="37" s="1"/>
  <c r="AA399" i="37"/>
  <c r="AB399" i="37" s="1"/>
  <c r="AA400" i="37"/>
  <c r="AB400" i="37" s="1"/>
  <c r="AA401" i="37"/>
  <c r="AA402" i="37"/>
  <c r="AB402" i="37" s="1"/>
  <c r="AA403" i="37"/>
  <c r="AB403" i="37" s="1"/>
  <c r="AA404" i="37"/>
  <c r="AB404" i="37" s="1"/>
  <c r="AA405" i="37"/>
  <c r="AA406" i="37"/>
  <c r="AB406" i="37" s="1"/>
  <c r="AA407" i="37"/>
  <c r="AA408" i="37"/>
  <c r="AB408" i="37" s="1"/>
  <c r="AA409" i="37"/>
  <c r="AA410" i="37"/>
  <c r="AB410" i="37" s="1"/>
  <c r="AA411" i="37"/>
  <c r="AB411" i="37" s="1"/>
  <c r="AA412" i="37"/>
  <c r="AB412" i="37" s="1"/>
  <c r="AA413" i="37"/>
  <c r="AA414" i="37" s="1"/>
  <c r="AA415" i="37"/>
  <c r="AB415" i="37" s="1"/>
  <c r="AA416" i="37"/>
  <c r="AB416" i="37" s="1"/>
  <c r="AA417" i="37"/>
  <c r="AB417" i="37" s="1"/>
  <c r="AA418" i="37"/>
  <c r="AA419" i="37"/>
  <c r="AB419" i="37" s="1"/>
  <c r="AA420" i="37"/>
  <c r="AB420" i="37" s="1"/>
  <c r="AA421" i="37"/>
  <c r="AB421" i="37" s="1"/>
  <c r="AA422" i="37"/>
  <c r="AB422" i="37" s="1"/>
  <c r="AA423" i="37"/>
  <c r="AB423" i="37" s="1"/>
  <c r="AA424" i="37"/>
  <c r="AA425" i="37"/>
  <c r="AB425" i="37" s="1"/>
  <c r="AA426" i="37"/>
  <c r="AA427" i="37"/>
  <c r="AB427" i="37" s="1"/>
  <c r="AA428" i="37"/>
  <c r="AA429" i="37" s="1"/>
  <c r="AB429" i="37" s="1"/>
  <c r="AA430" i="37"/>
  <c r="AB430" i="37" s="1"/>
  <c r="AA431" i="37"/>
  <c r="AA432" i="37"/>
  <c r="AB432" i="37" s="1"/>
  <c r="AA433" i="37"/>
  <c r="AB433" i="37" s="1"/>
  <c r="AA434" i="37"/>
  <c r="AA435" i="37"/>
  <c r="AA436" i="37"/>
  <c r="AB436" i="37" s="1"/>
  <c r="AA437" i="37"/>
  <c r="AA438" i="37" s="1"/>
  <c r="AB438" i="37" s="1"/>
  <c r="AA439" i="37"/>
  <c r="AB439" i="37" s="1"/>
  <c r="AA440" i="37"/>
  <c r="AA441" i="37"/>
  <c r="AB441" i="37" s="1"/>
  <c r="AA442" i="37"/>
  <c r="AB442" i="37" s="1"/>
  <c r="AA443" i="37"/>
  <c r="AB443" i="37" s="1"/>
  <c r="AA444" i="37"/>
  <c r="AA445" i="37"/>
  <c r="AB445" i="37" s="1"/>
  <c r="AA446" i="37"/>
  <c r="AB446" i="37" s="1"/>
  <c r="AA447" i="37"/>
  <c r="AB447" i="37" s="1"/>
  <c r="AA448" i="37"/>
  <c r="AA449" i="37"/>
  <c r="AB449" i="37" s="1"/>
  <c r="AA450" i="37"/>
  <c r="AB450" i="37" s="1"/>
  <c r="AA451" i="37"/>
  <c r="AB451" i="37" s="1"/>
  <c r="AA452" i="37"/>
  <c r="AA453" i="37"/>
  <c r="AB453" i="37" s="1"/>
  <c r="AA454" i="37"/>
  <c r="AB454" i="37" s="1"/>
  <c r="AA455" i="37"/>
  <c r="AA456" i="37"/>
  <c r="AA457" i="37"/>
  <c r="AA458" i="37"/>
  <c r="AB458" i="37" s="1"/>
  <c r="AA459" i="37"/>
  <c r="AB459" i="37" s="1"/>
  <c r="AA460" i="37"/>
  <c r="AA461" i="37"/>
  <c r="AA462" i="37"/>
  <c r="AB462" i="37" s="1"/>
  <c r="AA463" i="37"/>
  <c r="AB463" i="37" s="1"/>
  <c r="AA464" i="37"/>
  <c r="AA465" i="37"/>
  <c r="AB465" i="37" s="1"/>
  <c r="AA466" i="37"/>
  <c r="AB466" i="37" s="1"/>
  <c r="AA467" i="37"/>
  <c r="AA468" i="37"/>
  <c r="AA469" i="37"/>
  <c r="AA470" i="37"/>
  <c r="AB470" i="37" s="1"/>
  <c r="AA471" i="37"/>
  <c r="AB471" i="37" s="1"/>
  <c r="AA472" i="37"/>
  <c r="AA473" i="37" s="1"/>
  <c r="AA474" i="37"/>
  <c r="AB474" i="37" s="1"/>
  <c r="AA475" i="37"/>
  <c r="AA476" i="37"/>
  <c r="AB476" i="37" s="1"/>
  <c r="AA477" i="37"/>
  <c r="AA478" i="37"/>
  <c r="AB478" i="37" s="1"/>
  <c r="AA479" i="37"/>
  <c r="AB479" i="37" s="1"/>
  <c r="AA480" i="37"/>
  <c r="AA481" i="37" s="1"/>
  <c r="AA482" i="37" s="1"/>
  <c r="AB482" i="37" s="1"/>
  <c r="AA483" i="37"/>
  <c r="AA484" i="37"/>
  <c r="AB484" i="37" s="1"/>
  <c r="AA485" i="37"/>
  <c r="AA486" i="37" s="1"/>
  <c r="AB486" i="37" s="1"/>
  <c r="AA487" i="37"/>
  <c r="AB487" i="37" s="1"/>
  <c r="AA488" i="37"/>
  <c r="AA489" i="37" s="1"/>
  <c r="AA490" i="37"/>
  <c r="AB490" i="37" s="1"/>
  <c r="AA491" i="37"/>
  <c r="AB491" i="37" s="1"/>
  <c r="AA492" i="37"/>
  <c r="AA493" i="37" s="1"/>
  <c r="AB493" i="37" s="1"/>
  <c r="AA494" i="37"/>
  <c r="AA495" i="37"/>
  <c r="AA496" i="37"/>
  <c r="AB496" i="37" s="1"/>
  <c r="AA497" i="37"/>
  <c r="AB497" i="37" s="1"/>
  <c r="AA498" i="37"/>
  <c r="AA499" i="37"/>
  <c r="AB499" i="37" s="1"/>
  <c r="AA500" i="37"/>
  <c r="AA501" i="37"/>
  <c r="AB501" i="37" s="1"/>
  <c r="AA502" i="37"/>
  <c r="AA503" i="37"/>
  <c r="AB503" i="37" s="1"/>
  <c r="AA504" i="37"/>
  <c r="AA505" i="37"/>
  <c r="AB505" i="37" s="1"/>
  <c r="AA506" i="37"/>
  <c r="AA507" i="37"/>
  <c r="AB507" i="37" s="1"/>
  <c r="AA508" i="37"/>
  <c r="AA509" i="37"/>
  <c r="AB509" i="37" s="1"/>
  <c r="AA510" i="37"/>
  <c r="AA511" i="37"/>
  <c r="AB511" i="37" s="1"/>
  <c r="AA512" i="37"/>
  <c r="AB512" i="37" s="1"/>
  <c r="AA513" i="37"/>
  <c r="AB513" i="37" s="1"/>
  <c r="AA514" i="37"/>
  <c r="AA515" i="37"/>
  <c r="AB515" i="37" s="1"/>
  <c r="AA516" i="37"/>
  <c r="AA11" i="37"/>
  <c r="W226" i="37"/>
  <c r="AC226" i="37" s="1"/>
  <c r="W225" i="37"/>
  <c r="AC225" i="37" s="1"/>
  <c r="W466" i="37"/>
  <c r="AC466" i="37" s="1"/>
  <c r="W349" i="37"/>
  <c r="AC349" i="37" s="1"/>
  <c r="W305" i="37"/>
  <c r="AC305" i="37" s="1"/>
  <c r="W362" i="37"/>
  <c r="AC362" i="37" s="1"/>
  <c r="W358" i="37"/>
  <c r="AC358" i="37" s="1"/>
  <c r="AE141" i="37"/>
  <c r="AF141" i="37" s="1"/>
  <c r="Z141" i="37" s="1"/>
  <c r="AE142" i="37"/>
  <c r="AF142" i="37" s="1"/>
  <c r="Z142" i="37" s="1"/>
  <c r="AE143" i="37"/>
  <c r="AF143" i="37" s="1"/>
  <c r="Z143" i="37" s="1"/>
  <c r="AE144" i="37"/>
  <c r="AF144" i="37" s="1"/>
  <c r="Z144" i="37" s="1"/>
  <c r="AE145" i="37"/>
  <c r="AF145" i="37" s="1"/>
  <c r="Z145" i="37" s="1"/>
  <c r="AE146" i="37"/>
  <c r="AF146" i="37" s="1"/>
  <c r="Z146" i="37" s="1"/>
  <c r="AE147" i="37"/>
  <c r="AF147" i="37" s="1"/>
  <c r="Z147" i="37" s="1"/>
  <c r="AE148" i="37"/>
  <c r="AF148" i="37" s="1"/>
  <c r="Z148" i="37" s="1"/>
  <c r="AE149" i="37"/>
  <c r="AF149" i="37" s="1"/>
  <c r="Z149" i="37" s="1"/>
  <c r="AE150" i="37"/>
  <c r="AF150" i="37" s="1"/>
  <c r="Z150" i="37" s="1"/>
  <c r="AE151" i="37"/>
  <c r="AF151" i="37" s="1"/>
  <c r="Z151" i="37" s="1"/>
  <c r="AE152" i="37"/>
  <c r="AF152" i="37" s="1"/>
  <c r="AE153" i="37"/>
  <c r="AF153" i="37" s="1"/>
  <c r="Z153" i="37" s="1"/>
  <c r="AE154" i="37"/>
  <c r="AF154" i="37" s="1"/>
  <c r="Z154" i="37" s="1"/>
  <c r="AE155" i="37"/>
  <c r="AF155" i="37" s="1"/>
  <c r="Z155" i="37" s="1"/>
  <c r="AE156" i="37"/>
  <c r="AF156" i="37" s="1"/>
  <c r="AE157" i="37"/>
  <c r="AF157" i="37" s="1"/>
  <c r="Z157" i="37" s="1"/>
  <c r="AE158" i="37"/>
  <c r="AF158" i="37" s="1"/>
  <c r="Z158" i="37" s="1"/>
  <c r="AE159" i="37"/>
  <c r="AF159" i="37" s="1"/>
  <c r="Z159" i="37" s="1"/>
  <c r="AE160" i="37"/>
  <c r="AF160" i="37" s="1"/>
  <c r="Z160" i="37" s="1"/>
  <c r="AE161" i="37"/>
  <c r="AF161" i="37" s="1"/>
  <c r="Z161" i="37" s="1"/>
  <c r="AE162" i="37"/>
  <c r="AE164" i="37"/>
  <c r="AF164" i="37" s="1"/>
  <c r="Z164" i="37" s="1"/>
  <c r="AE165" i="37"/>
  <c r="AF165" i="37" s="1"/>
  <c r="Z165" i="37" s="1"/>
  <c r="AE166" i="37"/>
  <c r="AF166" i="37" s="1"/>
  <c r="Z166" i="37" s="1"/>
  <c r="AE167" i="37"/>
  <c r="AF167" i="37" s="1"/>
  <c r="Z167" i="37" s="1"/>
  <c r="AE168" i="37"/>
  <c r="AF168" i="37" s="1"/>
  <c r="Z168" i="37" s="1"/>
  <c r="AE169" i="37"/>
  <c r="AF169" i="37" s="1"/>
  <c r="AE170" i="37"/>
  <c r="AF170" i="37" s="1"/>
  <c r="Z170" i="37" s="1"/>
  <c r="AB170" i="37" s="1"/>
  <c r="AE171" i="37"/>
  <c r="AF171" i="37" s="1"/>
  <c r="Z171" i="37" s="1"/>
  <c r="N11" i="37"/>
  <c r="N12" i="37"/>
  <c r="N13" i="37"/>
  <c r="S13" i="37" s="1"/>
  <c r="N14" i="37"/>
  <c r="S14" i="37" s="1"/>
  <c r="N15" i="37"/>
  <c r="N16" i="37"/>
  <c r="S16" i="37" s="1"/>
  <c r="N17" i="37"/>
  <c r="N18" i="37"/>
  <c r="N19" i="37"/>
  <c r="N20" i="37"/>
  <c r="S20" i="37" s="1"/>
  <c r="N21" i="37"/>
  <c r="N22" i="37"/>
  <c r="N23" i="37"/>
  <c r="S23" i="37" s="1"/>
  <c r="N24" i="37"/>
  <c r="N25" i="37"/>
  <c r="N26" i="37"/>
  <c r="N27" i="37"/>
  <c r="N28" i="37"/>
  <c r="S28" i="37" s="1"/>
  <c r="N29" i="37"/>
  <c r="N30" i="37"/>
  <c r="N31" i="37"/>
  <c r="S31" i="37" s="1"/>
  <c r="N32" i="37"/>
  <c r="N33" i="37"/>
  <c r="S33" i="37" s="1"/>
  <c r="N34" i="37"/>
  <c r="N35" i="37"/>
  <c r="S35" i="37" s="1"/>
  <c r="N36" i="37"/>
  <c r="N37" i="37"/>
  <c r="N38" i="37"/>
  <c r="N39" i="37"/>
  <c r="N40" i="37"/>
  <c r="N41" i="37"/>
  <c r="S41" i="37" s="1"/>
  <c r="N42" i="37"/>
  <c r="N43" i="37"/>
  <c r="S43" i="37" s="1"/>
  <c r="N44" i="37"/>
  <c r="N45" i="37"/>
  <c r="N46" i="37"/>
  <c r="S46" i="37" s="1"/>
  <c r="N47" i="37"/>
  <c r="N48" i="37"/>
  <c r="N49" i="37"/>
  <c r="N50" i="37"/>
  <c r="N51" i="37"/>
  <c r="S51" i="37" s="1"/>
  <c r="N52" i="37"/>
  <c r="N53" i="37"/>
  <c r="N54" i="37"/>
  <c r="S54" i="37" s="1"/>
  <c r="N55" i="37"/>
  <c r="S55" i="37" s="1"/>
  <c r="N56" i="37"/>
  <c r="N57" i="37"/>
  <c r="S57" i="37" s="1"/>
  <c r="N58" i="37"/>
  <c r="N59" i="37"/>
  <c r="N60" i="37"/>
  <c r="N61" i="37"/>
  <c r="N62" i="37"/>
  <c r="S62" i="37" s="1"/>
  <c r="N66" i="37"/>
  <c r="N67" i="37"/>
  <c r="S67" i="37" s="1"/>
  <c r="N68" i="37"/>
  <c r="N69" i="37"/>
  <c r="N70" i="37"/>
  <c r="S70" i="37" s="1"/>
  <c r="N71" i="37"/>
  <c r="N72" i="37"/>
  <c r="S72" i="37" s="1"/>
  <c r="N73" i="37"/>
  <c r="N74" i="37"/>
  <c r="N75" i="37"/>
  <c r="S75" i="37" s="1"/>
  <c r="N76" i="37"/>
  <c r="N77" i="37"/>
  <c r="S77" i="37" s="1"/>
  <c r="N78" i="37"/>
  <c r="S78" i="37" s="1"/>
  <c r="N79" i="37"/>
  <c r="N80" i="37"/>
  <c r="S80" i="37" s="1"/>
  <c r="N81" i="37"/>
  <c r="N82" i="37"/>
  <c r="S82" i="37" s="1"/>
  <c r="N83" i="37"/>
  <c r="N84" i="37"/>
  <c r="S84" i="37" s="1"/>
  <c r="N85" i="37"/>
  <c r="N86" i="37"/>
  <c r="S86" i="37" s="1"/>
  <c r="N87" i="37"/>
  <c r="N88" i="37"/>
  <c r="S88" i="37" s="1"/>
  <c r="N89" i="37"/>
  <c r="N90" i="37"/>
  <c r="N91" i="37"/>
  <c r="N92" i="37"/>
  <c r="S92" i="37" s="1"/>
  <c r="N93" i="37"/>
  <c r="S93" i="37" s="1"/>
  <c r="N94" i="37"/>
  <c r="S94" i="37" s="1"/>
  <c r="N95" i="37"/>
  <c r="N96" i="37"/>
  <c r="S96" i="37" s="1"/>
  <c r="N97" i="37"/>
  <c r="N98" i="37"/>
  <c r="S98" i="37" s="1"/>
  <c r="N99" i="37"/>
  <c r="N100" i="37"/>
  <c r="S100" i="37" s="1"/>
  <c r="N101" i="37"/>
  <c r="N102" i="37"/>
  <c r="S102" i="37" s="1"/>
  <c r="N103" i="37"/>
  <c r="N104" i="37"/>
  <c r="S104" i="37" s="1"/>
  <c r="N105" i="37"/>
  <c r="S105" i="37" s="1"/>
  <c r="N106" i="37"/>
  <c r="S106" i="37" s="1"/>
  <c r="N107" i="37"/>
  <c r="N108" i="37"/>
  <c r="S108" i="37" s="1"/>
  <c r="N109" i="37"/>
  <c r="S109" i="37" s="1"/>
  <c r="N110" i="37"/>
  <c r="S110" i="37" s="1"/>
  <c r="N111" i="37"/>
  <c r="N112" i="37"/>
  <c r="S112" i="37" s="1"/>
  <c r="N113" i="37"/>
  <c r="N114" i="37"/>
  <c r="S114" i="37" s="1"/>
  <c r="N115" i="37"/>
  <c r="N116" i="37"/>
  <c r="S116" i="37" s="1"/>
  <c r="N117" i="37"/>
  <c r="N118" i="37"/>
  <c r="S118" i="37" s="1"/>
  <c r="N119" i="37"/>
  <c r="N120" i="37"/>
  <c r="S120" i="37" s="1"/>
  <c r="N121" i="37"/>
  <c r="S121" i="37" s="1"/>
  <c r="N122" i="37"/>
  <c r="S122" i="37" s="1"/>
  <c r="N123" i="37"/>
  <c r="S123" i="37" s="1"/>
  <c r="N124" i="37"/>
  <c r="S124" i="37" s="1"/>
  <c r="N125" i="37"/>
  <c r="N126" i="37"/>
  <c r="N127" i="37"/>
  <c r="S127" i="37" s="1"/>
  <c r="N128" i="37"/>
  <c r="S128" i="37" s="1"/>
  <c r="N129" i="37"/>
  <c r="N130" i="37"/>
  <c r="N131" i="37"/>
  <c r="S131" i="37" s="1"/>
  <c r="N132" i="37"/>
  <c r="N10" i="37"/>
  <c r="L64" i="37"/>
  <c r="M64" i="37" s="1"/>
  <c r="L65" i="37" s="1"/>
  <c r="N65" i="37" s="1"/>
  <c r="M63" i="37"/>
  <c r="N63" i="37" s="1"/>
  <c r="AE172" i="37"/>
  <c r="AF172" i="37" s="1"/>
  <c r="Z172" i="37" s="1"/>
  <c r="AB172" i="37" s="1"/>
  <c r="Z51" i="37"/>
  <c r="AB51" i="37" s="1"/>
  <c r="Z86" i="37"/>
  <c r="AE11" i="37"/>
  <c r="AF11" i="37" s="1"/>
  <c r="Z11" i="37" s="1"/>
  <c r="AE173" i="37"/>
  <c r="AF173" i="37" s="1"/>
  <c r="Z173" i="37" s="1"/>
  <c r="Z10" i="37"/>
  <c r="AB10" i="37" s="1"/>
  <c r="R10" i="37"/>
  <c r="AE174" i="37"/>
  <c r="AF174" i="37" s="1"/>
  <c r="Z174" i="37" s="1"/>
  <c r="AE175" i="37"/>
  <c r="AF175" i="37" s="1"/>
  <c r="Z175" i="37" s="1"/>
  <c r="AE176" i="37"/>
  <c r="AF176" i="37" s="1"/>
  <c r="Z176" i="37" s="1"/>
  <c r="AE177" i="37"/>
  <c r="AF177" i="37" s="1"/>
  <c r="Z177" i="37" s="1"/>
  <c r="AB177" i="37" s="1"/>
  <c r="N133" i="37"/>
  <c r="N134" i="37"/>
  <c r="N135" i="37"/>
  <c r="S135" i="37" s="1"/>
  <c r="N136" i="37"/>
  <c r="S136" i="37" s="1"/>
  <c r="N137" i="37"/>
  <c r="N138" i="37"/>
  <c r="N139" i="37"/>
  <c r="S139" i="37" s="1"/>
  <c r="N140" i="37"/>
  <c r="N141" i="37"/>
  <c r="N142" i="37"/>
  <c r="N143" i="37"/>
  <c r="S143" i="37" s="1"/>
  <c r="N144" i="37"/>
  <c r="S144" i="37" s="1"/>
  <c r="N145" i="37"/>
  <c r="N146" i="37"/>
  <c r="N147" i="37"/>
  <c r="S147" i="37" s="1"/>
  <c r="N148" i="37"/>
  <c r="S148" i="37" s="1"/>
  <c r="N149" i="37"/>
  <c r="N150" i="37"/>
  <c r="N151" i="37"/>
  <c r="S151" i="37" s="1"/>
  <c r="N152" i="37"/>
  <c r="S152" i="37" s="1"/>
  <c r="N153" i="37"/>
  <c r="N154" i="37"/>
  <c r="N155" i="37"/>
  <c r="S155" i="37" s="1"/>
  <c r="N156" i="37"/>
  <c r="N157" i="37"/>
  <c r="N158" i="37"/>
  <c r="N159" i="37"/>
  <c r="S159" i="37" s="1"/>
  <c r="N160" i="37"/>
  <c r="S160" i="37" s="1"/>
  <c r="N161" i="37"/>
  <c r="N162" i="37"/>
  <c r="N163" i="37"/>
  <c r="S163" i="37" s="1"/>
  <c r="N164" i="37"/>
  <c r="N165" i="37"/>
  <c r="N166" i="37"/>
  <c r="S166" i="37" s="1"/>
  <c r="N167" i="37"/>
  <c r="S167" i="37" s="1"/>
  <c r="N168" i="37"/>
  <c r="S168" i="37" s="1"/>
  <c r="N169" i="37"/>
  <c r="N170" i="37"/>
  <c r="S170" i="37" s="1"/>
  <c r="N171" i="37"/>
  <c r="S171" i="37" s="1"/>
  <c r="N172" i="37"/>
  <c r="N173" i="37"/>
  <c r="N174" i="37"/>
  <c r="S174" i="37" s="1"/>
  <c r="N175" i="37"/>
  <c r="S175" i="37" s="1"/>
  <c r="N176" i="37"/>
  <c r="N177" i="37"/>
  <c r="N178" i="37"/>
  <c r="S178" i="37" s="1"/>
  <c r="N179" i="37"/>
  <c r="S179" i="37" s="1"/>
  <c r="N180" i="37"/>
  <c r="N181" i="37"/>
  <c r="N182" i="37"/>
  <c r="S182" i="37" s="1"/>
  <c r="N183" i="37"/>
  <c r="S183" i="37" s="1"/>
  <c r="N184" i="37"/>
  <c r="N185" i="37"/>
  <c r="N186" i="37"/>
  <c r="S186" i="37" s="1"/>
  <c r="N187" i="37"/>
  <c r="S187" i="37" s="1"/>
  <c r="N188" i="37"/>
  <c r="S188" i="37" s="1"/>
  <c r="N189" i="37"/>
  <c r="N190" i="37"/>
  <c r="S190" i="37" s="1"/>
  <c r="N191" i="37"/>
  <c r="N192" i="37"/>
  <c r="N193" i="37"/>
  <c r="S193" i="37" s="1"/>
  <c r="N194" i="37"/>
  <c r="N195" i="37"/>
  <c r="N196" i="37"/>
  <c r="S196" i="37" s="1"/>
  <c r="N197" i="37"/>
  <c r="N198" i="37"/>
  <c r="N199" i="37"/>
  <c r="S199" i="37" s="1"/>
  <c r="N200" i="37"/>
  <c r="S200" i="37" s="1"/>
  <c r="N201" i="37"/>
  <c r="N202" i="37"/>
  <c r="N203" i="37"/>
  <c r="S203" i="37" s="1"/>
  <c r="N204" i="37"/>
  <c r="S204" i="37" s="1"/>
  <c r="N205" i="37"/>
  <c r="N206" i="37"/>
  <c r="S206" i="37" s="1"/>
  <c r="N207" i="37"/>
  <c r="N208" i="37"/>
  <c r="N209" i="37"/>
  <c r="N210" i="37"/>
  <c r="S210" i="37" s="1"/>
  <c r="N211" i="37"/>
  <c r="S211" i="37" s="1"/>
  <c r="N212" i="37"/>
  <c r="S212" i="37" s="1"/>
  <c r="N213" i="37"/>
  <c r="N214" i="37"/>
  <c r="S214" i="37" s="1"/>
  <c r="N215" i="37"/>
  <c r="S215" i="37" s="1"/>
  <c r="N216" i="37"/>
  <c r="N217" i="37"/>
  <c r="N218" i="37"/>
  <c r="S218" i="37" s="1"/>
  <c r="N219" i="37"/>
  <c r="S219" i="37" s="1"/>
  <c r="N220" i="37"/>
  <c r="S220" i="37" s="1"/>
  <c r="N221" i="37"/>
  <c r="N222" i="37"/>
  <c r="S222" i="37" s="1"/>
  <c r="N223" i="37"/>
  <c r="S223" i="37" s="1"/>
  <c r="N224" i="37"/>
  <c r="N225" i="37"/>
  <c r="N226" i="37"/>
  <c r="S226" i="37" s="1"/>
  <c r="N227" i="37"/>
  <c r="N228" i="37"/>
  <c r="N229" i="37"/>
  <c r="S229" i="37" s="1"/>
  <c r="N230" i="37"/>
  <c r="N231" i="37"/>
  <c r="N232" i="37"/>
  <c r="S232" i="37" s="1"/>
  <c r="N233" i="37"/>
  <c r="S233" i="37" s="1"/>
  <c r="N234" i="37"/>
  <c r="N235" i="37"/>
  <c r="N236" i="37"/>
  <c r="S236" i="37" s="1"/>
  <c r="N237" i="37"/>
  <c r="N238" i="37"/>
  <c r="N239" i="37"/>
  <c r="N240" i="37"/>
  <c r="S240" i="37" s="1"/>
  <c r="N241" i="37"/>
  <c r="N242" i="37"/>
  <c r="S242" i="37" s="1"/>
  <c r="N243" i="37"/>
  <c r="S243" i="37" s="1"/>
  <c r="N244" i="37"/>
  <c r="S244" i="37" s="1"/>
  <c r="N245" i="37"/>
  <c r="N246" i="37"/>
  <c r="S246" i="37" s="1"/>
  <c r="N247" i="37"/>
  <c r="S247" i="37" s="1"/>
  <c r="N248" i="37"/>
  <c r="S248" i="37" s="1"/>
  <c r="N249" i="37"/>
  <c r="N250" i="37"/>
  <c r="S250" i="37" s="1"/>
  <c r="N251" i="37"/>
  <c r="S251" i="37" s="1"/>
  <c r="N252" i="37"/>
  <c r="N253" i="37"/>
  <c r="N254" i="37"/>
  <c r="S254" i="37" s="1"/>
  <c r="N255" i="37"/>
  <c r="N256" i="37"/>
  <c r="N257" i="37"/>
  <c r="N258" i="37"/>
  <c r="S258" i="37" s="1"/>
  <c r="N259" i="37"/>
  <c r="N260" i="37"/>
  <c r="S260" i="37" s="1"/>
  <c r="N261" i="37"/>
  <c r="S261" i="37" s="1"/>
  <c r="N262" i="37"/>
  <c r="N263" i="37"/>
  <c r="N264" i="37"/>
  <c r="S264" i="37" s="1"/>
  <c r="N265" i="37"/>
  <c r="S265" i="37" s="1"/>
  <c r="N266" i="37"/>
  <c r="S266" i="37" s="1"/>
  <c r="N267" i="37"/>
  <c r="N268" i="37"/>
  <c r="S268" i="37" s="1"/>
  <c r="N269" i="37"/>
  <c r="S269" i="37" s="1"/>
  <c r="N270" i="37"/>
  <c r="S270" i="37" s="1"/>
  <c r="N271" i="37"/>
  <c r="N272" i="37"/>
  <c r="S272" i="37" s="1"/>
  <c r="N273" i="37"/>
  <c r="S273" i="37" s="1"/>
  <c r="N274" i="37"/>
  <c r="S274" i="37" s="1"/>
  <c r="N275" i="37"/>
  <c r="N276" i="37"/>
  <c r="S276" i="37" s="1"/>
  <c r="N277" i="37"/>
  <c r="S277" i="37" s="1"/>
  <c r="N278" i="37"/>
  <c r="S278" i="37" s="1"/>
  <c r="N279" i="37"/>
  <c r="N280" i="37"/>
  <c r="N281" i="37"/>
  <c r="N282" i="37"/>
  <c r="N283" i="37"/>
  <c r="N284" i="37"/>
  <c r="N286" i="37"/>
  <c r="N287" i="37"/>
  <c r="N288" i="37"/>
  <c r="N289" i="37"/>
  <c r="N290" i="37"/>
  <c r="S290" i="37" s="1"/>
  <c r="N291" i="37"/>
  <c r="N292" i="37"/>
  <c r="S292" i="37" s="1"/>
  <c r="N293" i="37"/>
  <c r="N294" i="37"/>
  <c r="N295" i="37"/>
  <c r="S295" i="37" s="1"/>
  <c r="N296" i="37"/>
  <c r="N297" i="37"/>
  <c r="S297" i="37" s="1"/>
  <c r="N298" i="37"/>
  <c r="N299" i="37"/>
  <c r="S299" i="37" s="1"/>
  <c r="N300" i="37"/>
  <c r="N301" i="37"/>
  <c r="N302" i="37"/>
  <c r="N303" i="37"/>
  <c r="S303" i="37" s="1"/>
  <c r="N304" i="37"/>
  <c r="N305" i="37"/>
  <c r="N306" i="37"/>
  <c r="N307" i="37"/>
  <c r="N308" i="37"/>
  <c r="N309" i="37"/>
  <c r="N310" i="37"/>
  <c r="N311" i="37"/>
  <c r="N312" i="37"/>
  <c r="N313" i="37"/>
  <c r="N314" i="37"/>
  <c r="N315" i="37"/>
  <c r="N316" i="37"/>
  <c r="N317" i="37"/>
  <c r="N318" i="37"/>
  <c r="N319" i="37"/>
  <c r="N320" i="37"/>
  <c r="N321" i="37"/>
  <c r="S321" i="37" s="1"/>
  <c r="N322" i="37"/>
  <c r="N323" i="37"/>
  <c r="N324" i="37"/>
  <c r="N325" i="37"/>
  <c r="N326" i="37"/>
  <c r="N327" i="37"/>
  <c r="S327" i="37" s="1"/>
  <c r="N328" i="37"/>
  <c r="N329" i="37"/>
  <c r="S329" i="37" s="1"/>
  <c r="N330" i="37"/>
  <c r="S330" i="37" s="1"/>
  <c r="N331" i="37"/>
  <c r="N332" i="37"/>
  <c r="N333" i="37"/>
  <c r="N334" i="37"/>
  <c r="S334" i="37" s="1"/>
  <c r="N335" i="37"/>
  <c r="N336" i="37"/>
  <c r="N337" i="37"/>
  <c r="N338" i="37"/>
  <c r="S338" i="37" s="1"/>
  <c r="N339" i="37"/>
  <c r="N340" i="37"/>
  <c r="N341" i="37"/>
  <c r="S341" i="37" s="1"/>
  <c r="N342" i="37"/>
  <c r="N343" i="37"/>
  <c r="N344" i="37"/>
  <c r="N345" i="37"/>
  <c r="S345" i="37" s="1"/>
  <c r="N346" i="37"/>
  <c r="N347" i="37"/>
  <c r="N348" i="37"/>
  <c r="N349" i="37"/>
  <c r="S349" i="37" s="1"/>
  <c r="N350" i="37"/>
  <c r="S350" i="37" s="1"/>
  <c r="N351" i="37"/>
  <c r="N352" i="37"/>
  <c r="N353" i="37"/>
  <c r="N354" i="37"/>
  <c r="S354" i="37" s="1"/>
  <c r="N355" i="37"/>
  <c r="N356" i="37"/>
  <c r="N357" i="37"/>
  <c r="N358" i="37"/>
  <c r="S358" i="37" s="1"/>
  <c r="N359" i="37"/>
  <c r="N360" i="37"/>
  <c r="N361" i="37"/>
  <c r="N362" i="37"/>
  <c r="S362" i="37" s="1"/>
  <c r="N363" i="37"/>
  <c r="N364" i="37"/>
  <c r="N365" i="37"/>
  <c r="S365" i="37" s="1"/>
  <c r="N366" i="37"/>
  <c r="S366" i="37" s="1"/>
  <c r="N367" i="37"/>
  <c r="N368" i="37"/>
  <c r="N369" i="37"/>
  <c r="N370" i="37"/>
  <c r="S370" i="37" s="1"/>
  <c r="N371" i="37"/>
  <c r="N372" i="37"/>
  <c r="N373" i="37"/>
  <c r="N374" i="37"/>
  <c r="N375" i="37"/>
  <c r="N376" i="37"/>
  <c r="N377" i="37"/>
  <c r="S377" i="37" s="1"/>
  <c r="N378" i="37"/>
  <c r="N379" i="37"/>
  <c r="N380" i="37"/>
  <c r="N381" i="37"/>
  <c r="S381" i="37" s="1"/>
  <c r="N382" i="37"/>
  <c r="N383" i="37"/>
  <c r="N384" i="37"/>
  <c r="N385" i="37"/>
  <c r="N386" i="37"/>
  <c r="N387" i="37"/>
  <c r="N388" i="37"/>
  <c r="N389" i="37"/>
  <c r="N390" i="37"/>
  <c r="N391" i="37"/>
  <c r="N392" i="37"/>
  <c r="N393" i="37"/>
  <c r="N394" i="37"/>
  <c r="N395" i="37"/>
  <c r="N396" i="37"/>
  <c r="N397" i="37"/>
  <c r="N398" i="37"/>
  <c r="N399" i="37"/>
  <c r="N400" i="37"/>
  <c r="S400" i="37" s="1"/>
  <c r="N401" i="37"/>
  <c r="N402" i="37"/>
  <c r="N403" i="37"/>
  <c r="N404" i="37"/>
  <c r="S404" i="37" s="1"/>
  <c r="N405" i="37"/>
  <c r="N406" i="37"/>
  <c r="N407" i="37"/>
  <c r="N408" i="37"/>
  <c r="S408" i="37" s="1"/>
  <c r="N409" i="37"/>
  <c r="N410" i="37"/>
  <c r="N411" i="37"/>
  <c r="N412" i="37"/>
  <c r="S412" i="37" s="1"/>
  <c r="N413" i="37"/>
  <c r="N414" i="37"/>
  <c r="N415" i="37"/>
  <c r="N416" i="37"/>
  <c r="N417" i="37"/>
  <c r="N418" i="37"/>
  <c r="N419" i="37"/>
  <c r="N420" i="37"/>
  <c r="S420" i="37" s="1"/>
  <c r="N421" i="37"/>
  <c r="N422" i="37"/>
  <c r="N423" i="37"/>
  <c r="N424" i="37"/>
  <c r="S424" i="37" s="1"/>
  <c r="N425" i="37"/>
  <c r="N426" i="37"/>
  <c r="N427" i="37"/>
  <c r="N428" i="37"/>
  <c r="S428" i="37" s="1"/>
  <c r="N429" i="37"/>
  <c r="N430" i="37"/>
  <c r="N431" i="37"/>
  <c r="S431" i="37" s="1"/>
  <c r="N432" i="37"/>
  <c r="N433" i="37"/>
  <c r="N434" i="37"/>
  <c r="N435" i="37"/>
  <c r="S435" i="37" s="1"/>
  <c r="N436" i="37"/>
  <c r="N437" i="37"/>
  <c r="N438" i="37"/>
  <c r="N439" i="37"/>
  <c r="N440" i="37"/>
  <c r="N441" i="37"/>
  <c r="N442" i="37"/>
  <c r="S442" i="37" s="1"/>
  <c r="N443" i="37"/>
  <c r="N444" i="37"/>
  <c r="N445" i="37"/>
  <c r="N446" i="37"/>
  <c r="S446" i="37" s="1"/>
  <c r="N447" i="37"/>
  <c r="N448" i="37"/>
  <c r="N449" i="37"/>
  <c r="N450" i="37"/>
  <c r="S450" i="37" s="1"/>
  <c r="N451" i="37"/>
  <c r="N452" i="37"/>
  <c r="N453" i="37"/>
  <c r="N454" i="37"/>
  <c r="S454" i="37" s="1"/>
  <c r="N455" i="37"/>
  <c r="N456" i="37"/>
  <c r="N457" i="37"/>
  <c r="N458" i="37"/>
  <c r="N459" i="37"/>
  <c r="N460" i="37"/>
  <c r="N461" i="37"/>
  <c r="N462" i="37"/>
  <c r="S462" i="37" s="1"/>
  <c r="N463" i="37"/>
  <c r="N464" i="37"/>
  <c r="N465" i="37"/>
  <c r="N466" i="37"/>
  <c r="S466" i="37" s="1"/>
  <c r="N467" i="37"/>
  <c r="N468" i="37"/>
  <c r="N469" i="37"/>
  <c r="N470" i="37"/>
  <c r="S470" i="37" s="1"/>
  <c r="N471" i="37"/>
  <c r="N472" i="37"/>
  <c r="N473" i="37"/>
  <c r="N474" i="37"/>
  <c r="N475" i="37"/>
  <c r="N476" i="37"/>
  <c r="N477" i="37"/>
  <c r="S477" i="37" s="1"/>
  <c r="N478" i="37"/>
  <c r="N479" i="37"/>
  <c r="N480" i="37"/>
  <c r="N481" i="37"/>
  <c r="S481" i="37" s="1"/>
  <c r="N482" i="37"/>
  <c r="N483" i="37"/>
  <c r="S483" i="37" s="1"/>
  <c r="N484" i="37"/>
  <c r="N485" i="37"/>
  <c r="N486" i="37"/>
  <c r="N487" i="37"/>
  <c r="N488" i="37"/>
  <c r="N489" i="37"/>
  <c r="N490" i="37"/>
  <c r="N491" i="37"/>
  <c r="N492" i="37"/>
  <c r="N493" i="37"/>
  <c r="N494" i="37"/>
  <c r="N495" i="37"/>
  <c r="N496" i="37"/>
  <c r="S496" i="37" s="1"/>
  <c r="N497" i="37"/>
  <c r="N498" i="37"/>
  <c r="N499" i="37"/>
  <c r="N500" i="37"/>
  <c r="S500" i="37" s="1"/>
  <c r="N501" i="37"/>
  <c r="N502" i="37"/>
  <c r="N503" i="37"/>
  <c r="N504" i="37"/>
  <c r="N505" i="37"/>
  <c r="S505" i="37" s="1"/>
  <c r="N506" i="37"/>
  <c r="N507" i="37"/>
  <c r="S507" i="37" s="1"/>
  <c r="N509" i="37"/>
  <c r="N510" i="37"/>
  <c r="N511" i="37"/>
  <c r="N512" i="37"/>
  <c r="N513" i="37"/>
  <c r="N514" i="37"/>
  <c r="N515" i="37"/>
  <c r="N516" i="37"/>
  <c r="S373" i="37"/>
  <c r="W67" i="37"/>
  <c r="AC67" i="37" s="1"/>
  <c r="AE178" i="37"/>
  <c r="AF178" i="37" s="1"/>
  <c r="Z178" i="37" s="1"/>
  <c r="AB178" i="37" s="1"/>
  <c r="X89" i="37"/>
  <c r="X114" i="37"/>
  <c r="X82" i="37"/>
  <c r="X104" i="37"/>
  <c r="X109" i="37"/>
  <c r="X84" i="37"/>
  <c r="X94" i="37"/>
  <c r="X61" i="37"/>
  <c r="X80" i="37"/>
  <c r="X97" i="37"/>
  <c r="X78" i="37"/>
  <c r="X106" i="37"/>
  <c r="X73" i="37"/>
  <c r="AE179" i="37"/>
  <c r="AF179" i="37" s="1"/>
  <c r="Z179" i="37" s="1"/>
  <c r="X99" i="37"/>
  <c r="X68" i="37"/>
  <c r="X112" i="37"/>
  <c r="X16" i="37"/>
  <c r="X103" i="37"/>
  <c r="X88" i="37"/>
  <c r="X15" i="37"/>
  <c r="AE180" i="37"/>
  <c r="AF180" i="37" s="1"/>
  <c r="Z180" i="37" s="1"/>
  <c r="AE181" i="37"/>
  <c r="AF181" i="37" s="1"/>
  <c r="Z181" i="37" s="1"/>
  <c r="AE182" i="37"/>
  <c r="AF182" i="37" s="1"/>
  <c r="Z182" i="37" s="1"/>
  <c r="AE183" i="37"/>
  <c r="AF183" i="37" s="1"/>
  <c r="Z183" i="37" s="1"/>
  <c r="AE184" i="37"/>
  <c r="AF184" i="37" s="1"/>
  <c r="Z184" i="37" s="1"/>
  <c r="AE185" i="37"/>
  <c r="AF185" i="37" s="1"/>
  <c r="Z185" i="37" s="1"/>
  <c r="AE186" i="37"/>
  <c r="AF186" i="37" s="1"/>
  <c r="Z186" i="37" s="1"/>
  <c r="Z152" i="37"/>
  <c r="AE187" i="37"/>
  <c r="AF187" i="37" s="1"/>
  <c r="Z187" i="37" s="1"/>
  <c r="AE188" i="37"/>
  <c r="AF188" i="37" s="1"/>
  <c r="Z188" i="37" s="1"/>
  <c r="AE189" i="37"/>
  <c r="AE190" i="37" s="1"/>
  <c r="AF190" i="37" s="1"/>
  <c r="Z190" i="37" s="1"/>
  <c r="Z156" i="37"/>
  <c r="AE191" i="37"/>
  <c r="AF191" i="37" s="1"/>
  <c r="Z191" i="37" s="1"/>
  <c r="AE192" i="37"/>
  <c r="AF192" i="37" s="1"/>
  <c r="Z192" i="37" s="1"/>
  <c r="AB230" i="37"/>
  <c r="AE194" i="37"/>
  <c r="AF194" i="37" s="1"/>
  <c r="Z194" i="37" s="1"/>
  <c r="AB194" i="37" s="1"/>
  <c r="AE196" i="37"/>
  <c r="AF196" i="37" s="1"/>
  <c r="Z196" i="37" s="1"/>
  <c r="AE197" i="37"/>
  <c r="AF197" i="37" s="1"/>
  <c r="Z197" i="37" s="1"/>
  <c r="AE198" i="37"/>
  <c r="AF198" i="37" s="1"/>
  <c r="Z198" i="37" s="1"/>
  <c r="AB236" i="37"/>
  <c r="AE199" i="37"/>
  <c r="AF199" i="37" s="1"/>
  <c r="Z199" i="37" s="1"/>
  <c r="AE200" i="37"/>
  <c r="AF200" i="37" s="1"/>
  <c r="Z200" i="37" s="1"/>
  <c r="AE201" i="37"/>
  <c r="AF201" i="37" s="1"/>
  <c r="Z201" i="37" s="1"/>
  <c r="AB201" i="37" s="1"/>
  <c r="AE202" i="37"/>
  <c r="AF202" i="37" s="1"/>
  <c r="Z202" i="37" s="1"/>
  <c r="AB240" i="37"/>
  <c r="AE203" i="37"/>
  <c r="AF203" i="37" s="1"/>
  <c r="Z203" i="37" s="1"/>
  <c r="Z169" i="37"/>
  <c r="AB169" i="37" s="1"/>
  <c r="AE204" i="37"/>
  <c r="AF204" i="37" s="1"/>
  <c r="Z204" i="37" s="1"/>
  <c r="AE206" i="37"/>
  <c r="AF206" i="37" s="1"/>
  <c r="Z206" i="37" s="1"/>
  <c r="AE207" i="37"/>
  <c r="AF207" i="37" s="1"/>
  <c r="Z207" i="37" s="1"/>
  <c r="AE208" i="37"/>
  <c r="AF208" i="37" s="1"/>
  <c r="Z208" i="37" s="1"/>
  <c r="AB246" i="37"/>
  <c r="AE209" i="37"/>
  <c r="AF209" i="37" s="1"/>
  <c r="Z209" i="37" s="1"/>
  <c r="AE210" i="37"/>
  <c r="AF210" i="37" s="1"/>
  <c r="Z210" i="37" s="1"/>
  <c r="AE211" i="37"/>
  <c r="AF211" i="37" s="1"/>
  <c r="Z211" i="37" s="1"/>
  <c r="AE212" i="37"/>
  <c r="AF212" i="37" s="1"/>
  <c r="Z212" i="37" s="1"/>
  <c r="AE213" i="37"/>
  <c r="AF213" i="37" s="1"/>
  <c r="Z213" i="37" s="1"/>
  <c r="AE214" i="37"/>
  <c r="AF214" i="37" s="1"/>
  <c r="Z214" i="37" s="1"/>
  <c r="AB252" i="37"/>
  <c r="AE215" i="37"/>
  <c r="AF215" i="37" s="1"/>
  <c r="Z215" i="37" s="1"/>
  <c r="AE216" i="37"/>
  <c r="AF216" i="37" s="1"/>
  <c r="Z216" i="37" s="1"/>
  <c r="AE217" i="37"/>
  <c r="AF217" i="37" s="1"/>
  <c r="Z217" i="37" s="1"/>
  <c r="AB217" i="37" s="1"/>
  <c r="AE218" i="37"/>
  <c r="AF218" i="37" s="1"/>
  <c r="Z218" i="37" s="1"/>
  <c r="AB218" i="37" s="1"/>
  <c r="AE219" i="37"/>
  <c r="AF219" i="37" s="1"/>
  <c r="AE220" i="37"/>
  <c r="AF220" i="37" s="1"/>
  <c r="AE221" i="37"/>
  <c r="AF221" i="37" s="1"/>
  <c r="AE222" i="37"/>
  <c r="AF222" i="37" s="1"/>
  <c r="AE223" i="37"/>
  <c r="AE224" i="37" s="1"/>
  <c r="AF224" i="37" s="1"/>
  <c r="AE225" i="37"/>
  <c r="AF225" i="37" s="1"/>
  <c r="AE226" i="37"/>
  <c r="AF226" i="37" s="1"/>
  <c r="AE227" i="37"/>
  <c r="AF227" i="37" s="1"/>
  <c r="AB265" i="37"/>
  <c r="AE228" i="37"/>
  <c r="AE229" i="37" s="1"/>
  <c r="AF229" i="37" s="1"/>
  <c r="AE230" i="37"/>
  <c r="AF230" i="37" s="1"/>
  <c r="AE231" i="37"/>
  <c r="AF231" i="37" s="1"/>
  <c r="AB269" i="37"/>
  <c r="AE232" i="37"/>
  <c r="AE233" i="37" s="1"/>
  <c r="AF233" i="37" s="1"/>
  <c r="AB271" i="37"/>
  <c r="AE234" i="37"/>
  <c r="AF234" i="37" s="1"/>
  <c r="AE235" i="37"/>
  <c r="AF235" i="37" s="1"/>
  <c r="AE236" i="37"/>
  <c r="AF236" i="37" s="1"/>
  <c r="AE237" i="37"/>
  <c r="AF237" i="37" s="1"/>
  <c r="AE238" i="37"/>
  <c r="AF238" i="37" s="1"/>
  <c r="AE239" i="37"/>
  <c r="AE240" i="37" s="1"/>
  <c r="AF240" i="37" s="1"/>
  <c r="AE241" i="37"/>
  <c r="AF241" i="37" s="1"/>
  <c r="AB279" i="37"/>
  <c r="AE242" i="37"/>
  <c r="AF242" i="37" s="1"/>
  <c r="AE243" i="37"/>
  <c r="AF243" i="37" s="1"/>
  <c r="AB281" i="37"/>
  <c r="AE244" i="37"/>
  <c r="AF244" i="37" s="1"/>
  <c r="AE245" i="37"/>
  <c r="AF245" i="37" s="1"/>
  <c r="AE246" i="37"/>
  <c r="AF246" i="37" s="1"/>
  <c r="AE247" i="37"/>
  <c r="AF247" i="37" s="1"/>
  <c r="AE248" i="37"/>
  <c r="AF248" i="37" s="1"/>
  <c r="AE249" i="37"/>
  <c r="AF249" i="37" s="1"/>
  <c r="AB287" i="37"/>
  <c r="AE250" i="37"/>
  <c r="AF250" i="37" s="1"/>
  <c r="AE251" i="37"/>
  <c r="AF251" i="37" s="1"/>
  <c r="AE252" i="37"/>
  <c r="AF252" i="37" s="1"/>
  <c r="AE253" i="37"/>
  <c r="AF253" i="37" s="1"/>
  <c r="AE254" i="37"/>
  <c r="AF254" i="37" s="1"/>
  <c r="AE255" i="37"/>
  <c r="AF255" i="37" s="1"/>
  <c r="AE256" i="37"/>
  <c r="AF256" i="37" s="1"/>
  <c r="AB294" i="37"/>
  <c r="AE257" i="37"/>
  <c r="AE258" i="37" s="1"/>
  <c r="AF258" i="37" s="1"/>
  <c r="AE259" i="37"/>
  <c r="AF259" i="37" s="1"/>
  <c r="AE260" i="37"/>
  <c r="AF260" i="37" s="1"/>
  <c r="AB298" i="37"/>
  <c r="AE261" i="37"/>
  <c r="AF261" i="37" s="1"/>
  <c r="AE262" i="37"/>
  <c r="AF262" i="37" s="1"/>
  <c r="AE263" i="37"/>
  <c r="AF263" i="37" s="1"/>
  <c r="AE264" i="37"/>
  <c r="AF264" i="37" s="1"/>
  <c r="AE265" i="37"/>
  <c r="AF265" i="37" s="1"/>
  <c r="AE266" i="37"/>
  <c r="AF266" i="37" s="1"/>
  <c r="AB304" i="37"/>
  <c r="AE267" i="37"/>
  <c r="AF267" i="37" s="1"/>
  <c r="AE268" i="37"/>
  <c r="AF268" i="37" s="1"/>
  <c r="AE269" i="37"/>
  <c r="AF269" i="37" s="1"/>
  <c r="AE270" i="37"/>
  <c r="AF270" i="37" s="1"/>
  <c r="AE271" i="37"/>
  <c r="AF271" i="37" s="1"/>
  <c r="AB309" i="37"/>
  <c r="AE272" i="37"/>
  <c r="AF272" i="37" s="1"/>
  <c r="AE273" i="37"/>
  <c r="AF273" i="37" s="1"/>
  <c r="AB311" i="37"/>
  <c r="AE274" i="37"/>
  <c r="AF274" i="37" s="1"/>
  <c r="AE275" i="37"/>
  <c r="AF275" i="37" s="1"/>
  <c r="AE276" i="37"/>
  <c r="AF276" i="37" s="1"/>
  <c r="AE277" i="37"/>
  <c r="AF277" i="37" s="1"/>
  <c r="AE278" i="37"/>
  <c r="AF278" i="37" s="1"/>
  <c r="AE280" i="37"/>
  <c r="AB319" i="37"/>
  <c r="AE283" i="37"/>
  <c r="AF283" i="37" s="1"/>
  <c r="AE284" i="37"/>
  <c r="AE285" i="37" s="1"/>
  <c r="AF285" i="37" s="1"/>
  <c r="AE286" i="37"/>
  <c r="AF286" i="37" s="1"/>
  <c r="AE287" i="37"/>
  <c r="AF287" i="37" s="1"/>
  <c r="AE288" i="37"/>
  <c r="AF288" i="37" s="1"/>
  <c r="AE289" i="37"/>
  <c r="AF289" i="37" s="1"/>
  <c r="AB327" i="37"/>
  <c r="AE290" i="37"/>
  <c r="AF290" i="37" s="1"/>
  <c r="AE293" i="37"/>
  <c r="AF293" i="37" s="1"/>
  <c r="AB331" i="37"/>
  <c r="AE295" i="37"/>
  <c r="AF295" i="37" s="1"/>
  <c r="AE296" i="37"/>
  <c r="AF296" i="37" s="1"/>
  <c r="AE297" i="37"/>
  <c r="AF297" i="37" s="1"/>
  <c r="AB335" i="37"/>
  <c r="AE298" i="37"/>
  <c r="AF298" i="37" s="1"/>
  <c r="AE299" i="37"/>
  <c r="AF299" i="37" s="1"/>
  <c r="AE300" i="37"/>
  <c r="AF300" i="37" s="1"/>
  <c r="AE301" i="37"/>
  <c r="AF301" i="37" s="1"/>
  <c r="AE302" i="37"/>
  <c r="AF302" i="37" s="1"/>
  <c r="AB340" i="37"/>
  <c r="AE303" i="37"/>
  <c r="AF303" i="37" s="1"/>
  <c r="AB341" i="37"/>
  <c r="AE304" i="37"/>
  <c r="AE305" i="37" s="1"/>
  <c r="AF305" i="37" s="1"/>
  <c r="AE306" i="37"/>
  <c r="AF306" i="37" s="1"/>
  <c r="AE307" i="37"/>
  <c r="AF307" i="37" s="1"/>
  <c r="AE308" i="37"/>
  <c r="AF308" i="37" s="1"/>
  <c r="AE309" i="37"/>
  <c r="AF309" i="37" s="1"/>
  <c r="AB347" i="37"/>
  <c r="AE310" i="37"/>
  <c r="AF310" i="37" s="1"/>
  <c r="AE311" i="37"/>
  <c r="AF311" i="37" s="1"/>
  <c r="AE312" i="37"/>
  <c r="AF312" i="37" s="1"/>
  <c r="AE313" i="37"/>
  <c r="AF313" i="37" s="1"/>
  <c r="AB351" i="37"/>
  <c r="AE314" i="37"/>
  <c r="AF314" i="37" s="1"/>
  <c r="AE317" i="37"/>
  <c r="AF317" i="37" s="1"/>
  <c r="AB355" i="37"/>
  <c r="AE318" i="37"/>
  <c r="AF318" i="37" s="1"/>
  <c r="AE319" i="37"/>
  <c r="AE320" i="37" s="1"/>
  <c r="AF320" i="37" s="1"/>
  <c r="AE321" i="37"/>
  <c r="AF321" i="37" s="1"/>
  <c r="AB359" i="37"/>
  <c r="AE322" i="37"/>
  <c r="AF322" i="37" s="1"/>
  <c r="AE323" i="37"/>
  <c r="AE324" i="37" s="1"/>
  <c r="AB363" i="37"/>
  <c r="AE327" i="37"/>
  <c r="AE328" i="37" s="1"/>
  <c r="AB367" i="37"/>
  <c r="AE330" i="37"/>
  <c r="AF330" i="37" s="1"/>
  <c r="AE331" i="37"/>
  <c r="AF331" i="37" s="1"/>
  <c r="AE332" i="37"/>
  <c r="AF332" i="37" s="1"/>
  <c r="AE333" i="37"/>
  <c r="AF333" i="37" s="1"/>
  <c r="AB371" i="37"/>
  <c r="AE334" i="37"/>
  <c r="AF334" i="37" s="1"/>
  <c r="AE335" i="37"/>
  <c r="AF335" i="37" s="1"/>
  <c r="AE336" i="37"/>
  <c r="AF336" i="37" s="1"/>
  <c r="AE337" i="37"/>
  <c r="AF337" i="37" s="1"/>
  <c r="AE338" i="37"/>
  <c r="AF338" i="37" s="1"/>
  <c r="AB376" i="37"/>
  <c r="AE340" i="37"/>
  <c r="AE341" i="37" s="1"/>
  <c r="AF341" i="37" s="1"/>
  <c r="AE342" i="37"/>
  <c r="AF342" i="37" s="1"/>
  <c r="AE344" i="37"/>
  <c r="AE345" i="37" s="1"/>
  <c r="AF345" i="37" s="1"/>
  <c r="AE346" i="37"/>
  <c r="AF346" i="37" s="1"/>
  <c r="AE347" i="37"/>
  <c r="AF347" i="37" s="1"/>
  <c r="AE348" i="37"/>
  <c r="AF348" i="37" s="1"/>
  <c r="AE349" i="37"/>
  <c r="AF349" i="37" s="1"/>
  <c r="AE350" i="37"/>
  <c r="AF350" i="37" s="1"/>
  <c r="AB388" i="37"/>
  <c r="AE351" i="37"/>
  <c r="AF351" i="37" s="1"/>
  <c r="AE352" i="37"/>
  <c r="AF352" i="37" s="1"/>
  <c r="AE353" i="37"/>
  <c r="AF353" i="37" s="1"/>
  <c r="AE354" i="37"/>
  <c r="AF354" i="37" s="1"/>
  <c r="AB392" i="37"/>
  <c r="AE355" i="37"/>
  <c r="AF355" i="37" s="1"/>
  <c r="AE356" i="37"/>
  <c r="AF356" i="37" s="1"/>
  <c r="AE357" i="37"/>
  <c r="AF357" i="37" s="1"/>
  <c r="AE358" i="37"/>
  <c r="AF358" i="37" s="1"/>
  <c r="AB396" i="37"/>
  <c r="AE359" i="37"/>
  <c r="AF359" i="37" s="1"/>
  <c r="AB397" i="37"/>
  <c r="AE360" i="37"/>
  <c r="AF360" i="37" s="1"/>
  <c r="AE361" i="37"/>
  <c r="AF361" i="37" s="1"/>
  <c r="AE362" i="37"/>
  <c r="AF362" i="37" s="1"/>
  <c r="AE363" i="37"/>
  <c r="AF363" i="37" s="1"/>
  <c r="AB401" i="37"/>
  <c r="AE364" i="37"/>
  <c r="AF364" i="37" s="1"/>
  <c r="AE365" i="37"/>
  <c r="AF365" i="37" s="1"/>
  <c r="AE366" i="37"/>
  <c r="AF366" i="37" s="1"/>
  <c r="AE367" i="37"/>
  <c r="AF367" i="37" s="1"/>
  <c r="AB405" i="37"/>
  <c r="AE368" i="37"/>
  <c r="AF368" i="37" s="1"/>
  <c r="AE369" i="37"/>
  <c r="AF369" i="37" s="1"/>
  <c r="AE370" i="37"/>
  <c r="AF370" i="37" s="1"/>
  <c r="AE371" i="37"/>
  <c r="AF371" i="37" s="1"/>
  <c r="AB409" i="37"/>
  <c r="AE372" i="37"/>
  <c r="AE373" i="37" s="1"/>
  <c r="AF373" i="37" s="1"/>
  <c r="AE374" i="37"/>
  <c r="AF374" i="37" s="1"/>
  <c r="AE375" i="37"/>
  <c r="AF375" i="37" s="1"/>
  <c r="AE376" i="37"/>
  <c r="AF376" i="37" s="1"/>
  <c r="AB414" i="37"/>
  <c r="AE377" i="37"/>
  <c r="AF377" i="37" s="1"/>
  <c r="AE378" i="37"/>
  <c r="AF378" i="37" s="1"/>
  <c r="AE379" i="37"/>
  <c r="AF379" i="37" s="1"/>
  <c r="AE380" i="37"/>
  <c r="AF380" i="37" s="1"/>
  <c r="AB418" i="37"/>
  <c r="AE381" i="37"/>
  <c r="AF381" i="37" s="1"/>
  <c r="AE382" i="37"/>
  <c r="AF382" i="37" s="1"/>
  <c r="AE383" i="37"/>
  <c r="AF383" i="37" s="1"/>
  <c r="AE384" i="37"/>
  <c r="AF384" i="37" s="1"/>
  <c r="AE385" i="37"/>
  <c r="AF385" i="37" s="1"/>
  <c r="AE386" i="37"/>
  <c r="AF386" i="37" s="1"/>
  <c r="AE387" i="37"/>
  <c r="AF387" i="37" s="1"/>
  <c r="AE388" i="37"/>
  <c r="AF388" i="37" s="1"/>
  <c r="AB426" i="37"/>
  <c r="AE389" i="37"/>
  <c r="AF389" i="37" s="1"/>
  <c r="AE390" i="37"/>
  <c r="AF390" i="37" s="1"/>
  <c r="AE391" i="37"/>
  <c r="AF391" i="37" s="1"/>
  <c r="AE392" i="37"/>
  <c r="AF392" i="37" s="1"/>
  <c r="AE393" i="37"/>
  <c r="AF393" i="37" s="1"/>
  <c r="AB431" i="37"/>
  <c r="AE394" i="37"/>
  <c r="AF394" i="37" s="1"/>
  <c r="AE395" i="37"/>
  <c r="AF395" i="37" s="1"/>
  <c r="AE396" i="37"/>
  <c r="AE397" i="37" s="1"/>
  <c r="AF397" i="37" s="1"/>
  <c r="AB435" i="37"/>
  <c r="AE398" i="37"/>
  <c r="AF398" i="37" s="1"/>
  <c r="AE399" i="37"/>
  <c r="AF399" i="37" s="1"/>
  <c r="AE400" i="37"/>
  <c r="AF400" i="37" s="1"/>
  <c r="AE401" i="37"/>
  <c r="AF401" i="37" s="1"/>
  <c r="AE402" i="37"/>
  <c r="AF402" i="37" s="1"/>
  <c r="AB440" i="37"/>
  <c r="AE403" i="37"/>
  <c r="AF403" i="37" s="1"/>
  <c r="AE404" i="37"/>
  <c r="AF404" i="37" s="1"/>
  <c r="AE405" i="37"/>
  <c r="AF405" i="37" s="1"/>
  <c r="AE406" i="37"/>
  <c r="AF406" i="37" s="1"/>
  <c r="AB444" i="37"/>
  <c r="AE407" i="37"/>
  <c r="AF407" i="37" s="1"/>
  <c r="AE408" i="37"/>
  <c r="AF408" i="37" s="1"/>
  <c r="AE409" i="37"/>
  <c r="AF409" i="37" s="1"/>
  <c r="AE410" i="37"/>
  <c r="AF410" i="37" s="1"/>
  <c r="AB448" i="37"/>
  <c r="AE411" i="37"/>
  <c r="AF411" i="37" s="1"/>
  <c r="AE412" i="37"/>
  <c r="AF412" i="37" s="1"/>
  <c r="AE413" i="37"/>
  <c r="AE414" i="37" s="1"/>
  <c r="AF414" i="37" s="1"/>
  <c r="AB452" i="37"/>
  <c r="AE415" i="37"/>
  <c r="AF415" i="37" s="1"/>
  <c r="AE416" i="37"/>
  <c r="AF416" i="37" s="1"/>
  <c r="AE417" i="37"/>
  <c r="AF417" i="37" s="1"/>
  <c r="AE418" i="37"/>
  <c r="AF418" i="37" s="1"/>
  <c r="AB456" i="37"/>
  <c r="AE419" i="37"/>
  <c r="AF419" i="37" s="1"/>
  <c r="AE420" i="37"/>
  <c r="AF420" i="37" s="1"/>
  <c r="AE421" i="37"/>
  <c r="AF421" i="37" s="1"/>
  <c r="AE422" i="37"/>
  <c r="AF422" i="37" s="1"/>
  <c r="AB460" i="37"/>
  <c r="AE423" i="37"/>
  <c r="AF423" i="37" s="1"/>
  <c r="AE424" i="37"/>
  <c r="AF424" i="37" s="1"/>
  <c r="AE425" i="37"/>
  <c r="AF425" i="37" s="1"/>
  <c r="AE426" i="37"/>
  <c r="AF426" i="37" s="1"/>
  <c r="AB464" i="37"/>
  <c r="AE427" i="37"/>
  <c r="AF427" i="37" s="1"/>
  <c r="AE428" i="37"/>
  <c r="AE429" i="37" s="1"/>
  <c r="AF429" i="37" s="1"/>
  <c r="AB467" i="37"/>
  <c r="AE430" i="37"/>
  <c r="AF430" i="37" s="1"/>
  <c r="AB468" i="37"/>
  <c r="AE431" i="37"/>
  <c r="AF431" i="37" s="1"/>
  <c r="AE432" i="37"/>
  <c r="AF432" i="37" s="1"/>
  <c r="AE433" i="37"/>
  <c r="AF433" i="37" s="1"/>
  <c r="AE434" i="37"/>
  <c r="AF434" i="37" s="1"/>
  <c r="AB472" i="37"/>
  <c r="AE435" i="37"/>
  <c r="AF435" i="37" s="1"/>
  <c r="AB473" i="37"/>
  <c r="AE436" i="37"/>
  <c r="AF436" i="37" s="1"/>
  <c r="AE437" i="37"/>
  <c r="AE438" i="37" s="1"/>
  <c r="AF438" i="37" s="1"/>
  <c r="AB475" i="37"/>
  <c r="AE439" i="37"/>
  <c r="AF439" i="37" s="1"/>
  <c r="AB477" i="37"/>
  <c r="AE440" i="37"/>
  <c r="AF440" i="37" s="1"/>
  <c r="AE441" i="37"/>
  <c r="AF441" i="37" s="1"/>
  <c r="AE442" i="37"/>
  <c r="AF442" i="37" s="1"/>
  <c r="AE443" i="37"/>
  <c r="AF443" i="37" s="1"/>
  <c r="AE444" i="37"/>
  <c r="AF444" i="37" s="1"/>
  <c r="AE445" i="37"/>
  <c r="AF445" i="37" s="1"/>
  <c r="AB483" i="37"/>
  <c r="AE446" i="37"/>
  <c r="AF446" i="37" s="1"/>
  <c r="AE447" i="37"/>
  <c r="AF447" i="37" s="1"/>
  <c r="AE448" i="37"/>
  <c r="AF448" i="37" s="1"/>
  <c r="AE449" i="37"/>
  <c r="AF449" i="37" s="1"/>
  <c r="AE450" i="37"/>
  <c r="AF450" i="37" s="1"/>
  <c r="AB488" i="37"/>
  <c r="AE451" i="37"/>
  <c r="AF451" i="37" s="1"/>
  <c r="AB489" i="37"/>
  <c r="AE452" i="37"/>
  <c r="AF452" i="37" s="1"/>
  <c r="AE453" i="37"/>
  <c r="AF453" i="37" s="1"/>
  <c r="AE454" i="37"/>
  <c r="AF454" i="37" s="1"/>
  <c r="AE455" i="37"/>
  <c r="AF455" i="37" s="1"/>
  <c r="AE456" i="37"/>
  <c r="AF456" i="37" s="1"/>
  <c r="AB494" i="37"/>
  <c r="AE457" i="37"/>
  <c r="AF457" i="37" s="1"/>
  <c r="AB495" i="37"/>
  <c r="AE458" i="37"/>
  <c r="AF458" i="37" s="1"/>
  <c r="AE459" i="37"/>
  <c r="AF459" i="37" s="1"/>
  <c r="AE460" i="37"/>
  <c r="AF460" i="37" s="1"/>
  <c r="AB498" i="37"/>
  <c r="AE461" i="37"/>
  <c r="AF461" i="37" s="1"/>
  <c r="AE462" i="37"/>
  <c r="AF462" i="37" s="1"/>
  <c r="AE463" i="37"/>
  <c r="AF463" i="37" s="1"/>
  <c r="AE464" i="37"/>
  <c r="AF464" i="37" s="1"/>
  <c r="AB502" i="37"/>
  <c r="AE465" i="37"/>
  <c r="AF465" i="37" s="1"/>
  <c r="AE466" i="37"/>
  <c r="AF466" i="37" s="1"/>
  <c r="AE467" i="37"/>
  <c r="AF467" i="37" s="1"/>
  <c r="AE468" i="37"/>
  <c r="AF468" i="37" s="1"/>
  <c r="AB506" i="37"/>
  <c r="AE469" i="37"/>
  <c r="AF469" i="37" s="1"/>
  <c r="AE470" i="37"/>
  <c r="AF470" i="37" s="1"/>
  <c r="AE471" i="37"/>
  <c r="AF471" i="37" s="1"/>
  <c r="AE472" i="37"/>
  <c r="AF472" i="37" s="1"/>
  <c r="AB510" i="37"/>
  <c r="AE474" i="37"/>
  <c r="AF474" i="37" s="1"/>
  <c r="AE475" i="37"/>
  <c r="AF475" i="37" s="1"/>
  <c r="AE476" i="37"/>
  <c r="AF476" i="37" s="1"/>
  <c r="AB514" i="37"/>
  <c r="AE477" i="37"/>
  <c r="AF477" i="37" s="1"/>
  <c r="AE478" i="37"/>
  <c r="AF478" i="37" s="1"/>
  <c r="AE479" i="37"/>
  <c r="AF479" i="37" s="1"/>
  <c r="AE480" i="37"/>
  <c r="AF480" i="37" s="1"/>
  <c r="AE483" i="37"/>
  <c r="AF483" i="37" s="1"/>
  <c r="AE484" i="37"/>
  <c r="AF484" i="37" s="1"/>
  <c r="AE485" i="37"/>
  <c r="AE486" i="37" s="1"/>
  <c r="AF486" i="37" s="1"/>
  <c r="AE487" i="37"/>
  <c r="AF487" i="37" s="1"/>
  <c r="AE488" i="37"/>
  <c r="AF488" i="37" s="1"/>
  <c r="AE490" i="37"/>
  <c r="AF490" i="37" s="1"/>
  <c r="AE491" i="37"/>
  <c r="AF491" i="37" s="1"/>
  <c r="AE492" i="37"/>
  <c r="AF492" i="37" s="1"/>
  <c r="AE494" i="37"/>
  <c r="AF494" i="37" s="1"/>
  <c r="AE495" i="37"/>
  <c r="AF495" i="37" s="1"/>
  <c r="AE496" i="37"/>
  <c r="AF496" i="37" s="1"/>
  <c r="AE497" i="37"/>
  <c r="AF497" i="37" s="1"/>
  <c r="AE498" i="37"/>
  <c r="AF498" i="37" s="1"/>
  <c r="AE499" i="37"/>
  <c r="AF499" i="37" s="1"/>
  <c r="AE500" i="37"/>
  <c r="AF500" i="37" s="1"/>
  <c r="AE501" i="37"/>
  <c r="AF501" i="37" s="1"/>
  <c r="AE502" i="37"/>
  <c r="AF502" i="37" s="1"/>
  <c r="AE503" i="37"/>
  <c r="AF503" i="37" s="1"/>
  <c r="AE504" i="37"/>
  <c r="AF504" i="37" s="1"/>
  <c r="AE505" i="37"/>
  <c r="AF505" i="37" s="1"/>
  <c r="AE506" i="37"/>
  <c r="AF506" i="37" s="1"/>
  <c r="AE507" i="37"/>
  <c r="AF507" i="37" s="1"/>
  <c r="AE508" i="37"/>
  <c r="AF508" i="37" s="1"/>
  <c r="AE509" i="37"/>
  <c r="AF509" i="37" s="1"/>
  <c r="AE510" i="37"/>
  <c r="AF510" i="37" s="1"/>
  <c r="AE511" i="37"/>
  <c r="AF511" i="37" s="1"/>
  <c r="AE512" i="37"/>
  <c r="AF512" i="37" s="1"/>
  <c r="AE513" i="37"/>
  <c r="AF513" i="37" s="1"/>
  <c r="AE514" i="37"/>
  <c r="AF514" i="37" s="1"/>
  <c r="AE515" i="37"/>
  <c r="AF515" i="37" s="1"/>
  <c r="AE516" i="37"/>
  <c r="AF516" i="37" s="1"/>
  <c r="AB8" i="37" l="1"/>
  <c r="AB9" i="37"/>
  <c r="S5" i="37"/>
  <c r="AB223" i="37"/>
  <c r="S73" i="37"/>
  <c r="S39" i="37"/>
  <c r="S27" i="37"/>
  <c r="AD431" i="37"/>
  <c r="X431" i="37" s="1"/>
  <c r="AD286" i="37"/>
  <c r="X286" i="37" s="1"/>
  <c r="S487" i="37"/>
  <c r="S471" i="37"/>
  <c r="S467" i="37"/>
  <c r="S463" i="37"/>
  <c r="S459" i="37"/>
  <c r="S455" i="37"/>
  <c r="S447" i="37"/>
  <c r="S443" i="37"/>
  <c r="S439" i="37"/>
  <c r="S395" i="37"/>
  <c r="S391" i="37"/>
  <c r="S387" i="37"/>
  <c r="S383" i="37"/>
  <c r="S379" i="37"/>
  <c r="S375" i="37"/>
  <c r="S347" i="37"/>
  <c r="S230" i="37"/>
  <c r="S76" i="37"/>
  <c r="S42" i="37"/>
  <c r="S34" i="37"/>
  <c r="AD230" i="37"/>
  <c r="X230" i="37" s="1"/>
  <c r="AB372" i="37"/>
  <c r="AB342" i="37"/>
  <c r="AF228" i="37"/>
  <c r="S237" i="37"/>
  <c r="S205" i="37"/>
  <c r="S201" i="37"/>
  <c r="S197" i="37"/>
  <c r="S157" i="37"/>
  <c r="S153" i="37"/>
  <c r="S149" i="37"/>
  <c r="S145" i="37"/>
  <c r="S141" i="37"/>
  <c r="S137" i="37"/>
  <c r="S71" i="37"/>
  <c r="S53" i="37"/>
  <c r="S29" i="37"/>
  <c r="S18" i="37"/>
  <c r="AB139" i="37"/>
  <c r="AB135" i="37"/>
  <c r="S68" i="37"/>
  <c r="AB266" i="37"/>
  <c r="AB257" i="37"/>
  <c r="AB231" i="37"/>
  <c r="AB181" i="37"/>
  <c r="S460" i="37"/>
  <c r="S456" i="37"/>
  <c r="S452" i="37"/>
  <c r="S396" i="37"/>
  <c r="S392" i="37"/>
  <c r="S388" i="37"/>
  <c r="S384" i="37"/>
  <c r="S336" i="37"/>
  <c r="S332" i="37"/>
  <c r="S312" i="37"/>
  <c r="AB118" i="37"/>
  <c r="AB19" i="37"/>
  <c r="AB290" i="37"/>
  <c r="AB209" i="37"/>
  <c r="AB200" i="37"/>
  <c r="AE193" i="37"/>
  <c r="AF193" i="37" s="1"/>
  <c r="Z193" i="37" s="1"/>
  <c r="AB156" i="37"/>
  <c r="S403" i="37"/>
  <c r="S399" i="37"/>
  <c r="S282" i="37"/>
  <c r="AB165" i="37"/>
  <c r="AB148" i="37"/>
  <c r="AA46" i="37"/>
  <c r="AB196" i="37"/>
  <c r="AB190" i="37"/>
  <c r="AB152" i="37"/>
  <c r="S342" i="37"/>
  <c r="S318" i="37"/>
  <c r="S257" i="37"/>
  <c r="S253" i="37"/>
  <c r="S249" i="37"/>
  <c r="W285" i="37"/>
  <c r="AC285" i="37" s="1"/>
  <c r="AD376" i="37"/>
  <c r="X376" i="37" s="1"/>
  <c r="AD253" i="37"/>
  <c r="X253" i="37" s="1"/>
  <c r="AD190" i="37"/>
  <c r="AD160" i="37"/>
  <c r="X160" i="37" s="1"/>
  <c r="S429" i="37"/>
  <c r="S425" i="37"/>
  <c r="S421" i="37"/>
  <c r="AD417" i="37"/>
  <c r="X417" i="37" s="1"/>
  <c r="S317" i="37"/>
  <c r="AD300" i="37"/>
  <c r="X300" i="37" s="1"/>
  <c r="AD263" i="37"/>
  <c r="X263" i="37" s="1"/>
  <c r="S192" i="37"/>
  <c r="S69" i="37"/>
  <c r="S12" i="37"/>
  <c r="AD351" i="37"/>
  <c r="X351" i="37" s="1"/>
  <c r="AB214" i="37"/>
  <c r="AD292" i="37"/>
  <c r="AB140" i="37"/>
  <c r="AB115" i="37"/>
  <c r="AB49" i="37"/>
  <c r="AD499" i="37"/>
  <c r="X499" i="37" s="1"/>
  <c r="S489" i="37"/>
  <c r="S449" i="37"/>
  <c r="S441" i="37"/>
  <c r="AB413" i="37"/>
  <c r="AB293" i="37"/>
  <c r="AB291" i="37"/>
  <c r="AB280" i="37"/>
  <c r="AB278" i="37"/>
  <c r="AB213" i="37"/>
  <c r="AB204" i="37"/>
  <c r="AB197" i="37"/>
  <c r="AB185" i="37"/>
  <c r="AB182" i="37"/>
  <c r="AF52" i="37"/>
  <c r="Z52" i="37" s="1"/>
  <c r="AB52" i="37" s="1"/>
  <c r="S478" i="37"/>
  <c r="S474" i="37"/>
  <c r="S414" i="37"/>
  <c r="S410" i="37"/>
  <c r="T410" i="37" s="1"/>
  <c r="S406" i="37"/>
  <c r="S402" i="37"/>
  <c r="AD509" i="37"/>
  <c r="X509" i="37" s="1"/>
  <c r="AD455" i="37"/>
  <c r="X455" i="37" s="1"/>
  <c r="AD379" i="37"/>
  <c r="X379" i="37" s="1"/>
  <c r="S417" i="37"/>
  <c r="S513" i="37"/>
  <c r="S509" i="37"/>
  <c r="T509" i="37" s="1"/>
  <c r="S484" i="37"/>
  <c r="S436" i="37"/>
  <c r="S432" i="37"/>
  <c r="S364" i="37"/>
  <c r="T364" i="37" s="1"/>
  <c r="S360" i="37"/>
  <c r="S356" i="37"/>
  <c r="S352" i="37"/>
  <c r="S515" i="37"/>
  <c r="T515" i="37" s="1"/>
  <c r="S511" i="37"/>
  <c r="S486" i="37"/>
  <c r="S390" i="37"/>
  <c r="T390" i="37" s="1"/>
  <c r="S386" i="37"/>
  <c r="T386" i="37" s="1"/>
  <c r="AD434" i="37"/>
  <c r="X434" i="37" s="1"/>
  <c r="S284" i="37"/>
  <c r="AD285" i="37"/>
  <c r="AD284" i="37" s="1"/>
  <c r="X284" i="37" s="1"/>
  <c r="AA325" i="37"/>
  <c r="AB324" i="37"/>
  <c r="AB481" i="37"/>
  <c r="AB455" i="37"/>
  <c r="AF304" i="37"/>
  <c r="AB285" i="37"/>
  <c r="AB216" i="37"/>
  <c r="AB11" i="37"/>
  <c r="AE50" i="37"/>
  <c r="AF50" i="37" s="1"/>
  <c r="Z50" i="37" s="1"/>
  <c r="AD515" i="37"/>
  <c r="X515" i="37" s="1"/>
  <c r="AD507" i="37"/>
  <c r="X507" i="37" s="1"/>
  <c r="AD503" i="37"/>
  <c r="X503" i="37" s="1"/>
  <c r="AD500" i="37"/>
  <c r="X500" i="37" s="1"/>
  <c r="AD424" i="37"/>
  <c r="X424" i="37" s="1"/>
  <c r="AD386" i="37"/>
  <c r="X386" i="37" s="1"/>
  <c r="AD382" i="37"/>
  <c r="X382" i="37" s="1"/>
  <c r="AD378" i="37"/>
  <c r="X378" i="37" s="1"/>
  <c r="AD373" i="37"/>
  <c r="AD372" i="37" s="1"/>
  <c r="X372" i="37" s="1"/>
  <c r="AD360" i="37"/>
  <c r="X360" i="37" s="1"/>
  <c r="AD352" i="37"/>
  <c r="X352" i="37" s="1"/>
  <c r="AD322" i="37"/>
  <c r="X322" i="37" s="1"/>
  <c r="AD299" i="37"/>
  <c r="X299" i="37" s="1"/>
  <c r="AD283" i="37"/>
  <c r="X283" i="37" s="1"/>
  <c r="AD243" i="37"/>
  <c r="X243" i="37" s="1"/>
  <c r="AD229" i="37"/>
  <c r="AD193" i="37"/>
  <c r="AD182" i="37"/>
  <c r="X182" i="37" s="1"/>
  <c r="AD175" i="37"/>
  <c r="X175" i="37" s="1"/>
  <c r="S510" i="37"/>
  <c r="T510" i="37" s="1"/>
  <c r="S479" i="37"/>
  <c r="S397" i="37"/>
  <c r="S393" i="37"/>
  <c r="T393" i="37" s="1"/>
  <c r="AD252" i="37"/>
  <c r="X252" i="37" s="1"/>
  <c r="AD195" i="37"/>
  <c r="AB492" i="37"/>
  <c r="AB434" i="37"/>
  <c r="AB208" i="37"/>
  <c r="AB239" i="37"/>
  <c r="AB199" i="37"/>
  <c r="AB188" i="37"/>
  <c r="AB180" i="37"/>
  <c r="AB127" i="37"/>
  <c r="S457" i="37"/>
  <c r="S492" i="37"/>
  <c r="T492" i="37" s="1"/>
  <c r="S344" i="37"/>
  <c r="S324" i="37"/>
  <c r="S304" i="37"/>
  <c r="T304" i="37" s="1"/>
  <c r="S300" i="37"/>
  <c r="T300" i="37" s="1"/>
  <c r="S296" i="37"/>
  <c r="T296" i="37" s="1"/>
  <c r="S279" i="37"/>
  <c r="S275" i="37"/>
  <c r="S271" i="37"/>
  <c r="T271" i="37" s="1"/>
  <c r="S267" i="37"/>
  <c r="T267" i="37" s="1"/>
  <c r="S263" i="37"/>
  <c r="S259" i="37"/>
  <c r="AB176" i="37"/>
  <c r="AE34" i="37"/>
  <c r="AF34" i="37" s="1"/>
  <c r="Z34" i="37" s="1"/>
  <c r="AF32" i="37"/>
  <c r="Z32" i="37" s="1"/>
  <c r="AB32" i="37" s="1"/>
  <c r="AD355" i="37"/>
  <c r="X355" i="37" s="1"/>
  <c r="AB121" i="37"/>
  <c r="AB111" i="37"/>
  <c r="AB105" i="37"/>
  <c r="AB62" i="37"/>
  <c r="AD463" i="37"/>
  <c r="X463" i="37" s="1"/>
  <c r="AD443" i="37"/>
  <c r="X443" i="37" s="1"/>
  <c r="AD296" i="37"/>
  <c r="X296" i="37" s="1"/>
  <c r="AD248" i="37"/>
  <c r="X248" i="37" s="1"/>
  <c r="AB480" i="37"/>
  <c r="AB323" i="37"/>
  <c r="AB284" i="37"/>
  <c r="AB212" i="37"/>
  <c r="AB203" i="37"/>
  <c r="AB184" i="37"/>
  <c r="S499" i="37"/>
  <c r="S495" i="37"/>
  <c r="S355" i="37"/>
  <c r="T355" i="37" s="1"/>
  <c r="S142" i="37"/>
  <c r="T142" i="37" s="1"/>
  <c r="AB168" i="37"/>
  <c r="AB164" i="37"/>
  <c r="AB159" i="37"/>
  <c r="AB155" i="37"/>
  <c r="AB151" i="37"/>
  <c r="AB147" i="37"/>
  <c r="AB143" i="37"/>
  <c r="AB56" i="37"/>
  <c r="AB133" i="37"/>
  <c r="AB116" i="37"/>
  <c r="AD383" i="37"/>
  <c r="X383" i="37" s="1"/>
  <c r="AB158" i="37"/>
  <c r="AD511" i="37"/>
  <c r="X511" i="37" s="1"/>
  <c r="S389" i="37"/>
  <c r="S339" i="37"/>
  <c r="S415" i="37"/>
  <c r="T415" i="37" s="1"/>
  <c r="S371" i="37"/>
  <c r="S367" i="37"/>
  <c r="S363" i="37"/>
  <c r="T363" i="37" s="1"/>
  <c r="S359" i="37"/>
  <c r="S351" i="37"/>
  <c r="S335" i="37"/>
  <c r="S331" i="37"/>
  <c r="T331" i="37" s="1"/>
  <c r="S307" i="37"/>
  <c r="T307" i="37" s="1"/>
  <c r="S291" i="37"/>
  <c r="S287" i="37"/>
  <c r="S234" i="37"/>
  <c r="T234" i="37" s="1"/>
  <c r="S198" i="37"/>
  <c r="T198" i="37" s="1"/>
  <c r="AB125" i="37"/>
  <c r="AD259" i="37"/>
  <c r="X259" i="37" s="1"/>
  <c r="AB130" i="37"/>
  <c r="AF340" i="37"/>
  <c r="AB186" i="37"/>
  <c r="AD279" i="37"/>
  <c r="S293" i="37"/>
  <c r="T293" i="37" s="1"/>
  <c r="S422" i="37"/>
  <c r="T422" i="37" s="1"/>
  <c r="S418" i="37"/>
  <c r="S378" i="37"/>
  <c r="S374" i="37"/>
  <c r="T374" i="37" s="1"/>
  <c r="S326" i="37"/>
  <c r="T326" i="37" s="1"/>
  <c r="AB174" i="37"/>
  <c r="AB108" i="37"/>
  <c r="AB166" i="37"/>
  <c r="AB161" i="37"/>
  <c r="AB157" i="37"/>
  <c r="AB153" i="37"/>
  <c r="AB149" i="37"/>
  <c r="AB145" i="37"/>
  <c r="AE63" i="37"/>
  <c r="AD391" i="37"/>
  <c r="X391" i="37" s="1"/>
  <c r="AD387" i="37"/>
  <c r="X387" i="37" s="1"/>
  <c r="S369" i="37"/>
  <c r="T369" i="37" s="1"/>
  <c r="S353" i="37"/>
  <c r="S337" i="37"/>
  <c r="S325" i="37"/>
  <c r="T325" i="37" s="1"/>
  <c r="S316" i="37"/>
  <c r="T316" i="37" s="1"/>
  <c r="S313" i="37"/>
  <c r="S309" i="37"/>
  <c r="AB22" i="37"/>
  <c r="S40" i="37"/>
  <c r="AB508" i="37"/>
  <c r="AB504" i="37"/>
  <c r="AB500" i="37"/>
  <c r="AB254" i="37"/>
  <c r="AB191" i="37"/>
  <c r="S256" i="37"/>
  <c r="T256" i="37" s="1"/>
  <c r="S437" i="37"/>
  <c r="AE46" i="37"/>
  <c r="AF46" i="37" s="1"/>
  <c r="Z46" i="37" s="1"/>
  <c r="AB46" i="37" s="1"/>
  <c r="AB141" i="37"/>
  <c r="AD341" i="37"/>
  <c r="AD340" i="37" s="1"/>
  <c r="X340" i="37" s="1"/>
  <c r="S453" i="37"/>
  <c r="S445" i="37"/>
  <c r="T445" i="37" s="1"/>
  <c r="AD430" i="37"/>
  <c r="X430" i="37" s="1"/>
  <c r="S409" i="37"/>
  <c r="T409" i="37" s="1"/>
  <c r="W514" i="37"/>
  <c r="AC514" i="37" s="1"/>
  <c r="S514" i="37"/>
  <c r="T514" i="37" s="1"/>
  <c r="W228" i="37"/>
  <c r="AC228" i="37" s="1"/>
  <c r="S228" i="37"/>
  <c r="T228" i="37" s="1"/>
  <c r="S8" i="37"/>
  <c r="AB516" i="37"/>
  <c r="AB437" i="37"/>
  <c r="AB175" i="37"/>
  <c r="AB198" i="37"/>
  <c r="AB192" i="37"/>
  <c r="AD246" i="37"/>
  <c r="X246" i="37" s="1"/>
  <c r="AD308" i="37"/>
  <c r="X308" i="37" s="1"/>
  <c r="AD374" i="37"/>
  <c r="X374" i="37" s="1"/>
  <c r="S37" i="37"/>
  <c r="S25" i="37"/>
  <c r="S22" i="37"/>
  <c r="S15" i="37"/>
  <c r="AE15" i="37"/>
  <c r="AF81" i="37"/>
  <c r="Z81" i="37" s="1"/>
  <c r="AB81" i="37" s="1"/>
  <c r="AE82" i="37"/>
  <c r="AF82" i="37" s="1"/>
  <c r="Z82" i="37" s="1"/>
  <c r="AB485" i="37"/>
  <c r="AB428" i="37"/>
  <c r="AB424" i="37"/>
  <c r="AF344" i="37"/>
  <c r="AB378" i="37"/>
  <c r="AB374" i="37"/>
  <c r="AB283" i="37"/>
  <c r="AB215" i="37"/>
  <c r="AB211" i="37"/>
  <c r="AB243" i="37"/>
  <c r="AB193" i="37"/>
  <c r="AB228" i="37"/>
  <c r="AD267" i="37"/>
  <c r="X267" i="37" s="1"/>
  <c r="AD336" i="37"/>
  <c r="X336" i="37" s="1"/>
  <c r="AD462" i="37"/>
  <c r="X462" i="37" s="1"/>
  <c r="S475" i="37"/>
  <c r="T475" i="37" s="1"/>
  <c r="S202" i="37"/>
  <c r="S162" i="37"/>
  <c r="T162" i="37" s="1"/>
  <c r="S158" i="37"/>
  <c r="S154" i="37"/>
  <c r="T154" i="37" s="1"/>
  <c r="S150" i="37"/>
  <c r="S146" i="37"/>
  <c r="S138" i="37"/>
  <c r="T138" i="37" s="1"/>
  <c r="S134" i="37"/>
  <c r="T134" i="37" s="1"/>
  <c r="S126" i="37"/>
  <c r="S79" i="37"/>
  <c r="S59" i="37"/>
  <c r="T59" i="37" s="1"/>
  <c r="W333" i="37"/>
  <c r="AC333" i="37" s="1"/>
  <c r="AD333" i="37" s="1"/>
  <c r="X333" i="37" s="1"/>
  <c r="S333" i="37"/>
  <c r="W289" i="37"/>
  <c r="AC289" i="37" s="1"/>
  <c r="AD289" i="37" s="1"/>
  <c r="X289" i="37" s="1"/>
  <c r="S289" i="37"/>
  <c r="T289" i="37" s="1"/>
  <c r="AF29" i="37"/>
  <c r="Z29" i="37" s="1"/>
  <c r="AB29" i="37" s="1"/>
  <c r="AE30" i="37"/>
  <c r="AB386" i="37"/>
  <c r="AB382" i="37"/>
  <c r="AB328" i="37"/>
  <c r="AB202" i="37"/>
  <c r="AB260" i="37"/>
  <c r="AB207" i="37"/>
  <c r="AB229" i="37"/>
  <c r="AB187" i="37"/>
  <c r="AB183" i="37"/>
  <c r="AD291" i="37"/>
  <c r="AD290" i="37" s="1"/>
  <c r="X290" i="37" s="1"/>
  <c r="W461" i="37"/>
  <c r="AC461" i="37" s="1"/>
  <c r="AD461" i="37" s="1"/>
  <c r="X461" i="37" s="1"/>
  <c r="S461" i="37"/>
  <c r="S423" i="37"/>
  <c r="T423" i="37" s="1"/>
  <c r="S419" i="37"/>
  <c r="S506" i="37"/>
  <c r="T506" i="37" s="1"/>
  <c r="S502" i="37"/>
  <c r="S498" i="37"/>
  <c r="T498" i="37" s="1"/>
  <c r="S494" i="37"/>
  <c r="T494" i="37" s="1"/>
  <c r="S438" i="37"/>
  <c r="T438" i="37" s="1"/>
  <c r="S434" i="37"/>
  <c r="S394" i="37"/>
  <c r="T394" i="37" s="1"/>
  <c r="S322" i="37"/>
  <c r="T322" i="37" s="1"/>
  <c r="S302" i="37"/>
  <c r="T302" i="37" s="1"/>
  <c r="S298" i="37"/>
  <c r="S286" i="37"/>
  <c r="S281" i="37"/>
  <c r="S241" i="37"/>
  <c r="T241" i="37" s="1"/>
  <c r="S217" i="37"/>
  <c r="S213" i="37"/>
  <c r="S209" i="37"/>
  <c r="T209" i="37" s="1"/>
  <c r="S189" i="37"/>
  <c r="T189" i="37" s="1"/>
  <c r="S185" i="37"/>
  <c r="S181" i="37"/>
  <c r="T181" i="37" s="1"/>
  <c r="S177" i="37"/>
  <c r="T177" i="37" s="1"/>
  <c r="S173" i="37"/>
  <c r="T173" i="37" s="1"/>
  <c r="S169" i="37"/>
  <c r="S165" i="37"/>
  <c r="T165" i="37" s="1"/>
  <c r="S130" i="37"/>
  <c r="T130" i="37" s="1"/>
  <c r="S119" i="37"/>
  <c r="S115" i="37"/>
  <c r="S111" i="37"/>
  <c r="S32" i="37"/>
  <c r="AD468" i="37"/>
  <c r="X468" i="37" s="1"/>
  <c r="AD460" i="37"/>
  <c r="X460" i="37" s="1"/>
  <c r="AD457" i="37"/>
  <c r="X457" i="37" s="1"/>
  <c r="AD233" i="37"/>
  <c r="AD227" i="37"/>
  <c r="X227" i="37" s="1"/>
  <c r="AB131" i="37"/>
  <c r="AB128" i="37"/>
  <c r="S497" i="37"/>
  <c r="T497" i="37" s="1"/>
  <c r="S433" i="37"/>
  <c r="T433" i="37" s="1"/>
  <c r="AD400" i="37"/>
  <c r="X400" i="37" s="1"/>
  <c r="S368" i="37"/>
  <c r="S305" i="37"/>
  <c r="T305" i="37" s="1"/>
  <c r="AD301" i="37"/>
  <c r="X301" i="37" s="1"/>
  <c r="AD297" i="37"/>
  <c r="X297" i="37" s="1"/>
  <c r="S280" i="37"/>
  <c r="T280" i="37" s="1"/>
  <c r="S224" i="37"/>
  <c r="T224" i="37" s="1"/>
  <c r="AD220" i="37"/>
  <c r="X220" i="37" s="1"/>
  <c r="S216" i="37"/>
  <c r="S208" i="37"/>
  <c r="T208" i="37" s="1"/>
  <c r="S194" i="37"/>
  <c r="T194" i="37" s="1"/>
  <c r="S172" i="37"/>
  <c r="T172" i="37" s="1"/>
  <c r="AD168" i="37"/>
  <c r="X168" i="37" s="1"/>
  <c r="S164" i="37"/>
  <c r="S107" i="37"/>
  <c r="S103" i="37"/>
  <c r="S99" i="37"/>
  <c r="S95" i="37"/>
  <c r="S61" i="37"/>
  <c r="T61" i="37" s="1"/>
  <c r="S45" i="37"/>
  <c r="AD466" i="37"/>
  <c r="X466" i="37" s="1"/>
  <c r="AD514" i="37"/>
  <c r="X514" i="37" s="1"/>
  <c r="AD502" i="37"/>
  <c r="X502" i="37" s="1"/>
  <c r="AB39" i="37"/>
  <c r="AB18" i="37"/>
  <c r="AD512" i="37"/>
  <c r="X512" i="37" s="1"/>
  <c r="AD504" i="37"/>
  <c r="X504" i="37" s="1"/>
  <c r="S385" i="37"/>
  <c r="T385" i="37" s="1"/>
  <c r="S472" i="37"/>
  <c r="S468" i="37"/>
  <c r="T468" i="37" s="1"/>
  <c r="S464" i="37"/>
  <c r="T464" i="37" s="1"/>
  <c r="S380" i="37"/>
  <c r="T380" i="37" s="1"/>
  <c r="S376" i="37"/>
  <c r="S283" i="37"/>
  <c r="T283" i="37" s="1"/>
  <c r="S231" i="37"/>
  <c r="T231" i="37" s="1"/>
  <c r="S195" i="37"/>
  <c r="T195" i="37" s="1"/>
  <c r="AB91" i="37"/>
  <c r="S91" i="37"/>
  <c r="T91" i="37" s="1"/>
  <c r="S87" i="37"/>
  <c r="S83" i="37"/>
  <c r="S74" i="37"/>
  <c r="S66" i="37"/>
  <c r="T66" i="37" s="1"/>
  <c r="S56" i="37"/>
  <c r="S48" i="37"/>
  <c r="S30" i="37"/>
  <c r="S19" i="37"/>
  <c r="AD260" i="37"/>
  <c r="X260" i="37" s="1"/>
  <c r="S473" i="37"/>
  <c r="AD454" i="37"/>
  <c r="X454" i="37" s="1"/>
  <c r="AD388" i="37"/>
  <c r="X388" i="37" s="1"/>
  <c r="AD320" i="37"/>
  <c r="AD319" i="37" s="1"/>
  <c r="X319" i="37" s="1"/>
  <c r="AD242" i="37"/>
  <c r="X242" i="37" s="1"/>
  <c r="W491" i="37"/>
  <c r="AC491" i="37" s="1"/>
  <c r="S491" i="37"/>
  <c r="T491" i="37" s="1"/>
  <c r="W427" i="37"/>
  <c r="AC427" i="37" s="1"/>
  <c r="AD427" i="37" s="1"/>
  <c r="X427" i="37" s="1"/>
  <c r="S427" i="37"/>
  <c r="T427" i="37" s="1"/>
  <c r="W413" i="37"/>
  <c r="AC413" i="37" s="1"/>
  <c r="S413" i="37"/>
  <c r="T413" i="37" s="1"/>
  <c r="S405" i="37"/>
  <c r="T405" i="37" s="1"/>
  <c r="W405" i="37"/>
  <c r="AC405" i="37" s="1"/>
  <c r="AD405" i="37" s="1"/>
  <c r="X405" i="37" s="1"/>
  <c r="W361" i="37"/>
  <c r="AC361" i="37" s="1"/>
  <c r="S361" i="37"/>
  <c r="T361" i="37" s="1"/>
  <c r="W343" i="37"/>
  <c r="AC343" i="37" s="1"/>
  <c r="AD343" i="37" s="1"/>
  <c r="AD342" i="37" s="1"/>
  <c r="X342" i="37" s="1"/>
  <c r="S343" i="37"/>
  <c r="T343" i="37" s="1"/>
  <c r="AB461" i="37"/>
  <c r="AB457" i="37"/>
  <c r="AF372" i="37"/>
  <c r="AB233" i="37"/>
  <c r="S357" i="37"/>
  <c r="AE106" i="37"/>
  <c r="AF106" i="37" s="1"/>
  <c r="Z106" i="37" s="1"/>
  <c r="AB106" i="37" s="1"/>
  <c r="AD506" i="37"/>
  <c r="X506" i="37" s="1"/>
  <c r="AD505" i="37"/>
  <c r="X505" i="37" s="1"/>
  <c r="W501" i="37"/>
  <c r="AC501" i="37" s="1"/>
  <c r="S501" i="37"/>
  <c r="AD288" i="37"/>
  <c r="X288" i="37" s="1"/>
  <c r="AD261" i="37"/>
  <c r="X261" i="37" s="1"/>
  <c r="AD258" i="37"/>
  <c r="AD257" i="37" s="1"/>
  <c r="X257" i="37" s="1"/>
  <c r="W184" i="37"/>
  <c r="AC184" i="37" s="1"/>
  <c r="AD184" i="37" s="1"/>
  <c r="X184" i="37" s="1"/>
  <c r="S184" i="37"/>
  <c r="T184" i="37" s="1"/>
  <c r="W180" i="37"/>
  <c r="AC180" i="37" s="1"/>
  <c r="AD180" i="37" s="1"/>
  <c r="X180" i="37" s="1"/>
  <c r="S180" i="37"/>
  <c r="W176" i="37"/>
  <c r="AC176" i="37" s="1"/>
  <c r="AD176" i="37" s="1"/>
  <c r="X176" i="37" s="1"/>
  <c r="S176" i="37"/>
  <c r="T176" i="37" s="1"/>
  <c r="AB469" i="37"/>
  <c r="AB232" i="37"/>
  <c r="S482" i="37"/>
  <c r="T482" i="37" s="1"/>
  <c r="S430" i="37"/>
  <c r="T430" i="37" s="1"/>
  <c r="S245" i="37"/>
  <c r="T245" i="37" s="1"/>
  <c r="AE44" i="37"/>
  <c r="AF44" i="37" s="1"/>
  <c r="Z44" i="37" s="1"/>
  <c r="AF43" i="37"/>
  <c r="Z43" i="37" s="1"/>
  <c r="AB43" i="37" s="1"/>
  <c r="S516" i="37"/>
  <c r="T516" i="37" s="1"/>
  <c r="W516" i="37"/>
  <c r="AC516" i="37" s="1"/>
  <c r="AD516" i="37" s="1"/>
  <c r="X516" i="37" s="1"/>
  <c r="W451" i="37"/>
  <c r="AC451" i="37" s="1"/>
  <c r="AD451" i="37" s="1"/>
  <c r="X451" i="37" s="1"/>
  <c r="S451" i="37"/>
  <c r="T451" i="37" s="1"/>
  <c r="W315" i="37"/>
  <c r="AC315" i="37" s="1"/>
  <c r="S315" i="37"/>
  <c r="W311" i="37"/>
  <c r="AC311" i="37" s="1"/>
  <c r="AD311" i="37" s="1"/>
  <c r="X311" i="37" s="1"/>
  <c r="S311" i="37"/>
  <c r="W485" i="37"/>
  <c r="AC485" i="37" s="1"/>
  <c r="S485" i="37"/>
  <c r="T485" i="37" s="1"/>
  <c r="AF485" i="37"/>
  <c r="AB227" i="37"/>
  <c r="AD438" i="37"/>
  <c r="AD437" i="37" s="1"/>
  <c r="X437" i="37" s="1"/>
  <c r="AB407" i="37"/>
  <c r="AD406" i="37"/>
  <c r="X406" i="37" s="1"/>
  <c r="AD390" i="37"/>
  <c r="X390" i="37" s="1"/>
  <c r="AD389" i="37"/>
  <c r="X389" i="37" s="1"/>
  <c r="AD348" i="37"/>
  <c r="X348" i="37" s="1"/>
  <c r="AB295" i="37"/>
  <c r="AD294" i="37"/>
  <c r="AD293" i="37" s="1"/>
  <c r="X293" i="37" s="1"/>
  <c r="AD125" i="37"/>
  <c r="X125" i="37" s="1"/>
  <c r="AF93" i="37"/>
  <c r="Z93" i="37" s="1"/>
  <c r="AB93" i="37" s="1"/>
  <c r="AE94" i="37"/>
  <c r="AF94" i="37" s="1"/>
  <c r="Z94" i="37" s="1"/>
  <c r="AF69" i="37"/>
  <c r="Z69" i="37" s="1"/>
  <c r="AB69" i="37" s="1"/>
  <c r="AE70" i="37"/>
  <c r="W480" i="37"/>
  <c r="AC480" i="37" s="1"/>
  <c r="S480" i="37"/>
  <c r="AD469" i="37"/>
  <c r="X469" i="37" s="1"/>
  <c r="S323" i="37"/>
  <c r="T323" i="37" s="1"/>
  <c r="W323" i="37"/>
  <c r="AC323" i="37" s="1"/>
  <c r="W235" i="37"/>
  <c r="AC235" i="37" s="1"/>
  <c r="AD235" i="37" s="1"/>
  <c r="X235" i="37" s="1"/>
  <c r="S235" i="37"/>
  <c r="T235" i="37" s="1"/>
  <c r="W2" i="37"/>
  <c r="AC2" i="37" s="1"/>
  <c r="AD2" i="37" s="1"/>
  <c r="X2" i="37" s="1"/>
  <c r="S129" i="37"/>
  <c r="T129" i="37" s="1"/>
  <c r="S90" i="37"/>
  <c r="AD464" i="37"/>
  <c r="X464" i="37" s="1"/>
  <c r="AD459" i="37"/>
  <c r="X459" i="37" s="1"/>
  <c r="AD448" i="37"/>
  <c r="X448" i="37" s="1"/>
  <c r="AD444" i="37"/>
  <c r="X444" i="37" s="1"/>
  <c r="AD439" i="37"/>
  <c r="X439" i="37" s="1"/>
  <c r="AD415" i="37"/>
  <c r="X415" i="37" s="1"/>
  <c r="AD287" i="37"/>
  <c r="X287" i="37" s="1"/>
  <c r="AD264" i="37"/>
  <c r="X264" i="37" s="1"/>
  <c r="AD256" i="37"/>
  <c r="X256" i="37" s="1"/>
  <c r="AD244" i="37"/>
  <c r="X244" i="37" s="1"/>
  <c r="AB123" i="37"/>
  <c r="AB92" i="37"/>
  <c r="AB54" i="37"/>
  <c r="AD496" i="37"/>
  <c r="X496" i="37" s="1"/>
  <c r="S493" i="37"/>
  <c r="T493" i="37" s="1"/>
  <c r="S156" i="37"/>
  <c r="S140" i="37"/>
  <c r="S89" i="37"/>
  <c r="S85" i="37"/>
  <c r="T85" i="37" s="1"/>
  <c r="S81" i="37"/>
  <c r="S60" i="37"/>
  <c r="S58" i="37"/>
  <c r="S52" i="37"/>
  <c r="S44" i="37"/>
  <c r="S38" i="37"/>
  <c r="S36" i="37"/>
  <c r="S26" i="37"/>
  <c r="S24" i="37"/>
  <c r="S21" i="37"/>
  <c r="S17" i="37"/>
  <c r="S11" i="37"/>
  <c r="S3" i="37"/>
  <c r="S504" i="37"/>
  <c r="S488" i="37"/>
  <c r="T488" i="37" s="1"/>
  <c r="S476" i="37"/>
  <c r="S448" i="37"/>
  <c r="S444" i="37"/>
  <c r="T444" i="37" s="1"/>
  <c r="S440" i="37"/>
  <c r="T440" i="37" s="1"/>
  <c r="S416" i="37"/>
  <c r="T416" i="37" s="1"/>
  <c r="S372" i="37"/>
  <c r="S348" i="37"/>
  <c r="T348" i="37" s="1"/>
  <c r="S340" i="37"/>
  <c r="T340" i="37" s="1"/>
  <c r="S328" i="37"/>
  <c r="T328" i="37" s="1"/>
  <c r="S320" i="37"/>
  <c r="S308" i="37"/>
  <c r="T308" i="37" s="1"/>
  <c r="S288" i="37"/>
  <c r="T288" i="37" s="1"/>
  <c r="S255" i="37"/>
  <c r="T255" i="37" s="1"/>
  <c r="S239" i="37"/>
  <c r="S227" i="37"/>
  <c r="T227" i="37" s="1"/>
  <c r="S191" i="37"/>
  <c r="T191" i="37" s="1"/>
  <c r="S125" i="37"/>
  <c r="T125" i="37" s="1"/>
  <c r="S47" i="37"/>
  <c r="AB34" i="37"/>
  <c r="AB85" i="37"/>
  <c r="AB79" i="37"/>
  <c r="AB17" i="37"/>
  <c r="S50" i="37"/>
  <c r="AB171" i="37"/>
  <c r="AB117" i="37"/>
  <c r="AB100" i="37"/>
  <c r="AF232" i="37"/>
  <c r="AF15" i="37"/>
  <c r="Z15" i="37" s="1"/>
  <c r="AE16" i="37"/>
  <c r="AF16" i="37" s="1"/>
  <c r="Z16" i="37" s="1"/>
  <c r="AD356" i="37"/>
  <c r="X356" i="37" s="1"/>
  <c r="AF23" i="37"/>
  <c r="Z23" i="37" s="1"/>
  <c r="AB23" i="37" s="1"/>
  <c r="AE24" i="37"/>
  <c r="W465" i="37"/>
  <c r="AC465" i="37" s="1"/>
  <c r="AD465" i="37" s="1"/>
  <c r="X465" i="37" s="1"/>
  <c r="S465" i="37"/>
  <c r="T465" i="37" s="1"/>
  <c r="AF327" i="37"/>
  <c r="AB349" i="37"/>
  <c r="AF284" i="37"/>
  <c r="AB299" i="37"/>
  <c r="AF257" i="37"/>
  <c r="AD298" i="37"/>
  <c r="X298" i="37" s="1"/>
  <c r="AD307" i="37"/>
  <c r="X307" i="37" s="1"/>
  <c r="AD381" i="37"/>
  <c r="X381" i="37" s="1"/>
  <c r="S252" i="37"/>
  <c r="T252" i="37" s="1"/>
  <c r="S301" i="37"/>
  <c r="S469" i="37"/>
  <c r="T469" i="37" s="1"/>
  <c r="AE205" i="37"/>
  <c r="AF205" i="37" s="1"/>
  <c r="Z205" i="37" s="1"/>
  <c r="AB205" i="37" s="1"/>
  <c r="N64" i="37"/>
  <c r="S64" i="37" s="1"/>
  <c r="AA345" i="37"/>
  <c r="AB142" i="37"/>
  <c r="AE36" i="37"/>
  <c r="AF35" i="37"/>
  <c r="Z35" i="37" s="1"/>
  <c r="AB35" i="37" s="1"/>
  <c r="W401" i="37"/>
  <c r="AC401" i="37" s="1"/>
  <c r="AD401" i="37" s="1"/>
  <c r="X401" i="37" s="1"/>
  <c r="S401" i="37"/>
  <c r="T401" i="37" s="1"/>
  <c r="AB361" i="37"/>
  <c r="AB353" i="37"/>
  <c r="AB322" i="37"/>
  <c r="AB312" i="37"/>
  <c r="AD278" i="37"/>
  <c r="X278" i="37" s="1"/>
  <c r="AD377" i="37"/>
  <c r="X377" i="37" s="1"/>
  <c r="S512" i="37"/>
  <c r="T512" i="37" s="1"/>
  <c r="AB50" i="37"/>
  <c r="AD226" i="37"/>
  <c r="X226" i="37" s="1"/>
  <c r="AF102" i="37"/>
  <c r="Z102" i="37" s="1"/>
  <c r="AB102" i="37" s="1"/>
  <c r="AE103" i="37"/>
  <c r="AF96" i="37"/>
  <c r="Z96" i="37" s="1"/>
  <c r="AB96" i="37" s="1"/>
  <c r="AE97" i="37"/>
  <c r="AF97" i="37" s="1"/>
  <c r="Z97" i="37" s="1"/>
  <c r="AB97" i="37" s="1"/>
  <c r="AB6" i="37"/>
  <c r="S319" i="37"/>
  <c r="T319" i="37" s="1"/>
  <c r="S10" i="37"/>
  <c r="T10" i="37" s="1"/>
  <c r="S117" i="37"/>
  <c r="S101" i="37"/>
  <c r="S49" i="37"/>
  <c r="AF41" i="37"/>
  <c r="Z41" i="37" s="1"/>
  <c r="AB41" i="37" s="1"/>
  <c r="AF40" i="37"/>
  <c r="Z40" i="37" s="1"/>
  <c r="AB40" i="37" s="1"/>
  <c r="AE55" i="37"/>
  <c r="AF55" i="37" s="1"/>
  <c r="Z55" i="37" s="1"/>
  <c r="AB55" i="37" s="1"/>
  <c r="AB107" i="37"/>
  <c r="AF20" i="37"/>
  <c r="Z20" i="37" s="1"/>
  <c r="AB20" i="37" s="1"/>
  <c r="AE21" i="37"/>
  <c r="AF21" i="37" s="1"/>
  <c r="Z21" i="37" s="1"/>
  <c r="AB21" i="37" s="1"/>
  <c r="AB179" i="37"/>
  <c r="S503" i="37"/>
  <c r="T503" i="37" s="1"/>
  <c r="S490" i="37"/>
  <c r="S458" i="37"/>
  <c r="T458" i="37" s="1"/>
  <c r="S398" i="37"/>
  <c r="S382" i="37"/>
  <c r="T382" i="37" s="1"/>
  <c r="S314" i="37"/>
  <c r="T314" i="37" s="1"/>
  <c r="S294" i="37"/>
  <c r="S63" i="37"/>
  <c r="S132" i="37"/>
  <c r="S113" i="37"/>
  <c r="S97" i="37"/>
  <c r="AD205" i="37"/>
  <c r="AD268" i="37"/>
  <c r="X268" i="37" s="1"/>
  <c r="AB136" i="37"/>
  <c r="AB120" i="37"/>
  <c r="AF74" i="37"/>
  <c r="Z74" i="37" s="1"/>
  <c r="AB74" i="37" s="1"/>
  <c r="AE75" i="37"/>
  <c r="AE76" i="37" s="1"/>
  <c r="AF57" i="37"/>
  <c r="Z57" i="37" s="1"/>
  <c r="AB57" i="37" s="1"/>
  <c r="AE58" i="37"/>
  <c r="AE59" i="37" s="1"/>
  <c r="AB44" i="37"/>
  <c r="AB98" i="37"/>
  <c r="AB119" i="37"/>
  <c r="AD501" i="37"/>
  <c r="X501" i="37" s="1"/>
  <c r="AD491" i="37"/>
  <c r="X491" i="37" s="1"/>
  <c r="AD467" i="37"/>
  <c r="X467" i="37" s="1"/>
  <c r="AD456" i="37"/>
  <c r="X456" i="37" s="1"/>
  <c r="AD432" i="37"/>
  <c r="X432" i="37" s="1"/>
  <c r="S411" i="37"/>
  <c r="T411" i="37" s="1"/>
  <c r="S407" i="37"/>
  <c r="T407" i="37" s="1"/>
  <c r="AD380" i="37"/>
  <c r="X380" i="37" s="1"/>
  <c r="AD302" i="37"/>
  <c r="X302" i="37" s="1"/>
  <c r="AD265" i="37"/>
  <c r="X265" i="37" s="1"/>
  <c r="AD241" i="37"/>
  <c r="X241" i="37" s="1"/>
  <c r="S238" i="37"/>
  <c r="T238" i="37" s="1"/>
  <c r="AD234" i="37"/>
  <c r="X234" i="37" s="1"/>
  <c r="S7" i="37"/>
  <c r="AB173" i="37"/>
  <c r="AB95" i="37"/>
  <c r="AB167" i="37"/>
  <c r="AB160" i="37"/>
  <c r="AB144" i="37"/>
  <c r="AB94" i="37"/>
  <c r="AD365" i="37"/>
  <c r="X365" i="37" s="1"/>
  <c r="AB33" i="37"/>
  <c r="AB5" i="37"/>
  <c r="S346" i="37"/>
  <c r="T346" i="37" s="1"/>
  <c r="S221" i="37"/>
  <c r="T221" i="37" s="1"/>
  <c r="S161" i="37"/>
  <c r="T161" i="37" s="1"/>
  <c r="S4" i="37"/>
  <c r="AF189" i="37"/>
  <c r="Z189" i="37" s="1"/>
  <c r="AB189" i="37" s="1"/>
  <c r="AB126" i="37"/>
  <c r="S426" i="37"/>
  <c r="S310" i="37"/>
  <c r="S225" i="37"/>
  <c r="T225" i="37" s="1"/>
  <c r="S306" i="37"/>
  <c r="T306" i="37" s="1"/>
  <c r="S65" i="37"/>
  <c r="AA326" i="37"/>
  <c r="AB326" i="37" s="1"/>
  <c r="AB325" i="37"/>
  <c r="AA315" i="37"/>
  <c r="AB314" i="37"/>
  <c r="AB306" i="37"/>
  <c r="AD305" i="37"/>
  <c r="AD304" i="37" s="1"/>
  <c r="X304" i="37" s="1"/>
  <c r="AD225" i="37"/>
  <c r="X225" i="37" s="1"/>
  <c r="AB226" i="37"/>
  <c r="AD209" i="37"/>
  <c r="X209" i="37" s="1"/>
  <c r="AA15" i="37"/>
  <c r="AA16" i="37" s="1"/>
  <c r="AB16" i="37" s="1"/>
  <c r="AB14" i="37"/>
  <c r="AB110" i="37"/>
  <c r="AF66" i="37"/>
  <c r="Z66" i="37" s="1"/>
  <c r="AB66" i="37" s="1"/>
  <c r="AE67" i="37"/>
  <c r="W262" i="37"/>
  <c r="AC262" i="37" s="1"/>
  <c r="AD262" i="37" s="1"/>
  <c r="X262" i="37" s="1"/>
  <c r="S262" i="37"/>
  <c r="T262" i="37" s="1"/>
  <c r="AF280" i="37"/>
  <c r="AE281" i="37"/>
  <c r="AF281" i="37" s="1"/>
  <c r="S133" i="37"/>
  <c r="AD361" i="37"/>
  <c r="X361" i="37" s="1"/>
  <c r="AB362" i="37"/>
  <c r="AD362" i="37"/>
  <c r="X362" i="37" s="1"/>
  <c r="AD358" i="37"/>
  <c r="X358" i="37" s="1"/>
  <c r="AB358" i="37"/>
  <c r="AD357" i="37"/>
  <c r="X357" i="37" s="1"/>
  <c r="AD354" i="37"/>
  <c r="X354" i="37" s="1"/>
  <c r="AB354" i="37"/>
  <c r="AD349" i="37"/>
  <c r="X349" i="37" s="1"/>
  <c r="AB350" i="37"/>
  <c r="AB346" i="37"/>
  <c r="AD346" i="37"/>
  <c r="X346" i="37" s="1"/>
  <c r="AA339" i="37"/>
  <c r="AB338" i="37"/>
  <c r="AB334" i="37"/>
  <c r="AB154" i="37"/>
  <c r="AB146" i="37"/>
  <c r="AB53" i="37"/>
  <c r="AB82" i="37"/>
  <c r="AF83" i="37"/>
  <c r="Z83" i="37" s="1"/>
  <c r="AB83" i="37" s="1"/>
  <c r="AE84" i="37"/>
  <c r="AF84" i="37" s="1"/>
  <c r="Z84" i="37" s="1"/>
  <c r="AB84" i="37" s="1"/>
  <c r="AE195" i="37"/>
  <c r="AF195" i="37" s="1"/>
  <c r="Z195" i="37" s="1"/>
  <c r="AB195" i="37" s="1"/>
  <c r="AB134" i="37"/>
  <c r="AF113" i="37"/>
  <c r="Z113" i="37" s="1"/>
  <c r="AB113" i="37" s="1"/>
  <c r="AE114" i="37"/>
  <c r="AF114" i="37" s="1"/>
  <c r="Z114" i="37" s="1"/>
  <c r="AB114" i="37" s="1"/>
  <c r="AF87" i="37"/>
  <c r="Z87" i="37" s="1"/>
  <c r="AB87" i="37" s="1"/>
  <c r="AE88" i="37"/>
  <c r="AF88" i="37" s="1"/>
  <c r="Z88" i="37" s="1"/>
  <c r="AB88" i="37" s="1"/>
  <c r="AF323" i="37"/>
  <c r="AF319" i="37"/>
  <c r="AB210" i="37"/>
  <c r="AB206" i="37"/>
  <c r="AB150" i="37"/>
  <c r="AB138" i="37"/>
  <c r="AE27" i="37"/>
  <c r="AF26" i="37"/>
  <c r="Z26" i="37" s="1"/>
  <c r="AB26" i="37" s="1"/>
  <c r="AF12" i="37"/>
  <c r="Z12" i="37" s="1"/>
  <c r="AB12" i="37" s="1"/>
  <c r="AE13" i="37"/>
  <c r="AF13" i="37" s="1"/>
  <c r="Z13" i="37" s="1"/>
  <c r="AB13" i="37" s="1"/>
  <c r="AB86" i="37"/>
  <c r="AB137" i="37"/>
  <c r="AB132" i="37"/>
  <c r="AB129" i="37"/>
  <c r="AB124" i="37"/>
  <c r="AB101" i="37"/>
  <c r="AB90" i="37"/>
  <c r="S207" i="37"/>
  <c r="T207" i="37" s="1"/>
  <c r="AB7" i="37"/>
  <c r="AB38" i="37"/>
  <c r="AF4" i="37"/>
  <c r="Z4" i="37" s="1"/>
  <c r="AB4" i="37" s="1"/>
  <c r="AE329" i="37"/>
  <c r="AF329" i="37" s="1"/>
  <c r="AF328" i="37"/>
  <c r="AE325" i="37"/>
  <c r="AF324" i="37"/>
  <c r="AF239" i="37"/>
  <c r="AF47" i="37"/>
  <c r="Z47" i="37" s="1"/>
  <c r="AB47" i="37" s="1"/>
  <c r="AE48" i="37"/>
  <c r="AF48" i="37" s="1"/>
  <c r="Z48" i="37" s="1"/>
  <c r="AB48" i="37" s="1"/>
  <c r="AE294" i="37"/>
  <c r="AF294" i="37" s="1"/>
  <c r="AE343" i="37"/>
  <c r="AF343" i="37" s="1"/>
  <c r="AE339" i="37"/>
  <c r="AF339" i="37" s="1"/>
  <c r="AE315" i="37"/>
  <c r="AE291" i="37"/>
  <c r="AE279" i="37"/>
  <c r="AF279" i="37" s="1"/>
  <c r="AF223" i="37"/>
  <c r="AF75" i="37"/>
  <c r="Z75" i="37" s="1"/>
  <c r="AB75" i="37" s="1"/>
  <c r="AF162" i="37"/>
  <c r="Z162" i="37" s="1"/>
  <c r="AB162" i="37" s="1"/>
  <c r="AE163" i="37"/>
  <c r="AF163" i="37" s="1"/>
  <c r="Z163" i="37" s="1"/>
  <c r="AB163" i="37" s="1"/>
  <c r="AF58" i="37"/>
  <c r="Z58" i="37" s="1"/>
  <c r="AB58" i="37" s="1"/>
  <c r="AE80" i="37"/>
  <c r="AF80" i="37" s="1"/>
  <c r="Z80" i="37" s="1"/>
  <c r="AB80" i="37" s="1"/>
  <c r="AE122" i="37"/>
  <c r="AF122" i="37" s="1"/>
  <c r="Z122" i="37" s="1"/>
  <c r="AB122" i="37" s="1"/>
  <c r="AE99" i="37"/>
  <c r="AF99" i="37" s="1"/>
  <c r="Z99" i="37" s="1"/>
  <c r="AB99" i="37" s="1"/>
  <c r="AE112" i="37"/>
  <c r="AF112" i="37" s="1"/>
  <c r="Z112" i="37" s="1"/>
  <c r="AB112" i="37" s="1"/>
  <c r="AE109" i="37"/>
  <c r="AF109" i="37" s="1"/>
  <c r="Z109" i="37" s="1"/>
  <c r="AB109" i="37" s="1"/>
  <c r="W498" i="37"/>
  <c r="AC498" i="37" s="1"/>
  <c r="AD498" i="37" s="1"/>
  <c r="X498" i="37" s="1"/>
  <c r="W223" i="37"/>
  <c r="AC223" i="37" s="1"/>
  <c r="W187" i="37"/>
  <c r="AC187" i="37" s="1"/>
  <c r="AD187" i="37" s="1"/>
  <c r="X187" i="37" s="1"/>
  <c r="W183" i="37"/>
  <c r="AC183" i="37" s="1"/>
  <c r="AD183" i="37" s="1"/>
  <c r="X183" i="37" s="1"/>
  <c r="W24" i="37"/>
  <c r="AC24" i="37" s="1"/>
  <c r="W239" i="37"/>
  <c r="AC239" i="37" s="1"/>
  <c r="W105" i="37"/>
  <c r="AC105" i="37" s="1"/>
  <c r="W20" i="37"/>
  <c r="AC20" i="37" s="1"/>
  <c r="W416" i="37"/>
  <c r="AC416" i="37" s="1"/>
  <c r="AD416" i="37" s="1"/>
  <c r="X416" i="37" s="1"/>
  <c r="W219" i="37"/>
  <c r="AC219" i="37" s="1"/>
  <c r="AD219" i="37" s="1"/>
  <c r="X219" i="37" s="1"/>
  <c r="W169" i="37"/>
  <c r="AC169" i="37" s="1"/>
  <c r="AD169" i="37" s="1"/>
  <c r="X169" i="37" s="1"/>
  <c r="W173" i="37"/>
  <c r="AC173" i="37" s="1"/>
  <c r="AD173" i="37" s="1"/>
  <c r="X173" i="37" s="1"/>
  <c r="W16" i="37"/>
  <c r="AC16" i="37" s="1"/>
  <c r="W392" i="37"/>
  <c r="AC392" i="37" s="1"/>
  <c r="AD392" i="37" s="1"/>
  <c r="X392" i="37" s="1"/>
  <c r="W40" i="37"/>
  <c r="AC40" i="37" s="1"/>
  <c r="W412" i="37"/>
  <c r="AC412" i="37" s="1"/>
  <c r="AD412" i="37" s="1"/>
  <c r="X412" i="37" s="1"/>
  <c r="W56" i="37"/>
  <c r="AC56" i="37" s="1"/>
  <c r="AD56" i="37" s="1"/>
  <c r="X56" i="37" s="1"/>
  <c r="W384" i="37"/>
  <c r="AC384" i="37" s="1"/>
  <c r="AD384" i="37" s="1"/>
  <c r="X384" i="37" s="1"/>
  <c r="W249" i="37"/>
  <c r="AC249" i="37" s="1"/>
  <c r="AD249" i="37" s="1"/>
  <c r="X249" i="37" s="1"/>
  <c r="W295" i="37"/>
  <c r="AC295" i="37" s="1"/>
  <c r="AD295" i="37" s="1"/>
  <c r="X295" i="37" s="1"/>
  <c r="W60" i="37"/>
  <c r="AC60" i="37" s="1"/>
  <c r="W440" i="37"/>
  <c r="AC440" i="37" s="1"/>
  <c r="AD440" i="37" s="1"/>
  <c r="X440" i="37" s="1"/>
  <c r="W44" i="37"/>
  <c r="AC44" i="37" s="1"/>
  <c r="AD44" i="37" s="1"/>
  <c r="U481" i="37"/>
  <c r="W72" i="37"/>
  <c r="AC72" i="37" s="1"/>
  <c r="U290" i="37"/>
  <c r="W414" i="37"/>
  <c r="AC414" i="37" s="1"/>
  <c r="AD414" i="37" s="1"/>
  <c r="AD413" i="37" s="1"/>
  <c r="X413" i="37" s="1"/>
  <c r="W189" i="37"/>
  <c r="AC189" i="37" s="1"/>
  <c r="W404" i="37"/>
  <c r="AC404" i="37" s="1"/>
  <c r="AD404" i="37" s="1"/>
  <c r="X404" i="37" s="1"/>
  <c r="W363" i="37"/>
  <c r="AC363" i="37" s="1"/>
  <c r="AD363" i="37" s="1"/>
  <c r="X363" i="37" s="1"/>
  <c r="W458" i="37"/>
  <c r="AC458" i="37" s="1"/>
  <c r="AD458" i="37" s="1"/>
  <c r="X458" i="37" s="1"/>
  <c r="W129" i="37"/>
  <c r="AC129" i="37" s="1"/>
  <c r="AD129" i="37" s="1"/>
  <c r="X129" i="37" s="1"/>
  <c r="W269" i="37"/>
  <c r="AC269" i="37" s="1"/>
  <c r="AD269" i="37" s="1"/>
  <c r="X269" i="37" s="1"/>
  <c r="W68" i="37"/>
  <c r="AC68" i="37" s="1"/>
  <c r="AD68" i="37" s="1"/>
  <c r="AD67" i="37" s="1"/>
  <c r="W450" i="37"/>
  <c r="AC450" i="37" s="1"/>
  <c r="AD450" i="37" s="1"/>
  <c r="X450" i="37" s="1"/>
  <c r="W408" i="37"/>
  <c r="AC408" i="37" s="1"/>
  <c r="AD408" i="37" s="1"/>
  <c r="X408" i="37" s="1"/>
  <c r="U397" i="37"/>
  <c r="W470" i="37"/>
  <c r="AC470" i="37" s="1"/>
  <c r="AD470" i="37" s="1"/>
  <c r="X470" i="37" s="1"/>
  <c r="U316" i="37"/>
  <c r="W325" i="37"/>
  <c r="AC325" i="37" s="1"/>
  <c r="U371" i="37"/>
  <c r="T218" i="37"/>
  <c r="W368" i="37"/>
  <c r="AC368" i="37" s="1"/>
  <c r="AD368" i="37" s="1"/>
  <c r="X368" i="37" s="1"/>
  <c r="T168" i="37"/>
  <c r="T495" i="37"/>
  <c r="T513" i="37"/>
  <c r="U463" i="37"/>
  <c r="U156" i="37"/>
  <c r="T437" i="37"/>
  <c r="U467" i="37"/>
  <c r="U148" i="37"/>
  <c r="U160" i="37"/>
  <c r="U485" i="37"/>
  <c r="U421" i="37"/>
  <c r="U395" i="37"/>
  <c r="U441" i="37"/>
  <c r="U455" i="37"/>
  <c r="U492" i="37"/>
  <c r="W277" i="37"/>
  <c r="AC277" i="37" s="1"/>
  <c r="AD277" i="37" s="1"/>
  <c r="X277" i="37" s="1"/>
  <c r="W321" i="37"/>
  <c r="AC321" i="37" s="1"/>
  <c r="AD321" i="37" s="1"/>
  <c r="X321" i="37" s="1"/>
  <c r="W32" i="37"/>
  <c r="AC32" i="37" s="1"/>
  <c r="W165" i="37"/>
  <c r="AC165" i="37" s="1"/>
  <c r="AD165" i="37" s="1"/>
  <c r="X165" i="37" s="1"/>
  <c r="W442" i="37"/>
  <c r="AC442" i="37" s="1"/>
  <c r="AD442" i="37" s="1"/>
  <c r="X442" i="37" s="1"/>
  <c r="T505" i="37"/>
  <c r="U477" i="37"/>
  <c r="U453" i="37"/>
  <c r="T120" i="37"/>
  <c r="T473" i="37"/>
  <c r="U375" i="37"/>
  <c r="U178" i="37"/>
  <c r="T501" i="37"/>
  <c r="U459" i="37"/>
  <c r="T429" i="37"/>
  <c r="U383" i="37"/>
  <c r="W436" i="37"/>
  <c r="AC436" i="37" s="1"/>
  <c r="AD436" i="37" s="1"/>
  <c r="X436" i="37" s="1"/>
  <c r="U447" i="37"/>
  <c r="U457" i="37"/>
  <c r="U460" i="37"/>
  <c r="U270" i="37"/>
  <c r="U102" i="37"/>
  <c r="W486" i="37"/>
  <c r="AC486" i="37" s="1"/>
  <c r="AD486" i="37" s="1"/>
  <c r="W231" i="37"/>
  <c r="AC231" i="37" s="1"/>
  <c r="AD231" i="37" s="1"/>
  <c r="X231" i="37" s="1"/>
  <c r="W64" i="37"/>
  <c r="AC64" i="37" s="1"/>
  <c r="W167" i="37"/>
  <c r="AC167" i="37" s="1"/>
  <c r="AD167" i="37" s="1"/>
  <c r="X167" i="37" s="1"/>
  <c r="W370" i="37"/>
  <c r="AC370" i="37" s="1"/>
  <c r="AD370" i="37" s="1"/>
  <c r="X370" i="37" s="1"/>
  <c r="U473" i="37"/>
  <c r="U437" i="37"/>
  <c r="T232" i="37"/>
  <c r="W78" i="37"/>
  <c r="AC78" i="37" s="1"/>
  <c r="AD78" i="37" s="1"/>
  <c r="U469" i="37"/>
  <c r="U417" i="37"/>
  <c r="W337" i="37"/>
  <c r="AC337" i="37" s="1"/>
  <c r="AD337" i="37" s="1"/>
  <c r="X337" i="37" s="1"/>
  <c r="W111" i="37"/>
  <c r="AC111" i="37" s="1"/>
  <c r="U497" i="37"/>
  <c r="T449" i="37"/>
  <c r="U425" i="37"/>
  <c r="T362" i="37"/>
  <c r="U246" i="37"/>
  <c r="T487" i="37"/>
  <c r="U387" i="37"/>
  <c r="W428" i="37"/>
  <c r="AC428" i="37" s="1"/>
  <c r="U393" i="37"/>
  <c r="T387" i="37"/>
  <c r="U396" i="37"/>
  <c r="U407" i="37"/>
  <c r="U286" i="37"/>
  <c r="U82" i="37"/>
  <c r="U493" i="37"/>
  <c r="U419" i="37"/>
  <c r="U338" i="37"/>
  <c r="U202" i="37"/>
  <c r="U479" i="37"/>
  <c r="U509" i="37"/>
  <c r="U114" i="37"/>
  <c r="U244" i="37"/>
  <c r="U380" i="37"/>
  <c r="W281" i="37"/>
  <c r="AC281" i="37" s="1"/>
  <c r="U132" i="37"/>
  <c r="U444" i="37"/>
  <c r="T216" i="37"/>
  <c r="W199" i="37"/>
  <c r="AC199" i="37" s="1"/>
  <c r="AD199" i="37" s="1"/>
  <c r="X199" i="37" s="1"/>
  <c r="U508" i="37"/>
  <c r="U428" i="37"/>
  <c r="W139" i="37"/>
  <c r="AC139" i="37" s="1"/>
  <c r="AD139" i="37" s="1"/>
  <c r="X139" i="37" s="1"/>
  <c r="T384" i="37"/>
  <c r="U476" i="37"/>
  <c r="U412" i="37"/>
  <c r="U342" i="37"/>
  <c r="U242" i="37"/>
  <c r="T367" i="37"/>
  <c r="T276" i="37"/>
  <c r="T182" i="37"/>
  <c r="T508" i="37"/>
  <c r="U343" i="37"/>
  <c r="T428" i="37"/>
  <c r="U263" i="37"/>
  <c r="T466" i="37"/>
  <c r="W161" i="37"/>
  <c r="AC161" i="37" s="1"/>
  <c r="AD161" i="37" s="1"/>
  <c r="X161" i="37" s="1"/>
  <c r="AF396" i="37"/>
  <c r="AE473" i="37"/>
  <c r="AF473" i="37" s="1"/>
  <c r="AF437" i="37"/>
  <c r="AF413" i="37"/>
  <c r="AE493" i="37"/>
  <c r="AF493" i="37" s="1"/>
  <c r="AE489" i="37"/>
  <c r="AF489" i="37" s="1"/>
  <c r="AE481" i="37"/>
  <c r="AF428" i="37"/>
  <c r="W10" i="37"/>
  <c r="AC10" i="37" s="1"/>
  <c r="W171" i="37"/>
  <c r="AC171" i="37" s="1"/>
  <c r="AD171" i="37" s="1"/>
  <c r="X171" i="37" s="1"/>
  <c r="W18" i="37"/>
  <c r="AC18" i="37" s="1"/>
  <c r="AD18" i="37" s="1"/>
  <c r="X18" i="37" s="1"/>
  <c r="W104" i="37"/>
  <c r="AC104" i="37" s="1"/>
  <c r="AD104" i="37" s="1"/>
  <c r="W216" i="37"/>
  <c r="AC216" i="37" s="1"/>
  <c r="AD216" i="37" s="1"/>
  <c r="X216" i="37" s="1"/>
  <c r="W247" i="37"/>
  <c r="AC247" i="37" s="1"/>
  <c r="AD247" i="37" s="1"/>
  <c r="X247" i="37" s="1"/>
  <c r="W426" i="37"/>
  <c r="AC426" i="37" s="1"/>
  <c r="AD426" i="37" s="1"/>
  <c r="X426" i="37" s="1"/>
  <c r="W137" i="37"/>
  <c r="AC137" i="37" s="1"/>
  <c r="AD137" i="37" s="1"/>
  <c r="X137" i="37" s="1"/>
  <c r="W490" i="37"/>
  <c r="AC490" i="37" s="1"/>
  <c r="AD490" i="37" s="1"/>
  <c r="X490" i="37" s="1"/>
  <c r="W212" i="37"/>
  <c r="AC212" i="37" s="1"/>
  <c r="AD212" i="37" s="1"/>
  <c r="X212" i="37" s="1"/>
  <c r="W275" i="37"/>
  <c r="AC275" i="37" s="1"/>
  <c r="AD275" i="37" s="1"/>
  <c r="X275" i="37" s="1"/>
  <c r="W84" i="37"/>
  <c r="AC84" i="37" s="1"/>
  <c r="AD84" i="37" s="1"/>
  <c r="W127" i="37"/>
  <c r="AC127" i="37" s="1"/>
  <c r="AD127" i="37" s="1"/>
  <c r="X127" i="37" s="1"/>
  <c r="W420" i="37"/>
  <c r="AC420" i="37" s="1"/>
  <c r="AD420" i="37" s="1"/>
  <c r="X420" i="37" s="1"/>
  <c r="W273" i="37"/>
  <c r="AC273" i="37" s="1"/>
  <c r="AD273" i="37" s="1"/>
  <c r="X273" i="37" s="1"/>
  <c r="W52" i="37"/>
  <c r="AC52" i="37" s="1"/>
  <c r="W271" i="37"/>
  <c r="AC271" i="37" s="1"/>
  <c r="AD271" i="37" s="1"/>
  <c r="X271" i="37" s="1"/>
  <c r="W14" i="37"/>
  <c r="AC14" i="37" s="1"/>
  <c r="W48" i="37"/>
  <c r="AC48" i="37" s="1"/>
  <c r="AD48" i="37" s="1"/>
  <c r="W135" i="37"/>
  <c r="AC135" i="37" s="1"/>
  <c r="AD135" i="37" s="1"/>
  <c r="X135" i="37" s="1"/>
  <c r="W204" i="37"/>
  <c r="AC204" i="37" s="1"/>
  <c r="AD204" i="37" s="1"/>
  <c r="X204" i="37" s="1"/>
  <c r="W237" i="37"/>
  <c r="AC237" i="37" s="1"/>
  <c r="AD237" i="37" s="1"/>
  <c r="X237" i="37" s="1"/>
  <c r="W418" i="37"/>
  <c r="AC418" i="37" s="1"/>
  <c r="AD418" i="37" s="1"/>
  <c r="X418" i="37" s="1"/>
  <c r="W251" i="37"/>
  <c r="AC251" i="37" s="1"/>
  <c r="AD251" i="37" s="1"/>
  <c r="X251" i="37" s="1"/>
  <c r="U511" i="37"/>
  <c r="T489" i="37"/>
  <c r="W478" i="37"/>
  <c r="AC478" i="37" s="1"/>
  <c r="AD478" i="37" s="1"/>
  <c r="X478" i="37" s="1"/>
  <c r="U471" i="37"/>
  <c r="T457" i="37"/>
  <c r="U433" i="37"/>
  <c r="U320" i="37"/>
  <c r="T204" i="37"/>
  <c r="T124" i="37"/>
  <c r="W508" i="37"/>
  <c r="AC508" i="37" s="1"/>
  <c r="AD508" i="37" s="1"/>
  <c r="X508" i="37" s="1"/>
  <c r="T479" i="37"/>
  <c r="T455" i="37"/>
  <c r="T435" i="37"/>
  <c r="U411" i="37"/>
  <c r="U381" i="37"/>
  <c r="U210" i="37"/>
  <c r="T103" i="37"/>
  <c r="U507" i="37"/>
  <c r="U495" i="37"/>
  <c r="T461" i="37"/>
  <c r="T447" i="37"/>
  <c r="T431" i="37"/>
  <c r="U423" i="37"/>
  <c r="U391" i="37"/>
  <c r="T358" i="37"/>
  <c r="U294" i="37"/>
  <c r="U50" i="37"/>
  <c r="U483" i="37"/>
  <c r="W452" i="37"/>
  <c r="AC452" i="37" s="1"/>
  <c r="AD452" i="37" s="1"/>
  <c r="X452" i="37" s="1"/>
  <c r="T453" i="37"/>
  <c r="W364" i="37"/>
  <c r="AC364" i="37" s="1"/>
  <c r="AD364" i="37" s="1"/>
  <c r="X364" i="37" s="1"/>
  <c r="U487" i="37"/>
  <c r="U346" i="37"/>
  <c r="W131" i="37"/>
  <c r="AC131" i="37" s="1"/>
  <c r="AD131" i="37" s="1"/>
  <c r="X131" i="37" s="1"/>
  <c r="T375" i="37"/>
  <c r="U516" i="37"/>
  <c r="U484" i="37"/>
  <c r="U452" i="37"/>
  <c r="U420" i="37"/>
  <c r="U388" i="37"/>
  <c r="T354" i="37"/>
  <c r="U306" i="37"/>
  <c r="T254" i="37"/>
  <c r="U200" i="37"/>
  <c r="U122" i="37"/>
  <c r="T383" i="37"/>
  <c r="U332" i="37"/>
  <c r="T286" i="37"/>
  <c r="W153" i="37"/>
  <c r="AC153" i="37" s="1"/>
  <c r="AD153" i="37" s="1"/>
  <c r="X153" i="37" s="1"/>
  <c r="T350" i="37"/>
  <c r="W38" i="37"/>
  <c r="AC38" i="37" s="1"/>
  <c r="AD38" i="37" s="1"/>
  <c r="X38" i="37" s="1"/>
  <c r="T214" i="37"/>
  <c r="W254" i="37"/>
  <c r="AC254" i="37" s="1"/>
  <c r="AD254" i="37" s="1"/>
  <c r="X254" i="37" s="1"/>
  <c r="U10" i="37"/>
  <c r="W92" i="37"/>
  <c r="AC92" i="37" s="1"/>
  <c r="AD92" i="37" s="1"/>
  <c r="X92" i="37" s="1"/>
  <c r="W422" i="37"/>
  <c r="AC422" i="37" s="1"/>
  <c r="AD422" i="37" s="1"/>
  <c r="X422" i="37" s="1"/>
  <c r="W36" i="37"/>
  <c r="AC36" i="37" s="1"/>
  <c r="W185" i="37"/>
  <c r="AC185" i="37" s="1"/>
  <c r="AD185" i="37" s="1"/>
  <c r="X185" i="37" s="1"/>
  <c r="W109" i="37"/>
  <c r="AC109" i="37" s="1"/>
  <c r="AD109" i="37" s="1"/>
  <c r="W410" i="37"/>
  <c r="AC410" i="37" s="1"/>
  <c r="AD410" i="37" s="1"/>
  <c r="X410" i="37" s="1"/>
  <c r="W80" i="37"/>
  <c r="AC80" i="37" s="1"/>
  <c r="AD80" i="37" s="1"/>
  <c r="W303" i="37"/>
  <c r="AC303" i="37" s="1"/>
  <c r="AD303" i="37" s="1"/>
  <c r="X303" i="37" s="1"/>
  <c r="W102" i="37"/>
  <c r="AC102" i="37" s="1"/>
  <c r="W117" i="37"/>
  <c r="AC117" i="37" s="1"/>
  <c r="AD117" i="37" s="1"/>
  <c r="X117" i="37" s="1"/>
  <c r="W347" i="37"/>
  <c r="AC347" i="37" s="1"/>
  <c r="AD347" i="37" s="1"/>
  <c r="X347" i="37" s="1"/>
  <c r="W119" i="37"/>
  <c r="AC119" i="37" s="1"/>
  <c r="AD119" i="37" s="1"/>
  <c r="X119" i="37" s="1"/>
  <c r="W163" i="37"/>
  <c r="AC163" i="37" s="1"/>
  <c r="AD163" i="37" s="1"/>
  <c r="AD162" i="37" s="1"/>
  <c r="X162" i="37" s="1"/>
  <c r="W492" i="37"/>
  <c r="AC492" i="37" s="1"/>
  <c r="W221" i="37"/>
  <c r="AC221" i="37" s="1"/>
  <c r="AD221" i="37" s="1"/>
  <c r="X221" i="37" s="1"/>
  <c r="W115" i="37"/>
  <c r="AC115" i="37" s="1"/>
  <c r="AD115" i="37" s="1"/>
  <c r="X115" i="37" s="1"/>
  <c r="W217" i="37"/>
  <c r="AC217" i="37" s="1"/>
  <c r="AD217" i="37" s="1"/>
  <c r="X217" i="37" s="1"/>
  <c r="W22" i="37"/>
  <c r="AC22" i="37" s="1"/>
  <c r="AD22" i="37" s="1"/>
  <c r="X22" i="37" s="1"/>
  <c r="W100" i="37"/>
  <c r="AC100" i="37" s="1"/>
  <c r="AD100" i="37" s="1"/>
  <c r="X100" i="37" s="1"/>
  <c r="W208" i="37"/>
  <c r="AC208" i="37" s="1"/>
  <c r="AD208" i="37" s="1"/>
  <c r="X208" i="37" s="1"/>
  <c r="W76" i="37"/>
  <c r="AC76" i="37" s="1"/>
  <c r="W359" i="37"/>
  <c r="AC359" i="37" s="1"/>
  <c r="AD359" i="37" s="1"/>
  <c r="X359" i="37" s="1"/>
  <c r="W494" i="37"/>
  <c r="AC494" i="37" s="1"/>
  <c r="AD494" i="37" s="1"/>
  <c r="X494" i="37" s="1"/>
  <c r="W488" i="37"/>
  <c r="AC488" i="37" s="1"/>
  <c r="U503" i="37"/>
  <c r="W482" i="37"/>
  <c r="AC482" i="37" s="1"/>
  <c r="AD482" i="37" s="1"/>
  <c r="W474" i="37"/>
  <c r="AC474" i="37" s="1"/>
  <c r="AD474" i="37" s="1"/>
  <c r="X474" i="37" s="1"/>
  <c r="T439" i="37"/>
  <c r="U405" i="37"/>
  <c r="T268" i="37"/>
  <c r="W107" i="37"/>
  <c r="AC107" i="37" s="1"/>
  <c r="AD107" i="37" s="1"/>
  <c r="X107" i="37" s="1"/>
  <c r="U501" i="37"/>
  <c r="T471" i="37"/>
  <c r="U449" i="37"/>
  <c r="U431" i="37"/>
  <c r="U401" i="37"/>
  <c r="T365" i="37"/>
  <c r="W245" i="37"/>
  <c r="AC245" i="37" s="1"/>
  <c r="AD245" i="37" s="1"/>
  <c r="X245" i="37" s="1"/>
  <c r="U152" i="37"/>
  <c r="U11" i="37"/>
  <c r="U499" i="37"/>
  <c r="U443" i="37"/>
  <c r="U427" i="37"/>
  <c r="U403" i="37"/>
  <c r="U367" i="37"/>
  <c r="W317" i="37"/>
  <c r="AC317" i="37" s="1"/>
  <c r="AD317" i="37" s="1"/>
  <c r="X317" i="37" s="1"/>
  <c r="U258" i="37"/>
  <c r="T164" i="37"/>
  <c r="W510" i="37"/>
  <c r="AC510" i="37" s="1"/>
  <c r="AD510" i="37" s="1"/>
  <c r="X510" i="37" s="1"/>
  <c r="W476" i="37"/>
  <c r="AC476" i="37" s="1"/>
  <c r="AD476" i="37" s="1"/>
  <c r="X476" i="37" s="1"/>
  <c r="U415" i="37"/>
  <c r="T481" i="37"/>
  <c r="U445" i="37"/>
  <c r="T507" i="37"/>
  <c r="U230" i="37"/>
  <c r="T399" i="37"/>
  <c r="U182" i="37"/>
  <c r="U500" i="37"/>
  <c r="U468" i="37"/>
  <c r="U436" i="37"/>
  <c r="U404" i="37"/>
  <c r="U372" i="37"/>
  <c r="T330" i="37"/>
  <c r="U278" i="37"/>
  <c r="U154" i="37"/>
  <c r="T356" i="37"/>
  <c r="U312" i="37"/>
  <c r="W214" i="37"/>
  <c r="AC214" i="37" s="1"/>
  <c r="AD214" i="37" s="1"/>
  <c r="X214" i="37" s="1"/>
  <c r="T486" i="37"/>
  <c r="W407" i="37"/>
  <c r="AC407" i="37" s="1"/>
  <c r="AD407" i="37" s="1"/>
  <c r="X407" i="37" s="1"/>
  <c r="T226" i="37"/>
  <c r="U295" i="37"/>
  <c r="U93" i="37"/>
  <c r="U78" i="37"/>
  <c r="T474" i="37"/>
  <c r="W435" i="37"/>
  <c r="AC435" i="37" s="1"/>
  <c r="AD435" i="37" s="1"/>
  <c r="X435" i="37" s="1"/>
  <c r="W399" i="37"/>
  <c r="AC399" i="37" s="1"/>
  <c r="AD399" i="37" s="1"/>
  <c r="X399" i="37" s="1"/>
  <c r="T203" i="37"/>
  <c r="U359" i="37"/>
  <c r="U279" i="37"/>
  <c r="T337" i="37"/>
  <c r="U217" i="37"/>
  <c r="T496" i="37"/>
  <c r="W453" i="37"/>
  <c r="AC453" i="37" s="1"/>
  <c r="AD453" i="37" s="1"/>
  <c r="X453" i="37" s="1"/>
  <c r="T412" i="37"/>
  <c r="W369" i="37"/>
  <c r="AC369" i="37" s="1"/>
  <c r="AD369" i="37" s="1"/>
  <c r="X369" i="37" s="1"/>
  <c r="T250" i="37"/>
  <c r="U327" i="37"/>
  <c r="U231" i="37"/>
  <c r="T297" i="37"/>
  <c r="T327" i="37"/>
  <c r="W276" i="37"/>
  <c r="AC276" i="37" s="1"/>
  <c r="AD276" i="37" s="1"/>
  <c r="X276" i="37" s="1"/>
  <c r="U119" i="37"/>
  <c r="U311" i="37"/>
  <c r="U247" i="37"/>
  <c r="T178" i="37"/>
  <c r="U41" i="37"/>
  <c r="T309" i="37"/>
  <c r="T243" i="37"/>
  <c r="U175" i="37"/>
  <c r="W69" i="37"/>
  <c r="AC69" i="37" s="1"/>
  <c r="U168" i="37"/>
  <c r="W188" i="37"/>
  <c r="AC188" i="37" s="1"/>
  <c r="AD188" i="37" s="1"/>
  <c r="X188" i="37" s="1"/>
  <c r="T62" i="37"/>
  <c r="U110" i="37"/>
  <c r="U139" i="37"/>
  <c r="T133" i="37"/>
  <c r="T2" i="37"/>
  <c r="U204" i="37"/>
  <c r="U195" i="37"/>
  <c r="W54" i="37"/>
  <c r="AC54" i="37" s="1"/>
  <c r="U32" i="37"/>
  <c r="W484" i="37"/>
  <c r="AC484" i="37" s="1"/>
  <c r="AD484" i="37" s="1"/>
  <c r="X484" i="37" s="1"/>
  <c r="U475" i="37"/>
  <c r="U435" i="37"/>
  <c r="U379" i="37"/>
  <c r="T483" i="37"/>
  <c r="T463" i="37"/>
  <c r="W446" i="37"/>
  <c r="AC446" i="37" s="1"/>
  <c r="AD446" i="37" s="1"/>
  <c r="X446" i="37" s="1"/>
  <c r="U389" i="37"/>
  <c r="W12" i="37"/>
  <c r="AC12" i="37" s="1"/>
  <c r="T443" i="37"/>
  <c r="U385" i="37"/>
  <c r="U266" i="37"/>
  <c r="U144" i="37"/>
  <c r="T377" i="37"/>
  <c r="T230" i="37"/>
  <c r="T11" i="37"/>
  <c r="U502" i="37"/>
  <c r="U486" i="37"/>
  <c r="U470" i="37"/>
  <c r="U454" i="37"/>
  <c r="U438" i="37"/>
  <c r="U422" i="37"/>
  <c r="U406" i="37"/>
  <c r="U390" i="37"/>
  <c r="U374" i="37"/>
  <c r="T359" i="37"/>
  <c r="T332" i="37"/>
  <c r="U308" i="37"/>
  <c r="U236" i="37"/>
  <c r="U206" i="37"/>
  <c r="U158" i="37"/>
  <c r="T132" i="37"/>
  <c r="T417" i="37"/>
  <c r="T391" i="37"/>
  <c r="U360" i="37"/>
  <c r="U336" i="37"/>
  <c r="U314" i="37"/>
  <c r="U300" i="37"/>
  <c r="U280" i="37"/>
  <c r="W181" i="37"/>
  <c r="AC181" i="37" s="1"/>
  <c r="AD181" i="37" s="1"/>
  <c r="X181" i="37" s="1"/>
  <c r="W513" i="37"/>
  <c r="AC513" i="37" s="1"/>
  <c r="AD513" i="37" s="1"/>
  <c r="X513" i="37" s="1"/>
  <c r="W493" i="37"/>
  <c r="AC493" i="37" s="1"/>
  <c r="AD493" i="37" s="1"/>
  <c r="T472" i="37"/>
  <c r="T446" i="37"/>
  <c r="W409" i="37"/>
  <c r="AC409" i="37" s="1"/>
  <c r="AD409" i="37" s="1"/>
  <c r="X409" i="37" s="1"/>
  <c r="W367" i="37"/>
  <c r="AC367" i="37" s="1"/>
  <c r="AD367" i="37" s="1"/>
  <c r="X367" i="37" s="1"/>
  <c r="T298" i="37"/>
  <c r="T240" i="37"/>
  <c r="W177" i="37"/>
  <c r="AC177" i="37" s="1"/>
  <c r="AD177" i="37" s="1"/>
  <c r="X177" i="37" s="1"/>
  <c r="W106" i="37"/>
  <c r="AC106" i="37" s="1"/>
  <c r="AD106" i="37" s="1"/>
  <c r="U349" i="37"/>
  <c r="U317" i="37"/>
  <c r="U285" i="37"/>
  <c r="U253" i="37"/>
  <c r="U221" i="37"/>
  <c r="U188" i="37"/>
  <c r="T144" i="37"/>
  <c r="U49" i="37"/>
  <c r="W334" i="37"/>
  <c r="AC334" i="37" s="1"/>
  <c r="AD334" i="37" s="1"/>
  <c r="X334" i="37" s="1"/>
  <c r="W316" i="37"/>
  <c r="AC316" i="37" s="1"/>
  <c r="T291" i="37"/>
  <c r="T257" i="37"/>
  <c r="W232" i="37"/>
  <c r="AC232" i="37" s="1"/>
  <c r="T51" i="37"/>
  <c r="U183" i="37"/>
  <c r="U131" i="37"/>
  <c r="W200" i="37"/>
  <c r="AC200" i="37" s="1"/>
  <c r="AD200" i="37" s="1"/>
  <c r="X200" i="37" s="1"/>
  <c r="T87" i="37"/>
  <c r="U16" i="37"/>
  <c r="W31" i="37"/>
  <c r="AC31" i="37" s="1"/>
  <c r="AD31" i="37" s="1"/>
  <c r="W3" i="37"/>
  <c r="AC3" i="37" s="1"/>
  <c r="AD3" i="37" s="1"/>
  <c r="X3" i="37" s="1"/>
  <c r="U399" i="37"/>
  <c r="T511" i="37"/>
  <c r="T477" i="37"/>
  <c r="U451" i="37"/>
  <c r="U429" i="37"/>
  <c r="U505" i="37"/>
  <c r="T467" i="37"/>
  <c r="T425" i="37"/>
  <c r="T220" i="37"/>
  <c r="W70" i="37"/>
  <c r="AC70" i="37" s="1"/>
  <c r="W394" i="37"/>
  <c r="AC394" i="37" s="1"/>
  <c r="AD394" i="37" s="1"/>
  <c r="X394" i="37" s="1"/>
  <c r="T258" i="37"/>
  <c r="W149" i="37"/>
  <c r="AC149" i="37" s="1"/>
  <c r="AD149" i="37" s="1"/>
  <c r="X149" i="37" s="1"/>
  <c r="U510" i="37"/>
  <c r="U494" i="37"/>
  <c r="U478" i="37"/>
  <c r="U462" i="37"/>
  <c r="U446" i="37"/>
  <c r="U430" i="37"/>
  <c r="U414" i="37"/>
  <c r="U398" i="37"/>
  <c r="U382" i="37"/>
  <c r="U366" i="37"/>
  <c r="T344" i="37"/>
  <c r="U324" i="37"/>
  <c r="T292" i="37"/>
  <c r="U272" i="37"/>
  <c r="T244" i="37"/>
  <c r="U222" i="37"/>
  <c r="U142" i="37"/>
  <c r="T112" i="37"/>
  <c r="W398" i="37"/>
  <c r="AC398" i="37" s="1"/>
  <c r="AD398" i="37" s="1"/>
  <c r="X398" i="37" s="1"/>
  <c r="T373" i="37"/>
  <c r="W353" i="37"/>
  <c r="AC353" i="37" s="1"/>
  <c r="AD353" i="37" s="1"/>
  <c r="X353" i="37" s="1"/>
  <c r="W329" i="37"/>
  <c r="AC329" i="37" s="1"/>
  <c r="AD329" i="37" s="1"/>
  <c r="AD328" i="37" s="1"/>
  <c r="AD327" i="37" s="1"/>
  <c r="X327" i="37" s="1"/>
  <c r="U310" i="37"/>
  <c r="U284" i="37"/>
  <c r="T97" i="37"/>
  <c r="W483" i="37"/>
  <c r="AC483" i="37" s="1"/>
  <c r="AD483" i="37" s="1"/>
  <c r="X483" i="37" s="1"/>
  <c r="T460" i="37"/>
  <c r="T418" i="37"/>
  <c r="T402" i="37"/>
  <c r="T372" i="37"/>
  <c r="U340" i="37"/>
  <c r="T270" i="37"/>
  <c r="U220" i="37"/>
  <c r="W147" i="37"/>
  <c r="AC147" i="37" s="1"/>
  <c r="AD147" i="37" s="1"/>
  <c r="X147" i="37" s="1"/>
  <c r="U365" i="37"/>
  <c r="U333" i="37"/>
  <c r="U301" i="37"/>
  <c r="U269" i="37"/>
  <c r="U237" i="37"/>
  <c r="T205" i="37"/>
  <c r="T160" i="37"/>
  <c r="U108" i="37"/>
  <c r="T347" i="37"/>
  <c r="W324" i="37"/>
  <c r="AC324" i="37" s="1"/>
  <c r="W306" i="37"/>
  <c r="AC306" i="37" s="1"/>
  <c r="AD306" i="37" s="1"/>
  <c r="X306" i="37" s="1"/>
  <c r="W274" i="37"/>
  <c r="AC274" i="37" s="1"/>
  <c r="AD274" i="37" s="1"/>
  <c r="X274" i="37" s="1"/>
  <c r="T249" i="37"/>
  <c r="W211" i="37"/>
  <c r="AC211" i="37" s="1"/>
  <c r="AD211" i="37" s="1"/>
  <c r="X211" i="37" s="1"/>
  <c r="T128" i="37"/>
  <c r="U203" i="37"/>
  <c r="U161" i="37"/>
  <c r="W86" i="37"/>
  <c r="AC86" i="37" s="1"/>
  <c r="AD86" i="37" s="1"/>
  <c r="X86" i="37" s="1"/>
  <c r="W172" i="37"/>
  <c r="AC172" i="37" s="1"/>
  <c r="AD172" i="37" s="1"/>
  <c r="X172" i="37" s="1"/>
  <c r="T53" i="37"/>
  <c r="U153" i="37"/>
  <c r="T99" i="37"/>
  <c r="T127" i="37"/>
  <c r="U67" i="37"/>
  <c r="U111" i="37"/>
  <c r="T31" i="37"/>
  <c r="T179" i="37"/>
  <c r="T115" i="37"/>
  <c r="U97" i="37"/>
  <c r="W81" i="37"/>
  <c r="AC81" i="37" s="1"/>
  <c r="W35" i="37"/>
  <c r="AC35" i="37" s="1"/>
  <c r="U4" i="37"/>
  <c r="W9" i="37"/>
  <c r="AC9" i="37" s="1"/>
  <c r="AD9" i="37" s="1"/>
  <c r="T4" i="37"/>
  <c r="U5" i="37"/>
  <c r="U9" i="37"/>
  <c r="W11" i="37"/>
  <c r="AC11" i="37" s="1"/>
  <c r="AD11" i="37" s="1"/>
  <c r="W15" i="37"/>
  <c r="AC15" i="37" s="1"/>
  <c r="W19" i="37"/>
  <c r="AC19" i="37" s="1"/>
  <c r="AD19" i="37" s="1"/>
  <c r="X19" i="37" s="1"/>
  <c r="W23" i="37"/>
  <c r="AC23" i="37" s="1"/>
  <c r="T26" i="37"/>
  <c r="W33" i="37"/>
  <c r="AC33" i="37" s="1"/>
  <c r="W39" i="37"/>
  <c r="AC39" i="37" s="1"/>
  <c r="AD39" i="37" s="1"/>
  <c r="X39" i="37" s="1"/>
  <c r="T42" i="37"/>
  <c r="W49" i="37"/>
  <c r="AC49" i="37" s="1"/>
  <c r="T52" i="37"/>
  <c r="T56" i="37"/>
  <c r="W59" i="37"/>
  <c r="AC59" i="37" s="1"/>
  <c r="W63" i="37"/>
  <c r="AC63" i="37" s="1"/>
  <c r="T72" i="37"/>
  <c r="W79" i="37"/>
  <c r="AC79" i="37" s="1"/>
  <c r="W83" i="37"/>
  <c r="AC83" i="37" s="1"/>
  <c r="T88" i="37"/>
  <c r="T92" i="37"/>
  <c r="W97" i="37"/>
  <c r="AC97" i="37" s="1"/>
  <c r="AD97" i="37" s="1"/>
  <c r="U18" i="37"/>
  <c r="U26" i="37"/>
  <c r="T15" i="37"/>
  <c r="U29" i="37"/>
  <c r="U36" i="37"/>
  <c r="U44" i="37"/>
  <c r="U52" i="37"/>
  <c r="U60" i="37"/>
  <c r="U68" i="37"/>
  <c r="U76" i="37"/>
  <c r="U84" i="37"/>
  <c r="W94" i="37"/>
  <c r="AC94" i="37" s="1"/>
  <c r="AD94" i="37" s="1"/>
  <c r="W99" i="37"/>
  <c r="AC99" i="37" s="1"/>
  <c r="AD99" i="37" s="1"/>
  <c r="U15" i="37"/>
  <c r="T23" i="37"/>
  <c r="T41" i="37"/>
  <c r="T57" i="37"/>
  <c r="T73" i="37"/>
  <c r="U88" i="37"/>
  <c r="U98" i="37"/>
  <c r="U106" i="37"/>
  <c r="U46" i="37"/>
  <c r="W66" i="37"/>
  <c r="AC66" i="37" s="1"/>
  <c r="U81" i="37"/>
  <c r="T89" i="37"/>
  <c r="U103" i="37"/>
  <c r="T109" i="37"/>
  <c r="T113" i="37"/>
  <c r="T117" i="37"/>
  <c r="W122" i="37"/>
  <c r="AC122" i="37" s="1"/>
  <c r="AD122" i="37" s="1"/>
  <c r="W128" i="37"/>
  <c r="AC128" i="37" s="1"/>
  <c r="AD128" i="37" s="1"/>
  <c r="X128" i="37" s="1"/>
  <c r="W136" i="37"/>
  <c r="AC136" i="37" s="1"/>
  <c r="AD136" i="37" s="1"/>
  <c r="X136" i="37" s="1"/>
  <c r="T137" i="37"/>
  <c r="T141" i="37"/>
  <c r="W144" i="37"/>
  <c r="AC144" i="37" s="1"/>
  <c r="AD144" i="37" s="1"/>
  <c r="X144" i="37" s="1"/>
  <c r="T149" i="37"/>
  <c r="W152" i="37"/>
  <c r="AC152" i="37" s="1"/>
  <c r="AD152" i="37" s="1"/>
  <c r="X152" i="37" s="1"/>
  <c r="T157" i="37"/>
  <c r="T5" i="37"/>
  <c r="U8" i="37"/>
  <c r="T8" i="37"/>
  <c r="T6" i="37"/>
  <c r="T3" i="37"/>
  <c r="U2" i="37"/>
  <c r="W95" i="37"/>
  <c r="AC95" i="37" s="1"/>
  <c r="AD95" i="37" s="1"/>
  <c r="X95" i="37" s="1"/>
  <c r="W118" i="37"/>
  <c r="AC118" i="37" s="1"/>
  <c r="AD118" i="37" s="1"/>
  <c r="X118" i="37" s="1"/>
  <c r="W87" i="37"/>
  <c r="AC87" i="37" s="1"/>
  <c r="T12" i="37"/>
  <c r="T16" i="37"/>
  <c r="T20" i="37"/>
  <c r="W27" i="37"/>
  <c r="AC27" i="37" s="1"/>
  <c r="T30" i="37"/>
  <c r="T36" i="37"/>
  <c r="T40" i="37"/>
  <c r="W43" i="37"/>
  <c r="AC43" i="37" s="1"/>
  <c r="T46" i="37"/>
  <c r="W53" i="37"/>
  <c r="AC53" i="37" s="1"/>
  <c r="AD53" i="37" s="1"/>
  <c r="W57" i="37"/>
  <c r="AC57" i="37" s="1"/>
  <c r="T60" i="37"/>
  <c r="T70" i="37"/>
  <c r="W73" i="37"/>
  <c r="AC73" i="37" s="1"/>
  <c r="AD73" i="37" s="1"/>
  <c r="T76" i="37"/>
  <c r="T80" i="37"/>
  <c r="T84" i="37"/>
  <c r="W89" i="37"/>
  <c r="AC89" i="37" s="1"/>
  <c r="AD89" i="37" s="1"/>
  <c r="W93" i="37"/>
  <c r="AC93" i="37" s="1"/>
  <c r="U12" i="37"/>
  <c r="U20" i="37"/>
  <c r="U28" i="37"/>
  <c r="T17" i="37"/>
  <c r="U31" i="37"/>
  <c r="U39" i="37"/>
  <c r="U47" i="37"/>
  <c r="U55" i="37"/>
  <c r="U63" i="37"/>
  <c r="U71" i="37"/>
  <c r="U79" i="37"/>
  <c r="U87" i="37"/>
  <c r="T95" i="37"/>
  <c r="T100" i="37"/>
  <c r="U17" i="37"/>
  <c r="T25" i="37"/>
  <c r="T45" i="37"/>
  <c r="T77" i="37"/>
  <c r="U91" i="37"/>
  <c r="U100" i="37"/>
  <c r="U33" i="37"/>
  <c r="U54" i="37"/>
  <c r="W82" i="37"/>
  <c r="AC82" i="37" s="1"/>
  <c r="AD82" i="37" s="1"/>
  <c r="U90" i="37"/>
  <c r="T104" i="37"/>
  <c r="W110" i="37"/>
  <c r="AC110" i="37" s="1"/>
  <c r="AD110" i="37" s="1"/>
  <c r="X110" i="37" s="1"/>
  <c r="W114" i="37"/>
  <c r="AC114" i="37" s="1"/>
  <c r="AD114" i="37" s="1"/>
  <c r="T119" i="37"/>
  <c r="T123" i="37"/>
  <c r="W130" i="37"/>
  <c r="AC130" i="37" s="1"/>
  <c r="AD130" i="37" s="1"/>
  <c r="X130" i="37" s="1"/>
  <c r="T131" i="37"/>
  <c r="W138" i="37"/>
  <c r="AC138" i="37" s="1"/>
  <c r="AD138" i="37" s="1"/>
  <c r="X138" i="37" s="1"/>
  <c r="T139" i="37"/>
  <c r="W142" i="37"/>
  <c r="AC142" i="37" s="1"/>
  <c r="AD142" i="37" s="1"/>
  <c r="X142" i="37" s="1"/>
  <c r="T147" i="37"/>
  <c r="W150" i="37"/>
  <c r="AC150" i="37" s="1"/>
  <c r="AD150" i="37" s="1"/>
  <c r="X150" i="37" s="1"/>
  <c r="T155" i="37"/>
  <c r="W158" i="37"/>
  <c r="AC158" i="37" s="1"/>
  <c r="AD158" i="37" s="1"/>
  <c r="X158" i="37" s="1"/>
  <c r="T163" i="37"/>
  <c r="W166" i="37"/>
  <c r="AC166" i="37" s="1"/>
  <c r="AD166" i="37" s="1"/>
  <c r="X166" i="37" s="1"/>
  <c r="W7" i="37"/>
  <c r="AC7" i="37" s="1"/>
  <c r="AD7" i="37" s="1"/>
  <c r="U6" i="37"/>
  <c r="W4" i="37"/>
  <c r="AC4" i="37" s="1"/>
  <c r="U7" i="37"/>
  <c r="W88" i="37"/>
  <c r="AC88" i="37" s="1"/>
  <c r="T18" i="37"/>
  <c r="W25" i="37"/>
  <c r="AC25" i="37" s="1"/>
  <c r="AD25" i="37" s="1"/>
  <c r="T32" i="37"/>
  <c r="T38" i="37"/>
  <c r="W45" i="37"/>
  <c r="AC45" i="37" s="1"/>
  <c r="W51" i="37"/>
  <c r="AC51" i="37" s="1"/>
  <c r="AD51" i="37" s="1"/>
  <c r="X51" i="37" s="1"/>
  <c r="T58" i="37"/>
  <c r="W65" i="37"/>
  <c r="AC65" i="37" s="1"/>
  <c r="AD65" i="37" s="1"/>
  <c r="W71" i="37"/>
  <c r="AC71" i="37" s="1"/>
  <c r="W77" i="37"/>
  <c r="AC77" i="37" s="1"/>
  <c r="W85" i="37"/>
  <c r="AC85" i="37" s="1"/>
  <c r="AD85" i="37" s="1"/>
  <c r="X85" i="37" s="1"/>
  <c r="T94" i="37"/>
  <c r="U22" i="37"/>
  <c r="T19" i="37"/>
  <c r="U40" i="37"/>
  <c r="U56" i="37"/>
  <c r="U72" i="37"/>
  <c r="W90" i="37"/>
  <c r="AC90" i="37" s="1"/>
  <c r="AD90" i="37" s="1"/>
  <c r="X90" i="37" s="1"/>
  <c r="W101" i="37"/>
  <c r="AC101" i="37" s="1"/>
  <c r="AD101" i="37" s="1"/>
  <c r="X101" i="37" s="1"/>
  <c r="T33" i="37"/>
  <c r="T65" i="37"/>
  <c r="U92" i="37"/>
  <c r="W34" i="37"/>
  <c r="AC34" i="37" s="1"/>
  <c r="AD34" i="37" s="1"/>
  <c r="U74" i="37"/>
  <c r="W96" i="37"/>
  <c r="AC96" i="37" s="1"/>
  <c r="T111" i="37"/>
  <c r="W120" i="37"/>
  <c r="AC120" i="37" s="1"/>
  <c r="AD120" i="37" s="1"/>
  <c r="X120" i="37" s="1"/>
  <c r="W132" i="37"/>
  <c r="AC132" i="37" s="1"/>
  <c r="AD132" i="37" s="1"/>
  <c r="X132" i="37" s="1"/>
  <c r="W148" i="37"/>
  <c r="AC148" i="37" s="1"/>
  <c r="AD148" i="37" s="1"/>
  <c r="X148" i="37" s="1"/>
  <c r="T153" i="37"/>
  <c r="T193" i="37"/>
  <c r="W196" i="37"/>
  <c r="AC196" i="37" s="1"/>
  <c r="AD196" i="37" s="1"/>
  <c r="X196" i="37" s="1"/>
  <c r="T201" i="37"/>
  <c r="T27" i="37"/>
  <c r="U38" i="37"/>
  <c r="T47" i="37"/>
  <c r="U62" i="37"/>
  <c r="W74" i="37"/>
  <c r="AC74" i="37" s="1"/>
  <c r="T7" i="37"/>
  <c r="W6" i="37"/>
  <c r="AC6" i="37" s="1"/>
  <c r="W13" i="37"/>
  <c r="AC13" i="37" s="1"/>
  <c r="AD13" i="37" s="1"/>
  <c r="W21" i="37"/>
  <c r="AC21" i="37" s="1"/>
  <c r="AD21" i="37" s="1"/>
  <c r="T28" i="37"/>
  <c r="T34" i="37"/>
  <c r="W41" i="37"/>
  <c r="AC41" i="37" s="1"/>
  <c r="W47" i="37"/>
  <c r="AC47" i="37" s="1"/>
  <c r="T54" i="37"/>
  <c r="W61" i="37"/>
  <c r="AC61" i="37" s="1"/>
  <c r="AD61" i="37" s="1"/>
  <c r="T78" i="37"/>
  <c r="T86" i="37"/>
  <c r="T96" i="37"/>
  <c r="U24" i="37"/>
  <c r="T21" i="37"/>
  <c r="U43" i="37"/>
  <c r="U59" i="37"/>
  <c r="U75" i="37"/>
  <c r="T102" i="37"/>
  <c r="T37" i="37"/>
  <c r="T69" i="37"/>
  <c r="U95" i="37"/>
  <c r="T35" i="37"/>
  <c r="T75" i="37"/>
  <c r="T101" i="37"/>
  <c r="W112" i="37"/>
  <c r="AC112" i="37" s="1"/>
  <c r="AD112" i="37" s="1"/>
  <c r="T121" i="37"/>
  <c r="W126" i="37"/>
  <c r="AC126" i="37" s="1"/>
  <c r="AD126" i="37" s="1"/>
  <c r="X126" i="37" s="1"/>
  <c r="T135" i="37"/>
  <c r="T143" i="37"/>
  <c r="W154" i="37"/>
  <c r="AC154" i="37" s="1"/>
  <c r="AD154" i="37" s="1"/>
  <c r="X154" i="37" s="1"/>
  <c r="T159" i="37"/>
  <c r="T167" i="37"/>
  <c r="T171" i="37"/>
  <c r="W174" i="37"/>
  <c r="AC174" i="37" s="1"/>
  <c r="AD174" i="37" s="1"/>
  <c r="X174" i="37" s="1"/>
  <c r="W178" i="37"/>
  <c r="AC178" i="37" s="1"/>
  <c r="AD178" i="37" s="1"/>
  <c r="X178" i="37" s="1"/>
  <c r="T183" i="37"/>
  <c r="T187" i="37"/>
  <c r="W194" i="37"/>
  <c r="AC194" i="37" s="1"/>
  <c r="AD194" i="37" s="1"/>
  <c r="X194" i="37" s="1"/>
  <c r="T199" i="37"/>
  <c r="U23" i="37"/>
  <c r="W30" i="37"/>
  <c r="AC30" i="37" s="1"/>
  <c r="T39" i="37"/>
  <c r="U53" i="37"/>
  <c r="T63" i="37"/>
  <c r="T93" i="37"/>
  <c r="W103" i="37"/>
  <c r="AC103" i="37" s="1"/>
  <c r="U109" i="37"/>
  <c r="U117" i="37"/>
  <c r="U125" i="37"/>
  <c r="U133" i="37"/>
  <c r="U141" i="37"/>
  <c r="U149" i="37"/>
  <c r="U157" i="37"/>
  <c r="U165" i="37"/>
  <c r="U173" i="37"/>
  <c r="U181" i="37"/>
  <c r="U189" i="37"/>
  <c r="U197" i="37"/>
  <c r="U205" i="37"/>
  <c r="U213" i="37"/>
  <c r="U42" i="37"/>
  <c r="U61" i="37"/>
  <c r="T108" i="37"/>
  <c r="U120" i="37"/>
  <c r="U138" i="37"/>
  <c r="T170" i="37"/>
  <c r="U184" i="37"/>
  <c r="W203" i="37"/>
  <c r="AC203" i="37" s="1"/>
  <c r="AD203" i="37" s="1"/>
  <c r="X203" i="37" s="1"/>
  <c r="U212" i="37"/>
  <c r="W218" i="37"/>
  <c r="AC218" i="37" s="1"/>
  <c r="AD218" i="37" s="1"/>
  <c r="X218" i="37" s="1"/>
  <c r="W222" i="37"/>
  <c r="AC222" i="37" s="1"/>
  <c r="AD222" i="37" s="1"/>
  <c r="X222" i="37" s="1"/>
  <c r="T9" i="37"/>
  <c r="W8" i="37"/>
  <c r="AC8" i="37" s="1"/>
  <c r="T24" i="37"/>
  <c r="W37" i="37"/>
  <c r="AC37" i="37" s="1"/>
  <c r="AD37" i="37" s="1"/>
  <c r="T50" i="37"/>
  <c r="T64" i="37"/>
  <c r="T74" i="37"/>
  <c r="T90" i="37"/>
  <c r="U30" i="37"/>
  <c r="U48" i="37"/>
  <c r="U80" i="37"/>
  <c r="U19" i="37"/>
  <c r="T81" i="37"/>
  <c r="T55" i="37"/>
  <c r="T105" i="37"/>
  <c r="W124" i="37"/>
  <c r="AC124" i="37" s="1"/>
  <c r="AD124" i="37" s="1"/>
  <c r="X124" i="37" s="1"/>
  <c r="T145" i="37"/>
  <c r="W156" i="37"/>
  <c r="AC156" i="37" s="1"/>
  <c r="AD156" i="37" s="1"/>
  <c r="X156" i="37" s="1"/>
  <c r="T169" i="37"/>
  <c r="T185" i="37"/>
  <c r="W192" i="37"/>
  <c r="AC192" i="37" s="1"/>
  <c r="AD192" i="37" s="1"/>
  <c r="X192" i="37" s="1"/>
  <c r="T197" i="37"/>
  <c r="W26" i="37"/>
  <c r="AC26" i="37" s="1"/>
  <c r="U45" i="37"/>
  <c r="U70" i="37"/>
  <c r="U89" i="37"/>
  <c r="U105" i="37"/>
  <c r="U113" i="37"/>
  <c r="U123" i="37"/>
  <c r="U135" i="37"/>
  <c r="U145" i="37"/>
  <c r="U155" i="37"/>
  <c r="U167" i="37"/>
  <c r="U177" i="37"/>
  <c r="U187" i="37"/>
  <c r="U199" i="37"/>
  <c r="U209" i="37"/>
  <c r="U25" i="37"/>
  <c r="T67" i="37"/>
  <c r="T116" i="37"/>
  <c r="T136" i="37"/>
  <c r="T188" i="37"/>
  <c r="W207" i="37"/>
  <c r="AC207" i="37" s="1"/>
  <c r="AD207" i="37" s="1"/>
  <c r="X207" i="37" s="1"/>
  <c r="W215" i="37"/>
  <c r="AC215" i="37" s="1"/>
  <c r="AD215" i="37" s="1"/>
  <c r="X215" i="37" s="1"/>
  <c r="T219" i="37"/>
  <c r="W224" i="37"/>
  <c r="AC224" i="37" s="1"/>
  <c r="AD224" i="37" s="1"/>
  <c r="T229" i="37"/>
  <c r="T233" i="37"/>
  <c r="T237" i="37"/>
  <c r="W240" i="37"/>
  <c r="AC240" i="37" s="1"/>
  <c r="AD240" i="37" s="1"/>
  <c r="T261" i="37"/>
  <c r="T269" i="37"/>
  <c r="W272" i="37"/>
  <c r="AC272" i="37" s="1"/>
  <c r="AD272" i="37" s="1"/>
  <c r="X272" i="37" s="1"/>
  <c r="T277" i="37"/>
  <c r="T281" i="37"/>
  <c r="T285" i="37"/>
  <c r="T301" i="37"/>
  <c r="T313" i="37"/>
  <c r="T317" i="37"/>
  <c r="T321" i="37"/>
  <c r="T329" i="37"/>
  <c r="W332" i="37"/>
  <c r="AC332" i="37" s="1"/>
  <c r="AD332" i="37" s="1"/>
  <c r="X332" i="37" s="1"/>
  <c r="T341" i="37"/>
  <c r="T349" i="37"/>
  <c r="T353" i="37"/>
  <c r="W42" i="37"/>
  <c r="AC42" i="37" s="1"/>
  <c r="AD42" i="37" s="1"/>
  <c r="W98" i="37"/>
  <c r="AC98" i="37" s="1"/>
  <c r="U116" i="37"/>
  <c r="U136" i="37"/>
  <c r="T148" i="37"/>
  <c r="T156" i="37"/>
  <c r="U172" i="37"/>
  <c r="T180" i="37"/>
  <c r="T192" i="37"/>
  <c r="T200" i="37"/>
  <c r="T217" i="37"/>
  <c r="U225" i="37"/>
  <c r="U233" i="37"/>
  <c r="U241" i="37"/>
  <c r="U249" i="37"/>
  <c r="U257" i="37"/>
  <c r="U265" i="37"/>
  <c r="U273" i="37"/>
  <c r="U281" i="37"/>
  <c r="U289" i="37"/>
  <c r="U297" i="37"/>
  <c r="U305" i="37"/>
  <c r="U313" i="37"/>
  <c r="U321" i="37"/>
  <c r="U329" i="37"/>
  <c r="U337" i="37"/>
  <c r="U345" i="37"/>
  <c r="U353" i="37"/>
  <c r="U361" i="37"/>
  <c r="W28" i="37"/>
  <c r="AC28" i="37" s="1"/>
  <c r="AD28" i="37" s="1"/>
  <c r="U57" i="37"/>
  <c r="W113" i="37"/>
  <c r="AC113" i="37" s="1"/>
  <c r="W133" i="37"/>
  <c r="AC133" i="37" s="1"/>
  <c r="AD133" i="37" s="1"/>
  <c r="X133" i="37" s="1"/>
  <c r="U140" i="37"/>
  <c r="W197" i="37"/>
  <c r="AC197" i="37" s="1"/>
  <c r="AD197" i="37" s="1"/>
  <c r="X197" i="37" s="1"/>
  <c r="W202" i="37"/>
  <c r="AC202" i="37" s="1"/>
  <c r="AD202" i="37" s="1"/>
  <c r="X202" i="37" s="1"/>
  <c r="T222" i="37"/>
  <c r="U234" i="37"/>
  <c r="T242" i="37"/>
  <c r="U260" i="37"/>
  <c r="T272" i="37"/>
  <c r="U288" i="37"/>
  <c r="U304" i="37"/>
  <c r="T324" i="37"/>
  <c r="T342" i="37"/>
  <c r="U358" i="37"/>
  <c r="T370" i="37"/>
  <c r="T378" i="37"/>
  <c r="W385" i="37"/>
  <c r="AC385" i="37" s="1"/>
  <c r="AD385" i="37" s="1"/>
  <c r="X385" i="37" s="1"/>
  <c r="W397" i="37"/>
  <c r="AC397" i="37" s="1"/>
  <c r="AD397" i="37" s="1"/>
  <c r="T414" i="37"/>
  <c r="W425" i="37"/>
  <c r="AC425" i="37" s="1"/>
  <c r="AD425" i="37" s="1"/>
  <c r="X425" i="37" s="1"/>
  <c r="W429" i="37"/>
  <c r="AC429" i="37" s="1"/>
  <c r="AD429" i="37" s="1"/>
  <c r="W433" i="37"/>
  <c r="AC433" i="37" s="1"/>
  <c r="AD433" i="37" s="1"/>
  <c r="X433" i="37" s="1"/>
  <c r="W441" i="37"/>
  <c r="AC441" i="37" s="1"/>
  <c r="AD441" i="37" s="1"/>
  <c r="X441" i="37" s="1"/>
  <c r="W445" i="37"/>
  <c r="AC445" i="37" s="1"/>
  <c r="AD445" i="37" s="1"/>
  <c r="X445" i="37" s="1"/>
  <c r="T450" i="37"/>
  <c r="T454" i="37"/>
  <c r="T462" i="37"/>
  <c r="T470" i="37"/>
  <c r="W473" i="37"/>
  <c r="AC473" i="37" s="1"/>
  <c r="AD473" i="37" s="1"/>
  <c r="AD472" i="37" s="1"/>
  <c r="X472" i="37" s="1"/>
  <c r="T478" i="37"/>
  <c r="W481" i="37"/>
  <c r="AC481" i="37" s="1"/>
  <c r="T490" i="37"/>
  <c r="W497" i="37"/>
  <c r="AC497" i="37" s="1"/>
  <c r="AD497" i="37" s="1"/>
  <c r="X497" i="37" s="1"/>
  <c r="T502" i="37"/>
  <c r="T79" i="37"/>
  <c r="W5" i="37"/>
  <c r="AC5" i="37" s="1"/>
  <c r="AD5" i="37" s="1"/>
  <c r="T14" i="37"/>
  <c r="W29" i="37"/>
  <c r="AC29" i="37" s="1"/>
  <c r="W55" i="37"/>
  <c r="AC55" i="37" s="1"/>
  <c r="AD55" i="37" s="1"/>
  <c r="W75" i="37"/>
  <c r="AC75" i="37" s="1"/>
  <c r="W91" i="37"/>
  <c r="AC91" i="37" s="1"/>
  <c r="AD91" i="37" s="1"/>
  <c r="X91" i="37" s="1"/>
  <c r="U13" i="37"/>
  <c r="U51" i="37"/>
  <c r="U83" i="37"/>
  <c r="U21" i="37"/>
  <c r="U65" i="37"/>
  <c r="W108" i="37"/>
  <c r="AC108" i="37" s="1"/>
  <c r="W146" i="37"/>
  <c r="AC146" i="37" s="1"/>
  <c r="AD146" i="37" s="1"/>
  <c r="X146" i="37" s="1"/>
  <c r="W170" i="37"/>
  <c r="AC170" i="37" s="1"/>
  <c r="AD170" i="37" s="1"/>
  <c r="X170" i="37" s="1"/>
  <c r="T175" i="37"/>
  <c r="W186" i="37"/>
  <c r="AC186" i="37" s="1"/>
  <c r="AD186" i="37" s="1"/>
  <c r="X186" i="37" s="1"/>
  <c r="W198" i="37"/>
  <c r="AC198" i="37" s="1"/>
  <c r="AD198" i="37" s="1"/>
  <c r="X198" i="37" s="1"/>
  <c r="W46" i="37"/>
  <c r="AC46" i="37" s="1"/>
  <c r="AD46" i="37" s="1"/>
  <c r="U73" i="37"/>
  <c r="U94" i="37"/>
  <c r="T106" i="37"/>
  <c r="U115" i="37"/>
  <c r="U127" i="37"/>
  <c r="U137" i="37"/>
  <c r="U147" i="37"/>
  <c r="U159" i="37"/>
  <c r="U169" i="37"/>
  <c r="U179" i="37"/>
  <c r="U191" i="37"/>
  <c r="U201" i="37"/>
  <c r="U211" i="37"/>
  <c r="W50" i="37"/>
  <c r="AC50" i="37" s="1"/>
  <c r="AD50" i="37" s="1"/>
  <c r="U96" i="37"/>
  <c r="U118" i="37"/>
  <c r="U164" i="37"/>
  <c r="T174" i="37"/>
  <c r="T190" i="37"/>
  <c r="U208" i="37"/>
  <c r="W238" i="37"/>
  <c r="AC238" i="37" s="1"/>
  <c r="AD238" i="37" s="1"/>
  <c r="X238" i="37" s="1"/>
  <c r="T247" i="37"/>
  <c r="T251" i="37"/>
  <c r="T263" i="37"/>
  <c r="W270" i="37"/>
  <c r="AC270" i="37" s="1"/>
  <c r="AD270" i="37" s="1"/>
  <c r="X270" i="37" s="1"/>
  <c r="T275" i="37"/>
  <c r="T279" i="37"/>
  <c r="W282" i="37"/>
  <c r="AC282" i="37" s="1"/>
  <c r="AD282" i="37" s="1"/>
  <c r="T287" i="37"/>
  <c r="T295" i="37"/>
  <c r="T303" i="37"/>
  <c r="T311" i="37"/>
  <c r="T315" i="37"/>
  <c r="W318" i="37"/>
  <c r="AC318" i="37" s="1"/>
  <c r="AD318" i="37" s="1"/>
  <c r="X318" i="37" s="1"/>
  <c r="W326" i="37"/>
  <c r="AC326" i="37" s="1"/>
  <c r="W330" i="37"/>
  <c r="AC330" i="37" s="1"/>
  <c r="AD330" i="37" s="1"/>
  <c r="X330" i="37" s="1"/>
  <c r="T335" i="37"/>
  <c r="W350" i="37"/>
  <c r="AC350" i="37" s="1"/>
  <c r="AD350" i="37" s="1"/>
  <c r="X350" i="37" s="1"/>
  <c r="T43" i="37"/>
  <c r="U107" i="37"/>
  <c r="T126" i="37"/>
  <c r="T150" i="37"/>
  <c r="T158" i="37"/>
  <c r="U174" i="37"/>
  <c r="U186" i="37"/>
  <c r="T202" i="37"/>
  <c r="T210" i="37"/>
  <c r="U219" i="37"/>
  <c r="U227" i="37"/>
  <c r="U235" i="37"/>
  <c r="U243" i="37"/>
  <c r="U251" i="37"/>
  <c r="U259" i="37"/>
  <c r="U267" i="37"/>
  <c r="U275" i="37"/>
  <c r="U283" i="37"/>
  <c r="U291" i="37"/>
  <c r="U299" i="37"/>
  <c r="U307" i="37"/>
  <c r="U315" i="37"/>
  <c r="U323" i="37"/>
  <c r="U331" i="37"/>
  <c r="U339" i="37"/>
  <c r="U347" i="37"/>
  <c r="U355" i="37"/>
  <c r="U363" i="37"/>
  <c r="T29" i="37"/>
  <c r="W62" i="37"/>
  <c r="AC62" i="37" s="1"/>
  <c r="T122" i="37"/>
  <c r="W143" i="37"/>
  <c r="AC143" i="37" s="1"/>
  <c r="AD143" i="37" s="1"/>
  <c r="X143" i="37" s="1"/>
  <c r="W151" i="37"/>
  <c r="AC151" i="37" s="1"/>
  <c r="AD151" i="37" s="1"/>
  <c r="X151" i="37" s="1"/>
  <c r="W159" i="37"/>
  <c r="AC159" i="37" s="1"/>
  <c r="AD159" i="37" s="1"/>
  <c r="X159" i="37" s="1"/>
  <c r="U162" i="37"/>
  <c r="T211" i="37"/>
  <c r="T236" i="37"/>
  <c r="U248" i="37"/>
  <c r="T274" i="37"/>
  <c r="T290" i="37"/>
  <c r="U348" i="37"/>
  <c r="U362" i="37"/>
  <c r="T368" i="37"/>
  <c r="W371" i="37"/>
  <c r="AC371" i="37" s="1"/>
  <c r="AD371" i="37" s="1"/>
  <c r="X371" i="37" s="1"/>
  <c r="W375" i="37"/>
  <c r="AC375" i="37" s="1"/>
  <c r="AD375" i="37" s="1"/>
  <c r="X375" i="37" s="1"/>
  <c r="T392" i="37"/>
  <c r="W395" i="37"/>
  <c r="AC395" i="37" s="1"/>
  <c r="AD395" i="37" s="1"/>
  <c r="X395" i="37" s="1"/>
  <c r="T400" i="37"/>
  <c r="T404" i="37"/>
  <c r="T408" i="37"/>
  <c r="W411" i="37"/>
  <c r="AC411" i="37" s="1"/>
  <c r="AD411" i="37" s="1"/>
  <c r="X411" i="37" s="1"/>
  <c r="T420" i="37"/>
  <c r="W423" i="37"/>
  <c r="AC423" i="37" s="1"/>
  <c r="AD423" i="37" s="1"/>
  <c r="X423" i="37" s="1"/>
  <c r="T436" i="37"/>
  <c r="T448" i="37"/>
  <c r="T452" i="37"/>
  <c r="T456" i="37"/>
  <c r="W471" i="37"/>
  <c r="AC471" i="37" s="1"/>
  <c r="AD471" i="37" s="1"/>
  <c r="X471" i="37" s="1"/>
  <c r="T476" i="37"/>
  <c r="W479" i="37"/>
  <c r="AC479" i="37" s="1"/>
  <c r="AD479" i="37" s="1"/>
  <c r="X479" i="37" s="1"/>
  <c r="T484" i="37"/>
  <c r="W495" i="37"/>
  <c r="AC495" i="37" s="1"/>
  <c r="AD495" i="37" s="1"/>
  <c r="X495" i="37" s="1"/>
  <c r="T504" i="37"/>
  <c r="T83" i="37"/>
  <c r="W141" i="37"/>
  <c r="AC141" i="37" s="1"/>
  <c r="AD141" i="37" s="1"/>
  <c r="X141" i="37" s="1"/>
  <c r="U373" i="37"/>
  <c r="U356" i="37"/>
  <c r="U515" i="37"/>
  <c r="T499" i="37"/>
  <c r="U491" i="37"/>
  <c r="U465" i="37"/>
  <c r="T441" i="37"/>
  <c r="U413" i="37"/>
  <c r="U377" i="37"/>
  <c r="U318" i="37"/>
  <c r="T260" i="37"/>
  <c r="T212" i="37"/>
  <c r="T140" i="37"/>
  <c r="U77" i="37"/>
  <c r="T421" i="37"/>
  <c r="W396" i="37"/>
  <c r="AC396" i="37" s="1"/>
  <c r="T381" i="37"/>
  <c r="T266" i="37"/>
  <c r="W255" i="37"/>
  <c r="AC255" i="37" s="1"/>
  <c r="AD255" i="37" s="1"/>
  <c r="X255" i="37" s="1"/>
  <c r="U228" i="37"/>
  <c r="W179" i="37"/>
  <c r="AC179" i="37" s="1"/>
  <c r="AD179" i="37" s="1"/>
  <c r="X179" i="37" s="1"/>
  <c r="W145" i="37"/>
  <c r="AC145" i="37" s="1"/>
  <c r="AD145" i="37" s="1"/>
  <c r="X145" i="37" s="1"/>
  <c r="W121" i="37"/>
  <c r="AC121" i="37" s="1"/>
  <c r="U514" i="37"/>
  <c r="U506" i="37"/>
  <c r="U498" i="37"/>
  <c r="U490" i="37"/>
  <c r="U482" i="37"/>
  <c r="U474" i="37"/>
  <c r="U466" i="37"/>
  <c r="U458" i="37"/>
  <c r="U450" i="37"/>
  <c r="U442" i="37"/>
  <c r="U434" i="37"/>
  <c r="U426" i="37"/>
  <c r="U418" i="37"/>
  <c r="U410" i="37"/>
  <c r="U402" i="37"/>
  <c r="U394" i="37"/>
  <c r="U386" i="37"/>
  <c r="U378" i="37"/>
  <c r="U370" i="37"/>
  <c r="U352" i="37"/>
  <c r="T336" i="37"/>
  <c r="U328" i="37"/>
  <c r="T312" i="37"/>
  <c r="T284" i="37"/>
  <c r="U276" i="37"/>
  <c r="T264" i="37"/>
  <c r="U252" i="37"/>
  <c r="U240" i="37"/>
  <c r="U226" i="37"/>
  <c r="U214" i="37"/>
  <c r="U196" i="37"/>
  <c r="U180" i="37"/>
  <c r="U150" i="37"/>
  <c r="U126" i="37"/>
  <c r="U69" i="37"/>
  <c r="W402" i="37"/>
  <c r="AC402" i="37" s="1"/>
  <c r="AD402" i="37" s="1"/>
  <c r="X402" i="37" s="1"/>
  <c r="T397" i="37"/>
  <c r="T389" i="37"/>
  <c r="T371" i="37"/>
  <c r="W366" i="37"/>
  <c r="AC366" i="37" s="1"/>
  <c r="AD366" i="37" s="1"/>
  <c r="X366" i="37" s="1"/>
  <c r="U354" i="37"/>
  <c r="U344" i="37"/>
  <c r="W335" i="37"/>
  <c r="AC335" i="37" s="1"/>
  <c r="AD335" i="37" s="1"/>
  <c r="X335" i="37" s="1"/>
  <c r="W331" i="37"/>
  <c r="AC331" i="37" s="1"/>
  <c r="AD331" i="37" s="1"/>
  <c r="X331" i="37" s="1"/>
  <c r="T320" i="37"/>
  <c r="T294" i="37"/>
  <c r="U282" i="37"/>
  <c r="U256" i="37"/>
  <c r="W206" i="37"/>
  <c r="AC206" i="37" s="1"/>
  <c r="AD206" i="37" s="1"/>
  <c r="X206" i="37" s="1"/>
  <c r="W191" i="37"/>
  <c r="AC191" i="37" s="1"/>
  <c r="AD191" i="37" s="1"/>
  <c r="X191" i="37" s="1"/>
  <c r="W157" i="37"/>
  <c r="AC157" i="37" s="1"/>
  <c r="AD157" i="37" s="1"/>
  <c r="X157" i="37" s="1"/>
  <c r="T118" i="37"/>
  <c r="W489" i="37"/>
  <c r="AC489" i="37" s="1"/>
  <c r="AD489" i="37" s="1"/>
  <c r="W477" i="37"/>
  <c r="AC477" i="37" s="1"/>
  <c r="AD477" i="37" s="1"/>
  <c r="X477" i="37" s="1"/>
  <c r="W449" i="37"/>
  <c r="AC449" i="37" s="1"/>
  <c r="AD449" i="37" s="1"/>
  <c r="X449" i="37" s="1"/>
  <c r="T442" i="37"/>
  <c r="T434" i="37"/>
  <c r="T426" i="37"/>
  <c r="W421" i="37"/>
  <c r="AC421" i="37" s="1"/>
  <c r="AD421" i="37" s="1"/>
  <c r="X421" i="37" s="1"/>
  <c r="T406" i="37"/>
  <c r="T398" i="37"/>
  <c r="W393" i="37"/>
  <c r="AC393" i="37" s="1"/>
  <c r="AD393" i="37" s="1"/>
  <c r="X393" i="37" s="1"/>
  <c r="T366" i="37"/>
  <c r="U296" i="37"/>
  <c r="U268" i="37"/>
  <c r="U218" i="37"/>
  <c r="W201" i="37"/>
  <c r="AC201" i="37" s="1"/>
  <c r="AD201" i="37" s="1"/>
  <c r="X201" i="37" s="1"/>
  <c r="U124" i="37"/>
  <c r="U34" i="37"/>
  <c r="U357" i="37"/>
  <c r="U341" i="37"/>
  <c r="U325" i="37"/>
  <c r="U309" i="37"/>
  <c r="U293" i="37"/>
  <c r="U277" i="37"/>
  <c r="U261" i="37"/>
  <c r="U245" i="37"/>
  <c r="U229" i="37"/>
  <c r="T213" i="37"/>
  <c r="T196" i="37"/>
  <c r="U176" i="37"/>
  <c r="T152" i="37"/>
  <c r="U128" i="37"/>
  <c r="U66" i="37"/>
  <c r="T357" i="37"/>
  <c r="T345" i="37"/>
  <c r="T333" i="37"/>
  <c r="W312" i="37"/>
  <c r="AC312" i="37" s="1"/>
  <c r="AD312" i="37" s="1"/>
  <c r="X312" i="37" s="1"/>
  <c r="W280" i="37"/>
  <c r="AC280" i="37" s="1"/>
  <c r="T273" i="37"/>
  <c r="T265" i="37"/>
  <c r="T253" i="37"/>
  <c r="W236" i="37"/>
  <c r="AC236" i="37" s="1"/>
  <c r="AD236" i="37" s="1"/>
  <c r="X236" i="37" s="1"/>
  <c r="U216" i="37"/>
  <c r="U166" i="37"/>
  <c r="U99" i="37"/>
  <c r="U215" i="37"/>
  <c r="U193" i="37"/>
  <c r="U171" i="37"/>
  <c r="U151" i="37"/>
  <c r="U129" i="37"/>
  <c r="T107" i="37"/>
  <c r="U85" i="37"/>
  <c r="W164" i="37"/>
  <c r="AC164" i="37" s="1"/>
  <c r="AD164" i="37" s="1"/>
  <c r="X164" i="37" s="1"/>
  <c r="W140" i="37"/>
  <c r="AC140" i="37" s="1"/>
  <c r="AD140" i="37" s="1"/>
  <c r="X140" i="37" s="1"/>
  <c r="U86" i="37"/>
  <c r="T49" i="37"/>
  <c r="U64" i="37"/>
  <c r="U14" i="37"/>
  <c r="T68" i="37"/>
  <c r="T48" i="37"/>
  <c r="T22" i="37"/>
  <c r="U3" i="37"/>
  <c r="U461" i="37"/>
  <c r="U194" i="37"/>
  <c r="U513" i="37"/>
  <c r="U489" i="37"/>
  <c r="T459" i="37"/>
  <c r="U439" i="37"/>
  <c r="U409" i="37"/>
  <c r="U369" i="37"/>
  <c r="U302" i="37"/>
  <c r="T248" i="37"/>
  <c r="U198" i="37"/>
  <c r="U134" i="37"/>
  <c r="T71" i="37"/>
  <c r="T419" i="37"/>
  <c r="T403" i="37"/>
  <c r="T379" i="37"/>
  <c r="U264" i="37"/>
  <c r="U254" i="37"/>
  <c r="T215" i="37"/>
  <c r="T13" i="37"/>
  <c r="U512" i="37"/>
  <c r="U504" i="37"/>
  <c r="U496" i="37"/>
  <c r="U488" i="37"/>
  <c r="U480" i="37"/>
  <c r="U472" i="37"/>
  <c r="U464" i="37"/>
  <c r="U456" i="37"/>
  <c r="U448" i="37"/>
  <c r="U440" i="37"/>
  <c r="U432" i="37"/>
  <c r="U424" i="37"/>
  <c r="U416" i="37"/>
  <c r="U408" i="37"/>
  <c r="U400" i="37"/>
  <c r="U392" i="37"/>
  <c r="U384" i="37"/>
  <c r="U376" i="37"/>
  <c r="U368" i="37"/>
  <c r="T360" i="37"/>
  <c r="U350" i="37"/>
  <c r="T334" i="37"/>
  <c r="U326" i="37"/>
  <c r="T310" i="37"/>
  <c r="U298" i="37"/>
  <c r="T282" i="37"/>
  <c r="U274" i="37"/>
  <c r="U262" i="37"/>
  <c r="U250" i="37"/>
  <c r="U238" i="37"/>
  <c r="U224" i="37"/>
  <c r="U192" i="37"/>
  <c r="T166" i="37"/>
  <c r="U146" i="37"/>
  <c r="W123" i="37"/>
  <c r="AC123" i="37" s="1"/>
  <c r="AD123" i="37" s="1"/>
  <c r="X123" i="37" s="1"/>
  <c r="U37" i="37"/>
  <c r="T395" i="37"/>
  <c r="U364" i="37"/>
  <c r="T338" i="37"/>
  <c r="U334" i="37"/>
  <c r="U330" i="37"/>
  <c r="T318" i="37"/>
  <c r="W313" i="37"/>
  <c r="AC313" i="37" s="1"/>
  <c r="AD313" i="37" s="1"/>
  <c r="X313" i="37" s="1"/>
  <c r="W309" i="37"/>
  <c r="AC309" i="37" s="1"/>
  <c r="AD309" i="37" s="1"/>
  <c r="X309" i="37" s="1"/>
  <c r="U292" i="37"/>
  <c r="T246" i="37"/>
  <c r="W213" i="37"/>
  <c r="AC213" i="37" s="1"/>
  <c r="AD213" i="37" s="1"/>
  <c r="X213" i="37" s="1"/>
  <c r="U112" i="37"/>
  <c r="T500" i="37"/>
  <c r="W487" i="37"/>
  <c r="AC487" i="37" s="1"/>
  <c r="AD487" i="37" s="1"/>
  <c r="X487" i="37" s="1"/>
  <c r="T480" i="37"/>
  <c r="W475" i="37"/>
  <c r="AC475" i="37" s="1"/>
  <c r="AD475" i="37" s="1"/>
  <c r="X475" i="37" s="1"/>
  <c r="W447" i="37"/>
  <c r="AC447" i="37" s="1"/>
  <c r="AD447" i="37" s="1"/>
  <c r="X447" i="37" s="1"/>
  <c r="T432" i="37"/>
  <c r="T424" i="37"/>
  <c r="W419" i="37"/>
  <c r="AC419" i="37" s="1"/>
  <c r="AD419" i="37" s="1"/>
  <c r="X419" i="37" s="1"/>
  <c r="W403" i="37"/>
  <c r="AC403" i="37" s="1"/>
  <c r="AD403" i="37" s="1"/>
  <c r="X403" i="37" s="1"/>
  <c r="T396" i="37"/>
  <c r="T388" i="37"/>
  <c r="T376" i="37"/>
  <c r="T352" i="37"/>
  <c r="U322" i="37"/>
  <c r="T278" i="37"/>
  <c r="U232" i="37"/>
  <c r="W210" i="37"/>
  <c r="AC210" i="37" s="1"/>
  <c r="AD210" i="37" s="1"/>
  <c r="X210" i="37" s="1"/>
  <c r="W155" i="37"/>
  <c r="AC155" i="37" s="1"/>
  <c r="AD155" i="37" s="1"/>
  <c r="X155" i="37" s="1"/>
  <c r="T110" i="37"/>
  <c r="U27" i="37"/>
  <c r="U351" i="37"/>
  <c r="U335" i="37"/>
  <c r="U319" i="37"/>
  <c r="U303" i="37"/>
  <c r="U287" i="37"/>
  <c r="U271" i="37"/>
  <c r="U255" i="37"/>
  <c r="U239" i="37"/>
  <c r="U223" i="37"/>
  <c r="T206" i="37"/>
  <c r="U190" i="37"/>
  <c r="U170" i="37"/>
  <c r="T146" i="37"/>
  <c r="T114" i="37"/>
  <c r="W58" i="37"/>
  <c r="AC58" i="37" s="1"/>
  <c r="T351" i="37"/>
  <c r="W310" i="37"/>
  <c r="AC310" i="37" s="1"/>
  <c r="AD310" i="37" s="1"/>
  <c r="X310" i="37" s="1"/>
  <c r="T299" i="37"/>
  <c r="T259" i="37"/>
  <c r="W250" i="37"/>
  <c r="AC250" i="37" s="1"/>
  <c r="AD250" i="37" s="1"/>
  <c r="X250" i="37" s="1"/>
  <c r="T239" i="37"/>
  <c r="T223" i="37"/>
  <c r="T186" i="37"/>
  <c r="U130" i="37"/>
  <c r="U58" i="37"/>
  <c r="U207" i="37"/>
  <c r="U185" i="37"/>
  <c r="U163" i="37"/>
  <c r="U143" i="37"/>
  <c r="U121" i="37"/>
  <c r="U101" i="37"/>
  <c r="T151" i="37"/>
  <c r="W134" i="37"/>
  <c r="AC134" i="37" s="1"/>
  <c r="AD134" i="37" s="1"/>
  <c r="X134" i="37" s="1"/>
  <c r="W116" i="37"/>
  <c r="AC116" i="37" s="1"/>
  <c r="AD116" i="37" s="1"/>
  <c r="X116" i="37" s="1"/>
  <c r="U104" i="37"/>
  <c r="T98" i="37"/>
  <c r="U35" i="37"/>
  <c r="T82" i="37"/>
  <c r="T44" i="37"/>
  <c r="W17" i="37"/>
  <c r="AC17" i="37" s="1"/>
  <c r="AD17" i="37" s="1"/>
  <c r="X17" i="37" s="1"/>
  <c r="AD189" i="37" l="1"/>
  <c r="X189" i="37" s="1"/>
  <c r="AD24" i="37"/>
  <c r="AD228" i="37"/>
  <c r="X228" i="37" s="1"/>
  <c r="AD96" i="37"/>
  <c r="X96" i="37" s="1"/>
  <c r="T339" i="37"/>
  <c r="AE64" i="37"/>
  <c r="AF63" i="37"/>
  <c r="Z63" i="37" s="1"/>
  <c r="AB63" i="37" s="1"/>
  <c r="AD105" i="37"/>
  <c r="X105" i="37" s="1"/>
  <c r="AD83" i="37"/>
  <c r="X83" i="37" s="1"/>
  <c r="AD111" i="37"/>
  <c r="X111" i="37" s="1"/>
  <c r="AD77" i="37"/>
  <c r="AD76" i="37" s="1"/>
  <c r="AD75" i="37" s="1"/>
  <c r="AD74" i="37" s="1"/>
  <c r="X74" i="37" s="1"/>
  <c r="AD485" i="37"/>
  <c r="X485" i="37" s="1"/>
  <c r="AD326" i="37"/>
  <c r="AD325" i="37" s="1"/>
  <c r="AD324" i="37" s="1"/>
  <c r="AD323" i="37" s="1"/>
  <c r="X323" i="37" s="1"/>
  <c r="AF30" i="37"/>
  <c r="Z30" i="37" s="1"/>
  <c r="AB30" i="37" s="1"/>
  <c r="AE31" i="37"/>
  <c r="AF31" i="37" s="1"/>
  <c r="Z31" i="37" s="1"/>
  <c r="AB31" i="37" s="1"/>
  <c r="AD232" i="37"/>
  <c r="X232" i="37" s="1"/>
  <c r="AE71" i="37"/>
  <c r="AF70" i="37"/>
  <c r="Z70" i="37" s="1"/>
  <c r="AB70" i="37" s="1"/>
  <c r="S517" i="37"/>
  <c r="AB15" i="37"/>
  <c r="AD345" i="37"/>
  <c r="AD344" i="37" s="1"/>
  <c r="X344" i="37" s="1"/>
  <c r="AB345" i="37"/>
  <c r="AF24" i="37"/>
  <c r="Z24" i="37" s="1"/>
  <c r="AB24" i="37" s="1"/>
  <c r="AE25" i="37"/>
  <c r="AF25" i="37" s="1"/>
  <c r="Z25" i="37" s="1"/>
  <c r="AB25" i="37" s="1"/>
  <c r="AD16" i="37"/>
  <c r="AD15" i="37" s="1"/>
  <c r="AD14" i="37" s="1"/>
  <c r="X14" i="37" s="1"/>
  <c r="AE104" i="37"/>
  <c r="AF104" i="37" s="1"/>
  <c r="Z104" i="37" s="1"/>
  <c r="AB104" i="37" s="1"/>
  <c r="AF103" i="37"/>
  <c r="Z103" i="37" s="1"/>
  <c r="AB103" i="37" s="1"/>
  <c r="AF36" i="37"/>
  <c r="Z36" i="37" s="1"/>
  <c r="AB36" i="37" s="1"/>
  <c r="AE37" i="37"/>
  <c r="AF37" i="37" s="1"/>
  <c r="Z37" i="37" s="1"/>
  <c r="AB37" i="37" s="1"/>
  <c r="AA316" i="37"/>
  <c r="AB316" i="37" s="1"/>
  <c r="AB315" i="37"/>
  <c r="AD339" i="37"/>
  <c r="AD338" i="37" s="1"/>
  <c r="X338" i="37" s="1"/>
  <c r="AB339" i="37"/>
  <c r="AF67" i="37"/>
  <c r="Z67" i="37" s="1"/>
  <c r="AB67" i="37" s="1"/>
  <c r="AE68" i="37"/>
  <c r="AF68" i="37" s="1"/>
  <c r="Z68" i="37" s="1"/>
  <c r="AB68" i="37" s="1"/>
  <c r="AE89" i="37"/>
  <c r="AF89" i="37" s="1"/>
  <c r="Z89" i="37" s="1"/>
  <c r="AB89" i="37" s="1"/>
  <c r="AE282" i="37"/>
  <c r="AF282" i="37" s="1"/>
  <c r="AE28" i="37"/>
  <c r="AF28" i="37" s="1"/>
  <c r="Z28" i="37" s="1"/>
  <c r="AB28" i="37" s="1"/>
  <c r="AF27" i="37"/>
  <c r="Z27" i="37" s="1"/>
  <c r="AB27" i="37" s="1"/>
  <c r="AD60" i="37"/>
  <c r="AD59" i="37" s="1"/>
  <c r="AD58" i="37" s="1"/>
  <c r="AD57" i="37" s="1"/>
  <c r="X57" i="37" s="1"/>
  <c r="AD72" i="37"/>
  <c r="AD71" i="37" s="1"/>
  <c r="AD70" i="37" s="1"/>
  <c r="AD69" i="37" s="1"/>
  <c r="X69" i="37" s="1"/>
  <c r="AD239" i="37"/>
  <c r="X239" i="37" s="1"/>
  <c r="AD223" i="37"/>
  <c r="X223" i="37" s="1"/>
  <c r="AE316" i="37"/>
  <c r="AF316" i="37" s="1"/>
  <c r="AF315" i="37"/>
  <c r="AF76" i="37"/>
  <c r="Z76" i="37" s="1"/>
  <c r="AB76" i="37" s="1"/>
  <c r="AE77" i="37"/>
  <c r="AF325" i="37"/>
  <c r="AE326" i="37"/>
  <c r="AF326" i="37" s="1"/>
  <c r="AE60" i="37"/>
  <c r="AF59" i="37"/>
  <c r="Z59" i="37" s="1"/>
  <c r="AB59" i="37" s="1"/>
  <c r="AE292" i="37"/>
  <c r="AF292" i="37" s="1"/>
  <c r="AF291" i="37"/>
  <c r="AD66" i="37"/>
  <c r="X66" i="37" s="1"/>
  <c r="AD20" i="37"/>
  <c r="X20" i="37" s="1"/>
  <c r="AD43" i="37"/>
  <c r="X43" i="37" s="1"/>
  <c r="AD52" i="37"/>
  <c r="X52" i="37" s="1"/>
  <c r="AD103" i="37"/>
  <c r="AD102" i="37" s="1"/>
  <c r="X102" i="37" s="1"/>
  <c r="AD428" i="37"/>
  <c r="X428" i="37" s="1"/>
  <c r="AD481" i="37"/>
  <c r="AD480" i="37" s="1"/>
  <c r="X480" i="37" s="1"/>
  <c r="AD30" i="37"/>
  <c r="AD281" i="37"/>
  <c r="AD280" i="37" s="1"/>
  <c r="X280" i="37" s="1"/>
  <c r="AD64" i="37"/>
  <c r="AD63" i="37" s="1"/>
  <c r="AD62" i="37" s="1"/>
  <c r="X62" i="37" s="1"/>
  <c r="AD47" i="37"/>
  <c r="X47" i="37" s="1"/>
  <c r="AD10" i="37"/>
  <c r="X10" i="37" s="1"/>
  <c r="AD36" i="37"/>
  <c r="AD35" i="37" s="1"/>
  <c r="X35" i="37" s="1"/>
  <c r="AD79" i="37"/>
  <c r="X79" i="37" s="1"/>
  <c r="AD108" i="37"/>
  <c r="X108" i="37" s="1"/>
  <c r="AD81" i="37"/>
  <c r="X81" i="37" s="1"/>
  <c r="AD54" i="37"/>
  <c r="X54" i="37" s="1"/>
  <c r="AD492" i="37"/>
  <c r="X492" i="37" s="1"/>
  <c r="AD488" i="37"/>
  <c r="X488" i="37" s="1"/>
  <c r="AE482" i="37"/>
  <c r="AF482" i="37" s="1"/>
  <c r="AF481" i="37"/>
  <c r="AD12" i="37"/>
  <c r="X12" i="37" s="1"/>
  <c r="AD29" i="37"/>
  <c r="X29" i="37" s="1"/>
  <c r="AD396" i="37"/>
  <c r="X396" i="37" s="1"/>
  <c r="AD121" i="37"/>
  <c r="X121" i="37" s="1"/>
  <c r="AD6" i="37"/>
  <c r="X6" i="37" s="1"/>
  <c r="AD88" i="37"/>
  <c r="AD87" i="37" s="1"/>
  <c r="X87" i="37" s="1"/>
  <c r="AD41" i="37"/>
  <c r="AD40" i="37" s="1"/>
  <c r="X40" i="37" s="1"/>
  <c r="AD93" i="37"/>
  <c r="X93" i="37" s="1"/>
  <c r="AD4" i="37"/>
  <c r="X4" i="37" s="1"/>
  <c r="AD49" i="37"/>
  <c r="X49" i="37" s="1"/>
  <c r="AD45" i="37"/>
  <c r="X45" i="37" s="1"/>
  <c r="AD23" i="37"/>
  <c r="X23" i="37" s="1"/>
  <c r="AD98" i="37"/>
  <c r="X98" i="37" s="1"/>
  <c r="U517" i="37"/>
  <c r="AD113" i="37"/>
  <c r="X113" i="37" s="1"/>
  <c r="AD8" i="37"/>
  <c r="X8" i="37" s="1"/>
  <c r="AD27" i="37"/>
  <c r="AD26" i="37" s="1"/>
  <c r="X26" i="37" s="1"/>
  <c r="T517" i="37"/>
  <c r="AD33" i="37"/>
  <c r="AD32" i="37" s="1"/>
  <c r="X32" i="37" s="1"/>
  <c r="AF64" i="37" l="1"/>
  <c r="Z64" i="37" s="1"/>
  <c r="AB64" i="37" s="1"/>
  <c r="AE65" i="37"/>
  <c r="AF65" i="37" s="1"/>
  <c r="Z65" i="37" s="1"/>
  <c r="AB65" i="37" s="1"/>
  <c r="AD316" i="37"/>
  <c r="AD315" i="37" s="1"/>
  <c r="AD314" i="37" s="1"/>
  <c r="X314" i="37" s="1"/>
  <c r="AE72" i="37"/>
  <c r="AF71" i="37"/>
  <c r="Z71" i="37" s="1"/>
  <c r="AB71" i="37" s="1"/>
  <c r="AF77" i="37"/>
  <c r="Z77" i="37" s="1"/>
  <c r="AB77" i="37" s="1"/>
  <c r="AE78" i="37"/>
  <c r="AF78" i="37" s="1"/>
  <c r="Z78" i="37" s="1"/>
  <c r="AB78" i="37" s="1"/>
  <c r="AF60" i="37"/>
  <c r="Z60" i="37" s="1"/>
  <c r="AB60" i="37" s="1"/>
  <c r="AE61" i="37"/>
  <c r="AF61" i="37" s="1"/>
  <c r="Z61" i="37" s="1"/>
  <c r="AB61" i="37" s="1"/>
  <c r="AE73" i="37" l="1"/>
  <c r="AF73" i="37" s="1"/>
  <c r="Z73" i="37" s="1"/>
  <c r="AB73" i="37" s="1"/>
  <c r="AF72" i="37"/>
  <c r="Z72" i="37" s="1"/>
  <c r="AB72" i="37" s="1"/>
</calcChain>
</file>

<file path=xl/comments1.xml><?xml version="1.0" encoding="utf-8"?>
<comments xmlns="http://schemas.openxmlformats.org/spreadsheetml/2006/main">
  <authors>
    <author>laquijano</author>
    <author xml:space="preserve">CONTRALORIA </author>
    <author>jmzambrano</author>
    <author>William Alfonso Artunduaga Bonilla</author>
  </authors>
  <commentList>
    <comment ref="A1" authorId="0" shapeId="0">
      <text>
        <r>
          <rPr>
            <b/>
            <sz val="8"/>
            <color indexed="8"/>
            <rFont val="Tahoma"/>
            <family val="2"/>
          </rPr>
          <t xml:space="preserve">
Liste consecutivamente los hallazgos definidos  en el informe partiendo de uno.  
Nota: cuando una acción correctiva soluciona varios hallazgos de una misma naturaleza se debe agrupar.</t>
        </r>
        <r>
          <rPr>
            <sz val="8"/>
            <color indexed="8"/>
            <rFont val="Tahoma"/>
            <family val="2"/>
          </rPr>
          <t xml:space="preserve">
</t>
        </r>
      </text>
    </comment>
    <comment ref="E1" authorId="0" shapeId="0">
      <text>
        <r>
          <rPr>
            <b/>
            <sz val="8"/>
            <color indexed="8"/>
            <rFont val="Tahoma"/>
            <family val="2"/>
          </rPr>
          <t xml:space="preserve">Seleccione el numero del código correspondiente a la naturaleza del hallazgo y su origen en las diferentes áreas de la administración, según la clasificación establecida por la CGR. </t>
        </r>
        <r>
          <rPr>
            <sz val="8"/>
            <color indexed="8"/>
            <rFont val="Tahoma"/>
            <family val="2"/>
          </rPr>
          <t xml:space="preserve">
</t>
        </r>
      </text>
    </comment>
    <comment ref="F1" authorId="1" shapeId="0">
      <text>
        <r>
          <rPr>
            <b/>
            <sz val="8"/>
            <color indexed="8"/>
            <rFont val="Tahoma"/>
            <family val="2"/>
          </rPr>
          <t xml:space="preserve">DESCRIBA BREVEMENTE EL HALLAZGO ( NO MAS DE 50 PALABRAS).
</t>
        </r>
      </text>
    </comment>
    <comment ref="G1" authorId="1" shapeId="0">
      <text>
        <r>
          <rPr>
            <b/>
            <sz val="8"/>
            <color indexed="8"/>
            <rFont val="Tahoma"/>
            <family val="2"/>
          </rPr>
          <t>RELACIONE EL FACTOR GENERADOR DE LA FALLA ADMINISTRATIVA.</t>
        </r>
      </text>
    </comment>
    <comment ref="H1" authorId="0" shapeId="0">
      <text>
        <r>
          <rPr>
            <b/>
            <sz val="8"/>
            <color indexed="8"/>
            <rFont val="Tahoma"/>
            <family val="2"/>
          </rPr>
          <t>Registre la acción (correctiva y/o preventiva) que adopta la entidad para subsanar o corregir la causa que genera el  hallazgo.</t>
        </r>
        <r>
          <rPr>
            <sz val="8"/>
            <color indexed="8"/>
            <rFont val="Tahoma"/>
            <family val="2"/>
          </rPr>
          <t xml:space="preserve">
</t>
        </r>
      </text>
    </comment>
    <comment ref="I1" authorId="0" shapeId="0">
      <text>
        <r>
          <rPr>
            <b/>
            <sz val="8"/>
            <color indexed="8"/>
            <rFont val="Tahoma"/>
            <family val="2"/>
          </rPr>
          <t>Relacione y cuantifique las actividades a desarrollar para el cumplimiento de las metas parciales y finales que permitan medir el avance y cumplimiento del propósito  de mejoramiento. 
Se deben incluir tantas filas como metas sean necesarias.</t>
        </r>
      </text>
    </comment>
    <comment ref="J1" authorId="0" shapeId="0">
      <text>
        <r>
          <rPr>
            <b/>
            <sz val="8"/>
            <color indexed="8"/>
            <rFont val="Tahoma"/>
            <family val="2"/>
          </rPr>
          <t xml:space="preserve">Relacione el nombre de la unidad de medida que se  utiliza para medir el grado de avance de la actividad .
(unidades o porcentaje) 
</t>
        </r>
      </text>
    </comment>
    <comment ref="K1" authorId="0" shapeId="0">
      <text>
        <r>
          <rPr>
            <b/>
            <sz val="8"/>
            <color indexed="8"/>
            <rFont val="Tahoma"/>
            <family val="2"/>
          </rPr>
          <t xml:space="preserve">Relacione la cantidad, Volumen o tamaño de la actividad, establecido en unidades o porcentajes. 
</t>
        </r>
      </text>
    </comment>
    <comment ref="L1" authorId="0" shapeId="0">
      <text>
        <r>
          <rPr>
            <b/>
            <sz val="8"/>
            <color indexed="8"/>
            <rFont val="Tahoma"/>
            <family val="2"/>
          </rPr>
          <t xml:space="preserve">Fecha programada para la iniciación de cada actividad para el cumplimiento de la meta final. </t>
        </r>
        <r>
          <rPr>
            <sz val="8"/>
            <color indexed="8"/>
            <rFont val="Tahoma"/>
            <family val="2"/>
          </rPr>
          <t xml:space="preserve">
</t>
        </r>
      </text>
    </comment>
    <comment ref="M1" authorId="0" shapeId="0">
      <text>
        <r>
          <rPr>
            <b/>
            <sz val="8"/>
            <color indexed="8"/>
            <rFont val="Tahoma"/>
            <family val="2"/>
          </rPr>
          <t>Fecha programada para la terminación de cada actividad para el cumplimiento de la meta final.</t>
        </r>
      </text>
    </comment>
    <comment ref="N1" authorId="0" shapeId="0">
      <text>
        <r>
          <rPr>
            <b/>
            <sz val="8"/>
            <color indexed="8"/>
            <rFont val="Tahoma"/>
            <family val="2"/>
          </rPr>
          <t xml:space="preserve">La hoja calcula automáticamente el plazo de duración de la actividad  de mejoramiento teniendo en cuenta las fechas de inicio y terminación de la meta.
</t>
        </r>
      </text>
    </comment>
    <comment ref="O1" authorId="2" shapeId="0">
      <text>
        <r>
          <rPr>
            <b/>
            <sz val="8"/>
            <color indexed="8"/>
            <rFont val="Tahoma"/>
            <family val="2"/>
          </rPr>
          <t xml:space="preserve">Relacione el Nombre de la Dependencia (s) responsable por el cumplimiento de la meta.
</t>
        </r>
      </text>
    </comment>
    <comment ref="P1" authorId="0" shapeId="0">
      <text>
        <r>
          <rPr>
            <sz val="8"/>
            <color indexed="8"/>
            <rFont val="Tahoma"/>
            <family val="2"/>
          </rPr>
          <t>Registre el avance físico de la ejecución de la actividad.</t>
        </r>
        <r>
          <rPr>
            <sz val="8"/>
            <color indexed="8"/>
            <rFont val="Tahoma"/>
            <family val="2"/>
          </rPr>
          <t xml:space="preserve">
</t>
        </r>
      </text>
    </comment>
    <comment ref="Q1" authorId="0" shapeId="0">
      <text>
        <r>
          <rPr>
            <sz val="8"/>
            <color indexed="8"/>
            <rFont val="Tahoma"/>
            <family val="2"/>
          </rPr>
          <t>Registre el avance físico de la ejecución de la actividad.</t>
        </r>
        <r>
          <rPr>
            <sz val="8"/>
            <color indexed="8"/>
            <rFont val="Tahoma"/>
            <family val="2"/>
          </rPr>
          <t xml:space="preserve">
</t>
        </r>
      </text>
    </comment>
    <comment ref="R1" authorId="0" shapeId="0">
      <text>
        <r>
          <rPr>
            <sz val="8"/>
            <color indexed="8"/>
            <rFont val="Tahoma"/>
            <family val="2"/>
          </rPr>
          <t>Calcula el avance porcentual de la actividad dividiendo la ejecución informada en la columna N sobre la columna J</t>
        </r>
        <r>
          <rPr>
            <sz val="8"/>
            <color indexed="8"/>
            <rFont val="Tahoma"/>
            <family val="2"/>
          </rPr>
          <t xml:space="preserve">
</t>
        </r>
      </text>
    </comment>
    <comment ref="P392" authorId="3" shapeId="0">
      <text>
        <r>
          <rPr>
            <b/>
            <sz val="9"/>
            <color indexed="81"/>
            <rFont val="Tahoma"/>
            <family val="2"/>
          </rPr>
          <t xml:space="preserve">
Se modifica la cantidad de medida con el fin de ajustar el porcentaje asignado.</t>
        </r>
      </text>
    </comment>
    <comment ref="P484" authorId="3" shapeId="0">
      <text>
        <r>
          <rPr>
            <b/>
            <sz val="9"/>
            <color indexed="81"/>
            <rFont val="Tahoma"/>
            <family val="2"/>
          </rPr>
          <t xml:space="preserve">
Avance del 25% por acciones de Dirección Operativa.</t>
        </r>
      </text>
    </comment>
    <comment ref="P499" authorId="3" shapeId="0">
      <text>
        <r>
          <rPr>
            <b/>
            <sz val="9"/>
            <color indexed="81"/>
            <rFont val="Tahoma"/>
            <family val="2"/>
          </rPr>
          <t xml:space="preserve">
Avance del 33% por acciones de Dirección Operativa.</t>
        </r>
      </text>
    </comment>
    <comment ref="P505" authorId="3" shapeId="0">
      <text>
        <r>
          <rPr>
            <b/>
            <sz val="9"/>
            <color indexed="81"/>
            <rFont val="Tahoma"/>
            <family val="2"/>
          </rPr>
          <t xml:space="preserve">
Avance del 60% por acciones de Dirección Operativa.</t>
        </r>
      </text>
    </comment>
  </commentList>
</comments>
</file>

<file path=xl/sharedStrings.xml><?xml version="1.0" encoding="utf-8"?>
<sst xmlns="http://schemas.openxmlformats.org/spreadsheetml/2006/main" count="4804" uniqueCount="2453">
  <si>
    <t>TOTALES</t>
  </si>
  <si>
    <t xml:space="preserve">Puntaje Logrado por las Actividades  Vencidas (PLAVI)  </t>
  </si>
  <si>
    <t>Puntaje  Logrado  por las Actividades  (PLAI)</t>
  </si>
  <si>
    <t>Puntaje atribuido a las actividades vencidas (PAAVI)</t>
  </si>
  <si>
    <t>Reporte</t>
  </si>
  <si>
    <t>Informe</t>
  </si>
  <si>
    <t>Informe con registro fotográfico</t>
  </si>
  <si>
    <t>8. Código hallazgo</t>
  </si>
  <si>
    <t>16. Causa del hallazgo</t>
  </si>
  <si>
    <t>20. Acción de mejora</t>
  </si>
  <si>
    <t>48. Observaciones</t>
  </si>
  <si>
    <t>11 01 002</t>
  </si>
  <si>
    <t>14 04 010</t>
  </si>
  <si>
    <t>DO</t>
  </si>
  <si>
    <t>14 04 004</t>
  </si>
  <si>
    <t>14 01 011</t>
  </si>
  <si>
    <t>16 04 001</t>
  </si>
  <si>
    <t>Informe trimestral</t>
  </si>
  <si>
    <t>GGP</t>
  </si>
  <si>
    <t>14 04 003</t>
  </si>
  <si>
    <t>18 02 002</t>
  </si>
  <si>
    <t>18 01 002</t>
  </si>
  <si>
    <t>18 01 004</t>
  </si>
  <si>
    <t>11 03 002</t>
  </si>
  <si>
    <t>12 02 002</t>
  </si>
  <si>
    <t>11 02 002</t>
  </si>
  <si>
    <t>14 04 006</t>
  </si>
  <si>
    <t>14 02 014</t>
  </si>
  <si>
    <t>11 03 001</t>
  </si>
  <si>
    <t>11 02 001</t>
  </si>
  <si>
    <t>21 04 001</t>
  </si>
  <si>
    <t>21 01 001</t>
  </si>
  <si>
    <t>21 05 001</t>
  </si>
  <si>
    <t>18 02 001</t>
  </si>
  <si>
    <t>14 05 001</t>
  </si>
  <si>
    <t>14 04 011</t>
  </si>
  <si>
    <t>14 02 003</t>
  </si>
  <si>
    <t>18 01 003</t>
  </si>
  <si>
    <t>18 01 100</t>
  </si>
  <si>
    <t>14 02 001</t>
  </si>
  <si>
    <t>FIRMA DEL REPRESENTANTE LEGAL</t>
  </si>
  <si>
    <t>Efectividad de la Acción
SI / NO</t>
  </si>
  <si>
    <t>Código interno  hallazgo</t>
  </si>
  <si>
    <t>Dichas situaciones dificultan realizar su evaluación y seguimiento; además evidencian debilidades de control, por parte del Invías.</t>
  </si>
  <si>
    <t>Las anteriores situaciones evidencian que no se manejan datos unificados del proyecto, pues tal y como se consignó anteriormente, existen diferencias de información en los reportes correspondientes a la Ficha EPI-FR-03 del proyecto, el informe de gestión y la descrita en el acta N.04 del 06 de mayo de 2014, del Consejo Directivo;</t>
  </si>
  <si>
    <t>Lo anterior presuntamente se produce por debilidades de control propio del contratista que no permiten advertir oportunamente el problema, lo que trae como consecuencias un riesgo importante de accidentes laborales.</t>
  </si>
  <si>
    <t>Reporte trimestral</t>
  </si>
  <si>
    <t>No se considera un daño patrimonial en consideración a que es un agente diferente al INVÍAS el que solicita se realicen unos diseños nuevos, no obstante se evidencia una falta de planeación y coordinación interinstitucional entre las entidades del mismo Sector del Ejecutivo.</t>
  </si>
  <si>
    <t>No se ha corregido este detalle constructivo, el cual de no ser atendido oportunamente puede traer como consecuencia la afectación estructural del puente.</t>
  </si>
  <si>
    <t>El argumento esgrimido por parte del Instituto para la no terminación de esas obras es la falta de recursos que asciende a los $9.000 millones de pesos.</t>
  </si>
  <si>
    <t xml:space="preserve">Lo anterior debido a la presunta carencia, insuficiencia o inoportunidad en la aplicación de mecanismos de control para el eficaz cumplimiento de las funciones y obligaciones conferidas legalmente a la Interventoría y Gestores de INVÍAS. </t>
  </si>
  <si>
    <t>Deficiencia en el seguimiento y control</t>
  </si>
  <si>
    <t xml:space="preserve">La interventoría, concluye que el contrato  de obra No. 407 de 2010 se encuentra desfinanciado, debido a que la meta física no se cumple con los recursos asignados actualmente y el tiempo que resta del contrato
Lo que implica una deficiente planeación del proyecto y débil control por parte de la interventoría y supervisión.
</t>
  </si>
  <si>
    <t>Lo anterior se da presuntamente por una inadecuada aplicación de la metodología contemplada en el Manual de Interventoría del INVÍAS, lo cual implica una estimación incorrecta del monto de ajustes</t>
  </si>
  <si>
    <t>Artículo 87 de la Ley 1474 de 2011, en consideración a que presuntamente la planeación en este corredor no fue adecuada y prueba de esto es que se hizo necesario reducir el alcance contractual, dado que los recursos asignados no eran suficientes.</t>
  </si>
  <si>
    <t>Las anteriores situaciones evidencian deficiencias de planeación para el  cumplimiento de las metas físicas contratadas; lo que pone en riesgo el cumplimiento de las obligaciones establecidas en el contrato, así como el proceso de liquidación</t>
  </si>
  <si>
    <t>Las anteriores circunstancias,  denotan debilidades de control y seguimiento del proceso contractual y afectan el cumplimiento tanto del objeto como del plazo establecido en el contrato.</t>
  </si>
  <si>
    <t>Lo cual denota debilidad en la aplicación de las condiciones y requisitos establecidos en el proceso de selección, cuyas disposiciones deben ser acatadas íntegramente.</t>
  </si>
  <si>
    <t>No regular de manera oportuna lo relacionado con la exigencia de constitución de fiducias para el manejo de los anticipos, de conformidad con el artículo 91 de la Ley 1474 de 2011</t>
  </si>
  <si>
    <t>Situación que denota debilidades en la aplicación del Principio de Planeación, lo que puede afectar el cumplimiento del objeto contractual.</t>
  </si>
  <si>
    <t xml:space="preserve"> debido a deficiencias en la planeación en la elaboración de los estudios previos entregados por Invías</t>
  </si>
  <si>
    <t>Así las cosas, se ejecutó la rehabilitación con unos estudios diferentes a los inicialmente aportados y  pagados por el Instituto.</t>
  </si>
  <si>
    <t>No mantener las variables iniciales para garantizar la amortización del mismo, ni tener un control establecido para ello.</t>
  </si>
  <si>
    <t xml:space="preserve">Debido a deficiencias en la planeación de los estudios y diseños </t>
  </si>
  <si>
    <t xml:space="preserve">Debido a deficiencias en la planeación contractual en la determinación de los plazos de conformidad con los estudios y actividades constructivas </t>
  </si>
  <si>
    <t>Planeación presupuestal</t>
  </si>
  <si>
    <t>Plazo contractual.</t>
  </si>
  <si>
    <t>Debido a deficiencias en la estructuración del presupuesto de obra y en estudios previos insuficientes puesto que solo se identifica  la necesidad y las metas físicas</t>
  </si>
  <si>
    <t>Lo anterior evidencia el  presunto incumplimiento tanto de las funciones de los Supervisores (Gestores) designados por INVÍAS establecidas en la Resolución 3376 de 2010,</t>
  </si>
  <si>
    <t>Esta situación evidencia fallas administrativas y de supervisión por parte de la Interventoría y del INVÍAS</t>
  </si>
  <si>
    <t>Se evidencia que hubo falta de planeación en la priorización y escogencia de los sitios donde se van a implantar los puentes</t>
  </si>
  <si>
    <t>Denotan debilidades en el plazo asignado para la ejecución del contrato.</t>
  </si>
  <si>
    <t>Deficiencias en los mecanismos de seguimiento y monitoreo del Instituto.</t>
  </si>
  <si>
    <t>Falta de control y seguimiento por parte de la interventoría contratada por el INVIAS.</t>
  </si>
  <si>
    <t>No evidencia de estudios previos</t>
  </si>
  <si>
    <t>El convenio interadministrativo debe contener la resolución de justificación de la contratación directa</t>
  </si>
  <si>
    <t>Mayor plazo de ejecución del contrato frente al convenio</t>
  </si>
  <si>
    <t>Presuntas deficiencias en la planeación y control y seguimiento, efectuado a las obligaciones de la Gobernación por parte del INVÍAS.</t>
  </si>
  <si>
    <t>Informe y registro fotográfico</t>
  </si>
  <si>
    <t>Por deficiencias en la estructuración de estudios previos, lo cual conlleva a recorte e incumplimiento de las metas físicas definidas en el contrato.</t>
  </si>
  <si>
    <t>Deficiencias en la etapa de planeación contractual de los convenios interadministrativos. No. 901 de 2013 y 902 de 2013 celebrado entre INVÍAS y Alcaldía del Municipio de Mocoa (Putumayo).</t>
  </si>
  <si>
    <t>Deficiencias en la etapa de planeación contractual del Convenio en la elaboración de estudios previos</t>
  </si>
  <si>
    <t>Debilidades en la supervisión y control</t>
  </si>
  <si>
    <t>El Instituto Nacional de Vías no tiene cuantificado el valor de la deuda pendiente de pago por concepto de Impuesto Predial y de Valorización de los predios de su propiedad, debido a que dicho monto no ha sido informado por las Direcciones Territoriales del Instituto al Nivel Central  o porque las Secretarías de Hacienda de los Municipios no ha enviado la cuenta de cobro.</t>
  </si>
  <si>
    <t>16 04 003</t>
  </si>
  <si>
    <t>El Invías no ha obtenido la  exclusión de éstos.</t>
  </si>
  <si>
    <t>El Invías no ha obtenido la  exclusión de éstos, el Invías ha pagado dicho impuesto sobre 637predios en 2013 y 618 en 2014</t>
  </si>
  <si>
    <t>16 01 004</t>
  </si>
  <si>
    <t xml:space="preserve">Debilidades en los mecanismos de seguimiento y monitoreo. </t>
  </si>
  <si>
    <t xml:space="preserve">Control inadecuado de sus inmuebles.                                                                                                                                                                                                                                                                                               </t>
  </si>
  <si>
    <t>Deficiencias en la administración, seguimiento y control de los bienes de su propiedad.</t>
  </si>
  <si>
    <t>Deficiencias en el control y administración sobre los bienes del Invías</t>
  </si>
  <si>
    <t>18 04 001</t>
  </si>
  <si>
    <t>Falta de control adecuado sobre la propiedad de los bienes del Invías.</t>
  </si>
  <si>
    <t>Invías no tiene pleno dominio de los corredores férreos</t>
  </si>
  <si>
    <t>No se evidencian controles adecuados a los cronogramas de obra</t>
  </si>
  <si>
    <t>Se aplica la regla pactada para contratos laborales a contratos por prestación de servicios</t>
  </si>
  <si>
    <t>No tener criterios predefinidos para el pago prestaciones y primas; no exigir especificaciones mínimas, etc.</t>
  </si>
  <si>
    <t>Debilidades en el proceso de supervisión por parte de Invías.</t>
  </si>
  <si>
    <t>22 01 001</t>
  </si>
  <si>
    <t>19 05 001</t>
  </si>
  <si>
    <t>No se observa que la Entidad haya tomado correctivos respecto a dichos atrasos en la gestión predial.</t>
  </si>
  <si>
    <t>12 01 003</t>
  </si>
  <si>
    <t>Débil supervisión en el seguimiento del cumplimiento de las obligaciones emanadas del contrato, específicamente en lo atinente al aseguramiento de la Entidad</t>
  </si>
  <si>
    <t>Deficiencia en la programación, planeación y efectiva ejecución de los proyectos financiados con vigencias futuras</t>
  </si>
  <si>
    <t>Deficiencias en la planeación contractual para la ejecución adecuada de los recursos asignados</t>
  </si>
  <si>
    <t xml:space="preserve">Deficiencia en los controles, de las unidades ejecutoras para la oportuna ejecución de estos recursos </t>
  </si>
  <si>
    <t>Deficiencias en la planeación para la ejecución contractual, efectiva de los recursos aprobados con vigencias futuras</t>
  </si>
  <si>
    <t>Deficiencia en la adecuada constitución de las reservas, ya que estas no permiten determinar situaciones extraordinarias presentadas</t>
  </si>
  <si>
    <t xml:space="preserve">Esta situación se presenta debido a que el SIIF Nación no facilita las consultas de los movimientos ni la identificación de las partidas para poder realizar los cruces entre los extractos bancarios y los libros auxiliares. </t>
  </si>
  <si>
    <t>El embargo de las cuentas bancarias se presenta al dejar de considerar el beneficio de inembargabilidad con que gozan los recursos públicos del Estado.</t>
  </si>
  <si>
    <t>Debido al incumplimiento de los procedimientos establecidos para el registro contable de las actas de liquidación</t>
  </si>
  <si>
    <t>En cumplimiento de la Resolución 178 de 2006, el Comité de  Seguimiento del Plan de Mejoramiento de la Liquidación de Contratos y Convenios Interadministrativos certifica mediante acta, la pérdida de competencia para liquidar, luego de dicha certificación el INVÍAS ya no tiene ninguna potestad sobre los mismos.</t>
  </si>
  <si>
    <t xml:space="preserve">Los funcionarios de INVÍAS informaron que esas diferencias se presentan porque el auxiliar se alimenta permanentemente teniendo en cuenta que aún existen varias partidas pendientes de distribuir. </t>
  </si>
  <si>
    <t>Subestimación de la cuenta 17 - Bienes de Uso Público e Históricos y Culturales en la cuantía mencionada.</t>
  </si>
  <si>
    <t>Para la vigencia 2014 están relacionadas con cuentas por depurar.</t>
  </si>
  <si>
    <t>Esta situación no se encuentra reflejada ni en la Nota 3</t>
  </si>
  <si>
    <t>18 01 001</t>
  </si>
  <si>
    <t>No permite tener la claridad suficiente para el adecuado análisis de la información contenida en los Estados Contables.</t>
  </si>
  <si>
    <t xml:space="preserve">H1R15. Desarrollo proyecto Cruce de la Cordillera Central - Túnel de la Línea.
Se observaron deficiencias constructivas, escasez de personal en los frentes de trabajo, falta de señalización y protocolos de seguridad industrial en algunos sitios de la obra, inadecuada disposición del material sobrante y debilidades frente al tema de responsabilidad social.
</t>
  </si>
  <si>
    <t>Lo identificado se originó por presuntos incumplimientos del contratista con respecto al cronograma y a las metas físicas establecidas en las bases del acuerdo conciliatorio del 10 de marzo de 2015 y el modificatorio 11 del 01 de abril de 2015. A su vez, se evidenció la falta de gestión efectiva por parte del Invías  para hacer cumplir lo contractualmente establecido en dichos acuerdos y modificatorios.</t>
  </si>
  <si>
    <t>12 01 004</t>
  </si>
  <si>
    <t>Se evidencian debilidades en el ejercicio de control y supervisión por parte de las interventorías de cada proyecto involucrado en la licencia, al no conminar al contratista al cumplimiento efectivo de las medidas ambientales y a lo dispuesto en la licencia ambiental del proyecto.</t>
  </si>
  <si>
    <t>12 02 001</t>
  </si>
  <si>
    <t xml:space="preserve">Pese a lo reportado por la entidad,  se identifica falta de oportunidad del contratista para dar cumplimiento con las obligaciones a su cargo y de las fallas en materia de seguimiento a cargo de la Interventoría. </t>
  </si>
  <si>
    <t>Lo anteriormente expuesto, revela deficiencias en la etapa precontractual, específicamente en la planificación técnica, y la evaluación a detalle (estudios, diseños y presupuestación) de las necesidades a cubrir con el proceso contractual y consecuentemente en las cantidades de obras a ejecutar por parte de la entidad.</t>
  </si>
  <si>
    <t>Lo anterior debido a la falta de diseños en estructuras puntuales y los ajustes en alineamiento y sección que tuvieron que ser realizados a los diseños originales, por su desactualización y falta de coordinación con respecto a la realidad en campo</t>
  </si>
  <si>
    <t xml:space="preserve">Lo anterior, demuestra débil planeación,   deficiente coordinación interinstitucional para ejecutar de manera oportuna y efectiva los recursos  </t>
  </si>
  <si>
    <t>Lo anteriormente expuesto se suscitó por falencias de orden administrativo y conlleva un presunto incumplimiento de lo previsto en el en los numerales 1 y 2 del Artículo 34 de la Ley 734 de 2002, así como del artículo 84 de la Ley 1474 de 2011.</t>
  </si>
  <si>
    <t>Justificación de la contratación directa</t>
  </si>
  <si>
    <t>H11R15. Rendimientos financieros generados por el Convenio 2963 de 2013. 
Se evidenció que los rendimientos financieros generados en la cuenta abierta para tal fin, donde se manejan los recursos del Convenio 2963 de 2013 celebrado entre el Invías y el Departamento de Santander, que han sido abonados  por la entidad bancaria mensualmente en la cuenta corriente, tal como se registra en los extractos, sólo se  devuelven al Invías  al terminar cada vigencia fiscal.</t>
  </si>
  <si>
    <t>Deficiencias en el clausulado del Convenio 2963 de 2013, suscrito entre el Instituto Nacional de Vías Invías y el Departamento de Santander, que en su cláusula sexta Manejo de los Recursos</t>
  </si>
  <si>
    <t xml:space="preserve">H13R15. Ejecución proyecto mejoramiento y rehabilitación de la primera calzada de la Circunvalar Barranquilla .  
Retraso en la ejecución del Proyecto,  al respecto, la interventoría reportó en el informe de avance de obra de enero de 2016, un porcentaje de atraso del 47.96% en la ejecución general de las actividades establecidas en el Contrato de Obra Derivado AMB-LP-001-2015, suscrito entre el Distrito de Barranquilla y Valores y Contratos S.A. – VALORCON, producto del Convenio Interadministrativo 1344 de 2014. 
</t>
  </si>
  <si>
    <t xml:space="preserve">Debilidades en la matriz de riesgos definida para el contrato, al no contemplar actividades inherentes al proyecto y que por tanto impactan su ejecución, lo que ha conllevado a la reprogramación de las actividades contempladas en el contrato de obra. </t>
  </si>
  <si>
    <t>Deficiencia en la supervisión</t>
  </si>
  <si>
    <t xml:space="preserve">Falencias en planeación </t>
  </si>
  <si>
    <t xml:space="preserve">H18R15. Rendimientos financieros Convenio 3075 de 2013. 
se evidenció que el ente Territorial no reintegró los rendimientos financieros, de acuerdo a lo establecido en la minuta del convenio , y que el Instituto tampoco realizó las gestiones para requerirle en este sentido, lo cual puede constituirse en presunto detrimento patrimonial por la no entrega de estos recursos, por cuantía a determinar, dado que no se tiene certeza del valor a devolver por parte del Ente territorial. </t>
  </si>
  <si>
    <t>• Debilidad del Instituto en cuanto al ejercicio de la supervisión contractual y financiera del convenio,</t>
  </si>
  <si>
    <t xml:space="preserve">Se evidencia deficiencias en los estudios previos al no considerar la viabilidad de afectar predios cuya infraestructura sobrepasa el presupuesto asignado para la compra de los inmuebles. </t>
  </si>
  <si>
    <t>No se evidenció consulta frente al tema ante la Autoridad rectora, que en este caso es el Instituto Geográfico Agustín Codazzi.</t>
  </si>
  <si>
    <t xml:space="preserve">Presunta omisión de lo establecido en la Ley de infraestructura 1682 de 2013 en su artículo  séptimo donde se indica que se deberá incluir en la etapa de planeación  el análisis integral, entre otros aspectos, lo indicado  en el literal g  “Diagnóstico predial o análisis de predios objeto de adquisición.” </t>
  </si>
  <si>
    <t>15 05 001</t>
  </si>
  <si>
    <t>Oportunidad en la liquidación</t>
  </si>
  <si>
    <t>Debido a la falta de control y seguimiento en el proceso de planeación y a las deficiencias en los estudios técnicos, la ejecución del contrato y la vigilancia a cargo de la interventoría; lo cual ha generado una mayor inversión en el proyecto por $1.446.907.831, presuntamente contraviniendo los principios de Eficiencia, Eficacia y Economía.</t>
  </si>
  <si>
    <t>El Instituto Nacional de Vías no hizo una supervisión adecuada del manejo de los recursos asignados por el convenio interadministrativo,</t>
  </si>
  <si>
    <t>Deficiencia en el control de rendimiento financiero</t>
  </si>
  <si>
    <t>Esta situación se origina en el desconocimiento de las obligaciones por parte del municipio</t>
  </si>
  <si>
    <t>22 03 003</t>
  </si>
  <si>
    <t>Debilidades en el control de publicación</t>
  </si>
  <si>
    <t>16 03 100</t>
  </si>
  <si>
    <t xml:space="preserve">Lo anterior se presenta por debilidades en las actividades y controles inherentes a la organización de expedientes contractuales, que derivan en inadecuada gestión documental. </t>
  </si>
  <si>
    <t xml:space="preserve">H53R15 Cumplimiento metas plan de acción 2015. Administrativo. 
En el Plan de Acción 2015 el Invías estableció acciones, metas, responsables, períodos de cumplimiento e  indicadores de seguimiento. Sin embargo, algunas metas programadas no se cumplieron en su totalidad, entre las  cuales de un lado se encuentran siete (7), referidas en el cuadro siguiente que en promedio el porcentaje de cumplimiento llegó hasta 41.28%.
</t>
  </si>
  <si>
    <t>Deficiente planeación y seguimiento, la no oportuna y efectiva coordinación interinstitucional</t>
  </si>
  <si>
    <t>Deficiente planificación y ejecución del presupuesto, así como también a debilidades en la priorización de necesidades,</t>
  </si>
  <si>
    <t>19 07 002</t>
  </si>
  <si>
    <t>Debilidades en  la aplicación de los controles y de seguimiento y monitoreo</t>
  </si>
  <si>
    <t>Debilidades en los mecanismos de seguimiento y monitoreo del Instituto</t>
  </si>
  <si>
    <t>H58R15. Depuración de bienes del INVIAS localizados en los terminales marítimos en los Distritos Especiales de Cartagena, Barranquilla y Santa Marta. - 
la información consignada en los recibos del impuesto predial unificado, presentados por las secretarias de Hacienda de los Distritos Especiales de Cartagena, Barranquilla y Santa Marta en el formulario correspondiente en la identificación del propietario del predio, en dos (2) no aparece dato alguno sobre la titularidad a nombre del Invías y en los otros casos figura la Empresa Puertos de Colombia ya liquidada o el Ministerio de Transporte, como se detalla el cuadro 48.</t>
  </si>
  <si>
    <t xml:space="preserve">Lo anterior evidencia deficiencias de gestión por parte del Invías para la actualización de la información registrada en las Secretarias de Hacienda de los mencionados Distritos de los bienes de sus propiedad, generando información imprecisa. </t>
  </si>
  <si>
    <t>17 02 011</t>
  </si>
  <si>
    <t>Al respecto,  ha de decirse que, una vez ejecutoriado el Laudo Arbitral en la forma indicada, INVIAS estaba en la obligación del pago total de la condena determinada  dentro del término, con el fin de evitar la generación de intereses moratorios.</t>
  </si>
  <si>
    <t>Lo expuesto, evidencia debilidades en el manejo, reporte y consistencia de la información judicial por parte de Invías, afectando su nivel de confiabilidad, seguridad y solidez.</t>
  </si>
  <si>
    <t>Debilidades en el cumplimiento de las funciones por parte de los apoderados de Invías, lo que puede afectar el seguimiento a los procesos y procedimientos inherentes a la actividad judicial y extrajudicial de la Entidad.</t>
  </si>
  <si>
    <t>Se evidencia debilidad en el procedimiento administrativo y presupuestal para el pago de sentencias y conciliaciones; situación que genera  que estas obligaciones no se paguen a tiempo.</t>
  </si>
  <si>
    <t>Estas situaciones son originadas por la falta de conciliación y depuración de la información de las Áreas involucradas que son fuente de información, para los respectivos registros contables.</t>
  </si>
  <si>
    <t>La Entidad viene aplicando los conceptos emitidos por la Contaduría General de la Nación relacionados con el Reconocimiento Amortización de Terrenos, los cuales no son tenidos en cuenta por la Contraloría General de la República.</t>
  </si>
  <si>
    <t>17 02 013</t>
  </si>
  <si>
    <t>Falta depuración de los Bienes de Uso Público y Bienes Fiscales.</t>
  </si>
  <si>
    <t>Esta situación se debe a que las gestiones administrativas adelantadas por el Instituto no fueron eficientes ni efectivas para depurar estas cifras.</t>
  </si>
  <si>
    <t>Esta situación es debido a que no hubo un adecuado y oportuno flujo de información hacia el área contable, lo que conllevó a no dar cabal cumplimiento al  principio de causación, no obstante que en las Notas a los Estados Contables, numeral 2 Políticas y Prácticas Contables – Causación</t>
  </si>
  <si>
    <t>Falta de oportunidad en la causación.</t>
  </si>
  <si>
    <t>Esta situación se presenta por no contar con efectivos controles de información, depuración y soportes que garanticen confiabilidad y totalidad de los soportes básicos y suficientes, para el reconocimiento de los bienes administrados por el Invías.</t>
  </si>
  <si>
    <t>Esta situación se presenta por no contar con un mecanismo de conciliación efectivo entre Dependencias, que garantice confiabilidad de la información que soporta los derechos, obligaciones y gastos de la Entidad en tiempo real.</t>
  </si>
  <si>
    <t>Deficiencias en la gestión institucional y comunicación y/o articulación  entre las áreas que participan en el proceso para la depuración de la información básica y suficiente que garantice el reconocimiento y revelación que corresponde al Área de Contabilidad.</t>
  </si>
  <si>
    <t>19 03 005</t>
  </si>
  <si>
    <t xml:space="preserve">No se cuenta con una base de datos consolidada y actualizada, de tal manera que le permita conocer oportuna y  razonablemente el estado de cada uno de los recursos embargados de las cuentas bancarias, así como los remanentes de los procesos ya terminados de estas cuentas. </t>
  </si>
  <si>
    <t>Falta de información por parte del tercero que realizó consignación.</t>
  </si>
  <si>
    <t xml:space="preserve">Esta situación evidencia la falta de gestión oportuna por parte del Invías, para subsanar estos hechos. </t>
  </si>
  <si>
    <t>Debilidades en el registro adecuado en las cuentas contables correspondientes.</t>
  </si>
  <si>
    <t>Refleja debilidades en el control y seguimiento para la gestión presupuestal, así como para el fenecimiento de las Reservas Presupuestales por $31.185.1 millones y limitaciones para pagar algunos compromisos adquiridos.</t>
  </si>
  <si>
    <t>Lo anteriormente descrito evidencia deficiencias en la programación presupuestal</t>
  </si>
  <si>
    <t>17 03 003</t>
  </si>
  <si>
    <t xml:space="preserve">H1D16. Planeación contrato de obra 1246 de 2014
Revisada la documentación del contrato 1246 de 2014, se evidencian deficiencias en la planeación del mismo, que repercutieron en demoras en los tiempos de ejecución y la ejecución  de obras a posteriori de la fecha establecida en el plazo contractual.
</t>
  </si>
  <si>
    <t>Deficiencias en la planeación financiera y ejecución de obra</t>
  </si>
  <si>
    <t xml:space="preserve">Lo anterior  evidencia demora en el perfeccionamiento de los contratos, lo que afectó el proceso de legalización y ejecución del contrato, teniendo en cuenta que el plazo de ejecución establecido fue de dos (29 y seis (6) meses respectivamente. </t>
  </si>
  <si>
    <t>Debilidades en los controles implementados</t>
  </si>
  <si>
    <t>Debilidades en los controles del proceso contractual</t>
  </si>
  <si>
    <t>H1R14</t>
  </si>
  <si>
    <t>H2R14</t>
  </si>
  <si>
    <t>H4R14</t>
  </si>
  <si>
    <t>H5R14</t>
  </si>
  <si>
    <t>H6R14</t>
  </si>
  <si>
    <t>H9R14</t>
  </si>
  <si>
    <t>H11R14</t>
  </si>
  <si>
    <t>H13R14</t>
  </si>
  <si>
    <t>H17R14</t>
  </si>
  <si>
    <t>H19R14</t>
  </si>
  <si>
    <t>H20R14</t>
  </si>
  <si>
    <t>H21R14</t>
  </si>
  <si>
    <t>H22R14</t>
  </si>
  <si>
    <t>H29R14</t>
  </si>
  <si>
    <t>H31R14</t>
  </si>
  <si>
    <t>H32R14</t>
  </si>
  <si>
    <t>H34R14</t>
  </si>
  <si>
    <t>H35R14</t>
  </si>
  <si>
    <t>H41R14</t>
  </si>
  <si>
    <t>H44R14</t>
  </si>
  <si>
    <t>H45R14</t>
  </si>
  <si>
    <t>H46R14</t>
  </si>
  <si>
    <t>H47R14</t>
  </si>
  <si>
    <t>H49R14</t>
  </si>
  <si>
    <t>H57R14</t>
  </si>
  <si>
    <t>H59R14</t>
  </si>
  <si>
    <t>H64R14</t>
  </si>
  <si>
    <t>H65R14</t>
  </si>
  <si>
    <t>H66R14</t>
  </si>
  <si>
    <t>H69R14</t>
  </si>
  <si>
    <t>H70R14</t>
  </si>
  <si>
    <t>H71R14</t>
  </si>
  <si>
    <t>H74R14</t>
  </si>
  <si>
    <t>H79R14</t>
  </si>
  <si>
    <t>H80R14</t>
  </si>
  <si>
    <t>H81R14</t>
  </si>
  <si>
    <t>H83R14</t>
  </si>
  <si>
    <t>H84R14</t>
  </si>
  <si>
    <t>H85R14</t>
  </si>
  <si>
    <t>H99R14</t>
  </si>
  <si>
    <t>H103R14</t>
  </si>
  <si>
    <t>H104R14</t>
  </si>
  <si>
    <t>H108R14</t>
  </si>
  <si>
    <t>H112R14</t>
  </si>
  <si>
    <t>H113R14</t>
  </si>
  <si>
    <t>H114R14</t>
  </si>
  <si>
    <t>H116R14</t>
  </si>
  <si>
    <t>H118R14</t>
  </si>
  <si>
    <t>H119R14</t>
  </si>
  <si>
    <t>H120R14</t>
  </si>
  <si>
    <t>H122R14</t>
  </si>
  <si>
    <t>H123R14</t>
  </si>
  <si>
    <t>H124R14</t>
  </si>
  <si>
    <t>H126R14</t>
  </si>
  <si>
    <t>H127R14</t>
  </si>
  <si>
    <t>H130R14</t>
  </si>
  <si>
    <t>H131R14</t>
  </si>
  <si>
    <t>H132R14</t>
  </si>
  <si>
    <t>H134R14</t>
  </si>
  <si>
    <t>H135R14</t>
  </si>
  <si>
    <t>H136R14</t>
  </si>
  <si>
    <t>H137R14</t>
  </si>
  <si>
    <t>H138R14</t>
  </si>
  <si>
    <t>H140R14</t>
  </si>
  <si>
    <t>H146R14</t>
  </si>
  <si>
    <t>H149R14</t>
  </si>
  <si>
    <t>H152R14</t>
  </si>
  <si>
    <t>H153R14</t>
  </si>
  <si>
    <t>H154R14</t>
  </si>
  <si>
    <t>H155R14</t>
  </si>
  <si>
    <t>H156R14</t>
  </si>
  <si>
    <t>H157R14</t>
  </si>
  <si>
    <t>H158R14</t>
  </si>
  <si>
    <t>H160R14</t>
  </si>
  <si>
    <t>H161R14</t>
  </si>
  <si>
    <t>H162R14</t>
  </si>
  <si>
    <t>H163R14</t>
  </si>
  <si>
    <t>H168R14</t>
  </si>
  <si>
    <t>H169R14</t>
  </si>
  <si>
    <t>H175R14</t>
  </si>
  <si>
    <t>H181R14</t>
  </si>
  <si>
    <t>H182R14</t>
  </si>
  <si>
    <t>H183R14</t>
  </si>
  <si>
    <t>H1R15</t>
  </si>
  <si>
    <t>H2R15</t>
  </si>
  <si>
    <t>H3R15</t>
  </si>
  <si>
    <t>H5R15</t>
  </si>
  <si>
    <t>H6R15</t>
  </si>
  <si>
    <t>H7R15</t>
  </si>
  <si>
    <t>H8R15</t>
  </si>
  <si>
    <t>H9R15</t>
  </si>
  <si>
    <t>H10R15</t>
  </si>
  <si>
    <t>H11R15</t>
  </si>
  <si>
    <t>H13R15</t>
  </si>
  <si>
    <t>H14R15</t>
  </si>
  <si>
    <t>H15R15</t>
  </si>
  <si>
    <t>H16R15</t>
  </si>
  <si>
    <t>H17R15</t>
  </si>
  <si>
    <t>H18R15</t>
  </si>
  <si>
    <t>H19R15</t>
  </si>
  <si>
    <t>H20R15</t>
  </si>
  <si>
    <t>H21R15</t>
  </si>
  <si>
    <t xml:space="preserve">
H22R15</t>
  </si>
  <si>
    <t>H23R15</t>
  </si>
  <si>
    <t>H24R15</t>
  </si>
  <si>
    <t>H25R15</t>
  </si>
  <si>
    <t>H26R15</t>
  </si>
  <si>
    <t>H27R15</t>
  </si>
  <si>
    <t>H28R15</t>
  </si>
  <si>
    <t>H30R15</t>
  </si>
  <si>
    <t>H31R15</t>
  </si>
  <si>
    <t>H32R15</t>
  </si>
  <si>
    <t>H36R15</t>
  </si>
  <si>
    <t>H38R15</t>
  </si>
  <si>
    <t>H39R15</t>
  </si>
  <si>
    <t>H40R15</t>
  </si>
  <si>
    <t>H42R15</t>
  </si>
  <si>
    <t>H43R15</t>
  </si>
  <si>
    <t>H48R15</t>
  </si>
  <si>
    <t>H49R15</t>
  </si>
  <si>
    <t>H50R15</t>
  </si>
  <si>
    <t>H51R15</t>
  </si>
  <si>
    <t>H52R15</t>
  </si>
  <si>
    <t>H53R15</t>
  </si>
  <si>
    <t>H54R15</t>
  </si>
  <si>
    <t>H55R15</t>
  </si>
  <si>
    <t>H56R15</t>
  </si>
  <si>
    <t>H57R15</t>
  </si>
  <si>
    <t>H58R15</t>
  </si>
  <si>
    <t>H60R15</t>
  </si>
  <si>
    <t>H61R15</t>
  </si>
  <si>
    <t>H62R15</t>
  </si>
  <si>
    <t>H63R15</t>
  </si>
  <si>
    <t>H64R15</t>
  </si>
  <si>
    <t>H66R15</t>
  </si>
  <si>
    <t>H68R15</t>
  </si>
  <si>
    <t>H69R15</t>
  </si>
  <si>
    <t>H70R15</t>
  </si>
  <si>
    <t>H71R15</t>
  </si>
  <si>
    <t>H72R15</t>
  </si>
  <si>
    <t>H74R15</t>
  </si>
  <si>
    <t>H75R15</t>
  </si>
  <si>
    <t>H76R15</t>
  </si>
  <si>
    <t>H77R15</t>
  </si>
  <si>
    <t>H78R15</t>
  </si>
  <si>
    <t>H79R15</t>
  </si>
  <si>
    <t>H81R15</t>
  </si>
  <si>
    <t>H83R15</t>
  </si>
  <si>
    <t>H84R15</t>
  </si>
  <si>
    <t>H86R15</t>
  </si>
  <si>
    <t>H88R15</t>
  </si>
  <si>
    <t>H89R15</t>
  </si>
  <si>
    <t>H92R15</t>
  </si>
  <si>
    <t>H93R15</t>
  </si>
  <si>
    <t>H94R15</t>
  </si>
  <si>
    <t>H95R15</t>
  </si>
  <si>
    <t>H96R15</t>
  </si>
  <si>
    <t>H97R15</t>
  </si>
  <si>
    <t>H98R15</t>
  </si>
  <si>
    <t>H1D16</t>
  </si>
  <si>
    <t>H2D16</t>
  </si>
  <si>
    <t>H3D16</t>
  </si>
  <si>
    <t>H4D16</t>
  </si>
  <si>
    <t>H5D16</t>
  </si>
  <si>
    <t>H6D16</t>
  </si>
  <si>
    <t xml:space="preserve">Se evidenció que el costo de transporte estimado supera casi 8 veces el valor presupuestado, y los metros cúbicos de material a usar en la vía se duplican, indicando que la deficiente de planeación del proyecto y la falta de oportunidad en la actualización de diseños generó una afectación presupuestal </t>
  </si>
  <si>
    <t>14 01 003</t>
  </si>
  <si>
    <t>Lo anteriormente expuesto evidencia falta de controles, toda vez que la Entidad, presuntamente, pasa por alto la aplicación de lo estipulado en la normatividad general que regula la contratación.</t>
  </si>
  <si>
    <t>Informes</t>
  </si>
  <si>
    <t>14 04 005</t>
  </si>
  <si>
    <t xml:space="preserve">Estas modificaciones, son resultado de la incidencia de las divergencias entre los estudios iniciales y los actualizados, en cuanto al transporte de material se refiere. Estas divergencias hicieron que el alcance de las obras se redujera en un 48%. </t>
  </si>
  <si>
    <t>H1EVP</t>
  </si>
  <si>
    <t>H2EVP</t>
  </si>
  <si>
    <t>H4EVP</t>
  </si>
  <si>
    <t>H6EVP</t>
  </si>
  <si>
    <t>Estado de acción</t>
  </si>
  <si>
    <t>Estado de hallazgo</t>
  </si>
  <si>
    <t>Traducción a número</t>
  </si>
  <si>
    <t>Menor número</t>
  </si>
  <si>
    <t>Auditoria</t>
  </si>
  <si>
    <t>R2014</t>
  </si>
  <si>
    <t>R2015</t>
  </si>
  <si>
    <t>D2016</t>
  </si>
  <si>
    <t>Busca espacio</t>
  </si>
  <si>
    <t>Busca punto</t>
  </si>
  <si>
    <t>14 05 004</t>
  </si>
  <si>
    <t>Lo anterior refleja que el Instituto no lleva un control efectivo sobre la ejecución y gestión de administración de los referidos recursos para el logro del objeto de los respectivos Convenios. Lo identificado, presuntamente trasgrede el artículo 209 de la Constitución Política.</t>
  </si>
  <si>
    <t>Hecho que evidencia que no se realizó por parte de Invías control efectivo y oportuno de la ejecución de los recursos de acuerdo con el avance de las obras.</t>
  </si>
  <si>
    <t>Este hecho genera riesgo inherente y de control en la administración del anticipo y de la ejecución del Contrato de acuerdo con el plan de inversión del anticipo.</t>
  </si>
  <si>
    <t>Deficiencias de planeación en la formulación de los proyectos frente a los resultados arrojados por los Estudios y Diseños.</t>
  </si>
  <si>
    <t>Lo expuesto denota deficiencias en la formulación, ejecución y seguimiento de proyectos definidos en los documentos de política del Consejo Nacional de Política Económica y Social, que se traducen en disminuciones al alcance y en el aplazamiento de beneficios esperados para la población objeto de estos proyectos.</t>
  </si>
  <si>
    <t>Lo expuesto denota deficiencias en la formulación, ejecución y seguimiento de proyectos definidos en los documentos de política del Consejo Nacional de Política Económica y Social.</t>
  </si>
  <si>
    <t>La documentación allegada por la Entidad, en respuesta a requerimientos, se determinó falta de coherencia en la misma.</t>
  </si>
  <si>
    <t>De acuerdo con lo anterior, se concluye que si bien Invías tenía definido el alcance definitivo de las obras a realizar, acorde con lo establecido en el Pliego de Condiciones - Apéndice A y Cláusula Primera del Contrato; se denota deficiencias de planeación y de Coordinación Interinstitucional entre Invías y la Gobernación del Chocó</t>
  </si>
  <si>
    <t>Se constituyen en situaciones que denotan debilidades en el proceso de supervisión por parte de Invías, debido a la desatención de las obligaciones y responsabilidades, lo que puede afectar el cumplimiento contractual.</t>
  </si>
  <si>
    <t>Lo anterior refleja deficiencias en la aplicación del principio de planeación , contemplado en el numeral 12 del artículo 25 de la ley 80 de 1993, modificado por el artículo 87 de la Ley 1474 de 2011, con el riesgo de no contar con los recursos necesarios para finiquitar con las metas contractuales</t>
  </si>
  <si>
    <t>Es de indicar que no se evidenció para el tema predial, análisis  de estimación, y asignación de los riesgos previsibles que en un momento dado podrían alterar el equilibrio económico del contrato, aspecto contemplado en el Decreto 1510 de 2013, numeral octavo del artículo 22 “Pliego de condiciones”; y compilado en el Artículo 2.2.1.1.2.1.1. “Estudios y documentos previos”, del Decreto 1082 de 2015.</t>
  </si>
  <si>
    <t>Lo anterior presuntamente ocasionado por debilidades en la comunicación  por parte del Instituto Nacional de Vías- Invías</t>
  </si>
  <si>
    <t>Lo anterior presuntamente ocasionado por debilidades de control y seguimiento a los procesos de adquisición predial por parte del Instituto Nacional de Vías- Invías</t>
  </si>
  <si>
    <t>Presuntamente, lo anterior vislumbra incumplimientos por parte de la Interventoría: numeral 7.4 del Manual de Interventoría (Resoluciones Invías 5282 de 2003 y 3009 de 2007 y del Supervisor y Gestores del Contrato de Interventoría: numeral 7.4 del Manual de Interventoría; Resolución Invías 5282 de 2003; Artículos 1 (numerales 1, 2 y 4), 2 y 4 de la Resolución 3376 de 2010 y numeral 25.6 del Manual de Contratación de Invías (Resolución 01673 de 2015).</t>
  </si>
  <si>
    <t>Presuntamente, lo anterior vislumbra incumplimientos por parte de la Interventoría: numeral 7.4 del Manual de Interventoría (Resoluciones Invías 5282 de 2003 y 3009 de 2007 y del Supervisor y Gestores del Contrato de Interventoría: numeral 7.4 del Manual de Interventoría;</t>
  </si>
  <si>
    <t>Debilidades por parte de la interventoría y los gestores del proyecto y del contrato para tramitar y obtener de manera adecuada, recursos financieros, específicamente para la vigencia 2015, los cuales resultaron insuficientes frente a la capacidad de ejecución física del contratista de obra para dicha vigencia, lo cual conllevó a adicionar el contrato en recursos por $10.000 millones, que hasta la fecha de la adición no eran justificables técnicamente por mayores cantidades, mayor alcance físico del contrato u obras adicionales no previstas del mismo, con lo cual presuntamente se incumple el numeral 13 del artículo 25 de la Ley 80 de 1993 , los deberes de los Interventores establecida en el artículo 84 de la Ley 1474 de 2011 y la Resolución de Invías 3376 de julio 28 de 2010 .</t>
  </si>
  <si>
    <t>15 04 006</t>
  </si>
  <si>
    <t>Se concluye que ha faltado oportunidad en las gestiones y trámites adelantados por el Invías, frente a la búsqueda de soluciones para poder ejecutar las obras por Belén de Bajirá y debilidades de coordinación interinstitucional para la formulación del proyecto corredor vial Caucheras – Belén de Bajirá – Riosucio.</t>
  </si>
  <si>
    <t>14 02 009</t>
  </si>
  <si>
    <t>Lo anterior por debilidad de control y seguimiento de la etapa precontractual, lo que conlleva a un presunto incumplimiento del Principio de Planeación Contractual, establecido en el numeral 12 del artículo 25 de la Ley 80 de 1993, modificado por artículo 87 de la Ley 1474 de 2011, en el cual se señala “Previo a la apertura de un proceso de selección, o a la firma del contrato en el caso en que la modalidad de selección sea contratación directa, deberán elaborarse los estudios, diseños y proyectos requeridos, y los pliegos de condiciones, según corresponda.</t>
  </si>
  <si>
    <t xml:space="preserve">Por cuanto hay una contradicción o incoherencia, al referir que las estaciones se consideran entre distancias entre 100 y 1.000 metros (m) </t>
  </si>
  <si>
    <t>Por lo expuesto, se observa que la gestión desplegada, en el desarrollo del contrato en materia predial ha presentado deficiencias que se han materializado en mayores tiempos de los inicialmente previsto, y subsecuentemente en la oportunidad para la elaboración de los insumos para efectuar las respectivas negociaciones , a cargo del Contratista.</t>
  </si>
  <si>
    <t>EVP2016</t>
  </si>
  <si>
    <t>ECP2016</t>
  </si>
  <si>
    <t>H1ECP</t>
  </si>
  <si>
    <t>H3ECP</t>
  </si>
  <si>
    <t>H5ECP</t>
  </si>
  <si>
    <t>H6ECP</t>
  </si>
  <si>
    <t>H7ECP</t>
  </si>
  <si>
    <t>H8ECP</t>
  </si>
  <si>
    <t>H10ECP</t>
  </si>
  <si>
    <t>H11ECP</t>
  </si>
  <si>
    <t>H12ECP</t>
  </si>
  <si>
    <t>H13ECP</t>
  </si>
  <si>
    <t>H15ECP</t>
  </si>
  <si>
    <t>H16ECP</t>
  </si>
  <si>
    <t>H18ECP</t>
  </si>
  <si>
    <t>H19ECP</t>
  </si>
  <si>
    <t>H21ECP</t>
  </si>
  <si>
    <t>H22ECP</t>
  </si>
  <si>
    <t>H23ECP</t>
  </si>
  <si>
    <t>H24ECP</t>
  </si>
  <si>
    <t>H25ECP</t>
  </si>
  <si>
    <t>H26ECP</t>
  </si>
  <si>
    <t>x</t>
  </si>
  <si>
    <t>Fecha Evaluación</t>
  </si>
  <si>
    <t xml:space="preserve">Debilidades en la planeación en algunos elementos propios del convenio, como es el plazo. </t>
  </si>
  <si>
    <t>Esta situación se presenta debido a que el proceso de expropiación fue presentado después de la finalización del plazo contractual, en razón a  inconvenientes   que surgieron en la enajenación voluntaria, por los obstáculos y acciones presentadas por la propietaria.</t>
  </si>
  <si>
    <t>La Entidad está dando cumplimiento al concepto 200910-135587 de la Contaduría General de la Nación, el cual no es tenido en cuenta por la Contraloría General de la República.</t>
  </si>
  <si>
    <t>La identificación de este riesgo se dió en el marco de la implementación de la política de administración del riesgo, orientando el ejercicio a los riesgos de gestión mas relevante desde el punto de vista gerencial.</t>
  </si>
  <si>
    <t>Lo anterior presuntamente fue ocasionado por debilidades en la no oportuna actualización de los expedientes por parte del Instituto Nacional de Vías- Invías</t>
  </si>
  <si>
    <t>Presuntamente la falta de implementación de tiempos y la no aplicación a lo establecido en el cronograma de obra.</t>
  </si>
  <si>
    <t xml:space="preserve">Debilidades en la estructuración de los documentos previos necesarios para adelantar los procesos contractuales y falencias en el lleno de requisitos exigidos en la Ley, específicamente el artículo 20 del Decreto 1510 de 2013. </t>
  </si>
  <si>
    <t>Falencias en la Planeación de proyecto de mantenimiento de la Segunda calzada de la Av. Circunvalar.</t>
  </si>
  <si>
    <t>H8R16. Precios unitarios contrato derivado del convenio 1344 de 2014
Los convenios 1344 de 2014 “Mejoramiento y Rehabilitación de la Primera Calzada de la Vía Circunvalar de Barranquilla” y 1345 de 2014 “Apoyo y Mejoramiento de la Interconexión Vial – Segunda Calzada Avenida Circunvalar de Barranquilla a través de la vinculación del Instituto Nacional de Vías”, se gestionaron con la finalidad de aunar esfuerzos entre el Instituto Nacional de Vías y el Área Metropolitana de Barranquilla.</t>
  </si>
  <si>
    <t>Falta de controles, planeación  y falencias en la supervisión.</t>
  </si>
  <si>
    <t>Falta de planeación.</t>
  </si>
  <si>
    <t>Falencias en estructuración de presupuesto oficial.</t>
  </si>
  <si>
    <t>H11R16. Inversión de anticipo contrato 1759 de 2015
En el contrato 1759 de 2015, cuyo objeto es “SUMINISTRO, INSTALACIÓN Y PUESTA EN MARCHA DE LOS EQUIPOS ELECTROMECÁNICOS DEL PROYECTO CRUCE DE LA CORDILLERA CENTRAL”, con respecto al anticipo, que asciende a $77.000 millones , se evidencia que la relación entre los desembolsos programados y desembolsos ejecutados para la inversión del anticipo de acuerdo a lo estipulado en la minuta contractual  es de 0.22.</t>
  </si>
  <si>
    <t>Deficiencias en la Planeación y gestión de los recursos para la puesta en marcha del proyecto por parte del contratista.</t>
  </si>
  <si>
    <t>H13R16. Transporte de Materiales provenientes de derrumbes medido a partir en cien metros (100M) y Transporte de materiales provenientes de la excavación de la explanación canales y préstamos entre cien metros y mil metros de distancia.
El Ítem 211.1 Remoción de derrumbes (incluye conformación de botadero), tuvo como cantidades totales de la obra ejecutada de 27.349 metros cúbicos.</t>
  </si>
  <si>
    <t>Falta de controles en el recibo de los trabajos.</t>
  </si>
  <si>
    <t>Se observan debilidades en el seguimiento y control de las obligaciones contractuales del Contratista de la Fase 1 del Proyecto Medellín - Quibdó por los compromisos no cumplidos relacionados con las consultas previas, tal como se evidencia en el Acta de seguimiento de consulta previa de 12 de julio de 2016.-capacitaciones, mejoramientos, dotaciones, construcciones, entre otras.</t>
  </si>
  <si>
    <t>Debilidades en la ejecución contractual y deficiencias en el Sistema de Control Interno de la Entidad al invertir recursos en un bien que no está bajo la administración del INVIAS, sino del Ministerio de Transporte, contraviniendo presuntamente la Constitución Política Artículo 209, el Artículo 23 de la Ley 80 de 1993 y Artículos 3 y 4 de la ley 489 de 1998.</t>
  </si>
  <si>
    <t xml:space="preserve">H29R16.  Adicional 3 Dragado con Draga Hidráulica Muelle de Leticia.
El Adicional 3 al Contrato 1036 de 2016 se suscribe para incluir entre otros el Ítem no previsto de Dragado con Draga Hidráulica, que de acuerdo con la justificación presentada por la Interventoría indica “Teniendo en cuenta los aspectos presentados por ese consorcio con relación a la necesidad de realizar una intervención (remoción de material con Draga Hidráulica) en la zona de influencia del flotante principal apoyado lo anterior en el análisis efectuado por esta Interventoría y el contratista respecto a inconvenientes que ha presentado el flotante principal del Muelle Victoria Regia el cual queda escorado en la temporada de aguas bajas. 
</t>
  </si>
  <si>
    <t>Se evidencian deficiencias en la planeación de los contratos y se podría configurar en una gestión antieconómica por realizar el dragado de la zona de maniobras por valor de $26.500 el metro cúbico, cuando en el Contrato 688 de 2015 se pagó el valor del metro cúbico de dragado por $14.329. Lo anterior presuntamente contraviene lo establecido en el Artículo 209 de la Constitución Nacional y el Artículo 23 de la Ley 80 de 1993.</t>
  </si>
  <si>
    <t>H32R16.  Oportunidad y Exactitud de los Informes de la Interventoría Convenio 777 de 2014 y Convenio 787 de 2014.
Respecto al desarrollo de los contratos, es normal hasta cierto punto que se presenten hechos imprevisibles que alteren las condiciones iniciales pactadas, generalmente en cuanto su alcance, especificaciones, valoración y tiempo de ejecución.</t>
  </si>
  <si>
    <t>Deficiencias de control y seguimiento en la labor de supervisión e interventoría, a través de la cual no se logró implementar mecanismos de control oportuno y seguimientos a la labor desarrollada por el contratista, que afecta el proceso de toma de decisiones por parte de la entidad contratante.</t>
  </si>
  <si>
    <t>H33R16.  Oportunidad de las publicaciones en SECOP Convenio 777 de 2014 y Convenio 787 de 2014.
La Ley 1150 de 2007, “Por medio de la cual se introducen medidas para la eficiencia y la transparencia en la Ley 80 de 1993 y se dictan otras disposiciones generales sobre la contratación con recursos públicos”, dispone en su artículo 3o. lo siguiente: “la sustanciación de las actuaciones, la expedición de los actos administrativos, los documentos, contratos y en general los actos derivados de la actividad precontractual y contractual, podrán tener lugar por medios electrónicos y que para el trámite, notificación y publicación de tales actos, podrán utilizarse soportes, medios y aplicaciones electrónicas.”</t>
  </si>
  <si>
    <t xml:space="preserve">Deficiencias en el manejo de la información contractual en la entidad territorial y en la omisión de supervisión por parte del Instituto, como parte de su labor de control y seguimiento, lo que conllevó a la vulneración por parte de la entidad territorial de los principios de publicidad y transparencia que rigen la contratación estatal, con la consecuente limitación al control que puede llevarse a cabo por parte de las sociedad en general y las entidades de control en ejercicio de su función de fiscalización. </t>
  </si>
  <si>
    <t xml:space="preserve">H35R16. Seguimiento al convenio 583 de 1996. Cumplimiento del plazo estipulado en el convenio.
El convenio 583 de 1996, cuyo objeto es “Financiación de la Construcción del Proyecto comunicación vial entre los Valles de Aburrá y Río Cauca (Variante Medellín – Santa Fe de Antioquia), que se compone del Túnel en San Cristóbal y sus respectivos accesos”.
</t>
  </si>
  <si>
    <t>Debilidades por parte del Instituto y de la gerencia encargada por el mismo en el control y debido seguimiento de los cronogramas y ejecución de las obras, así como los compromisos inherentes a las mismas y derivados del desarrollo de las mismas , trasgrediendo presuntamente el artículo 84 de la Ley 1474 de 2011.</t>
  </si>
  <si>
    <t xml:space="preserve">H37R16. Ejecución obras puente Pumarejo contrato 642 de 2015.
Para el contrato 642 de 2015, “CONSTRUCCIÓN DE OBRAS DE INFRAESTRUCTURA VIAL PARA LA SOLUCIÓN INTEGRAL DEL PASO SOBRE EL RÍO MAGDALENA EN BARRANQUILLA, EN LA CARRETERA BARRANQUILLA – SANTA MARTA, RUTA 9007, DEPARTAMENTOS ATLÁNTICO Y MAGDALENA”, se evidenció en el informe de Interventoría No. 20 un atraso significativo con respecto a las actividades de cimentación del puente. Se relaciona a continuación la información presentada con respecto al seguimiento del cronograma de obra.
</t>
  </si>
  <si>
    <t>Falencias por parte del contratista para acometer adecuadamente las acciones pertinentes que permitan la reducción en los atrasos y el cumplimiento de los cronogramas de obra, a fin de evitar inconvenientes en la terminación y en el costo de las obras, a pesar de las múltiples observaciones de la interventoría y del propio Instituto.</t>
  </si>
  <si>
    <t>Debilidades en el seguimiento y control de los recursos para los compromisos de las Consultas Previas, situación que genera incertidumbre sobre la efectiva terminación y funcionalidad de esta obra.</t>
  </si>
  <si>
    <t>H41R16. Terraplén PR 24+500 y Cuneta Sector la Gallega.
En visita de inspección al terraplén ubicado en el PR 24+540 al K25+000, se observó en este terraplén construido, tres sitios con ondulación en la carpeta asfáltica y separación entre la cuneta y el borde de la carpeta, ondulaciones que al incrementarse progresivamente generan riesgo de afectar la estabilidad de la obra del terraplén.</t>
  </si>
  <si>
    <t xml:space="preserve">Debilidades en el seguimiento y control de las obras. </t>
  </si>
  <si>
    <t>La señalización no cumplía lo establecido en el capítulo 4 del Manual de señalización del Ministerio de Transporte, dado que en las obras que se están ejecutando en el Lavadero Sector Katanga y del Puente Sector Triana no cuentan con la señalización reglamentaria.</t>
  </si>
  <si>
    <t>Deficiencias en la señalización para acceder a la vía Buga- Buenaventura, lo cual afecta la seguridad vial del corredor y de los usuarios de los pasos deprimidos.</t>
  </si>
  <si>
    <t>H54R16. Señalización y defensa de obra.
El Artículo 105.3 Señalización y defensa de la zona de las obras de las especificaciones Técnicas de Construcción del INVIAS, establece “…que desde la orden de iniciación y entrega de la zona de las obras al Constructor y hasta la entrega definitiva de las obras al Instituto Nacional de Vías, y si está prevista la utilización temporal o permanente de la vía por el tránsito público.</t>
  </si>
  <si>
    <t>Debilidades en el seguimiento y control, lo cual afecta la seguridad de los trabajadores de la obra y los usuarios de la vía.</t>
  </si>
  <si>
    <t>Aún existen pendientes prediales que podría afectar la finalización en oportunidad para lograr la total disponibilidad jurídica de las zonas de terreno requeridas en el desarrollo del proyecto</t>
  </si>
  <si>
    <t>Deficiencias en la planeación contractual, situación que se refleja en el hecho que a la fecha el proyecto no cuenta con la apropiación de los recursos necesarios para el pago de las obligaciones, derivadas del proceso de adquisición de las áreas requeridas para el desarrollo del contrato.</t>
  </si>
  <si>
    <t>Se establece un presunto detrimento al patrimonio por dicho valor de tales insumos prediales por $3.8 millones, al igual que una posible incidencia disciplinaria.</t>
  </si>
  <si>
    <t>Teniendo en cuenta que la fecha de terminación del contrato está prevista en febrero de 2018, y que en el primer trimestre de la vigencia 2017 el avance no corresponde a lo programado en el cronograma predial, donde por citar un ejemplo la actividad “Aceptación de la oferta de compra” prevista para concluir en el mes de julio de 2017, sin embargo, a un mes y medio de finalizar el plazo la actividad  presenta un avance del 68%.</t>
  </si>
  <si>
    <t>H62R16. Viabilidad predial para la construcción de la Paralela Oriental de la Autopista Floridablanca - Bucaramanga, Tramo T.C.C. - Molinos Altos en el Municipio de Floridablanca.
Deficiencias en el cumplimiento del principio de planeación contractual , toda vez que el presupuesto asignado no fue suficiente para lograr las metas físicas del contrato, es así, que la Interventoría indicó que el desarrollo de las obras no alcanza a llegar a Molinos Altos, lo que significó la no intervención del Tramo 2 Tele Bucaramanga – Molinos.</t>
  </si>
  <si>
    <t xml:space="preserve">En tal sentido, se determina que se presentaron deficiencias en el proceso de planeación del proyecto infraestructura vial en comento, ya que el diagnóstico predial en el cual se basó la estructuración no reflejó la magnitud del presupuesto requerido para la compra de los predios, ya que se estableció un valor inferior a los recursos necesarios para viabilizar la gestión predial del proyecto. </t>
  </si>
  <si>
    <t>H63R16. Mejoramiento gestión social predial y ambiental corredor transversal Medellín Quibdó fase 2 – prosperidad.
Se presentan temas pendientes para finiquitar la gestión de adquisición predial, actividad delegada al contratista, cuando el contrato está por finalizar el 30 de junio de 2017 según el Adicional No.3 del 30 de marzo  de 2017.</t>
  </si>
  <si>
    <t>Es importante indicar que dicha actividad deberá ser concluida de tal forma que los predios que fueron objeto de compra cuenten con la total disponibilidad física y jurídica a favor del Instituto Nacional de vías; al igual que no se presenten cuentas por pagar a los respectivos vendedores de los inmuebles negociados, en virtud con los parámetros establecidos en el Apéndice F “Gestión Predial del proceso licitatorio LP-SGT-SRN-PRE-051-2011.</t>
  </si>
  <si>
    <t>H68R16. Estudios y Diseños.
En el Acta de Aprobación de Estudios y Diseños del 5 de octubre de 2016, la interventoría, manifiesta “Se deja constancia que la Interventoría, UNIVERSIDAD DEL CAUCA, mediante acta de aprobación de estudios y diseños del 15 de diciembre de 2015</t>
  </si>
  <si>
    <t>Debilidades en el seguimiento y control de los estudios y diseños para las obras de construcción del puente y genera demoras en la ejecución del contrato 1483 de 2014.</t>
  </si>
  <si>
    <t>H70R16. Devolución de Anticipo Contrato Derivado 1483 de 2014.
Debilidades en el seguimiento y control de la Interventoría y la Supervisión sobre el manejo de los recursos del anticipo del Contrato Derivado 1483 de 2014, por cuanto no se realizó la vigilancia de las obligaciones y compromisos pactados en el Convenio 2335 de 2013.</t>
  </si>
  <si>
    <t>Se configura un presunto alcance disciplinario porque la entidad no cumplió debidamente con lo previsto en el mismo Convenio 2335/13 y las normas que aplican para el manejo del anticipo.</t>
  </si>
  <si>
    <t>Desconocimiento parcial del marco general para uso y aplicación de indicadores diseñado por el DNP, el DANE y el Departamento Administrativo para la Función Pública.</t>
  </si>
  <si>
    <t>No confiabilidad de la información registrada en los indicadores de gestión, lo cual genera incertidumbre respecto del cumplimiento reportado por el Instituto en el seguimiento al Plan Estratégico.</t>
  </si>
  <si>
    <t>La anterior situación evidencia debilidades en la aplicación normativa, lo que presuntamente trasgrede el principio de selección objetiva.</t>
  </si>
  <si>
    <t>No ejercer adecuadamente el seguimiento y supervisión de los contratos puede ocasionar eventuales incumplimientos contractuales.</t>
  </si>
  <si>
    <t>La convocatoria, que deberá ser suscrita por la Comisión Nacional del Servicio Civil, el Jefe de la entidad u organismo.</t>
  </si>
  <si>
    <t>Por suscribir un contrato de prestación de servicios sin una verdadera necesidad estamos ante una gestión antieconómica  porque  no cumple con los deberes de la contratación pública y no consulta el buen uso de los recursos públicos.</t>
  </si>
  <si>
    <t>Lo anterior, denota deficiencias en la gestión de la Entidad, incumpliendo lo establecido en el Acuerdo Marco de Precios CCE-416-1-AMP-2016 y lo acordado en la Orden de Compra 01989 de 2016.</t>
  </si>
  <si>
    <t>Se observa que existe una diferencia de 1415 procesos judiciales entre la base de datos de la Oficina Jurídica y el reporte Ekogui. presentó por debilidades en el trámite y reporte de la información judicial por parte del Invías, ocasionando dificultad para hacer seguimiento a los procesos y atender oportunamente la defensa de los intereses de la Entidad.</t>
  </si>
  <si>
    <t xml:space="preserve">Demuestra debilidades en las actividades propias del desarrollo de los procesos coactivos del Invías, impidiendo al mismo tener claridad acerca de los títulos que aún pueden cobrarse y el valor al que asciende la cartera. </t>
  </si>
  <si>
    <t>De los tres elementos necesarios para iniciar la acción de repetición en  las actas del comité de conciliación se acepta que hay dos: 1. La condena a la entidad 2. El pago que el Invías reconoció y ordenó</t>
  </si>
  <si>
    <t>Falta o mala identificación de las cuentas bancarias de los beneficiarios de las sentencias</t>
  </si>
  <si>
    <t>Las sentencias o conciliaciones de la vigencia 2016 fueron reconocidas y canceladas por fuera del término máximo legal (540 días)</t>
  </si>
  <si>
    <t>Este hecho afecta razonabilidad de la cuenta (4110) Ingresos no Tributarios - Concesiones y Contribuciones</t>
  </si>
  <si>
    <t>Se configura una presunta connotación disciplinaria por incumplimiento al principio de causación, Manual de Contabilidad Pública y Manual de Procedimientos Contables AFINCO-MN-1 y Régimen de Contabilidad Pública</t>
  </si>
  <si>
    <t xml:space="preserve">No se excluyó del cálculo del valor amortizable, el valor de los terrenos que forman parte de los BUP en Servicio, de los cuales algunos se encuentran en proceso de depuración y saneamiento y no se tiene certeza del número total en el ámbito nacional. </t>
  </si>
  <si>
    <t xml:space="preserve">H112R16. Planeación Vigencias Futuras.
El Invías no hizo uso de la totalidad de las Vigencias Futuras solicitadas y autorizadas para la vigencia 2016. Así fue como para el 2016 de las Vigencias Futuras por $1.981.708 millones, se comprometieron vigencias por $1.626.247 millones, resultando recursos no utilizados por este concepto por valor de $355.461 millones, equivalentes al 17.93%, debido a falencias en la programación del presupuesto con recursos de vigencias futuras.
</t>
  </si>
  <si>
    <t>Debilidades en la justificación, necesidad, planeación, constitución y autorización de las vigencias futuras, hecho que afecta la proyección de utilización de los recursos y la programación, aprobación y ejecución presupuestal de la Entidad.</t>
  </si>
  <si>
    <t>Debilidades de control y seguimiento a la utilización de los recursos y a la adecuada ejecución  presupuestal de la Entidad.</t>
  </si>
  <si>
    <t>Los recursos y los proyectos de la vigencia 2016, no fueron ejecutados oportunamente, lo que afecta la inversión programada en proyectos como San Francisco Mocoa, Buga - Buenaventura, Puente Pumarejo y generando afectación en las metas previstas.</t>
  </si>
  <si>
    <t>Debilidades de control y seguimiento en el manejo presupuestal y en la adecuada ejecución de las Reservas Presupuestales.</t>
  </si>
  <si>
    <t>Falencias en la programación y asignación presupuestal, por este concepto y deja a la Entidad frente al riesgo de tener que cancelar gastos adicionales por intereses moratorios a pesar de contar con algunos recursos.</t>
  </si>
  <si>
    <t>Se debe a deficiencias en los estudios técnicos que realizó el Invías, al momento de contratar la construcción del muelle, lo cual puede representar una gestión antieconómica.</t>
  </si>
  <si>
    <t>Se establece una subutilización de la capacidad instalada.</t>
  </si>
  <si>
    <t xml:space="preserve">Limbo jurídico de propiedad  o responsabilidad de construcción de la vía, los recursos no fueron aprobados y la vía no se ha podido pavimentar generando deficiente optimización de los recursos invertidos por Invías en el muelle. </t>
  </si>
  <si>
    <t>Los municipios no están dando cumplimiento a las obligaciones de mantenimiento y reparaciones menores de los ferrys.</t>
  </si>
  <si>
    <t>La Entidad no ha tomado determinaciones definitivas tendientes a solucionar la utilización de los Ferrys por parte de los municipios donde se encuentran en la actualidad.</t>
  </si>
  <si>
    <t>Falta de inventarios.</t>
  </si>
  <si>
    <t>Incumplimiento del contratista en las metas establecidas en el contrato del proyecto Cruce de la Cordillera.
Caminos para la Prosperidad, la meta fue planteada en el Plan Nacional de Desarrollo como actividades de mantenimiento rutinario, no obstante teniendo en cuenta el estado de las vías terciarias se requirió adelantar obras de mayores especificaciones 
Se adelantó el proceso licitatorio para la adecuación del muelle de Leticia, pero el proceso fue declarado desierto; por cronograma no se alcanzaba a abrir un nuevo proceso en la misma vigencia.</t>
  </si>
  <si>
    <t>En los diferentes proyectos que ejecuta el Instituto se puede evidenciar que no siempre se cumple de manera oportuna con estos postulados de planeación.</t>
  </si>
  <si>
    <t>R2016</t>
  </si>
  <si>
    <t>H1R16</t>
  </si>
  <si>
    <t>H7R16</t>
  </si>
  <si>
    <t>H8R16</t>
  </si>
  <si>
    <t>H9R16</t>
  </si>
  <si>
    <t>H10R16</t>
  </si>
  <si>
    <t>H11R16</t>
  </si>
  <si>
    <t>H13R16</t>
  </si>
  <si>
    <t>H22R16</t>
  </si>
  <si>
    <t>H27R16</t>
  </si>
  <si>
    <t>H29R16</t>
  </si>
  <si>
    <t>H32R16</t>
  </si>
  <si>
    <t>H33R16</t>
  </si>
  <si>
    <t>H35R16</t>
  </si>
  <si>
    <t>H36R16</t>
  </si>
  <si>
    <t>H37R16</t>
  </si>
  <si>
    <t>H39R16</t>
  </si>
  <si>
    <t>H41R16</t>
  </si>
  <si>
    <t>H44R16</t>
  </si>
  <si>
    <t>H46R16</t>
  </si>
  <si>
    <t>H54R16</t>
  </si>
  <si>
    <t>H55R16</t>
  </si>
  <si>
    <t>H56R16</t>
  </si>
  <si>
    <t>H57R16</t>
  </si>
  <si>
    <t>H58R16</t>
  </si>
  <si>
    <t>H59R16</t>
  </si>
  <si>
    <t>H61R16</t>
  </si>
  <si>
    <t>H62R16</t>
  </si>
  <si>
    <t>H63R16</t>
  </si>
  <si>
    <t>H68R16</t>
  </si>
  <si>
    <t>H70R16</t>
  </si>
  <si>
    <t>H71R16</t>
  </si>
  <si>
    <t>H72R16</t>
  </si>
  <si>
    <t>H74R16</t>
  </si>
  <si>
    <t>H77R16</t>
  </si>
  <si>
    <t>H78R16</t>
  </si>
  <si>
    <t>H79R16</t>
  </si>
  <si>
    <t>H80R16</t>
  </si>
  <si>
    <t>H81R16</t>
  </si>
  <si>
    <t>H82R16</t>
  </si>
  <si>
    <t>H84R16</t>
  </si>
  <si>
    <t>H85R16</t>
  </si>
  <si>
    <t>H86R16</t>
  </si>
  <si>
    <t>H87R16</t>
  </si>
  <si>
    <t>H88R16</t>
  </si>
  <si>
    <t>H89R16</t>
  </si>
  <si>
    <t>H90R16</t>
  </si>
  <si>
    <t>H91R16</t>
  </si>
  <si>
    <t>H95R16</t>
  </si>
  <si>
    <t>H96R16</t>
  </si>
  <si>
    <t>H97R16</t>
  </si>
  <si>
    <t>H98R16</t>
  </si>
  <si>
    <t>H101R16</t>
  </si>
  <si>
    <t>H104R16</t>
  </si>
  <si>
    <t>H105R16</t>
  </si>
  <si>
    <t>H106R16</t>
  </si>
  <si>
    <t>H107R16</t>
  </si>
  <si>
    <t>H112R16</t>
  </si>
  <si>
    <t>H113R16</t>
  </si>
  <si>
    <t>H114R16</t>
  </si>
  <si>
    <t>H115R16</t>
  </si>
  <si>
    <t>H116R16</t>
  </si>
  <si>
    <t>H117R16</t>
  </si>
  <si>
    <t>H119R16</t>
  </si>
  <si>
    <t>H121R16</t>
  </si>
  <si>
    <t>H122R16</t>
  </si>
  <si>
    <t>H123R16</t>
  </si>
  <si>
    <t>H124R16</t>
  </si>
  <si>
    <t>H125R16</t>
  </si>
  <si>
    <t xml:space="preserve"> 24. Actividades / Descripción</t>
  </si>
  <si>
    <t>Área Responsable</t>
  </si>
  <si>
    <t>44. Actividades / Avance físico de ejecución</t>
  </si>
  <si>
    <t>Cód. acción</t>
  </si>
  <si>
    <t>N° Acción</t>
  </si>
  <si>
    <t>Tipo de hallazgo</t>
  </si>
  <si>
    <t xml:space="preserve">H4D16. Seguimiento y control del contrato
Se presentó retraso en la ejecución del Proyecto “Mejoramiento y Mantenimiento de la Carretera Cúcuta – San  Faustino - La Chinita., Ruta 55 Tramo 55NS09, Departamento Norte de Santander”, al respecto, la interventoría en su informe final del período comprendido entre el 21 de noviembre de 2014 al 20 de julio de 2015, remitido a la CGR mediante comunicación 03-06-2016/1185-2014 del 29 de junio de 2016, informó que a julio 20 de 2015, fecha en la cual terminaba el plazo de ejecución establecido en el contrato, se presentó un atraso del 78.89% en la ejecución de las obras.
</t>
  </si>
  <si>
    <t xml:space="preserve">H5ECP. Amortización de los Anticipos Convenios.
De acuerdo con la información reportada por Invías con oficio SRT 49361 del 10/10/2016 se observó que a 30/06/2016 se encontraban pendientes por amortizar $117.222.8 millones que equivale al 55% del anticipo girado a los contratos de obra suscritos con ocasión de los siguientes convenios por $213.134.5 millones,  porcentaje representativo, toda vez que los Convenios 3158-13, 2780-13 y 2664-13 finalizaron; los Convenios 1724-13, 2178-13, 3107-13, 2179-13 finalizan el 31/12/2016.
</t>
  </si>
  <si>
    <t>H12ECP. Determinación en la fase de planeación de los recursos necesarios para la gestión socio-predial – Contrato 654 de 2014. 
Incremento de los recursos inicialmente asignados frente a los recursos comprometidos, para adelantar la gestión socio-predial  que demanda el proyecto. Se estableció un presupuesto de $5.521.7 millones y posteriormente mediante Modificatorio 2 de abril 06 de 2016, adicionaron $9.558.4 millones (incluye IVA), lo que significa una variación de 173%. Recursos adicionales que surgieron de modificar los valores inicialmente asignados para algunos ítems del contrato, situación que podría comprometer la sostenibilidad en materia de recursos para garantizar la ejecución de las obras conforme a las condiciones inicialmente previstas.</t>
  </si>
  <si>
    <t xml:space="preserve">H18ECP.  Modificatorio 1 y Contrato Adicional 1 al Contrato 1787 – 2014.
El Instituto recibió de parte del Ministerio de Hacienda y Crédito Público –MHCP- $4.000 millones  adicionales a los $11.160 millones  que había aprobado por el MHCP para la vigencia 2015 . Sin embargo, Invías giró  estos recursos sin solicitar autorización previa al –Confis- de la modificación de la vigencia futura. El Instituto giró los recursos en 2015 lo hizo considerando que los mismos correspondían a un anticipo de la vigencia futura 2017 y por tal razón suscribió el 01/04/2015 modificatorio 1 al Contrato de Obra 1787 de 2014, reprogramando $4.000 millones de la vigencia 2017, para ser ejecutados en la vigencia 2015, sin embargo, no existen los soportes pertinentes de solicitud de modificación de la vigencia futura.
</t>
  </si>
  <si>
    <t>H19ECP.  Alcance del Contrato 1787 – 2014. Administrativo.
De acuerdo con el apéndice A, el alcance de las obras del contrato, para el paso urbano por el corregimiento de Belén de Bajirá, consiste en pavimentar 1,95 kilómetros, de vía en la zona urbana de dicho corregimiento; sin embargo, se observó, conforme los documentos presentados a la auditoría, el avance de las obras y el tiempo de ejecución y restante del contrato, que no se va a poder cumplir con el alcance proyectado por Belén de Bajirá</t>
  </si>
  <si>
    <t xml:space="preserve">H21ECP. Cronograma de adquisición predial, Contrato de Obra 1787 de 2014. 
Se determinó que no se requirió al contratista para la presentación del cronograma de adquisición predial en consonancia con lo indicado en el Anexo Predial.
</t>
  </si>
  <si>
    <t xml:space="preserve">H22ECP. Verificación de la información de las fichas prediales, Contrato de Obra 1787 de 2014.
El Contratista intervino algunos sectores, sin que la Interventoría pudiera realizar la verificación del contenido de las fichas prediales in-situ, aspecto que afectó la adecuada implementación de los mecanismos de control y vigilancia sobre el componente predial; ya que con base en el inventario de especies, cultivos y construcciones relacionadas en la ficha predial se realiza el avalúo, mediante el cual se hace la liquidación del valor indemnizatorio por la afectación generada en el desarrollo de las obras.
</t>
  </si>
  <si>
    <t xml:space="preserve">H25ECP. Ítems No Previstos Pactados Contrato 698 de 2014. Administrativo.
En desarrollo del Contrato 698 de 2014, para el mejoramiento y construcción de la vía secundaria Ataco – Planadas del K36+450 al K38+730, se aprobaron por parte de la interventoría y se validaron por parte del departamento del Tolima, los ítems no previstos 
</t>
  </si>
  <si>
    <t xml:space="preserve">H26ECP. Gestión predial desplegada en desarrollo de las obras del Contrato 2670 de 2014 y Contrato de Interventoría mediante Convenio 918 de 2014. 
El desarrollo de la gestión predial, orientada a la elaboración de insumos y gestión de negociación para la adquisición de las franjas de terreno requeridas (exceptuando el pago por compra del predio), se encuentra delegada al Contratista; las cuales no se realizaron dentro del tiempo inicialmente establecido  contractualmente, de seis (6) meses , razón por la cual mediante Modificatorio 3 de octubre 23 de 2015, se amplió en seis meses más, sin  afectar el plazo inicial del contrato.
</t>
  </si>
  <si>
    <t xml:space="preserve">Debilidades de los controles implementados que no permiten advertir oportunamente el problema presentado para el cumplimiento de la ejecución de las obras; lo que puede afectar el cumplimiento del objeto y </t>
  </si>
  <si>
    <t xml:space="preserve">Deficiencias en  aplicación  de controles y de diseños de mecanismos y/o directrices sobre el tema, con lo cual se genera riesgos de inequidad en la distribución y ejecución. </t>
  </si>
  <si>
    <t>Realizar reunión con las unidades ejecutoras para la programación, planeación y efectiva ejecución de las vigencias futuras.</t>
  </si>
  <si>
    <t>Realizar reunión con las unidades ejecutoras para la programación, planeación y efectiva ejecución correspondiente a los proyectos y cancelación de saldos presupuestales.</t>
  </si>
  <si>
    <t xml:space="preserve">Entregar un reporte en donde se verifique que todas las unidades ejecutoras tienen en cuenta las exigencias señaladas en el Manual de Contratación en lo referente a estudios previos y soportes del proceso pre-contractual.
</t>
  </si>
  <si>
    <t>Se entregara un reporte trimestral.</t>
  </si>
  <si>
    <t xml:space="preserve">Entregar un reporte en donde se verifique que todas las unidades ejecutoras tienen en cuenta las exigencias señaladas en el Manual de Contratación relacionados con los documentos soportes del proceso pre-contractual, de acuerdo a la modalidad de contratación utilizada.
</t>
  </si>
  <si>
    <t>Se entregara un reporte trimestral</t>
  </si>
  <si>
    <t>Entregar un reporte en donde se verifique que todas las unidades ejecutoras tienen en cuenta la obligación de planear debidamente los plazos de acuerdo con las diferentes etapas de los convenios y/o contratos de obra e interventoría y/u objeto contractual.</t>
  </si>
  <si>
    <t>Entregar un reporte en donde se verifique que todas las unidades ejecutoras tienen en cuenta las exigencias señaladas en el Manual de Contratación relacionadas con el presupuesto.</t>
  </si>
  <si>
    <t xml:space="preserve">Verificar que el plazo de los contratos derivados estén acorde con el plazo del convenio marco.
</t>
  </si>
  <si>
    <t>Entregar un reporte en donde se verifique que todas las unidades ejecutoras tienen en cuenta las exigencias señaladas en el Manual de Contratación relacionados con el presupuesto.</t>
  </si>
  <si>
    <t>Entregar un reporte en donde se verifique el avance en la actualización del registro de los bienes férreos.</t>
  </si>
  <si>
    <t>Reporte en donde se verifique el control de proyectos por parte de los supervisores a través del aplicativo CIFRA.</t>
  </si>
  <si>
    <t>Reporte trimestral del seguimiento al aplicativo</t>
  </si>
  <si>
    <t>Solicitar informe  a la interventoría por presuntas  irregularidades en el pago de los servicios de interventoría, en virtud del contrato 4149 del 30 de diciembre 2013.</t>
  </si>
  <si>
    <t>Informe de interventoría donde se incluyan los soportes relacionados con la denuncia.</t>
  </si>
  <si>
    <t>Reporte de cumplimiento en el cual se verifique la aplicación de la última plantilla de pliegos de condiciones para interventoría, específicamente en lo relacionado con factor  honorarios que incluye el factor multiplicador.</t>
  </si>
  <si>
    <t>Reporte trimestral del seguimiento a la plantilla.</t>
  </si>
  <si>
    <t>Entregar un reporte en donde se verifique que todas las unidades ejecutoras presenten un balance que señale que los supervisores de los convenios y contratos a cargo, presenten el informe mensual de supervisión, de acuerdo con lo establecido en el manual de contratación.</t>
  </si>
  <si>
    <t>Los supervisores no presentan informes mensuales que reflejen el resultado del ejercicio de sus funciones.</t>
  </si>
  <si>
    <t>Entregar un reporte en donde se verifique que todas las unidades ejecutoras tienen una planeación adecuada en los futuros procesos licitatorios y realizar reportes de verificación.</t>
  </si>
  <si>
    <t>Informar sobre la metodología predial usada específicamente en el proceso licitatorio del "Programa Vías para la Equidad".</t>
  </si>
  <si>
    <t>Entrega de Informe de metodología predial usada específicamente en el proceso licitatorio del "Programa Vías para la Equidad"</t>
  </si>
  <si>
    <t xml:space="preserve">Reportar el cumplimiento de la las metas programadas. </t>
  </si>
  <si>
    <t xml:space="preserve">Entrega de reporte donde se señale el cumplimiento de la las metas programadas. </t>
  </si>
  <si>
    <t>Reporte de aplicación.</t>
  </si>
  <si>
    <t>Elaborar reporte trimestral de seguimiento sobre las adiciones efectuadas.</t>
  </si>
  <si>
    <t xml:space="preserve">Entrega reportes trimestrales.
</t>
  </si>
  <si>
    <t>Estudios actualizados.</t>
  </si>
  <si>
    <t>Reporte cuatrimestral.</t>
  </si>
  <si>
    <t>Realizar seguimiento permanente al último cronograma propuesto a la Junta Directiva,  que fuere aprobado en sesión del 28 de abril de 2017, en la cual se definió la alternativa para continuar con la liquidación del Convenio 583 de 1996 hasta el día 31 de diciembre de 2018.</t>
  </si>
  <si>
    <t>Informe trimestral rendidos por la Gerencia de Proyectos Estratégicos al INVIAS - en los cuales se registre los avances de los componentes predial-ambiental-social-técnico-administrativo y legal, de acuerdo al escenario 2 aprobado por el Junta Directiva del 28 de abril de 2017.</t>
  </si>
  <si>
    <t xml:space="preserve">
Evidenciar la corrección de las deficiencias encontradas por la CGR de acuerdo a las normas de ensayo INV E-793.</t>
  </si>
  <si>
    <t xml:space="preserve">Presentar informe de la interventoría en el que se evidencie las correcciones realizadas en cumplimiento de las normas de ensayo INV E-793.       
</t>
  </si>
  <si>
    <t>Evidenciar la existencia de las señales preventivas durante el desarrollo de la actividad contractual (La actividad que generaba el uso de las señales preventivas ya se encuentra terminada).</t>
  </si>
  <si>
    <t>Presentar informe de la interventoría.</t>
  </si>
  <si>
    <t>Reporte y registro fotográfico</t>
  </si>
  <si>
    <t xml:space="preserve">Realizar señalización respecto a la restricción vehicular en el deprimido del puente Base Militar y Tres Chorros. </t>
  </si>
  <si>
    <t>Solicitar a la Dirección Territorial del Valle la instalación de la señal restrictiva en los respectivos deprimidos.</t>
  </si>
  <si>
    <t>Reporte fotográfico.</t>
  </si>
  <si>
    <t>Evidenciar que se contaba con la respectiva señalización reglamentaria. 
(La actividad de obra que generaba la señalización preventiva ya está terminada).</t>
  </si>
  <si>
    <t>Señalización reglamentaria</t>
  </si>
  <si>
    <t>Gestionar los recursos ante la Oficina Asesora de Planeación para culminar la gestión predial.</t>
  </si>
  <si>
    <t>1. Remitir solicitud a la OAP.
2. Mesas de trabajo con la SMA.</t>
  </si>
  <si>
    <t xml:space="preserve">GGP </t>
  </si>
  <si>
    <t xml:space="preserve">Informes de seguimiento cuatrimestral.
</t>
  </si>
  <si>
    <t xml:space="preserve">H59R16. Obras del contrato N° 1200 de 2016.
Un punto crítico de éxito del contrato para la construcción de la Variante de Ciénaga, es el tema de la liberación del área para las obras de construcción de la misma , toda vez que para un total de 407 predios requeridos, el 98% corresponde a urbanos, y solamente el 2% a rurales (9 predios) </t>
  </si>
  <si>
    <t>Evidenciar el cumplimiento de la totalidad de las acciones de la gestión predial requerida  para la liberación de los predios necesarios y la correcta ejecución de las obras objeto del proyecto.</t>
  </si>
  <si>
    <t>Informe predial el cual incluya los detalles de las mesas de trabajo periódicas realizadas con el equipo del proyecto CONTRATISTA-INTERVENTORÍA-INVIAS (Gestores: Socio-Prediales, Técnico y Ambiental); Análisis Predial. Revisión del avance de ejecución de los insumos prediales realizados y avalados por la interventoría.</t>
  </si>
  <si>
    <t>Gestionar una directriz para que en los casos de proyectos con intervención URBANA, se ejecute una estructuración conjunta y detallada (Social-Predial-Técnico-Ambiental) con los actores partícipes en el proyecto. Participación de las entidades municipales y departamentales con la unidad central del Estado quien realiza el proyecto.</t>
  </si>
  <si>
    <t>Gestionar directriz que incluya las visitas y recorridos de campo conjuntas  (Social-Predial-Técnico-Ambiental), que originen información estratégica para la ejecución antes, durante y después del proyecto.</t>
  </si>
  <si>
    <t>H61R16. Gestión desplegada por el contratista. Contrato N° 1647 de 2015.
Se presenta rezago en el desarrollo de las diferentes actividades que demanda la gestión predial  frente a las fechas establecidas por el Contratista conforme al cronograma presentado por éste, con el propósito de contar con la disponibilidad de las franjas de terreno necesaria para el desarrollo de las obras.</t>
  </si>
  <si>
    <t>Directriz o memorando circular</t>
  </si>
  <si>
    <t>Asignación de recursos</t>
  </si>
  <si>
    <t xml:space="preserve">Gestionar la entrega al distrito una vez esté contratada la APP que le dé continuidad a las obras del proyecto ALO. </t>
  </si>
  <si>
    <t>Solicitar el cronograma de estructuración y/o contratación de la APP que está adelantando el distrito y la ANI para continuar el tramo sur del proyecto Avenida Longitudinal de Occidente - ALO.</t>
  </si>
  <si>
    <t xml:space="preserve">Evidenciar la actualización de los precios unitarios por departamento y su consulta para la ejecución de los proyectos.
</t>
  </si>
  <si>
    <t xml:space="preserve">
Solicitar a la Subdirección de Estudios e Innovación el CD precios unitarios.</t>
  </si>
  <si>
    <t>CD de precios unitarios.</t>
  </si>
  <si>
    <t>Remitir Acta de Entrega y Recibo Definitivo, al igual que el Acta de Liquidación.</t>
  </si>
  <si>
    <t>Liquidación del convenio.</t>
  </si>
  <si>
    <t>1. Acta de Entrega y Recibo Definitivo.
2. Acta de Liquidación.</t>
  </si>
  <si>
    <t>Continuar la gestión ante el Ministerio de Transporte y el Departamento Nacional de Planeación para que se de trámite al documento CONPES proyectado por INVIAS para viabilizar la continuación del proyecto.</t>
  </si>
  <si>
    <t>Remisión memorando a la OAP para la continuación de la gestión ante las Entidades descritas.</t>
  </si>
  <si>
    <t>1. Reporte de gestión cuatrimestral.
2. Documento CONPES presentado.</t>
  </si>
  <si>
    <t xml:space="preserve">
1. Solicitar a la Dirección Territorial Valle la documentación respectiva.
2. Realizar informe.</t>
  </si>
  <si>
    <t>Metodología empleada en el cálculo de los ajustes.</t>
  </si>
  <si>
    <t xml:space="preserve">Lo anterior se da presuntamente por una inadecuada aplicación de la metodología contemplada en el Manual de Interventoría del INVÍAS, lo cual implica una estimación incorrecta del monto de ajustes.
</t>
  </si>
  <si>
    <r>
      <t>Realizar reuniones de seguimiento del proceso de gestión socio-predial urbana, integrando en adelante la participación comunitaria, a través de las cuales se realizara acompañamiento y seguimiento al cumplimiento de los compromisos asumidos por el Ente Territorial. Asimismo, continuar</t>
    </r>
    <r>
      <rPr>
        <b/>
        <sz val="8"/>
        <color theme="1"/>
        <rFont val="Arial"/>
        <family val="2"/>
      </rPr>
      <t xml:space="preserve"> </t>
    </r>
    <r>
      <rPr>
        <sz val="8"/>
        <color theme="1"/>
        <rFont val="Arial"/>
        <family val="2"/>
      </rPr>
      <t>la gestión socio-predial correspondiente al rubro contractual previsto para propietarios y mejoratarios.</t>
    </r>
  </si>
  <si>
    <t>Sustentar la necesidad de la urgencia manifiesta declarada, junto a las acciones del INVIAS para atenderla y el resultado de la misma.</t>
  </si>
  <si>
    <t xml:space="preserve">Solicitar los debidos soportes a la interventoría.
</t>
  </si>
  <si>
    <t xml:space="preserve">H10R16. Notas de campo.
Terminado por plazo el contrato 3460 de 2008, “CRUCE DE LA CORDILLERA CENTRAL”, se evidencia que el alcance físico pactado no se consiguió en su totalidad. 
Acción 2. </t>
  </si>
  <si>
    <t>H10R16. Notas de campo.
Terminado por plazo el contrato 3460 de 2008, “CRUCE DE LA CORDILLERA CENTRAL”, se evidencia que el alcance físico pactado no se consiguió en su totalidad. 
Acción 1.</t>
  </si>
  <si>
    <t xml:space="preserve">1. Solicitar a la interventoría el  informe de incumplimiento. 
2. Solicitar a la OAJ la demanda.
</t>
  </si>
  <si>
    <t>Presentar informes.</t>
  </si>
  <si>
    <t>Informe y demanda</t>
  </si>
  <si>
    <t>Informe semestral</t>
  </si>
  <si>
    <t>Reprogramar el flujo de inversión del anticipo, con la aprobación de la interventoría.</t>
  </si>
  <si>
    <t>Solicitar al contratista un nuevo programa del anticipo para ser aprobado por la interventora y posterior remisión al Invías para su respectivo seguimiento.</t>
  </si>
  <si>
    <t>Verificar a través de los informe de interventoría el cumplimiento de escasez de personal en los frentes de trabajo, falta de señalización y protocolos de seguridad industrial, inadecuada disposición del material sobrante y debilidades frente al tema de responsabilidad social.</t>
  </si>
  <si>
    <t>Solicitar a la interventoría el respectivo informe.</t>
  </si>
  <si>
    <t>Informe trimestral.</t>
  </si>
  <si>
    <t>Oficiar a la ANI como complemento y reiteración del Oficio enviado en el año 2016, en el cual se solicitará informar para el periodo restante de gobierno, las intervenciones previstas en el Proyecto Cruce de la Cordillera Central, con el fin de remitir la información necesaria para lograr la debida coordinación interinstitucional.</t>
  </si>
  <si>
    <t>Oficiar a la ANI solicitando información de futuras proyecciones para la vigencia 2018 de las intervenciones previstas en el corredor del proyecto Cruce de la Cordillera Central, para el suministro de la información de los contratos ejecutados o en ejecución por parte del INVIAS.</t>
  </si>
  <si>
    <t>Oficio (solicitud y respuesta)</t>
  </si>
  <si>
    <t>OAJ</t>
  </si>
  <si>
    <t xml:space="preserve">Revisar el cumplimiento oportuno del   ingreso de la información de los procesos a cargo de los apoderados del INVIAS, conforme a la instrucción y requerimiento de la Oficina Asesora Jurídica, según el modelo de procedimiento de la Agencia Nacional de Defensa Jurídica del Estado. </t>
  </si>
  <si>
    <t xml:space="preserve">Revisar el reporte diligenciado por los diferentes abogados a nivel nacional (planta central y territoriales), los cuales diligenciarán los datos en el aplicativo E-KOGUI de acuerdo a las etapas y actuaciones procesales de cada medio de control que se encuentren a su cargo. </t>
  </si>
  <si>
    <t>1. Requerimiento mensualmente a los abogados apoderados de procesos a nivel nacional.
2. Reporte trimestral del administrador del EKOGUI evidenciando que se encuentra actualizado.</t>
  </si>
  <si>
    <t xml:space="preserve">Diligenciar por parte del abogado a cargo, en el aplicativo E-KOGUI, lo correspondiente de acuerdo a las etapas y actuaciones procesales a su cargo. </t>
  </si>
  <si>
    <t xml:space="preserve">Realizar análisis de cada proceso para determinar el estado en que se encuentra y las actuaciones surtidas en ellos, para verificar si es viable jurídicamente impulsar el proceso. Derivado del análisis se proyectará y se someterá a firma el respectivo acto administrativo de perdida de fuerza ejecutoria; llevando el proceso administrativo hasta el final e informando a las oficinas de instrumentos públicos lo determinado a efectos de levantar la afectación por valorización. </t>
  </si>
  <si>
    <t>1. Efectuar revisión permanente de los procesos coactivos a cargo de la OAJ y enviar memorando interno a la Subdirección de Estudios e Innovación y Grupo Contabilidad para programar mesas de trabajo cada cuatro meses.
2. Proyección y suscripción de acto administrativo de perdida de fuerza ejecutoria.</t>
  </si>
  <si>
    <t>Fortalecer el estudio de los diferentes aspectos a efecto de establecer la ocurrencia o no, del dolo o la culpa grave, para determinar el grado de responsabilidad.</t>
  </si>
  <si>
    <t>Realizar análisis de los casos de acciones de repetición por los abogados del Grupo Judiciales y Litigantes, a través del pre-comité de defensa judicial.</t>
  </si>
  <si>
    <t xml:space="preserve">Realizar cronogramas de programación en los cuales se va hacer la respectiva planeación de los turnos de pago. (Reuniones).                                                                                                                                                                                                                                                                                                                                                                                                                                                                                                                                                                                                                                                                                                                                                                                                                                                                                                                                                                                                                                                                    
</t>
  </si>
  <si>
    <t>Reporte cada dos meses del cumplimiento de los pagos.</t>
  </si>
  <si>
    <t>Reporte bimestral</t>
  </si>
  <si>
    <t>Efectuar estudio y  seguimiento permanente a las cuentas de difícil cobro por concepto de las 6 concesiones portuarias citadas en el hallazgo (cita N° 169 del hallazgo), con el fin de analizar la procedencia o no de prescripción o su posibilidad de cobro.</t>
  </si>
  <si>
    <t xml:space="preserve">1. Actividad 1: para las sociedad portuaria Muelles Costabrava S.A. y Salinas Marítimas de Manaure Ltda. se realizará un seguimiento a fin de verificar el estado de los procesos.  
2. Actividad 2: para la sociedad Mariscos Colombianos Ltda. - MARCOL y la Compañía Atunera del Pacífico S.A. se efectuará un estudio de castigo de cartera para ser presentado ante el Comité de Sostenibilidad del Sistema Contable de la entidad con el fin de que se evalúe la procedencia o no del castigo de dicha cartera. 
3. Actividad 3: para la sociedad portuaria de la península - PENSOPORT S.A. se requerirá a la Agencia Nacional de Infraestructura con el fin de efectuar mesas de trabajo con la sociedad portuaria a fin de determinar las posibles opciones para el pago de la obligación pendiente. 
4. Actividad 4: para la Empresa Colombiana Pesquera de Tolú - PESTOLÚ  se requerirá a la Subdirección Marítima y Fluvial con el fin de que ésta oficie a la Agencia Nacional de Infraestructura,  a efectos de iniciar el proceso sancionatorio correspondiente, teniendo en cuenta que los contratos de concesión son suscritos por la ANI.
5. Para los nuevos eventos relacionados con el caso, generar listados de control y alerta para efectuar seguimiento permanente a las actividades de cobro. </t>
  </si>
  <si>
    <t>1. Memorando instructivo. (Reporte para el 01/12/2017).   
2. Seguimiento semestral soportado con informe del estado del proceso en el caso Cóndor. (Primer informe para el 30/05/2018; Segundo informe para el 30/10/2018).</t>
  </si>
  <si>
    <t>Gestionar la asignación de recursos que permitan el pago de las condenas dentro del término establecido ante la Oficina Asesora de Planeación y el Ministerio de Hacienda y Crédito Público.</t>
  </si>
  <si>
    <t>1. Cruzar informe de manera semestral con la Oficina Asesora de Planeación.                                                      
2. Solicitar durante el primer semestre mayor cupo presupuestal ante el Ministerio de Hacienda y Crédito Público.</t>
  </si>
  <si>
    <t>1. Informe semestral (2).
2. Oficio dirigido al Ministerio de Hacienda y Crédito Público (6).</t>
  </si>
  <si>
    <t>1. Requerimiento mensual a los abogados apoderados de procesos a nivel nacional.
2. Reporte trimestral del administrador del EKOGUI evidenciando que se encuentra actualizado.</t>
  </si>
  <si>
    <t>Reporte cada dos meses de cumplimiento de pagos</t>
  </si>
  <si>
    <t>Reporte trimestral de conciliaciones.</t>
  </si>
  <si>
    <t xml:space="preserve">H84R15. Recursos Remanentes – Cuentas Embargadas.
Acción 2.
</t>
  </si>
  <si>
    <t>Reportar cada semestre a la Oficina Asesora de Planeación los créditos judiciales pendientes de pago para que realice la programación  de recursos acorde a las necesidades de pago, evitando ajustes presupuestales.</t>
  </si>
  <si>
    <t xml:space="preserve">Priorizar casos con plazos contractuales cortos a efectos de iniciar a tiempo el procedimiento administrativo sancionatorio por incumplimientos parciales. </t>
  </si>
  <si>
    <t>Debilidad en el procedimiento administrativo.</t>
  </si>
  <si>
    <t xml:space="preserve">H71R16. Evaluación al cumplimiento del Plan de Acción.
Acción 2. </t>
  </si>
  <si>
    <t>21 metas fueron ajustadas faltando tres meses para finalizar la vigencia, así mismo analizadas las justificaciones expresadas por las dependencias estas obedecen a deficiencias en la planeación de las metas y/o ejecución de las actividades.</t>
  </si>
  <si>
    <t>H71R16. Evaluación al cumplimiento del Plan de Acción.
Evaluado el cumplimiento de las metas registradas por Invías en los planes de acción, contenidas en el aplicativo SIPLAN, se determinó un cumplimiento promedio del 98% del total de metas propuestas, sin embargo, este grado de cumplimiento se obtuvo debido a que Invías mediante acta N° 38 del mes de Octubre de 2016 del Comité Institucional de Desarrollo Administrativo, realizó ajustes a las metas.
Acción 1.</t>
  </si>
  <si>
    <t>OAP</t>
  </si>
  <si>
    <t xml:space="preserve">Realizar reunión con los facilitadores de planeación de todas las dependencias, con el fin de emitir lineamientos para la formulación de planes de acción 2018. 
</t>
  </si>
  <si>
    <t>Llevar a aprobación del Comité  Institucional de Gestión y Desempeño el ajuste de metas solicitados por las unidades ejecutoras</t>
  </si>
  <si>
    <t>Acta de Comité</t>
  </si>
  <si>
    <t xml:space="preserve">
Verificar la metodología de los indicadores de SISMEG que se están utilizando actualmente.</t>
  </si>
  <si>
    <t xml:space="preserve">
Acercamiento a las unidades rectoras de política DNP, DANE y DAFP para revisar la metodología de formulación de indicadores para la formulación y seguimiento a la gestión institucional, con el fin de adoptar mejoras en la formulación de los indicadores.</t>
  </si>
  <si>
    <t>Verificar la coincidencia de la información reportada en el Plan Estratégico Institucional y el SIPLAN.</t>
  </si>
  <si>
    <t>Hoja de vida de Indicadores</t>
  </si>
  <si>
    <t>1. Impartir lineamientos.
2. Seguimiento trimestral de la información de los aplicativos.</t>
  </si>
  <si>
    <t xml:space="preserve">1. Dar lineamientos desde la Oficina Asesora de Planeación a las unidades ejecutoras, respecto a la ejecución de recursos provenientes del recaudo de peajes, en el sentido de informarles mediante memorando circular que los  recursos en comento deben invertirse dando cumplimiento al artículo 22 del Ley 105 de 1993.
2. Realizar traslados presupuestales, de acuerdo con los criterios definidos en la Ley ya mencionada.
</t>
  </si>
  <si>
    <t>Informar a las unidades ejecutoras sobre la ubicación de las casetas de peajes por departamentos a tener en cuenta para la inversión de los recursos.</t>
  </si>
  <si>
    <t>1. Memorando circular con los lineamientos para la ejecución de los recursos de peajes.
2. Reporte  del cumplimiento por parte de las unidades ejecutoras.</t>
  </si>
  <si>
    <t>H3ECP. Recursos ejecutados Convenio 2879-13.
En la respuesta entregada por Invías con oficio OCI 49895 del 12 de octubre de 2016 , indicó que a 30 de junio de 2016 los recursos ejecutados más los recursos sin ejecutar del Convenio 2879-13 ascienden a $163.029 millones de $195.757 millones previstos de conformidad con la cláusula segunda del Convenio; de acuerdo con estas cifras no se evidencia ejecución de la totalidad del valor del convenio, debido a que no informó acerca de los $31.997 millones que aportó la Gobernación del Tolima. Así mismo el banco reportó que a la misma fecha, el saldo de la cuenta bancaria  era de $45.067.6 millones y según el Invías el saldo pendiente por ejecutar  era de $57.138 millones.</t>
  </si>
  <si>
    <t>H83R15. Riesgo Contable.
Dentro del Mapa de Riesgo del Instituto, tienen identificados algunos riesgos y controles; sin embargo, éstos no permiten dar cumplimiento a los conceptos y definiciones establecidos en la Resolución 357 de 2008, referente al Control Interno Contable. Sin embargo, la calificación a la pregunta 47 fue de 5 (Se cumple plenamente), no obstante, que en el Mapa de Riesgos – Control Financiero y Contable, solamente tienen identificado dos (2) riesgos: No razonabilidad de los Estados Contables y Pago de las Obligaciones Financieras de la Entidad no oportuno o con inconsistencias.</t>
  </si>
  <si>
    <t>H70R15. Reconocimiento Pasivo Estimado – Cálculo Provisión para Contingencias. 
La cuenta (2710) Pasivos Estimados Provisión para Contingencias – Litigios por $3.488.951 millones se encuentra sobrestimada en cuantía indeterminada, debido a que el Instituto Nacional de Vías, reconoció el 100% de la contingencia por los procesos que se adelantan en contra de la Entidad a 31/12/2015.</t>
  </si>
  <si>
    <t>H71R15. Razonabilidad cuenta Patrimonio Institucional.
Las cuentas (3225) Patrimonio Institucional - Resultado de Ejercicios Anteriores por $8.609.375 millones y (3230) Resultado del Ejercicio por $2.150.737 millones, no reflejan la realidad financiera, económica y social. Oficio OCI 15655 del 11/04/2016 …” los excedentes están representados financieramente en el incremento del valor de los Bienes de Uso Público por cuanto los recursos recibidos de la Nación fueron invertidos en la infraestructura vial del país”.</t>
  </si>
  <si>
    <t>H72R15. Consignaciones Pendientes de Ingresar a Libros y Notas Crédito según Extracto.
Los Ingresos Fiscales se encuentran subestimados en $24.037.3 millones, debido a que existen partidas pendientes por depurar que corresponden a Consignaciones Pendientes de Ingresar a Libros por $12.659 millones y Notas Crédito según Extracto por $11.378.3 millones, de acuerdo con la información suministrada por la Entidad en las conciliaciones bancarias.</t>
  </si>
  <si>
    <t>SA</t>
  </si>
  <si>
    <t>Oficio a la CNSC y concepto.</t>
  </si>
  <si>
    <t>Registrar la revisión de la pertinencia de firmar o no el acuerdo de la Convocatoria 325 de 2015.</t>
  </si>
  <si>
    <t>Revisar pertinencia de firmar o no el acuerdo de la convocatoria y realizar el respectivo reporte.</t>
  </si>
  <si>
    <t>1. Oficio y respuesta.
2. Concepto.</t>
  </si>
  <si>
    <t>1. Solicitar a la Comisión Nacional del Servicio Civil (CNSC) cuántos pines se vendieron de la Convocatoria 325 de 2015. 
2. Anexar concepto de la Función Pública.</t>
  </si>
  <si>
    <t>Remitir mensualmente memorando al Grupo de Contabilidad para conciliar la información relacionada con los bienes fiscales de propiedad del Invías.</t>
  </si>
  <si>
    <t>SA-SF</t>
  </si>
  <si>
    <t>H97R16. Reconocimiento Bienes Fiscales.
La cuenta (16) Propiedad Planta y Equipo por $273.133 millones, se encuentra subestimada en cuantía indeterminada, debido a que la Entidad no ha reconocido contablemente 135 inmuebles de los 981, porque se adelanta proceso de saneamiento y depuración sobre ellos.</t>
  </si>
  <si>
    <t>Remitir mensualmente memorando al Grupo de Contabilidad para conciliar.</t>
  </si>
  <si>
    <t>Depurar los predios evidenciados por la contraloría en los municipios Chía, Une, Chipaque y Cajicá para su saneamiento.</t>
  </si>
  <si>
    <t>1. Clasificar los predios observados por la contraloría identificando su calidad de uso público o fiscal.
2. Gestionar las acciones de exclusión de pagos de impuesto predial al tratarse de bienes de uso público.</t>
  </si>
  <si>
    <t>Reporte cuatrimestral</t>
  </si>
  <si>
    <t xml:space="preserve">H112R14. Impuesto predial y contribución por valorización.
Como resultado de las visitas realizadas a los Municipios de Facatativá, Madrid, Chía, Une, Chipaque, Soacha y Cajicá, se estableció que el Instituto Nacional de Vías tiene deuda de impuesto predial , tasa bomberil, sobretasa ambiental e intereses, relacionada con predios de su propiedad por un valor aproximado de $3.185 millones.
</t>
  </si>
  <si>
    <t>SA-SMA</t>
  </si>
  <si>
    <t>Oficios proyectados (uno por Dirección Territorial)</t>
  </si>
  <si>
    <t>H118R14. Predios no utilizados en los proyectos.
El Invías durante los años 1995-1996 , adquirió 644 predios por $6.574 millones para el desarrollo de los proyectos Tobía Grande - Puerto Salgar, Variante de Chipaque y Sector Bucaramanga Cúcuta - Alto El Escorial; de igual manera, compró algunos predios para la variante Cisneros- Antioquia. Sin embargo, se desconoce la cantidad, valor y estado actual  de los predios sobrantes, sobre lo cual es pertinente anotar que los mismos no han sido utilizados en los proyectos, debido principalmente al cambio de trazado de las vías. 
Adicionalmente, para el caso de las concesiones administradas por la Agencia Nacional de Infraestructura - ANI, el Instituto desconoce cuales no han sido utilizados.</t>
  </si>
  <si>
    <t>Informe cuatrimestral</t>
  </si>
  <si>
    <t xml:space="preserve">
Depurar e identificar los predios transferidos por el Fondo de Inmuebles Nacionales. 
</t>
  </si>
  <si>
    <t>H119R14. Bienes transferidos al Instituto Nacional de Vías- Invías, adquiridos por diferentes entidades. 
Mediante acta, el liquidador del Fondo de Inmuebles Nacionales entregó al Invías 411 campamentos sin título. El Ministerio de Transporte no ha terminado el estudio de títulos de los predios adquiridos por las entidades ya liquidadas y a que el Invías no ha realizado gestiones efectivas para corregir dicha deficiencia, lo que demuestra que no se está reflejando el valor real del patrimonio del Invías.</t>
  </si>
  <si>
    <t>Desconocimiento del Invías sobre la totalidad de los predios a su nombre.</t>
  </si>
  <si>
    <t xml:space="preserve">1. Gestionar la compra de  los registros alfanuméricos 1 y 2 ante el IGAC, para revisión de la base de datos de bienes fiscales.
2. Gestionar oficios para correcciones de inconsistencias detectadas cuando así se requiera.
     </t>
  </si>
  <si>
    <t>Deficiencias de comunicación y colaboración entre dichas entidades.</t>
  </si>
  <si>
    <t>Seguimiento al  cumplimiento de los lineamientos  sobre la gestión documental y asesorar en el proceso a las Direcciones Territoriales que así lo soliciten, de acuerdo a la Ley 594 de 2000.</t>
  </si>
  <si>
    <t>Remitir memorando circular con instrucciones sobre la gestión documental y asesorar en el proceso a las Direcciones Territoriales que así lo soliciten.</t>
  </si>
  <si>
    <t>Reporte trimestral de cumplimiento de los lineamientos</t>
  </si>
  <si>
    <t xml:space="preserve">H52R15. Archivística y Gestión Documental.
Revisado el expediente contentivo del Contrato 1927 de 24/12/2014, se observó que la gestión documental no cumple con el principio de orden original; no se encuentran las tablas de identificación descriptivas, ni la totalidad de documentos, el 100% de los folios se encuentran sin numeración, por lo cual, pese a existir 20 carpetas, se desconoce cuál es el número de folios contenidos en el expediente. </t>
  </si>
  <si>
    <t xml:space="preserve">Gestionar lo pertinente para que el sujeto pasivo de los impuestos prediales sean los concesionarios.
</t>
  </si>
  <si>
    <t xml:space="preserve">Remitir oficio a la Agencia Nacional de Infraestructura, Ministerio de Transporte y Cormagdalena para que se revise la posibilidad de que los Concesionarios que tienen contratos celebrados antes de la expedición de la Ley  768 de 2002  asuman el pago del predial, valorización y los demás que recaigan sobre el Predio, determinando su posible impacto frente a demandas por desequilibrio económico.
</t>
  </si>
  <si>
    <t xml:space="preserve">Gestionar la actualización de los predios localizados en los terminales marítimos en los Distritos Especiales de Cartagena, Barranquilla y Santa Marta. </t>
  </si>
  <si>
    <t>Oficiar al IGAC para determinar la actualización del nombre del titular de los bienes del Invías localizados en los terminales en los Distritos Especiales de Cartagena y Santa Marta.</t>
  </si>
  <si>
    <t>Oficios remitidos</t>
  </si>
  <si>
    <t xml:space="preserve">H57R15. Pago impuesto predial de bienes de uso público. 
El Instituto Nacional de Vías - INVIAS canceló durante los años 2012, 2013, 2014 y 2015 la suma de $21.018.799.163, por pago de impuesto predial  por Bienes de Uso Público localizados en los distritos especiales de Cartagena, Santa Marta y Barranquilla. Así las cosas, existe un presunto daño fiscal por esa cuantía , como se detalla en el cuadro 1; por cuanto el Instituto pagó gravámenes que de conformidad con la norma citada están en cabeza de los particulares.
</t>
  </si>
  <si>
    <t>Enviar copias de los documentos suscritos.</t>
  </si>
  <si>
    <t>Copias de los documentos suscritos</t>
  </si>
  <si>
    <t>H74R15. Ingresos Central de Inversiones – CISA (480817). 
En desarrollo de los Convenios Interadministrativos de cuentas de participación suscritos con la Central de Inversiones S.A. – CISA, se observa que los ingresos del último trimestre de 2015 (octubre – diciembre), los cuales ascienden a $7.998.4 millones y los rendimientos financieros por $715.7 millones, no fueron registrados en la vigencia que los originó, en desarrollo de los contratos de arrendamiento de los inmuebles ubicados en Puertos de Colombia y cuya explotación no está concesionada, así como los contratos de arrendamiento férreo.</t>
  </si>
  <si>
    <t>Continuar con la gestión para que las Direcciones Territoriales logren el pago del 100% de los recursos asignados para IPU , contribuciones y otras tasas sobre los bienes inmuebles a cargo del Invías, depurando e identificando los bienes inmuebles fiscales.</t>
  </si>
  <si>
    <t xml:space="preserve">
Depuración, identificación y conciliación con las Direcciones Territoriales.</t>
  </si>
  <si>
    <t xml:space="preserve">
De acuerdo con lo expuesto, el Instituto no tiene conocimiento del valor de la deuda pendiente por este concepto, es así que tuvo que solicitar esta información a las Direcciones Territoriales, la cual fue dispersa, confusa e incompleta y no se pudo determinar el valor adeudado.</t>
  </si>
  <si>
    <t>H76R15. Cuentas Por Pagar – Impuesto Predial Unificado.
Las Cuentas Por Pagar - Impuesto Predial Unificado (244003) con saldo por $1.016 millones, se encuentra subestimada en cuantía indeterminada, debido a que el Instituto se encuentra en proceso de depuración de los bienes inmuebles a su cargo.</t>
  </si>
  <si>
    <t>Continuar con el seguimiento a las Direcciones Territoriales para que apliquen el procedimiento en el pago del impuesto predial unificado y la contribución por valorización y a quienes tienen la delegación establecida mediante la Resolución N° 3015 del 04/06/2014, gestionando los recursos necesarios para el pago oportuno.</t>
  </si>
  <si>
    <t>1. Remitir a través de memorando a los Directores Territoriales el procedimiento de pago de impuesto predial.
2. Solicitar los recursos a la Oficina Asesora de Planeación.</t>
  </si>
  <si>
    <t>H97R15. Impuesto Predial pago de Intereses de Mora y Sanciones por Extemporaneidad.
La gestión de administración de impuestos presenta riesgo inherente y de control, debido al pago inoportuno de algunas prediales, es así que el Instituto Nacional de Vías – Invías, correspondientes a la vigencia 2015 realizó el pago por conceptos de intereses de mora y sanciones por extemporaneidad, además, se encuentran registrados como un mayor valor del pago impuesto predial unificado, lo que conlleva a que la gestión fiscal no sea eficiente ni económica.</t>
  </si>
  <si>
    <t>Deficiencia en la oportunidad del pago predial.</t>
  </si>
  <si>
    <t>SEI</t>
  </si>
  <si>
    <t>Lo anterior  por  debilidades en la planeación  y ejecución  presupuestal con la consecuente afectación  del desarrollo oportuno  de actividades misionales de la entidad y genera riesgo de que se presenten reducciones o recortes presupuestales.</t>
  </si>
  <si>
    <t xml:space="preserve">Incluir en los pliegos de condiciones de los nuevos procesos contractuales de Consultoría a ser publicados, un plazo de 15 días para aprobación de Hojas de Vida. </t>
  </si>
  <si>
    <t>Pliegos de contratos de consultoría ajustados</t>
  </si>
  <si>
    <t>SF</t>
  </si>
  <si>
    <t>Continuar con la depuración de las partidas pendientes, dando prioridad a las partidas más antiguas.</t>
  </si>
  <si>
    <t>Conciliar con la Subdirección Administrativa y la Subdirección Marítima y Fluvial.</t>
  </si>
  <si>
    <t>Conciliar entre el Grupo de Contabilidad y la Subdirección Administrativa (Bienes fiscales).</t>
  </si>
  <si>
    <t>1. Remitir mensualmente memorando al Grupo de Contabilidad para conciliar la información relacionada con los bienes fiscales de propiedad del Invías (SA).
2. Cruce de información (SF).</t>
  </si>
  <si>
    <t>Reporte de conciliación.</t>
  </si>
  <si>
    <t>Reporte de conciliación</t>
  </si>
  <si>
    <t>1. Solicitar a las unidades ejecutoras la relación y/o base de datos de los predios (Vial, Férreo y Portuario) y verificar si realmente corresponde al número de predios o al número de registros relacionados con la adquisición de predios; si es del caso enviar las escrituras correspondientes.  
2. Solicitar a la Subdirección de Medio Ambiente la aclaración sobre los predios.</t>
  </si>
  <si>
    <t>Reporte semestral</t>
  </si>
  <si>
    <t xml:space="preserve">Aplicar lo conceptuado por la Contaduría General de la Nación en lo relacionado con el tema de las amortizaciones de los Bienes de uso Público y efectuar los ajustes contables correspondientes. </t>
  </si>
  <si>
    <t>Efectuar los registros contables pertinentes de acuerdo con la documentación soporte recaudada y enviar informe.</t>
  </si>
  <si>
    <t xml:space="preserve">
1. Continuar aplicando la normatividad vigente relacionada con la amortización de los BUP.
2. Solicitar a las áreas información de las actas de liquidación por contrato.
3. Verificación en SICO.</t>
  </si>
  <si>
    <t>Preparar las notas a los Estados Financieros aplicando los conceptos contables establecidos en el régimen de Contabilidad Publica vigente.</t>
  </si>
  <si>
    <t>Elaborar Notas a los Estados Financieros.</t>
  </si>
  <si>
    <t>Notas</t>
  </si>
  <si>
    <t>Aplicar el procedimiento establecido por la Contaduría General de la Nación sobre el tema de los BUP amortizados en su totalidad. Solicitar concepto a la Contaduría General de la Nación sobre si es procedente el traslado de los saldos a las cuentas de orden.</t>
  </si>
  <si>
    <t>Solicitar concepto a la Contaduría General de la Nación y aplicar lo conceptuado por esa entidad.</t>
  </si>
  <si>
    <t>Concepto</t>
  </si>
  <si>
    <t>Riesgo inherente y de control de la totalidad de las obras que han sufrido pérdida total de capacidad de utilización y que se ha reconocido durante su vida útil la pérdida de capacidad de utilización.</t>
  </si>
  <si>
    <t>H106R16. Administrativo - Revelación estado de amortización de Bienes de Uso Público.
Las notas a los Estados Contables no contienen la información básica y adicional necesaria para la adecuada interpretación cuantitativa y cualitativa de la situación financiera, económica y social de los recursos comprometidos, obligados y pagados por el Invías en la ejecución de contratos.</t>
  </si>
  <si>
    <t>Invías registra en su contabilidad la ejecución reportada a través de las actas que soportan la cuenta de cobro del contratista, sin tener en cuenta la fecha en que debía realizar la inversión.</t>
  </si>
  <si>
    <t>La liquidación de amortización de Carreteras, Puentes, Túneles, Líneas Férreas, Muelles y Canales de Acceso, se hace con base en el acta de liquidación y/o acta de recibo final de los contratos.</t>
  </si>
  <si>
    <t xml:space="preserve">H104R16. Administrativo - Reconocimiento de la Amortización de Terrenos.
La cuenta (1785) Amortización Acumulada de Bienes de Uso Público - BUP  por $5.522.910 millones y (1925) Amortización Acumulada de Bienes Entregados a Terceros por $9.216 millones, se encuentran sobrestimadas en cuantía indeterminada, debido a que la Entidad desde el año 1996 definió la política de amortización de los BUP en Servicio. </t>
  </si>
  <si>
    <t>Registro contable</t>
  </si>
  <si>
    <t>H123R14. Registro de terrenos en la contabilidad.
Existen  291 predios registrados a nombre del Invías, de los cuales no se encuentran reconocidos en la contabilidad 173.
Acción 1.</t>
  </si>
  <si>
    <t>H123R14. Registro de terrenos en la contabilidad.
Existen  291 predios registrados a nombre del Invías, de los cuales no se encuentran reconocidos en la contabilidad 173.
Acción 2.</t>
  </si>
  <si>
    <t xml:space="preserve">1. Conciliar los predios identificados con los reportados por la Subdirección Administrativa.
2. Registro contable con su debido soporte.
</t>
  </si>
  <si>
    <t>Reporte trimestral del envío de la información</t>
  </si>
  <si>
    <t xml:space="preserve">H152R14. Ejecución presupuestal.
Se presentan deficiencias en la gestión contractual para la efectiva ejecución presupuestal, debido a que de los recursos asignados para inversión por $4.316.011.1 millones, se desembolsaron, $3.059.861,4 millones, equivalentes al 70.9% del presupuesto asignado.
</t>
  </si>
  <si>
    <t>Deficiencias en la planeación de la contratación.</t>
  </si>
  <si>
    <t>Tramitar oportunamente las actas de cancelación de Reserva Presupuestal, de conformidad con las normas vigentes, a partir de las actas de liquidación de contratos recibidas de las unidades ejecutoras.</t>
  </si>
  <si>
    <t>Elaborar actas.</t>
  </si>
  <si>
    <t xml:space="preserve">
Evidenciar que se encuentran al 100% las conciliaciones bancarias de los años 2014-2015-2016.</t>
  </si>
  <si>
    <t xml:space="preserve">Reporte </t>
  </si>
  <si>
    <t>H160R14. Cuentas embargadas.
El Instituto Nacional de Vías mantiene embargos activos desde 1996  por demandas laborales, procesos ejecutivos , reivindicatorios y cobros coactivos, entre otros, que suman $75.100 millones de recursos.</t>
  </si>
  <si>
    <t>Elaborar un procedimiento  entre  la  Subdirección Financiera y la Oficina Asesora Jurídica, para establecer un estándar que permita ejecutar seguimiento a cada proceso que se encuentre con medida cautelar y de esta manera fortalecer los mecanismos de control  jurídico-financiero.</t>
  </si>
  <si>
    <t xml:space="preserve">Mantener actualizado el aplicativo de seguimiento de embargos.                                                                                                                                                                                                                                                                                                                                                                                                                                                                                                                                                                                         </t>
  </si>
  <si>
    <t>Reporte de actualización</t>
  </si>
  <si>
    <t>H168R14. Inconsistencias en la cuenta bienes de uso público y verificación de documentos soportes.
El aplicativo diseñado por el Instituto, como apoyo para la distribución de los saldos globales generados en SIIF Nación. carece de confiabilidad, debido a que genera información sin las características cualitativas de confiabilidad, relevancia y  comprensibilidad, lo que afectan la verificabilidad, la oportunidad, la consistencia de la información reportada en el proceso contable.</t>
  </si>
  <si>
    <t xml:space="preserve">
Evidenciar que el aplicativo BUP cuenta con los registros desde 2011 hasta la fecha. (El INVIAS cuenta con un aplicativo para la distribución de las inversiones por sectores de vía, el cual fue certificado por la Administración del SIIF NACIÓN y cuenta con todas las  características cualitativas de confiabilidad, relevancia y  comprensibilidad).
</t>
  </si>
  <si>
    <t>Reporte con fecha de corte 30/09/2017.</t>
  </si>
  <si>
    <t xml:space="preserve">
Evidenciar el análisis y la debida contabilización de las inversiones en señalización a través de registros contables con corte a 31/12/2017.</t>
  </si>
  <si>
    <t>Análisis y registro de contratos de señalización vial.</t>
  </si>
  <si>
    <t>Contabilización.</t>
  </si>
  <si>
    <t>H169R14. Señalización BUP en construcción.
La cuenta 1705 Bienes de Uso público en Construcción presenta subestimación de $20.628.8 millones, debido a que las inversiones en señalización realizadas por el Instituto durante los años 2012 al 2014 fueron de $31.297 millones, sin embargo los registros contables, para estos años fueron $10.668.2 millones,  lo que genera que la cuenta se encuentre subestimada en $20.628.8 millones y sobrestimada la cuenta de gastos.</t>
  </si>
  <si>
    <t>Efectuar los registros contables pertinentes de acuerdo con la documentación soporte recaudada.</t>
  </si>
  <si>
    <t xml:space="preserve">
Efectuar los registros contables pertinentes de acuerdo con la documentación soporte recaudada.
</t>
  </si>
  <si>
    <t xml:space="preserve">Registrar la amortización de los anticipos teniendo en cuenta los documentos soporte de las cuentas que se reciban para pago y las actas y/o actos administrativos de liquidación recibidos de las unidades ejecutoras. </t>
  </si>
  <si>
    <t xml:space="preserve">
Depurar  la información registrada en la Nota 20 si es del caso.
</t>
  </si>
  <si>
    <t>Verificar la información registrada.</t>
  </si>
  <si>
    <t>H181R14. Saldos pendientes por depurar.
El Instituto Nacional de Vías mantiene saldos pendientes de depurar, que según la Nota 20 de las Notas Explicativas a los Estados Contables, situación recurrente que afecta el saldo de las cuentas comprometidas por estas operaciones.</t>
  </si>
  <si>
    <t>Preparar las notas a los Estados Financieros aplicando los conceptos contables establecidos en el régimen de Contabilidad Pública vigente.</t>
  </si>
  <si>
    <t>Elaborar notas a los Estados Financieros.</t>
  </si>
  <si>
    <t>H182R14. Revelación de los recursos entregados en administración.
En la Nota 3. Deudores, en el aparte que hace referencia a los Recursos Entregados en Administración se relacionan las entidades con las cuales se han suscrito convenios interadministrativos y se hace mención a que los contratos 1154/2009, 583/1996, 592/2009, 1605/2010, 1606/2010 se encuentran en ejecución; sin embargo, se observa en el Sistema de Contratos – SICO que se encuentran reportados como terminados, mientras que el 583/1996 no reporta información.</t>
  </si>
  <si>
    <t>H183R14. Notas a los estados contables incompletas.
Las Notas de los Estados Contables presentan deficiencias en la revelación, debido a que las mismas no permiten conocer situaciones significativas de los hechos contables, económicos y sociales, que afectan los estados contables.</t>
  </si>
  <si>
    <t xml:space="preserve">H68R15. Reconocimiento de la Provisión para Cuentas por Cobrar de difícil cobro por Contraprestación Portuaria y Contribución por Valorización. 
El saldo de la cuenta (1401) Deudores - Ingresos no Tributarios – Concesiones con saldo de $660.4 millones, Intereses con saldo de $11.098.2 millones no son razonables en cuantía indeterminada, debido a que no se reconoció la provisión o estimación de las contingencias por posibles pérdidas generadas como resultado del riesgo de incobrabilidad de los derechos por contraprestación portuaria . </t>
  </si>
  <si>
    <t>H69R15. Reconocimiento Amortización de Terrenos.
La cuentas (1785) Amortización Acumulada  de Bienes de Uso Público - BUP por $4.882.764 millones y (1925) Amortización Acumulada de Bienes Entregados a Terceros por $6.861 millones, se encuentran sobrestimadas en cuantía indeterminada.</t>
  </si>
  <si>
    <t xml:space="preserve">Continuar aplicando lo conceptuado por la Contaduría General de la Nación en lo relacionado con el tema de las provisiones contables. </t>
  </si>
  <si>
    <t>Enviar concepto a la Oficina de Control Interno.</t>
  </si>
  <si>
    <t xml:space="preserve">Aplicar lo conceptuado por la Contaduría General de la Nación en lo relacionado con el tema de la amortización de los Bienes de uso Público y efectuar los ajustes contables correspondientes. </t>
  </si>
  <si>
    <t>Reclasificar y registrar los Bienes de Uso Público y Bienes Fiscales de propiedad del Invías.</t>
  </si>
  <si>
    <t>Análisis, ajustes y reclasificación.</t>
  </si>
  <si>
    <t>Continuar con la depuración y registro de las consignaciones y notas créditos pendientes de ingresar a libros.</t>
  </si>
  <si>
    <t>Requerir a las entidades bancarias y a las unidades ejecutoras los soportes necesarios para determinar los terceros y los conceptos  de partidas pendientes y efectuar los respectivos registros contables.</t>
  </si>
  <si>
    <t>Proyectar los ingresos del último trimestre del año para los contratos que rinden sus informes en la vigencia siguiente y efectuar los registros contables.</t>
  </si>
  <si>
    <t>Proyectar ingresos en el último trimestre del año y efectuar registros contables.</t>
  </si>
  <si>
    <t>Reporte registros contables</t>
  </si>
  <si>
    <t>Reclasificar y registrar los Bienes de Uso Público, Bienes Fiscales y Bienes Entregados a Terceros.</t>
  </si>
  <si>
    <t>Desarrollar mesas de trabajo para analizar la información obtenida de la gestión realizada y proyectar los registros contables.</t>
  </si>
  <si>
    <t>Reporte semestral registros contables</t>
  </si>
  <si>
    <t xml:space="preserve">Registrar oportunamente en el auxiliar de Bienes Fiscales la información recibida de las unidades ejecutoras. </t>
  </si>
  <si>
    <t>Reporte trimestral de registros contables</t>
  </si>
  <si>
    <t>H77R15. Reconocimiento de los Bienes Fiscales, Bienes de Uso Público y Bienes Entregados a Terceros.
Las cuentas: (1605 y 1640) Terrenos y Edificaciones por $103.105 millones, (1705) Bienes de Uso Público en construcción por $14.011.942 millones, (1710) Bienes de Uso Público en Servicio por $10.332.246 millones, (1720) Bienes Entregados a Terceros por $2.401.679.7 millones, (1920) Bienes entregados a Terceros por $468.861 millones y (8347) Bienes Entregados a Terceros por $37.096.449 millones, no presentan la realidad financiera, económica y social.</t>
  </si>
  <si>
    <t>Continuar con la depuración de las cuentas observadas por la contraloría en el informe de 2015.</t>
  </si>
  <si>
    <t xml:space="preserve">Realizar mesa de trabajo para identificar los riesgos contables. </t>
  </si>
  <si>
    <t>Acta</t>
  </si>
  <si>
    <t>Actualizar la Carta de Riesgos.</t>
  </si>
  <si>
    <t>Conciliar los reportes de ejecución de ingresos con lo registrado en la contabilidad y determinar las reclasificaciones pertinentes.</t>
  </si>
  <si>
    <t>Elaborar los registros contables pertinentes.</t>
  </si>
  <si>
    <t>H86R15. Ingresos Peajes.
De acuerdo con la muestra seleccionada se realizó seguimiento al recaudo de peajes, donde se evidenció una diferencia de $76.1 millones en diciembre de 2015 entre el total de recaudo peajes, seguridad vial y rendimiento financiero.</t>
  </si>
  <si>
    <t>1. Requerir a las entidades bancarias y a las unidades ejecutoras los soportes necesarios para determinar los terceros y los conceptos de partidas pendientes. 
2. Remitir al Grupo Contabilidad los informes con documentos soporte de las partidas identificadas para su registro y depuración.</t>
  </si>
  <si>
    <t>Reiterar al Grupo Contabilidad la necesidad de registrar detalladamente los valores consignados en las facturas recibidas para pago.</t>
  </si>
  <si>
    <t>Circularizar la instrucción a todo el equipo del Grupo Contabilidad y efectuar los registros a que haya lugar.</t>
  </si>
  <si>
    <t>H88R15. Cuentas Bancarias Inactivas.
Durante la vigencia de 2015, el Instituto mantuvo once  (11) cuentas bancarias inactivas, cuyos saldos a 31 de diciembre ascienden a $194.2 millones , es de resaltar que cinco (5) cuentas se encuentran embargadas y hay que esperar el pronunciamiento de las acciones legales correspondientes. Sin embargo, hay seis (6) cuentas bancarias inactivas que se encuentran en proceso de identificación y depuración de las conciliaciones bancarias desde noviembre de 2011.</t>
  </si>
  <si>
    <t>H89R15. Registro de Intereses de Mora, Sanciones, Recargos, Otros.
Durante la vigencia de 2015, el Instituto causó en la cuenta Gastos Impuesto Predial Unificado (512001) y (522001) la suma de $50.498 millones, incluido los intereses de mora, sanciones, recargos y otros, originados por la falta de oportunidad en el pago de estos impuestos, generando una sobrestimación en cuantía indeterminada en la cuenta de Gastos Impuesto Predial Unificado por la inclusión de esos conceptos; situación similar se evidencia con la causación de Gastos por Servicios Públicos.</t>
  </si>
  <si>
    <t>SMA</t>
  </si>
  <si>
    <t>SG</t>
  </si>
  <si>
    <t>Efectuar seguimiento a los compromisos adquiridos.</t>
  </si>
  <si>
    <t>Informes semestrales</t>
  </si>
  <si>
    <t xml:space="preserve">Acción 1 . 
1. Celebrar entre el contratista y las comunidades un acuerdo que contenga los criterios o metas, relativo a la ejecución de los recursos del Invías asignados a los proyectos.        
2. Publicar un informe de seguimiento con los avances de cumplimiento de los acuerdos.  </t>
  </si>
  <si>
    <t>Celebrar Comité para aprobación de restructuración financiera del contrato.</t>
  </si>
  <si>
    <t>Documento soporte de la reestructuración financiera para el cumplimiento de los compromisos</t>
  </si>
  <si>
    <t xml:space="preserve">Efectuar informe del cumplimiento del EIA, PMA y licencias que se le solicitará de manera cuatrimestral a la interventoría por parte del supervisor o gestor del proyecto o contrato. </t>
  </si>
  <si>
    <t xml:space="preserve"> Informe de cumplimiento cuatrimestral</t>
  </si>
  <si>
    <t xml:space="preserve">H36R16. Seguimiento al cumplimiento de las obligaciones de la licencia ambiental convenio 583 de 1996.
Mediante la resolución 762 de 1997, el Ministerio de Medio Ambiente (ahora Ministerio de Medio Ambiente y Desarrollo Sostenible – MADS), confiere al Invías Licencia ambiental Ordinaria para el proyecto “Construcción de la Conexión Vial entre los Valles de Aburrá y del Río Cauca”, inscrito dentro del Convenio 583 de 1996. 
Acción 1.
</t>
  </si>
  <si>
    <t xml:space="preserve">H36R16. Seguimiento al cumplimiento de las obligaciones de la licencia ambiental convenio 583 de 1996.
Mediante la resolución 762 de 1997, el Ministerio de Medio Ambiente (ahora Ministerio de Medio Ambiente y Desarrollo Sostenible – MADS), confiere al Invías Licencia ambiental Ordinaria para el proyecto “Construcción de la Conexión Vial entre los Valles de Aburrá y del Río Cauca”, inscrito dentro del Convenio 583 de 1996. 
Acción 2.
</t>
  </si>
  <si>
    <t>Acción 2. 
1. Impulso procesal con el fin de evitar una sanción pecuniaria.       
2. Realizar obras de Estabilización para mitigar daño ambiental.</t>
  </si>
  <si>
    <t>1. Adquirir predio Depósito " El galpón",   ubicado en el corregimiento palmitas, vereda la Frisola (Antioquia), que corresponde a la conexión vial Valle de Aburrá del Rio Cauca.        2. Contratar consultoría para concepto técnico con el fin de realizar Obras de Estabilización. 3. Por parte del Gestor del Proyecto y Gestor Predial, realizar un informe de la adquisición del predio, consultoría y obras de estabilización, donde se evidencie el cumplimiento a la medida correctiva. 4. Adelantar actuaciones procesales para defensa de la Entidad.</t>
  </si>
  <si>
    <t>Reporte de actuaciones - Informe</t>
  </si>
  <si>
    <t xml:space="preserve">1. Determinar el alcance del acuerdo y desvirtuar el detrimento anexando las actas de acuerdo y contrato de obra con la comunidad.
2. Celebrar convenios y/o contratos con las comunidades donde se indique el objeto, controles y garantías de los recursos aportados para el proyecto o contrato.     </t>
  </si>
  <si>
    <t xml:space="preserve">1. Solicitar a la interventoría Informe soportado donde se evidencie el  seguimiento de los recursos invertidos en el contrato  y   las actas de acuerdo y contrato de obra con la comunidad. 
2. Presentar informe de la aplicación de  controles a los recursos comprometidos en la Consulta previa de futuros proyectos y el estado actual de la obra.  </t>
  </si>
  <si>
    <t>Informe presentado por el gestor social</t>
  </si>
  <si>
    <t>H39R16.  Puesto de Salud Kilómetro 9 - Consulta Previa.
Dentro de los compromisos de la Consulta Previa con el Consejo Comunitario de la Comunidad Negra de la Cuenca Baja del Río Calima Resolución 015 de septiembre 15 de 1998, está la construcción del Puesto de Salud Kilómetro 9, por un valor de $175.000.000, valor pagado por INVIAS en las actas de obra del Contrato 1514 de 2015, sin embargo, se observó en visita al puesto de salud que la obra no se ha terminado , pese a que el contrato citado ya terminó su plazo de ejecución.</t>
  </si>
  <si>
    <t xml:space="preserve">Culminar las acciones relacionadas en el informe,  tendientes a lograr el cierre predial del contrato 407 de 2010. </t>
  </si>
  <si>
    <t>Informe sobre seguimiento a los compromisos</t>
  </si>
  <si>
    <t>H55R16. Estado de la gestión predial del Proyecto para su respectivo cierre. 
Se detectó que se encuentra pendientes en el desarrollo de actividades prediales.</t>
  </si>
  <si>
    <t xml:space="preserve">1. Gestionar recursos para la adquisición de los predios requeridos para continuar con el proyecto, soportados en la mesa trabajo No 7 del 28 mayo de 2013.                    
2. Una vez expedida la Resolución ANT incluirlos en el inventario predial Invías.      
3. Gestionar recursos para la adquisición de predios y culminación de adquisición ( faltante) y realizar un cronograma de inversión.
4. Establecer un cronograma para realizar acciones y  impulsos procesales a las querellas de restitución de bienes de uso público.                               
5. Requerir a propietarios para entrega de la escritura debidamente registrada.
6. Realizar ajuste al diseño del proyecto con el propósito de mitigar impactos de tipo predial social y ambiental.                              </t>
  </si>
  <si>
    <t xml:space="preserve">Notificar al contratista del contrato 407 de 2010 y solicitar el reintegro mediante las acciones administrativas y judiciales de valor ejecutado que no corresponden al proyecto.                                                                                                                                                                                                                                                                       </t>
  </si>
  <si>
    <t xml:space="preserve">1. Notificar a contratista mediante oficio. 
2. Realizar acciones administrativas y judiciales para reintegro.
</t>
  </si>
  <si>
    <t>Comprobante de ingreso de los recursos( SIIF)</t>
  </si>
  <si>
    <t xml:space="preserve">H57R16. Elaboración de insumos prediales.
El Invías reconoció y pagó la suma de $3.8 millones al Consorcio que se le adjudicó el contrato No. 407 de 2010, valor que correspondió a la elaboración de unos insumos prediales que no eran requeridos para el proyecto Desarrollo Vial Transversal del Sur. Módulo 1. Construcción de la Variante San Francisco–Mocoa, suma que fue reconocida por el Instituto mediante acta predial No.2 de octubre de octubre 10 de 2012.
</t>
  </si>
  <si>
    <t>Culminar las acciones relacionadas en el informe de auditoria,  tendientes a lograr el cierre predial del contrato 544 de 2012.</t>
  </si>
  <si>
    <t xml:space="preserve">1. Adecuar procedimiento para monitoreo de trámite de aclaración de cabida y linderos en desenglobe del predio adquirido                     2. Conforme al manual de interventoría calcular, aclarar y controlar adecuadamente la inversión de la gestión Social y predial, en el proyecto. 3. Realizar periódicamente consulta del estado jurídico de los predios requeridos y adquiridos, a la Oficina de Registro e Instrumentos Públicos    interponer Derecho de petición a la oficina de registro e instrumentos públicos con el objeto de solicita agilizar y dar prelación por tratarse proyecto de infraestructura vial. 4. Exigir en el pago de las actas prediales  soportes de pago: (Consignaciones, constancias de transferencia electrónicas, certificado de cuenta bancaria). 5. Aclarar a través del concepto técnico de la firma interventora, en que haga referencia al desistimiento de la expropiación y en lo financiero aclarar que los recursos destinados a la expropiación se reasignan para adquirió de dos (2) predios y una mejora. </t>
  </si>
  <si>
    <t>Informe que contenga todas las acciones pendientes en la gestión predial y  soportes</t>
  </si>
  <si>
    <t xml:space="preserve">H101R16. Reconocimiento Bienes de Uso Público.
La cuenta (17) Bienes de Uso Público - BUP por $25.796.397 millones, presenta incertidumbre en cuantía indeterminada, debido a que la Entidad no reconoció a 31 de diciembre de 2016 el total de predios que hacen parte fundamental de los Bienes de Uso Público de propiedad de Invías y los transferidos por las entidades  de las vías a nivel nacional de los modos: Vial, Férreo y Portuario, incluido el fluvial. Hecho que afecta en cuantía indeterminada la cuenta (3225) Patrimonio Institucional - Incorporado.
Acción 1.
</t>
  </si>
  <si>
    <t xml:space="preserve">H101R16. Reconocimiento Bienes de Uso Público.
La cuenta (17) Bienes de Uso Público - BUP por $25.796.397 millones, presenta incertidumbre en cuantía indeterminada, debido a que la Entidad no reconoció a 31 de diciembre de 2016 el total de predios que hacen parte fundamental de los Bienes de Uso Público de propiedad de Invías y los transferidos por las entidades  de las vías a nivel nacional de los modos: Vial, Férreo y Portuario, incluido el fluvial. Hecho que afecta en cuantía indeterminada la cuenta (3225) Patrimonio Institucional - Incorporado.
Acción 2. 
</t>
  </si>
  <si>
    <t>Reporte sobre depuración y actualización del aplicativo</t>
  </si>
  <si>
    <t>La causa no es atribuible directamente a Invías debido a que es una gestión que depende de terceros como el IGAC, Superintendencia de Notariado y Registro, entre otras, si se encuentra dentro del marco de sus competencias, adelantar las gestiones tendientes a obtener la totalidad de los documentos que garanticen el soporte de titularidad, el cual es fundamental como soporte del registro contable.</t>
  </si>
  <si>
    <t xml:space="preserve">Restituir el predio titulado por el INCODER . </t>
  </si>
  <si>
    <t>Solicitar a la Dirección Territorial Cundinamarca la restitución del predio.</t>
  </si>
  <si>
    <t>Legalización de título</t>
  </si>
  <si>
    <t>Deficiencias en el control y administración sobre los bienes del Invías.</t>
  </si>
  <si>
    <t>H121R14. Titulación de los predios del Invías por parte del INCODER.
El Instituto Colombiano de Desarrollo Rural - Incoder, durante el 2013 procediera a la parcelación, entrega y titularización de un lote que hace parte del corredor del Sur , desconociendo la propiedad que sobre el mismo tiene el Invías. Esta situación fue detectada con ocasión de la ejecución del Contrato No. 1346 de 2014, sin que hasta el momento se haya evidenciado acción alguna para la recuperación del predio.</t>
  </si>
  <si>
    <t>H123R14. Registro de terrenos en la contabilidad.
Existen  291 predios registrados a nombre del Invías, de los cuales no se encuentran reconocidos en la contabilidad 173.
Acción 3.</t>
  </si>
  <si>
    <t>Conciliar los predios identificados con los reportados por la Contraloría General de la Republica con los registrados contablemente y los registrados por el Grupo de Bienes Inmuebles de la Subdirección Administrativa.</t>
  </si>
  <si>
    <t>1. Conciliar base de datos de la unidad ejecutora con los registros contables y efectuar los ajustes que se determinen. 
2. Solicitar a las unidades ejecutoras la relación de los bienes férreos recibidos, conciliar las cifras con las registradas en la contabilidad, y efectuar los registros contables pertinentes.</t>
  </si>
  <si>
    <t>H131R14. Coordinación interinstitucional.
De acuerdo con el análisis de la situación legal y de propiedad de los predios del Invías, se observa que existen diferencias entre la información reportada por entidades como el Instituto Geográfico Agustín Codazzi- IGAC.
Acción 1.</t>
  </si>
  <si>
    <t xml:space="preserve">H131R14. Coordinación interinstitucional.
De acuerdo con el análisis de la situación legal y de propiedad de los predios del Invías, se observa que existen diferencias entre la información reportada por entidades como el Instituto Geográfico Agustín Codazzi- IGAC.
Acción 2. </t>
  </si>
  <si>
    <t>1. Establecer un convenio interadministrativo entre el IGAC, Superintendencia de Notariado y registro, para que se cruce información de interés para el saneamiento, una vez termine la restricción de Ley de garantías. 
2. Realizar cruce de  información.</t>
  </si>
  <si>
    <t>1.  Convenio interadministrativo y/o institucional.    
 2. Reportes de actualización base de datos (2).</t>
  </si>
  <si>
    <t>1. Actualizar apéndice ambiental en lo correspondiente a los tiempos.
2.  Solicitar informe a la interventoría, en el que consigne las causales de incumplimiento y advertir la transgresión realizada a lo pactado en el contrato de interventoría y al manual de Interventoría.</t>
  </si>
  <si>
    <t>Apéndice modificado</t>
  </si>
  <si>
    <t>1. Incluir en los pliegos de condiciones de todos los contratos  establecer la obligatoriedad de que los contratistas sean los titulares de licencias  y permisos.
2.   Realizar de acuerdo al plan de Manejo ambiental un procedimiento que minimice la afectación en los predios.</t>
  </si>
  <si>
    <t>1. Pliegos ajustados.  
2. Procedimiento implementado.</t>
  </si>
  <si>
    <t>H5R14. La Corporación Autónoma Regional del Quindío – CRQ, mediante Resolución 952 del 18 de octubre de 2013, impuso multa por la suma de $2.927.500.000 al Instituto Nacional de Vías- Invías, por la afectación ambiental a los recursos agua y suelo al realizarse vertimiento de aguas residuales industriales, en los predios denominados La América, La América I y la Cucarronera, ubicados en las veredas El Túnel y Buenos Aires Alto del Municipio de Calarcá.
Acción 1.</t>
  </si>
  <si>
    <t>Acción 1.
1. Establecer en los pliegos de condiciones de todos los contratos la obligatoriedad de que los contratistas sean los titulares de licencias  y permisos.
2. Realizar de acuerdo al plan de Manejo ambiental un procedimiento que minimice la afectación en los predios citados.</t>
  </si>
  <si>
    <t>H5R14.  La Corporación Autónoma Regional del Quindío – CRQ, mediante Resolución 952 del 18 de octubre de 2013, impuso multa por la suma de $2.927.500.000 al Instituto Nacional de Vías- Invías, por la afectación ambiental a los recursos agua y suelo al realizarse vertimiento de aguas residuales industriales, en los predios denominados La América, La América I y la Cucarronera, ubicados en las veredas El Túnel y Buenos Aires Alto del Municipio de Calarcá. 
Acción 2.</t>
  </si>
  <si>
    <t>Debilidades de control y seguimiento a la licencia de Vertimientos por parte del Instituto Nacional de Vías - Invías.
En consideración a lo anterior, solo se dará el traslado a la incidencia penal, puesto que el Ministerio Público ya fue comunicado como consecuencia de la parte resolutoria del acto administrativo que impone la multa.</t>
  </si>
  <si>
    <t>Debilidades de control y seguimiento a la licencia de Vertimientos por parte del Instituto Nacional de Vías - Invías.</t>
  </si>
  <si>
    <t>Realizar seguimiento a la demanda adelantada por el Instituto, frente al Acto administrativo emanado del ANLA.</t>
  </si>
  <si>
    <t>Acción 2.
Impulsos procesales necesarios a la demanda.</t>
  </si>
  <si>
    <t>Informe semestral anexando soportes</t>
  </si>
  <si>
    <t>Esta situación se presenta porque el Invías desconoce la totalidad de los bienes que son de su propiedad.</t>
  </si>
  <si>
    <t>Informe de predios saneados</t>
  </si>
  <si>
    <t xml:space="preserve">1. Asignar recurso humano y tecnológico para adelantar la inclusión de la información y establecer un convenio interadministrativo entre el IGAC, Superintendencia de Notariado y registro, para que se cruce información de interés para el saneamiento. una vez culmine las restricción de la Ley de garantías.         
2. Depurar los predios evidenciados por la contraloría para su saneamiento y gestionar el cambio de destinación. </t>
  </si>
  <si>
    <t>1. Realizar ante el IGAC el cambio de destino económico de los predios y ante las secretarias de hacienda Municipales la exención de impuestos.          
2. Establecer un convenio interadministrativo entre el IGAC, Superintendencia de Notariado y registro, para que se cruce información de interés para el saneamiento. Una vez culmine las restricción de la Ley de garantías.</t>
  </si>
  <si>
    <t>Reporte predios saneados y convenio</t>
  </si>
  <si>
    <t>H114R14. Pago predial y valorización de bienes de uso público.
El Invías ha pagado dicho impuesto sobre 637 predios en 2013 y 618 en 2014. Esta situación genera desgaste administrativo, por las gestiones que debe efectuar el Invías para solicitar el reembolso de recursos.
Acción 1.</t>
  </si>
  <si>
    <t>H114R14. Pago predial y valorización de bienes de uso público.
El Invías ha pagado dicho impuesto sobre 637 predios en 2013 y 618 en 2014. Esta situación genera desgaste administrativo, por las gestiones que debe efectuar el Invías para solicitar el reembolso de recursos.
Acción 2.</t>
  </si>
  <si>
    <t>Acción 2.
Solicitar la exclusión del pago de impuesto predial.</t>
  </si>
  <si>
    <t>Depurar los predios para su saneamiento e inclusión en el aplicativo por parte de la Subdirección de Medio Ambiente.</t>
  </si>
  <si>
    <t xml:space="preserve">1. Solicitar el saneamiento automático ante las oficinas de registro publico y ante el IGAC, la asignación de cedula catastral de las predios adquiridos.
2. Depurar los predios para su saneamiento e inclusión en el aplicativo por parte de la Subdirección de Medio Ambiente. </t>
  </si>
  <si>
    <t>Reportes</t>
  </si>
  <si>
    <t>H116R14. Depuración inmuebles del Invías.
Los predios comprados para los diferentes proyectos, Bienes de Uso Público y Bienes Fiscales de propiedad del Invías, existe un número importante que no cuenta con el Folio de Matricula Inmobiliaria , registro idóneo para demostrar la propiedad que sobre los mismos tiene el Invías; En consecuencia la información sobre los bienes de propiedad del Invías es inexacta.</t>
  </si>
  <si>
    <t>Identificar los predios observados por la contraloría  en cuanto a cantidad, valor y estado actual.</t>
  </si>
  <si>
    <t xml:space="preserve">1. Identificar los predios observados por la contraloría  en cuanto a cantidad, valor y estado actual. 
2. Crear mecanismo interinstitucional (formato) que permita al Invías tener conocimiento de los predios no utilizados, por parte de la ANI, en una periocidad de cada tres (3) meses. </t>
  </si>
  <si>
    <t xml:space="preserve">Informes sobre predios </t>
  </si>
  <si>
    <t>H120R14. Predios corredores viales.
En relación con los corredores viales: Peaje de Andes – Zipaquirá, Mosquera –Facatativá, Ubaté - Chiquinquirá – Sáchica, Patios – Guasca, Chipaque – Quetame, Espinal – Ibagué, Ocaña – Tibú y Arjona – Codazzi; el Invías no tiene la información referente al  número de predios adquiridos, valor de la compra, área, número de matrícula inmobiliaria y titular actual, entre otros; también adolece de información relacionada con los inmuebles que actualmente se encuentran invadidos o con alguna limitación de dominio .</t>
  </si>
  <si>
    <t>Depurar y actualizar la base de datos predial de la Subdirección de Medio Ambiente y Gestión Social.</t>
  </si>
  <si>
    <t xml:space="preserve">1. Depurar y actualizar la base de datos predial de la Subdirección de Medio Ambiente donde se incluya además los predios invadidos.                       
2. Asignar recurso humano y tecnológico para adelantar la inclusión de la información y establecer un convenio interadministrativo entre el IGAC, Superintendencia de Notariado y Registro, para cruzar información de interés con el fin de lograr su saneamiento.
</t>
  </si>
  <si>
    <t>H124R14. En algunas oportunidades se presenta cambio de trazado y algunos predios quedan disponibles, los cuales no se consideran bienes de uso público sino bienes fiscales que deben estar registrados en la cuenta 16 Propiedad Planta y Equipo. El INVÍAS reportó la existencia de 429 predios disponibles por valor de $4.955 millones que no se encuentran registrados contablemente.</t>
  </si>
  <si>
    <t>Falta de registro y clasificación predial.</t>
  </si>
  <si>
    <t xml:space="preserve">Identificar, depurar  y reportar a la Subdirección Administrativa la relación de los 429 predios disponibles que no se encuentren registrados como bienes fiscales. </t>
  </si>
  <si>
    <t xml:space="preserve">Informe de predios depurados </t>
  </si>
  <si>
    <t>Adquirir los predios requeridos para la terminación de las obras de los contratos 544-2012; 581-2012;570-2012; 807-2009; 794-2009;  1433-2011 y el 780-2009.</t>
  </si>
  <si>
    <t xml:space="preserve">Adquirir los predios requeridos para terminación de las obras e iniciar procesos de expropiación.                                                     </t>
  </si>
  <si>
    <t>Informe sobre adquisición predial</t>
  </si>
  <si>
    <t xml:space="preserve">H2R15. Imposición de sanciones por manejo ambiental.
La Autoridad Nacional de Licencias Ambientales – ANLA, mediante Resolución 186 del 3 de marzo de 2014 impuso multa al Instituto Nacional de Vías.
En virtud de lo anteriormente expuesto, existe un presunto detrimento patrimonial por $2.626.88 millones con ocasión de la multa impuesta por la ANLA al Invías. </t>
  </si>
  <si>
    <t xml:space="preserve">Informe </t>
  </si>
  <si>
    <t>H3R15. Proceso de negociación del predio del tramo Quindío con número de ficha predial Q-OO1B.
Deficiencias en la gestión oportuna en el desarrollo de la negociación del predio con ficha Q-OO1B, se hace Oferta de Compra el 05 de febrero de 2014, mediante oficio del Invías SMA 5543, cuando el avalúo ya se encontraba vencido, no obstante  lo que indica el artículo 19 del  Decreto 1420 de 1998, que “Los avalúos tendrán una vigencia de un (1) año, contados desde la fecha de su expedición (…)”. Se hace claridad que la negociación se surtió con el avalúo de la vigencia 2012.</t>
  </si>
  <si>
    <t xml:space="preserve">Aplicar y ejercer control de cumplimiento de la adquisición de predios desde la oferta de compra, hasta la adquisición voluntaria o por expropiación para evitar el vencimiento de los términos, mediante las mesas de trabajo entre contratista e interventoría. Check list.                                                               </t>
  </si>
  <si>
    <t>Control y seguimiento de predios mediante mesas de trabajo y chec list.</t>
  </si>
  <si>
    <t xml:space="preserve">Reporte de cumplimiento </t>
  </si>
  <si>
    <t xml:space="preserve">H20R15. Determinación del riesgo predial. 
Contrato Puente Pumarejo  642  de 2015.
Revisada la Matriz de Riesgos de la licitación pública LP-DO-GGP-076-2014, se determinó que el tema predial no fue incluido. Frente a dicha situación la Entidad no suministró justificación.
En Clausula tercera, del contrato en el literal (g), indica que el valor de la provisión para gestión predial y compra de predios, incluido IVA del 16% sobre el total de este ítem corresponde a $10.000 millones; y al comparar con la sumatoria de los valores de los avalúos reportados en la sabana predial   de febrero de 2016, adicionando el valor del predio de la Gobernación del Atlántico , asciende a una suma de $11.628 millones de pesos, es decir al corte del presente informe se presenta un desfase de recursos del orden de $1.628 millones, ya que faltan todavía algunos predios por avalúo.  </t>
  </si>
  <si>
    <t>1. Incorporar en el documento "Apéndice Predial" de los procesos contractuales un numeral que haga referencia al Diagnóstico Predial, asignando recursos.
2. Apropiar los recursos necesarios en la etapa de estructuración del proceso contractual  de consultoría para que se elabore  el Diagnóstico predial conforme lo ordenado por la Ley de Infraestructura.</t>
  </si>
  <si>
    <t>1. Incluir en el "Apéndice Predial" de los procesos contractuales un numeral con Diagnostico Predial. 
2. Apropiación de recursos e informe de ejecución de los recursos apropiados para el Diagnostico predial conforme lo ordenado por la Ley de Infraestructura.</t>
  </si>
  <si>
    <t>1. Apéndice predial.                    
2. Documento soporte de apropiación.</t>
  </si>
  <si>
    <t xml:space="preserve">1. Incluir parámetros técnicos de valoración en los apéndices prediales del Invías, para que su tasación sea equitativa.                                                                     
2. Metodología para el cálculo del porcentaje de tasación que se pueda manejar sobre el valor total unitario del terreno en tierra firme de valoración.                                                </t>
  </si>
  <si>
    <t xml:space="preserve"> 1. Apéndices prediales con parámetros técnicos.
2. Metodología para el cálculo del Porcentaje único de tasación sobre el valor total unitario del terreno en tierra firme de valoración.                                                </t>
  </si>
  <si>
    <t xml:space="preserve">Criterios establecidos </t>
  </si>
  <si>
    <t>H21R15. Metodología para valorar rondas hidráulicas. Contrato Puente Pumarejo  642  de 2015.
Ausencia de parámetros técnicos de valoración en  el Apéndice Predial, que permitan ejercer un control efectivo, para la  verificación del precio asignado a los terrenos  paralelos a cuerpos de agua, denominados zonas de rondas hidráulicas.</t>
  </si>
  <si>
    <t xml:space="preserve">H23R15. Gestión predial desplegada por el contratista. Contrato 409 de 2010 Mejoramiento y Mantenimiento del Corredor Tumaco – Pasto – Mocoa.
Se determinó que la gestión predial del contrato quedó inconclusa, teniendo en cuenta que la terminación de éste, correspondió al 31 de marzo de 2016 y que el Invías efectuó delegación para la realización la gestión predial al contratista.
Se presenta  pendientes sin resolverse hasta el momento, como: Escrituración y pagos, expropiación entre otros. Así mismo,  se informa que se encuentra en proceso la elaboración del acta de cierre predial. </t>
  </si>
  <si>
    <t xml:space="preserve">Adquirir y legalizar los predios requeridos para terminación de las obras.                                                                                                                                                                    </t>
  </si>
  <si>
    <t xml:space="preserve">1. Seguimiento ante la alcaldía.                                         
2. Realizar pago contra escritura.                                        
3. Reiterar solicitud ante IGAC.
4. Apropiar recursos para dar cumplimiento al objeto de la adquisición predial ( voluntaria o de expropiación).                                                                           
5. Iniciar proceso de aclaración d cabida linderos  de acuerdo a resolución del IGAC en los casos que sea necesario ante notaria para posterior registro.     </t>
  </si>
  <si>
    <t xml:space="preserve">Informe de gestión predial </t>
  </si>
  <si>
    <t xml:space="preserve">Adquirir y legalizar los predios requeridos para terminación de las Obras.                                                                                                                                                                    </t>
  </si>
  <si>
    <t xml:space="preserve">Con acta de recibo definitivo y soportes anexos, demostrar el no pago doble sobre predio N° Paso montaña 003I Contrato 203 de 2008. </t>
  </si>
  <si>
    <t xml:space="preserve">Actualizar informe de seguimiento financiero al proyecto con acta de recibo de contrato y soportes anexos para demostrar el no pago doble sobre predio N° Paso montaña 003I Contrato 203 de 2008. </t>
  </si>
  <si>
    <t>Carpetas organizadas</t>
  </si>
  <si>
    <t xml:space="preserve">1. Aplicar y ejercer control de cumplimiento de la adquisición de predios desde la oferta de compra, hasta la adquisición voluntaria o por expropiación para evitar el vencimiento de los términos, mediante las mesas de trabajo entre contratista e interventoría. Check list.                                                                                          
2. Adquirir y legalizar los predios requeridos para terminación de las obras.                                                                                                                                                                                                                    </t>
  </si>
  <si>
    <t>1. Informe estado de los procesos de expropiación con soportes.                                                                              
2. Inventario de predios pendientes de pago por no aceptación de oferta e iniciar los procesos de expropiación.</t>
  </si>
  <si>
    <t xml:space="preserve">Adquirir y legalizar los predios requeridos para terminación de las obras.                                                                                                                                                                                                                    </t>
  </si>
  <si>
    <t>1. Definir inventario de los predios adquiridos, y colocarlos a la vigilancia del Municipio correspondiente.                                                                                 
2. Mediante escrito, solicitar al municipio de Floridablanca definir la tradición (traspaso) del predio compensado y descargarlo del inventario del Invías.</t>
  </si>
  <si>
    <t>Deficiencia en la supervisión predial.</t>
  </si>
  <si>
    <t xml:space="preserve">H24R15. Balance del estado de la gestión predial. Contrato 203 De 2008 - Ancón Sur Primavera Camilo C Bolombolo. Departamento de Antioquia.
El contrato de obra  finalizó el 31 de enero de 2015, sin embargo, la gestión de  adquisición predial quedo inconclusa; lo anterior, basado en los resultados obtenidos del análisis de la información de la sabana predial, se puede concluir que se presentan casos de predios entregados para el desarrollo de las obras con pagos pendientes y por ende sin el proceso de escrituración y registro a favor de la entidad Estatal.
</t>
  </si>
  <si>
    <t>H25R15. Proceso de negociación del predio con la ficha predial no. Paso Montaña 003 I. Contrato 203 De 2008.
Al revisar la información del proceso de negociación se detectó que el Invías  pagó dos (2) veces una misma área, dicha franja se  localiza entre la abscisa  inicial Km3+240,34 y la abscisa final km 3+306,35, en la vereda la Miel.</t>
  </si>
  <si>
    <t>Deficiencia en la aplicación de controles orientados a garantizar el cumplimiento de los principios de la gestión pública.</t>
  </si>
  <si>
    <t>H26R15. Documentación que soporta el proceso de adquisición predial. Contrato 203 de 2008.
La Contraloría efectúo solicitud de las carpetas prediales  sobre una selectiva, las cuales deberían contener la totalidad de la información generada en el proceso de adquisición, asegurando el adecuado procedimiento en el ámbito jurídico y técnico; y así  garantizar  la adquisición de los predios sin vicios y a un justo precio. Sin embargo, algunas de éstas  no cuentan con  toda la documentación soporte.</t>
  </si>
  <si>
    <t>Deficiencia en la conservación, uso y manejo de los documentos de forma organizada, tal como lo establece el artículo 3° de la ley 590 de 1994.</t>
  </si>
  <si>
    <t xml:space="preserve">H27R15. Aplicación oportuna del proceso de expropiación. Contrato 203 de 2008.
Con base en la revisión de la sabana predial  se determinó la existencia de predios que fueron ofertados durante la vigencia 2010, y que los propietarios no aceptaron la enajenación voluntaria. Al respecto, se evidenció que en algunos casos se inició tardíamente la expedición de la resolución de expropiación, para iniciar dicho proceso y para otros predios, la Subdirección del Medio Ambiente y Gestión Social aún no ha proferido dicho acto administrativo, aunado a que el contrato finalizó el 31 de enero de 2015. 
(a) Para el coso del predio identificado con la ficha predial 009 B I, el cual fue notificado para oferta de compra en  marzo 09 de 2010, y que  a vigencia de 2016, el INVIAS  informa  que aún no se ha iniciado el proceso de expropiación, es decir 6 años después. 
</t>
  </si>
  <si>
    <t>No aplicación oportuna de la expropiación.</t>
  </si>
  <si>
    <t xml:space="preserve">H28R15. Cierre de la gestión predial del contrato 203 de 2008.
Teniendo en cuenta la finalización del contrato, el día 22 de diciembre de 2015, se detectaron  algunos temas  pendientes de cierre, que a continuación se relacionan: 
• Las obras objeto del contrato afectaron el predio donde funcionaba la institución educativa Gustavo Duarte.
• El Instituto indica  que de los 25 expedientes prediales están pendientes por entregar 6 predios por concepto compensación paisajística, toda vez que se encuentran en trámites notariales y de registro. </t>
  </si>
  <si>
    <t>No adecuada administración de los predios de uso público adquiridos en desarrollo de los proyectos viales.</t>
  </si>
  <si>
    <t xml:space="preserve">1. Asignar a la Subdirección recursos para asumir costos para las actuaciones procesales de expropiación por vía Judicial.                                                                     
2. Iniciar los procesos de expropiación dentro de los  términos de Ley, una vez la oferta de compra no ha sido aceptada.                                                                                                              </t>
  </si>
  <si>
    <t>H63R15. Seguimiento y coordinación en el proceso de la defensa jurídica en los procesos de expropiación.
Existe desinformación y falta de coordinación respecto de los encargados de llevar a cabo los procesos de expropiación, toda vez que no tienen claro los trámites presupuestales cuando se requieren.
Contrato 203-2007:
- Radicado 2013-621: El apoderado manifiesta que no existe disponibilidad presupuestal para gastos procesales, por lo que no se ha enviado edicto por correo certificado al demandado.
La Entidad manifestó  que en el proceso de expropiación adelantado con ocasión de la Transversal del Cusiana  (Contrato 807 de 2009), no hay dependiente judicial que pueda revisar los estados del proceso,  para poder atender en forma oportuna los requerimientos del juzgado.
Acción 1.</t>
  </si>
  <si>
    <t>Acción 1.
1. Remitir a la Subdirección de Medio Ambiente y Gestión Social de la Entidad, memorando en el cual se precisen las dependencias y procedimientos que se deben adelantar para sufragar los gastos procesales dependiendo su origen y además, de si se encuentra o no el contrato de obra en ejecución; así como socializar con los abogados de la Oficina Asesora Jurídica que manejan procesos de expropiación asumidos a partir de la Resolución No. 344 de 2017.
2. Comunicar a través de memorando a la Subdirección de Medio Ambiente y Gestión Social de la Entidad y se socializará con  los abogados de la Oficina Asesora Jurídica que manejan procesos de expropiación asumidos a partir de la Resolución No. 344 de 2017, la necesidad de que en aquellos procesos de expropiación cuyo contrato de obra no se encuentre en ejecución, a efectos de que se realice, al menos, una visita quincenal al juzgado a verificar los movimientos procesales en aquellos procesos en los que figure como apoderado judicial.</t>
  </si>
  <si>
    <t>H63R15. Seguimiento y coordinación en el proceso de la defensa jurídica en los procesos de expropiación.
Existe desinformación y falta de coordinación respecto de los encargados de llevar a cabo los procesos de expropiación, toda vez que no tienen claro los trámites presupuestales cuando se requieren.
Contrato 203-2007:
- Radicado 2013-621: El apoderado manifiesta que no existe disponibilidad presupuestal para gastos procesales, por lo que no se ha enviado edicto por correo certificado al demandado.
La Entidad manifestó  que en el proceso de expropiación adelantado con ocasión de la Transversal del Cusiana  (Contrato 807 de 2009), no hay dependiente judicial que pueda revisar los estados del proceso,  para poder atender en forma oportuna los requerimientos del juzgado.
Acción 2.</t>
  </si>
  <si>
    <t>Lo anterior denota falta de coordinación por parte de las áreas involucradas.</t>
  </si>
  <si>
    <t>Acción 2.
Realizar las acciones administrativas y judiciales a que haya lugar.</t>
  </si>
  <si>
    <t>Allegar copia del oficio donde se constata que el pago adicional realizado por el contratista no fue objeto de reconocimiento económico con recursos del contrato, y que dicho pago no se realizó.</t>
  </si>
  <si>
    <t>Oficio</t>
  </si>
  <si>
    <t>1. Socialización del Proyecto con comunidades.             
2. Ejercer control por la interventoría al contratista para el pago oportuno de predios y mejoras para dar viabilidad y agilización al proyecto.                               
3. Presentar evidencia de las actas de compromiso sobre adquisición de mejoras.</t>
  </si>
  <si>
    <t xml:space="preserve"> Solicitar al contratista e interventoría el estado del proceso judicial que se adelante respecto a la propiedad de terceros.                                                                         </t>
  </si>
  <si>
    <t xml:space="preserve">1. Mantener control (Check list) sobre documentos que deben ser retenidos en las carpetas de los proyectos o contratos, para que  la comunicación sea oportuna al momento de ser requerida.                                                                                 
2. Requerir a la interventoría para que realice informe del estado de las carpetas prediales.  </t>
  </si>
  <si>
    <t>H15ECP. Desarrollo de las actividades de gestión predial, Contrato de Obra 654 de 2014. 
Se detectaron aspectos que han venido afectando el adecuado desarrollo de la gestión predial. En oficio elaborado por el contratista, informa a la interventoría sobre unos reconocimientos económicos adicionales a lo inicialmente establecido para los valores de Palmas y Tecas, en el proceso de enajenación voluntaria para uno de los predios afectados por el proyecto, al respecto se indica que "(...) la interventoría como la SMA ratifica que el pago adicional realizado por el contratista no seria objeto de reconocimiento económico con recursos del Contrato, respuesta que ha la fecha no ha sido objetada por parte del contratista". Sin embargo a éste Órgano de Control no le fue suministrada la comunicación donde se le da dicha respuesta al Contratista, pese a que se solicitaron los respectivos soportes relativos al tema.
Acción 1.</t>
  </si>
  <si>
    <t>Acción 1.
Evidenciar ante la contraloría, mediante copia del oficio, que el pago adicional realizado por el contratista no es objeto de reconocimiento económico con recursos del contrato y que dicho pago no se realizó.</t>
  </si>
  <si>
    <t>Acción 2.
1. Socializar el proyecto a las comunidades sobre la necesidad de adquirir las mejoras, con fundamento en las necesidades técnicas diagnosticadas.                         
2. Realizar la adquisición y gestión predial que corresponda.</t>
  </si>
  <si>
    <t>H15ECP. En el sector comprendido entre el K6+000 al K9+420, se encuentra pendiente definir la propiedad de dicha franja, que si bien ésta se encuentra inmersa en los terrenos adjudicados por el Incoder mediante la Resolución 525 de 2006 a favor de la comunidad negra organizada en e Consejo Comunitario Alto ira y frontera, tal adjudicación del precitado sector cuenta con una demanda por terceros que arguyen la titularidad de dichas tierras. El instituto al respecto indica que frente a los requerimientos de obra el proceso de adquisición predial no se ha iniciado en dicha zona, no obstante se informa que han llevado a cabo conversaciones con los demandantes, y el Instituto ha requerido al contratista para adelantar el respectivo análisis jurídico: El Instituto indica que "(...) a la fecha no presenta cambio alguno en la propiedad dado que a la fecha la titularidad es del Territorio Colectivo Alto Mira y Frontera, no existiendo a la fecha fallo del Consejo de Estado sobre dicha controversia."
Acción 3.</t>
  </si>
  <si>
    <t xml:space="preserve">Acción 3.
Realizar seguimiento al proceso que se adelanta respecto a la propiedad.  </t>
  </si>
  <si>
    <t>H15ECP. Como resultado de la revisión de una selectiva de las carpetas prediales se encontraron los siguientes aspectos, no sin antes indicar que ya han transcurrió 22 meses frente al plazo total de ejecución del contrato que corresponde a 29 meses. Lo anterior, con corte a septiembre de 2016.
Acción 4.</t>
  </si>
  <si>
    <t xml:space="preserve">1. Modificar los apéndices prediales en lo correspondiente a los tiempos de cumplimiento.             
2. Solicitar informe a la interventoría en el que consigne las causales de incumplimiento y advertir la transgresión realizada a lo pactado en el contrato de interventoría y al manual de Interventoría.  </t>
  </si>
  <si>
    <t>1. Modificación apéndice.                         
2. Informe.</t>
  </si>
  <si>
    <t xml:space="preserve">  Realizar el cierre predial. </t>
  </si>
  <si>
    <t xml:space="preserve">Presentar informe de verificación por parte de la interventoría sobre evaluación, comprobación, inspección y revisión de las fichas prediales. </t>
  </si>
  <si>
    <t>Presentar informe de la interventoría sobre verificación, evaluación, comprobación, inspección y revisión de las fichas prediales.</t>
  </si>
  <si>
    <t xml:space="preserve">1. Modificar el apéndice predial en lo correspondiente a los tiempos.
2. Informe de la interventoría en el que se consigne las causales de incumplimiento. </t>
  </si>
  <si>
    <t xml:space="preserve">H23ECP. Gestión predial desplegada en desarrollo del contrato 1787 de 2014. 
Con corte a noviembre de 2016, se encuentran aspectos pendientes dentro de la gestión predial delegada al Contratista, de conformidad con el corte de agosto 31 de 2016.
NUMERO DE FICHA PREDIAL: 007 I T2 RBC - 017B D T2 RBC - 072 DI T3 RBC -   073 DI T3 RBC y 119 I T3 RBC.
</t>
  </si>
  <si>
    <t xml:space="preserve">Presentar informe de cierre predial. </t>
  </si>
  <si>
    <t>SMF</t>
  </si>
  <si>
    <t>Suscribir convenio si da lugar.</t>
  </si>
  <si>
    <t xml:space="preserve">
Evidenciar la correcta planeación efectuada al dragado mediante el ejercicio de liquidación del presupuesto, de acuerdo con el volumen objetivo ejecutado, incluido o no el transporte del equipo en el ítem de dragado.</t>
  </si>
  <si>
    <t>Comparar el método de evaluación del presupuesto utilizado en el dragado inicial y el dragado adicional.</t>
  </si>
  <si>
    <t>Acción 1.
Reclasificar contablemente los ferrys y transbordadores.</t>
  </si>
  <si>
    <t>Deficiencias en el control de los elementos, generando subestimación en cuantía no determinada del saldo de la mencionada cuenta en estados financieros.</t>
  </si>
  <si>
    <t>N° Acciones</t>
  </si>
  <si>
    <t xml:space="preserve">
En caso de requerir alguna intervención en el muelle de Victoria Regia, que involucre inmuebles y  predios del Ministerio de Transporte, se adelantará la suscripción de convenio de cooperación entre el Ministerio de Transporte y el Invías.</t>
  </si>
  <si>
    <t>Acción 2.
Remitir al área de contabilidad los respectivos soportes de los cinco ferrys para su conciliación y contabilización.</t>
  </si>
  <si>
    <t>Remitir al Grupo Contabilidad los respectivos soportes.</t>
  </si>
  <si>
    <t xml:space="preserve">
Evidenciar que la construcción del muelle contaba con estudios y diseños adecuados a las necesidades del momento.</t>
  </si>
  <si>
    <t>Analizar la utilización del muelle de Puerto Gaitán.</t>
  </si>
  <si>
    <t xml:space="preserve">
Informar sobre la situación actual de los muelles.</t>
  </si>
  <si>
    <t xml:space="preserve">Analizar la utilización de cada uno de los muelles.
</t>
  </si>
  <si>
    <t xml:space="preserve">
Solicitar al Ministerio de Transporte un informe sobre el avance del CONPES de expansión vial, en el cual se incluyo la vía de acceso al Muelle de la Banqueta.</t>
  </si>
  <si>
    <t xml:space="preserve">Remitir oficio al Ministerio de Transporte solicitando informe sobre el Plan de Expansión Vial.
</t>
  </si>
  <si>
    <t>Oficio y respuesta</t>
  </si>
  <si>
    <t xml:space="preserve">
Evidenciar que el muelle de la Banqueta esta dentro de la ronda del río y por tanto es un BUP.</t>
  </si>
  <si>
    <t xml:space="preserve">
Exigir el cumplimiento a los municipios de las obligaciones establecidas en los contrataos de comodato de los ferrys.</t>
  </si>
  <si>
    <t>Oficiar a los municipios para que remitan los informes y realicen los mantenimientos correspondientes anexando soportes (9 ferrys).</t>
  </si>
  <si>
    <t>Conseguir los documentos soportes.</t>
  </si>
  <si>
    <t xml:space="preserve">
Exigir el cumplimiento a los municipios de las obligaciones establecidas en los contratos de comodato de los ferrys.</t>
  </si>
  <si>
    <t>Oficiar a los municipios para que remitan los informes sobre la utilización de los equipos de transporte.</t>
  </si>
  <si>
    <t>Oficios</t>
  </si>
  <si>
    <t>H124R16.Utilización equipos de transporte. 
El manual de funciones de la Subdirección Marítima y Fluvial, establece entre otras la función de Administrar integralmente los procesos de construcción, conservación, rehabilitación, balizaje, dragados y de seguridad en la infraestructura a su cargo.</t>
  </si>
  <si>
    <t>Revisar y actualizar los BUP correspondientes a la unidad ejecutora y remitirlos al Grupo de Contabilidad y el Grupo de Inventarios.</t>
  </si>
  <si>
    <t>Informe de actualización de muelles</t>
  </si>
  <si>
    <t xml:space="preserve">
Conciliar la información de los registros contables de los elementos entre la unidad ejecutora y el Grupo Contabilidad.</t>
  </si>
  <si>
    <t>H125R16. Inventarios Subdirección Marítima y Fluvial. 
Las Normas Técnicas de control de Inventarios para el Sector Público, según Resolución No. 072-98/CGN, establece la obligatoriedad de llevar a cabo una vez al año el Inventario Físico General.</t>
  </si>
  <si>
    <t>H69R14. Ejecución convenio interadministrativo 1282  de  2013.
Se observa que han trascurrido casi dos (2) años, desde la fecha de inicio del convenio sin que se hayan contratado las actividades de construcción por parte de la Gobernación del Departamento de San Andrés y Providencia; teniendo en cuenta que el plazo asignado para el cumplimiento del objeto contractual vence el 20 de octubre de 2015.</t>
  </si>
  <si>
    <t>Requerir a la Gobernación de San Andrés la finalización del proceso contractual.</t>
  </si>
  <si>
    <t>Obtener el acto administrativo de adjudicación del proceso.</t>
  </si>
  <si>
    <t>Resolución de adjudicación</t>
  </si>
  <si>
    <t>Evidenciar el recibo definitivo y la liquidación del contrato.</t>
  </si>
  <si>
    <t>H70R14. Gestión técnica de proyecto.
Contrato Interadministrativo: 3398-2013 (Dragado Bahía de Cartagena), Como resultado del análisis realizado se estableció que no hay evidencia o registro de los informes mensuales sobre el Estado del Proyecto, Situación que además de no permitir un oportuno y efectivo control sobre el cumplimiento de las obligaciones contractuales, demuestra una presunta contravención a lo estipulado en los Artículos 34 y 35 de la Ley 734 de 2002 y Resoluciones Invías 6339 de diciembre 11 de 2013 y 3376 de julio 28 de 2010.</t>
  </si>
  <si>
    <t>Deficiencia en la supervisión del gestor.</t>
  </si>
  <si>
    <t>1. Reporte trimestral.    
2. Realizar las gestiones para el recibo y posterior liquidación del convenio 3398 de 2013.</t>
  </si>
  <si>
    <t>1. Acta de entrega y recibo definitivo junto con acta de liquidación (2).
2. Reporte trimestral (3).</t>
  </si>
  <si>
    <t>SPA</t>
  </si>
  <si>
    <t>Evidenciar mediante certificación o informe de la firma interventora, los costos y cantidades transportadas a cada uno de los botaderos utilizados para disponer el material proveniente del derrumbe.</t>
  </si>
  <si>
    <t xml:space="preserve">
1. Solicitar a la interventoría informe detallado de las cantidades y costo de material transportado proveniente del derrumbe.
2. Discriminar los costos y cantidades que se depositaron en cada uno de los botaderos utilizados para los derrumbes.</t>
  </si>
  <si>
    <t>Informe detallado</t>
  </si>
  <si>
    <t>SRN</t>
  </si>
  <si>
    <t xml:space="preserve">Solicitud al interventor del informe técnico. </t>
  </si>
  <si>
    <t>Informe técnico del interventor</t>
  </si>
  <si>
    <t xml:space="preserve">Informe del Distrito de Barranquilla
</t>
  </si>
  <si>
    <t>SRN-DC</t>
  </si>
  <si>
    <t>Presentar informe técnico respecto a la necesidad de demoler los 5 metros del muro.</t>
  </si>
  <si>
    <t xml:space="preserve">Solicitud del informe al Distrito de Barranquilla.
</t>
  </si>
  <si>
    <t>Informe de la interventoría con registro fotográfico</t>
  </si>
  <si>
    <t>Informe trimestral de seguimiento</t>
  </si>
  <si>
    <t xml:space="preserve">H58R16. Adquisición predial.
Desfase en el cumplimiento de las metas establecidas en el cronograma de gestión predial, lo anterior debido a que se dilató el tiempo estipulado para el desarrollo de la fase de preconstrucción; el contrato estableció que para la revisión de los estudios existentes, ajustes y/o actualizaciones y/o complementaciones , actividad contemplada en la etapa de preconstrucción, con un plazo de 90 días calendario.
</t>
  </si>
  <si>
    <t>Reducción en el número de predios a adquirir ya que se excluyó el sector comprendido en la Glorieta Montecarlo, donde inicia el proyecto K50+400 hasta k41+200[1].</t>
  </si>
  <si>
    <t xml:space="preserve">Presentar acta de entrega y recibo definitivo de la obra. </t>
  </si>
  <si>
    <t>Acta de entrega y recibo definitivo de la obra</t>
  </si>
  <si>
    <t>Aprobar los estudios y diseños por parte de la Universidad del Quindío.</t>
  </si>
  <si>
    <t>Estudios y diseños aprobados por la Universidad del Quindío.</t>
  </si>
  <si>
    <t xml:space="preserve">Acta de aprobación de los estudios y diseños </t>
  </si>
  <si>
    <t>Soporte de devolución de anticipos.</t>
  </si>
  <si>
    <t xml:space="preserve">Reporte trimestral </t>
  </si>
  <si>
    <t>Acción 1.
Verificar los registros de la cuenta 1705 para determinar la reclasificación a la cuenta 1710 y registrar las amortizaciones pertinentes.</t>
  </si>
  <si>
    <t>H105R16. Administrativo - Amortización de Carreteras, Puentes, Túneles, Líneas Férreas, Muelles y Canales de Acceso.
La cuenta (1785) Amortización acumulada de Bienes de Uso Público por $5.522.910 millones, a 31 de diciembre de 2016, presenta incertidumbre en cuantía indeterminada.
Acción 1.</t>
  </si>
  <si>
    <t>H105R16. Administrativo - Amortización de Carreteras, Puentes, Túneles, Líneas Férreas, Muelles y Canales de Acceso.
La cuenta (1785) Amortización acumulada de Bienes de Uso Público por $5.522.910 millones, a 31 de diciembre de 2016, presenta incertidumbre en cuantía indeterminada.
Acción 2.</t>
  </si>
  <si>
    <t>Acción 1.
Entregar un reporte en donde se verifique que todas las unidades ejecutoras tienen en cuenta las exigencias señaladas en el Manual de Contratación relacionadas con los estudios previos y actualización de los mismos.</t>
  </si>
  <si>
    <t xml:space="preserve">Acción 2.
Disponer de estudios actualizados en el momento de la contratación del proyecto.
</t>
  </si>
  <si>
    <t xml:space="preserve">H1R16. Estudios y Diseños Contrato 1387 de 2015.
Revisados los documentos precontractuales del contrato No. 1387 de 2015, que tuvo por objeto el “Mantenimiento y rehabilitación de la carretera Puente de Boyacá- Samaca en el Departamento de Boyacá para el programa “Vías para la Equidad”…”, no se evidenció que el Invías contara con estudios y diseños requeridos.
Acción 1.
</t>
  </si>
  <si>
    <t xml:space="preserve">H1R16. Estudios y Diseños Contrato 1387 de 2015.
Revisados los documentos precontractuales del contrato No. 1387 de 2015, que tuvo por objeto el “Mantenimiento y rehabilitación de la carretera Puente de Boyacá- Samaca en el Departamento de Boyacá para el programa “Vías para la Equidad”…”, no se evidenció que el Invías contara con estudios y diseños requeridos.
Acción 2.
</t>
  </si>
  <si>
    <t>Someter a consideración de Comité Institucional de Desarrollo Administrativo (Comité  Institucional de Gestión y Desempeño), a través de la Oficina Asesora de Planeación, el ajuste de metas cuando la situación especial de los proyectos así lo amerite.</t>
  </si>
  <si>
    <t xml:space="preserve">H2R14. Cumplimiento metas SISMEG (Sistema de Seguimiento Metas de Gobierno). 
Para el periodo Enero 2011 a Diciembre 2014, de las 11 metas establecidas para el cuatrienio , siete (7) no se cumplieron, entre las de menor desempeño se encuentran Puentes construidos en zonas de frontera con 33,33%; Nuevos kilómetros de doble calzada construidos con 63,16% y Kilómetros de mantenimiento de la Red Terciaria (Caminos de la Prosperidad), con 66,68%.
</t>
  </si>
  <si>
    <t>H1R14. Se puede evidenciar en los proyectos que hacen parte de los corredores prioritarios de la prosperidad, que éstos son propuestos con unos alcances esperados, cuando se celebran los contratos, éstos son susceptibles de ser recortados y en la ejecución propia del contrato, también son objeto de disminuciones, lo cual presuntamente contraviene el principio de planeación y economía , algunos de estos tienen un agravante que se recorta su meta física pero se le adicionan recursos.</t>
  </si>
  <si>
    <t>Presentar Acta del Comité Institucional de Desarrollo Administrativo (Comité Institucional de Gestión y Desempeño) a través de la cual se ajustan las metas.</t>
  </si>
  <si>
    <t>Acta de Comité Institucional de Desarrollo Administrativo (Comité Institucional de Gestión y Desempeño)</t>
  </si>
  <si>
    <t>Proyectar directriz  y remitir a DG para su aprobación.</t>
  </si>
  <si>
    <t>Directriz Aprobada</t>
  </si>
  <si>
    <t>Informar a la ANI para que se tomen las acciones pertinentes y se corrija el detalle constructivo.</t>
  </si>
  <si>
    <t xml:space="preserve">Oficio y respuesta </t>
  </si>
  <si>
    <t xml:space="preserve">H11R14. Curva vertical. 
En la visita adelantada al contrato 976 de 2013 (accesos al Viaducto el Tigre) en compañía del Interventor, se pudo evidenciar que con ocasión del asentamiento que tuvo el asfalto con el que se rellenó en acceso al puente en el lado de Cajamarca, hay un resalto en este sitio. 
</t>
  </si>
  <si>
    <t xml:space="preserve">Reiterar a la ANI la solicitud. </t>
  </si>
  <si>
    <t>Iniciar proceso de incumplimiento al Contratista por negarse a realizar el sellado de las juntas.</t>
  </si>
  <si>
    <t>Declaratoria de incumplimiento.</t>
  </si>
  <si>
    <t>Resolución</t>
  </si>
  <si>
    <t>H22R14. Sellado de juntas de construcción entre losas de pavimento rígido proyecto Transversal de Boyacá I.
En desarrollo de visita al proyecto Transversal de Boyacá I, contrato 780/09, el día 15 de Abril de 2015, se evidenció que en varios tramos de la obra no se estaba realizando el sellado de las juntas que separan las losas de pavimento rígido, lo cual puede generar a futuro problemas de filtraciones de agua en la estructura de pavimento y su deterioro prematuro por fisuración.</t>
  </si>
  <si>
    <t>Lo anterior se constituye en deficiencias en el desarrollo del proceso constructivo, que se pueden corregir de manera oportuna sin que se generen mayores traumatismos.</t>
  </si>
  <si>
    <t>Seguimiento a las futuras contrataciones que salgan con estudios y diseños con fase III  previos a la apertura del procedimiento de selección o de la firma del contrato, según el caso.</t>
  </si>
  <si>
    <t>Seguimiento al cumplimiento de los estudios y diseños en fase 3.</t>
  </si>
  <si>
    <t>Reporte trimestral de seguimiento</t>
  </si>
  <si>
    <t>Realizar seguimiento a las futuras contrataciones que salgan con estudios y diseños con fase III, previos a la apertura del procedimiento de selección o de la firma del contrato, según el caso.</t>
  </si>
  <si>
    <t>H31R14. Cumplimiento metas físicas.
Se presentan dificultades y atrasos en el cumplimiento de las metas físicas de los contratos que a continuación se relacionan:
 Contrato 542 de 2012 y Contrato 780 de 2009.</t>
  </si>
  <si>
    <t xml:space="preserve">H32R14.  a) Contrato 794 de 2009: El alcance del Proyecto “Corredor Troncal Central del Norte”; fue modificado de 102 km a 40 km; b) Contrato 780 de 2009: Se excluyeron 49 km del alcance físico para desarrollar el proyecto  “Transversal de Boyacá - Troncal Central del Norte.
</t>
  </si>
  <si>
    <t xml:space="preserve">H35R14. Manejo de anticipos contrato 780 de 2009.
Se evidenció que el INVIAS giró un total de $39.295.5 millones como anticipo, y  no se posibilitó la obtención de rendimientos financieros sobre el anticipo.
</t>
  </si>
  <si>
    <t>Elaborar reporte donde se evidencia la exigencia de los   rendimientos financiero del anticipo.</t>
  </si>
  <si>
    <t>Reporte de rendimientos financieros corte Octubre 2017</t>
  </si>
  <si>
    <t>Realizar seguimiento al cumplimiento de los estudios y diseños en fase III.</t>
  </si>
  <si>
    <t>Reporte trimestral de seguimiento.</t>
  </si>
  <si>
    <t xml:space="preserve">Memorando de Respuesta </t>
  </si>
  <si>
    <t>Verificación de los requisitos legales previos para la orden de iniciación.</t>
  </si>
  <si>
    <t>Informe de seguimiento de la verificación</t>
  </si>
  <si>
    <t xml:space="preserve">informe </t>
  </si>
  <si>
    <t>Solicitar informe del estado actual del convenio</t>
  </si>
  <si>
    <t>solicitud de informe a la gobernación de Boyacá</t>
  </si>
  <si>
    <t xml:space="preserve">
Presentar informe sobre los puentes peatonales en el municipio de Chiquinquirá observados por la contraloría.</t>
  </si>
  <si>
    <t>Informe interventoría</t>
  </si>
  <si>
    <t>Efectuar seguimiento a la programación, planeación y efectiva ejecución de los proyectos financiados con vigencias futuras</t>
  </si>
  <si>
    <t>Reporte seguimiento</t>
  </si>
  <si>
    <t xml:space="preserve">Seguimiento a la amortización de los anticipos de cada una de las áreas a cargo de la Dirección Técnica -Dirección Operativa </t>
  </si>
  <si>
    <t xml:space="preserve">Memorando circular y reporte </t>
  </si>
  <si>
    <t xml:space="preserve">Iniciar las acciones a que haya lugar en los términos oportunos para la recuperación de los saldos por amortizar de acuerdo a la información allegada por las unidades ejecutoras. </t>
  </si>
  <si>
    <t>SRN-DO</t>
  </si>
  <si>
    <t>Coordinar en caso de convenios interadministrativos con el ente territorial para que se inicien paralelamente la contratación de la obra como de la Interventoría. G205:M205</t>
  </si>
  <si>
    <t>Incluir en la minuta de los convenios la clausula en la cual se señale la obligación de  iniciar paralelamente la contratación de la obra como de la Interventoría.</t>
  </si>
  <si>
    <t xml:space="preserve">Seguimiento al cumplimiento de la obligación contenida en el artículo 33 del Decreto 4730 de 2005 </t>
  </si>
  <si>
    <t>Memorando Circular de Dirección General recordando la Obligación  contenida en el artículo 33 del Decreto 4730 de 2005</t>
  </si>
  <si>
    <t>Reporte con corte a octubre de 2017</t>
  </si>
  <si>
    <t xml:space="preserve">
Incorporar en los convenios la obligación del ente contratante de las obras de obtener previamente a la contratación, los estudios y diseños requeridos para llevar a cabo el proyecto.</t>
  </si>
  <si>
    <t>Solicitud a la Dirección de Contratación de la incorporación de la clausula de la obligación del ente contratante relacionado con los estudios y diseños</t>
  </si>
  <si>
    <t>Clausula incorporada</t>
  </si>
  <si>
    <t>1. Seguimiento al cumplimiento de la obligación contenida en el artículo 33 del Decreto 4730 de 2005.
2. Establecer  la clausula dentro de la  minuta de los convenios Interadministrativos  que es obligatorio para el ente territorial abrir una cuenta que genere rendimientos financieros y la obligatoriedad de devolverlos mensualmente.</t>
  </si>
  <si>
    <t>1. Memorando Circular de Dirección General recordando la Obligación  contenida en el artículo 33 del Decreto 4730 de 2005.  
2. Solicitar a la Dirección de Contratación  que incluya en la minuta de los convenios  la obligación de abrir una cuenta remunerada</t>
  </si>
  <si>
    <t>Reporte de cumplimiento y minuta modificada.</t>
  </si>
  <si>
    <t>1. Memorando Circular de Dirección General recordando la Obligación  contenida en el artículo 33 del Decreto 4730 de 2005.  
2. Solicitar a la Dirección de Contratación  que incluya en la minuta de los convenios  la obligación de abrir una cuenta remunerada.</t>
  </si>
  <si>
    <t>Memorando informando a la Dirección de Contratación que se debe establecer en la minuta de los convenios interadministrativos la obligación del ente territorial de liquidar los contratos derivados dentro del termino establecido en el articulo 11 de la ley 1150 de 2007</t>
  </si>
  <si>
    <t xml:space="preserve">Memorando y respuesta </t>
  </si>
  <si>
    <t>Seguimiento al proceso iniciado por FONADE</t>
  </si>
  <si>
    <t>Comunicación exigiéndole a FONADE informe el estado del proceso y seguimiento</t>
  </si>
  <si>
    <t>Informe Trimestral</t>
  </si>
  <si>
    <t>1. Asignación de recursos
2. Reporte</t>
  </si>
  <si>
    <t>1. Solicitud de recursos.
2. Realizar reporte de inversión de los recursos en la intervención de los puentes.</t>
  </si>
  <si>
    <t>1. Solicitar en el anteproyecto de presupuesto de 2017 los recursos para la atención de los puentes en estado grave y critico.
2. Reporte de la inversión de los recursos en la intervención realizada en los puentes en la vigencia 2017.</t>
  </si>
  <si>
    <t>Acto administrativo</t>
  </si>
  <si>
    <t>H11ECP. Supervisión por Invías. 
En lo que respecta a los  Contratos de Obra 654 y 1787 de 2014, no se evidenciaron registros que soporten el cumplimiento por parte de los supervisores, de las funciones señaladas en el numeral 25.6 de la Resolución 01676 marzo de 20 de 2015, por medio de la cual se adopta el Manual de Contratación del Instituto Nacional de Vías -Invías y del Manual de Interventoría Pública del Invías.
Acción 1.</t>
  </si>
  <si>
    <t>H11ECP. Supervisión por Invías. 
En lo que respecta a los  Contratos de Obra 654 y 1787 de 2014, no se evidenciaron registros que soporten el cumplimiento por parte de los supervisores, de las funciones señaladas en el numeral 25.6 de la Resolución 01676 marzo de 20 de 2015, por medio de la cual se adopta el Manual de Contratación del Instituto Nacional de Vías -Invías y del Manual de Interventoría Pública del Invías.
Acción 2.</t>
  </si>
  <si>
    <t xml:space="preserve">Solicitar  mediante memorando a la Dirección Operativa la implementación de dos  formatos estandarizados, que se  anexarán, de Informes mensuales de Gestor de Proyecto y de Supervisor de Contrato, acorde con las funciones establecidas para estos roles en el Manual de Contratación. </t>
  </si>
  <si>
    <t>Formatos</t>
  </si>
  <si>
    <t>Acción 1.
Establecer los formatos estandarizados, de Informes mensuales de Gestor de Proyecto y de Supervisor de Contrato, acorde con las funciones establecidas para estos roles en el Manual de Contratación.</t>
  </si>
  <si>
    <t>Acción 2.
Reportar la aplicación de los formatos estandarizados por parte de los gestores y supervisor de los  Contratos de Obra 654 y 1787 de 2014.</t>
  </si>
  <si>
    <t>Verificación con informe de la vigencia 2017 con corte a diciembre 31, del cumplimiento de que todos los contratos salgan con estudios en fase de factibilidad.</t>
  </si>
  <si>
    <t>Verificar con informe trimestral el cumplimiento de que todos los procesos  contemplen el riesgo predial.</t>
  </si>
  <si>
    <t>Verificación del  cumplimiento de la vigencia 2017 con corte a diciembre 31, de que todos los procesos  contemplen el riesgo predial.</t>
  </si>
  <si>
    <t>Mejorar la planeación de los proyectos  conforme con todos los requisitos exigidos en el Estatuto Contractual  y la ley 1682 de 2013  "Ley de infraestructura"  previo a la contratación, sacando los procesos de selección con estudios en fase de factibilidad.</t>
  </si>
  <si>
    <t>Cronograma de obra ajustado</t>
  </si>
  <si>
    <t>Reporte de seguimiento</t>
  </si>
  <si>
    <t>Acción 1.
Efectuar cronograma de obra ajustado de acuerdo a los numerales 7.11 y 734 del pliego de condiciones del contrato 654 de 2014</t>
  </si>
  <si>
    <t>Acción 2 .
Realizar seguimiento a los procesos administrativos sancionatorios presentados durante la ejecución del contrato de obra No. 654 de 2014.</t>
  </si>
  <si>
    <t>Solicitud de información del proceso sancionatorio a la Oficina Asesora Jurídica.</t>
  </si>
  <si>
    <t>Presuntamente, lo anterior vislumbra incumplimientos por parte de la Interventoría: numeral 7.4 del Manual de Interventoría (Resoluciones Invías 5282 de 2003 y 3009 de 2007 y del Supervisor y Gestores del Contrato de Interventoría: numeral 7.4 del Manual de Interventoría.</t>
  </si>
  <si>
    <t>Solicitud a la interventoría el ajuste del cronograma de obra.</t>
  </si>
  <si>
    <t>Solicitar a la Dirección de Contratación  del Instituto Nacional de Vías mediante memorando, para que en los Convenios Interadministrativos, se incluya la acción de mejora  en la clausula: OBLIGACIONES DEL ENTE TERRITORIAL.</t>
  </si>
  <si>
    <t>Cláusula Incorporada en la minuta</t>
  </si>
  <si>
    <t>Aprobar en el comité de adiciones, modificaciones y prorrogas, la modificación  del convenio No. 649 de 2013.</t>
  </si>
  <si>
    <t xml:space="preserve"> Convenio modificado</t>
  </si>
  <si>
    <t>Acción 1. 
Incluir para futuros convenios, en la cláusula OBLIGACIONES DEL ENTE TERRITORIAL: * Debe dar estricto cumplimiento a las  Especificaciones Generales de Construcción del INVIAS, las cuales se tendrán en cuenta en la elaboración del presupuesto, y  que los riesgos asociados a distancia de transporte de materiales, que deberán están incorporados en la matriz de riesgos,  serán asumidos  en su totalidad por el contratista de obra. Estas estipulaciones quedarán  consignadas en el contrato derivado. *  Deberá obtener de manera previa a la contratación de las obras los diseños, planos, estudios, permisos de explotación de canteras o de intervención que se requieran, así como los demás documentos técnicos, autorizaciones y licencias ambientales necesarias para el adecuado desarrollo del objeto convenido.  y  dar cumplimiento a los  requisitos establecidos  en la ley para  los procesos de contratación Estatal.</t>
  </si>
  <si>
    <t>H1EVP. Planeación proyecto vía de la prosperidad (Gestión precontractual adelantada por la Gobernación del Magdalena). Contrato de Obra No. 617 de 2013 - Convenio 649 de 2013.
Acción 2.</t>
  </si>
  <si>
    <t xml:space="preserve">H1EVP. Planeación proyecto vía de la prosperidad (Gestión precontractual adelantada por la Gobernación del Magdalena). Contrato de Obra No. 617 de 2013 - Convenio 649 de 2013.
El proyecto contemplaba inicialmente la construcción de 52.6 Km, de acuerdo a los estudios contratados por el Invías en 2007 y 2008. Sin embargo, a septiembre de 2016, el alcance previsto se ha reducido a cerca del 50%, dejando en evidencia falencias en la planeación del proyecto considerable que obligó a ajustar ítems presupuestales para mitigar los mayores costos generados, lo cual repercutió en la disminución del alcance físico de las obras. 
Acción 1.
</t>
  </si>
  <si>
    <t>Se evidenció que el costo de transporte estimado supera casi 8 veces el valor presupuestado, y los metros cúbicos de material a usar en la vía se duplican, indicando que la deficiente de planeación del proyecto y la falta de oportunidad en la actualización de diseños generó una afectación presupuestal.</t>
  </si>
  <si>
    <t>Emitir Directriz de la Dirección General a las Unidades Ejecutoras, que se debe cumplir con la obligación  de precisar  en los estudios previos la fuente que sirvió de base - presupuesto para la estimación del valor de la inversión</t>
  </si>
  <si>
    <t>Memorando Circular</t>
  </si>
  <si>
    <t xml:space="preserve">Realizar reporte de cumplimiento de la Directriz de la Dirección General a las Unidades Ejecutoras de precisar  en los estudios previos la fuente de donde se tomaron los datos para la elaboración de cálculos del presupuesto e incluir los respectivos soportes.   </t>
  </si>
  <si>
    <t xml:space="preserve">Acción 1. 
En los futuros convenios, precisar  en los estudios previos la fuente que sirvió de base - presupuesto para la estimación del valor de la inversión.  </t>
  </si>
  <si>
    <t xml:space="preserve">Acción 2. 
Seguimiento al cumplimiento de la Directriz de la Dirección General a las Unidades Ejecutoras de precisar  en los estudios previos la fuente de donde se tomaron los datos para la elaboración de cálculos del presupuesto e incluir los respectivos soportes.  </t>
  </si>
  <si>
    <t>H2EVP.  Estudios previos  - Convenio 649 de 2013.
El INVIAS, al no contar con estudios previos correctamente estructurados,.
Acción 2.</t>
  </si>
  <si>
    <t>Presentar  los informes mensuales del Gestor de Proyecto del convenio No. 649-2013, correspondientes a la vigencia 2015.</t>
  </si>
  <si>
    <t>Deficiencia en el seguimiento.</t>
  </si>
  <si>
    <t>DO-SRN</t>
  </si>
  <si>
    <t xml:space="preserve">H4EVP. Supervisión del contrato por parte del gestor técnico de proyecto. Convenio 1266 de 2012.
Acción 2.
</t>
  </si>
  <si>
    <t>Solicitar a la Dirección de Contratación  del Instituto Nacional de Vías mediante memorando, para que en los Convenios Interadministrativos, se incluya la acción de mejora en la clausula: OBLIGACIONES DEL ENTE TERRITORIAL.</t>
  </si>
  <si>
    <t xml:space="preserve">
Cláusula Incorporada en la minuta</t>
  </si>
  <si>
    <t>Acción 1. 
Incluir para futuros convenios, en la cláusula de la minuta de los convenios en  OBLIGACIONES DEL ENTE TERRITORIAL: * Debe dar estricto cumplimiento a las  Especificaciones Generales de Construcción del INVIAS, las cuales se tendrán en cuenta en la elaboración del presupuesto, y  que los riesgos asociados a distancia de transporte de materiales, que deberán están incorporados en la matriz de riesgos,  serán asumidos  en su totalidad por el contratista de obra. Estas estipulaciones quedarán  consignadas en el contrato derivado. *  Deberá obtener de manera previa a la contratación de las obras los diseños, planos, estudios, permisos de explotación de canteras o de intervención que se requieran, así como los demás documentos técnicos, autorizaciones y licencias ambientales necesarias para el adecuado desarrollo del objeto convenido.  y  dar cumplimiento a los  requisitos establecidos  en la ley para  los procesos de contratación Estatal</t>
  </si>
  <si>
    <t>Convenio modificado</t>
  </si>
  <si>
    <t xml:space="preserve">H6EVP. Costos de transporte de materiales para terraplén. Contrato de Obra No. 617 de 2013 - Convenio 649 de 2013.
Acción 2.
</t>
  </si>
  <si>
    <t>Acción  2.
Modificar el convenio 649 de 2013 incluyendo la siguiente OBLIGACIÓN PARA  EL DEPARTAMENTO:  EL DEPARTAMENTO deberá verificar con el acompañamiento de la Interventoría las distancias de acarreo de materiales y los costos, con el fin de realizar los ajustes necesarios.</t>
  </si>
  <si>
    <t>Fortalecer las futuras contrataciones con la elaboración de estudios y diseños en fase 3 previos a la apertura del procedimiento de selección o de la firma del contrato, según el caso.</t>
  </si>
  <si>
    <t>Memorando circular y reporte.</t>
  </si>
  <si>
    <t>Demora perfeccionamiento del contrato.</t>
  </si>
  <si>
    <t xml:space="preserve">H3D16. Plazo ejecución del contrato.
En el contrato de obra 1246 de 2014, se contempló un plazo de dos (2) meses (hasta el 31 de diciembre de 2014), para  realizar el Mejoramiento y Mantenimiento de la Carretera  Cúcuta – San Faustino – La China, Ruta 55 Tramo  55NS09, Departamento Norte de Santander; no obstante fue prorrogado en tres oportunidades la última de ellas realizada el 20 de mayo de 2015 (quedando como plazo final de ejecución el 20 de julio de 2015), observándose  que a pesar de las tres (3) prorrogas concedidas, no se cumplió con el objeto del contrato dentro del término establecido.
</t>
  </si>
  <si>
    <t>Acta de liquidación</t>
  </si>
  <si>
    <t>Reporte de seguimiento con corte a Diciembre de 2017.</t>
  </si>
  <si>
    <t>Elaboración acta de liquidación.</t>
  </si>
  <si>
    <t>Liquidar  contrato 1246 de 2014.</t>
  </si>
  <si>
    <t>Requerir los informes a los Supervisores de los contratos de Interventoría de acuerdo a lo Indicado en el manual de contratación del Invías.</t>
  </si>
  <si>
    <t>SRT</t>
  </si>
  <si>
    <t>Realizar reunión semanal con el Director General en Comité Directivo donde se revisará la programación, planeación y efectiva ejecución de las vigencias futuras.</t>
  </si>
  <si>
    <t>Realizar reunión semanal con el Director General en Comité Directivo, donde se revisará la programación, planeación y efectiva ejecución de las vigencias futuras.</t>
  </si>
  <si>
    <t>Realizar reunión semanal con el Director General en Comité Directivo, donde se revisará el seguimiento  a  la ejecución de la inversión.</t>
  </si>
  <si>
    <t xml:space="preserve">
H114R16. Ejecución Presupuestal rubro inversión.
Según el informe de ejecución presupuestal de gastos sólo se realizaron pagos por el 58.25% por valor de $1.385.506 millones, frente al total de los recursos comprometidos por $2.378.325 millones. Por lo tanto, el porcentaje que no se pagó en la vigencia 2016 (41.75%) corresponde a Reservas Presupuestales por $384.822 millones y Cuentas por Pagar por $607.997 millones.
Acción 1.
</t>
  </si>
  <si>
    <t xml:space="preserve">
H114R16. Ejecución Presupuestal rubro inversión.
Según el informe de ejecución presupuestal de gastos sólo se realizaron pagos por el 58.25% por valor de $1.385.506 millones, frente al total de los recursos comprometidos por $2.378.325 millones. Por lo tanto, el porcentaje que no se pagó en la vigencia 2016 (41.75%) corresponde a Reservas Presupuestales por $384.822 millones y Cuentas por Pagar por $607.997 millones.
Acción 2.
</t>
  </si>
  <si>
    <t>Realizar reunión semanal con el Director General en Comité Directivo, donde se revisará el seguimiento a la respectiva ejecución correspondiente a los proyectos.</t>
  </si>
  <si>
    <t>Se realiza un memorando a la Oficina de Planeación del Invías solicitando que oficie al Ministerio de Hacienda mayores recursos.</t>
  </si>
  <si>
    <t>Actualizar el sistema de información que permita el registro de los predios Férreos de propiedad del Invías.</t>
  </si>
  <si>
    <t>Se entregara la Resolución de gestores.</t>
  </si>
  <si>
    <t>Acción 1.
Reformar la Resolución de gestores del Instituto Nacional de Vías.</t>
  </si>
  <si>
    <t>Acción 2.
Entregar un reporte en donde se verifique que todas las unidades ejecutoras presenten un balance que señale que los supervisores de los convenios y contratos a cargo, presenten el informe mensual de supervisión de acuerdo con lo establecido en el Manual de Contratación.</t>
  </si>
  <si>
    <t>Realizar reunión semanal con el Director General en Comité Directivo, donde se revisará a la cancelación de reservas presupuestales por parte de las unidades ejecutoras.</t>
  </si>
  <si>
    <t>Reporte de seguimiento a la cancelación de reservas presupuestales por parte de las Unidades ejecutoras.</t>
  </si>
  <si>
    <t xml:space="preserve">Reporte de seguimiento a la debida constitución de las  reservas presupuestales por parte de las unidades ejecutoras, las cuales deben estar debidamente justificadas. </t>
  </si>
  <si>
    <t>Realizar reunión semanal con el Director General en Comité Directivo, donde se revisará la cancelación de reservas presupuestales por parte de las unidades ejecutoras.</t>
  </si>
  <si>
    <t>Entregar un reporte en donde se verifique que todas las unidades ejecutoras presenten un balance que señale que los supervisores de los convenios y contratos a cargo, presenten el informe mensual de supervisión, de acuerdo con lo establecido en el Manual de Contratación.</t>
  </si>
  <si>
    <t>Formatos contratos de obra 654 y 1787 de 2014</t>
  </si>
  <si>
    <t>1. Solicitar  mediante memorando a la Dirección Operativa la implementación de dos  formatos estandarizados, que se  anexarán a los Informes mensuales de Gestor de Proyecto y de Supervisor de Contrato, acorde con las funciones establecidas para estos roles en el Manual de Contratación (2, SRN).
2. Informe de implementación de formatos (1, DO).</t>
  </si>
  <si>
    <t>1.  Formatos (2, SRN).
2. Informe (1, DO).</t>
  </si>
  <si>
    <t>Verificar el cumplimiento de las obligaciones de los supervisores de contrato en la revisión de los informes mensuales de interventoría, conforme con lo estipulado en el Manual de Interventoría y Contratación vigentes del Invías, por parte de la unidad ejecutora.</t>
  </si>
  <si>
    <t xml:space="preserve">Memorando circular de la Dirección Operativa dirigido a las Direcciones Territoriales, recordando la obligación de los supervisores en la revisión y verificación de la información reportada en los informes mensuales de interventoría, así como exigir el cumplimiento de la presentación de los mismos en los plazos establecidos contractualmente. </t>
  </si>
  <si>
    <t xml:space="preserve">Solicitar para los nuevos convenios la inclusión de la información oportuna en el SECOP.
</t>
  </si>
  <si>
    <t>Oficiar a los entes territoriales con los cuales se suscriba convenios la oportuna publicación en el SECOP.</t>
  </si>
  <si>
    <t xml:space="preserve">Reporte semestral </t>
  </si>
  <si>
    <t xml:space="preserve">H101R16. Reconocimiento Bienes de Uso Público.
La cuenta (17) Bienes de Uso Público - BUP por $25.796.397 millones, presenta incertidumbre en cuantía indeterminada, debido a que la Entidad no reconoció a 31 de diciembre de 2016 el total de predios que hacen parte fundamental de los Bienes de Uso Público de propiedad de Invías y los transferidos por las entidades  de las vías a nivel nacional de los modos: Vial, Férreo y Portuario, incluido el fluvial. Hecho que afecta en cuantía indeterminada la cuenta (3225) Patrimonio Institucional - Incorporado.
Acción 3. 
</t>
  </si>
  <si>
    <t xml:space="preserve">  
Acción 1. 
Registrar los predios con su respectivo soportes.</t>
  </si>
  <si>
    <t>Acción 2. 
Reconocer y depurar los predios de uso público, para correspondiente registro y control de los mismos.</t>
  </si>
  <si>
    <t>Remitir información a la Subdirección de Medio Ambiente y Gestión Social.</t>
  </si>
  <si>
    <t>Acción 3.
Reconocer y depurar los predios de uso público, para correspondiente registro y control de los mismos.</t>
  </si>
  <si>
    <t xml:space="preserve">
Evidenciar la normal la ejecución del contrato y la actualización de los estudios y diseños.
</t>
  </si>
  <si>
    <t xml:space="preserve">
Reporte de los estudios y diseños actualizados, y de ejecución de la obra.</t>
  </si>
  <si>
    <t xml:space="preserve">
Evidenciar la normal  ejecución del contrato y la actualización de los estudios y diseños.
</t>
  </si>
  <si>
    <t xml:space="preserve">
Presentar informe donde se sustente la función que cumplía cada interventoría en contrato de obra.</t>
  </si>
  <si>
    <t>Elaboración de informe.</t>
  </si>
  <si>
    <t>Informe.</t>
  </si>
  <si>
    <t xml:space="preserve">Verificar el cumplimiento de lo dispuesto en las cláusulas del convenio relacionado con la supervisión que se debe ejercer,
presentando informe desde junio de 2016. </t>
  </si>
  <si>
    <t xml:space="preserve">Solicitar al supervisor que presente los respectivos informes de supervisión y actualización de la carpeta contractual.
</t>
  </si>
  <si>
    <t xml:space="preserve">Incluir dentro de la carpeta contractual el Acto Administrativo de justificación de la contratación directa.
</t>
  </si>
  <si>
    <t xml:space="preserve">Presentar el Acto Administrativo de justificación de la contratación.
</t>
  </si>
  <si>
    <t>Dar cumplimiento a lo dispuesto en el artículo 33 del Decreto 4730 de 2005, sobre la consignación mensual de los rendimientos financieros de los recursos entregados en los Convenios Interadministrativos.</t>
  </si>
  <si>
    <t>Elaboración de modificación de la minuta del convenio en lo relacionado con la cláusula de los rendimientos financieros. Se remitirá a la Dirección de Contratación para su aprobación.</t>
  </si>
  <si>
    <t>Elaborar un memorando circular a todas las Direcciones Territoriales, interventores y supervisores para que se exija al municipio, desde el inicio del convenio, la devolución de los rendimientos financieros de manera mensual conforme al Decreto 4730 de 2005 art. 33.</t>
  </si>
  <si>
    <t xml:space="preserve">1. Memorando circular, reporte de seguimiento a rendimientos financieros.
2. Reporte de reintegro de los $7.16 millones del contrato 2233 de 2014.
</t>
  </si>
  <si>
    <t>Informe y reintegro de rendimientos</t>
  </si>
  <si>
    <t xml:space="preserve">Evidenciar el cumplimiento a lo dispuesto en el artículo 33 del Decreto 4730 de 2005, sobre la consignación mensual de los rendimientos financieros de los recursos entregados en los Convenios Interadministrativos.
</t>
  </si>
  <si>
    <t>Reporte de los rendimientos financieros.</t>
  </si>
  <si>
    <t>Actualizar la bitácora con los registros respectivos.</t>
  </si>
  <si>
    <t>Oficiar a la interventoría para la entrega de los informes de manera mensual. En el informe final soportar toda la documentación para garantizar la calidad de la obra.</t>
  </si>
  <si>
    <t xml:space="preserve">
Evidenciar la no obligación del municipio de la publicación en el aplicativo SECOP.</t>
  </si>
  <si>
    <t>Solicitud al gestor de la no obligación de la publicación.</t>
  </si>
  <si>
    <t>Evidenciar el cumplimiento de la publicación y actualización del Convenio 1282 de 2014 y del Contrato 1927 de 2014 en los aplicativos SECOP y SICO.</t>
  </si>
  <si>
    <t>Reporte de la actualización y publicación en los aplicativos SECOP y SICO.</t>
  </si>
  <si>
    <t>Evidenciar el cumplimiento de la publicación y actualización del Contrato 140 de 2015 en los aplicativos SECOP y SICO.</t>
  </si>
  <si>
    <t>Realizar seguimiento a las obligaciones de la interventoría.</t>
  </si>
  <si>
    <t xml:space="preserve">Elaborar memorando circular para las Direcciones Territoriales a fin de que el interventor cumpla con la entrega de los informes que contengan todos parámetros del formato del Manual de Interventoría. 
</t>
  </si>
  <si>
    <t>H50R15. Publicidad del Contrato 140 de 2015.
No se  publicaron todos los documentos, como por ejemplo el Certificado de Disponibilidad 194 de 2015, el segundo aviso de convocatoria del proceso de Licitación, el Contrato 140 de 2015, la oferta ganadora, el Certificado de Disponibilidad que ampara el Acta de Adición 01 del Contrato 140-2015 09/11/2015, las adendas modificatorias 4 y 6 del Contrato 140 de 2015/06/09, los registros presupuestales, las actas de seguimiento y demás documentos que se han producido en desarrollo del Contrato</t>
  </si>
  <si>
    <t>Debilidades en el control financiero.</t>
  </si>
  <si>
    <t>Presentar un informe por cada contrato Plan respecto al estado físico y financiero.</t>
  </si>
  <si>
    <t>Solicitar a los gestores el respectivo informe.</t>
  </si>
  <si>
    <t>Los desfases en el avance se deben principalmente a que se produjeron  dificultades en la entrega debida de los Estudios y Diseños por parte de la Gobernación; y en la Gestión Predial y Ambiental . Adicionalmente se evidencian retrasos por parte de las empresas de servicios públicos para la adecuación y  reubicación  de las redes a su cargo, problemas en la Gestión Ambiental  deficiencias en los diseños.</t>
  </si>
  <si>
    <t>H55R15. Avance proyectos contratos plan.
Existen proyectos sin contratar, como es el caso del contrato plan Cauca, que tiene pendiente los estudios de Factibilidad Línea Férrea y Transporte Multimodal ILE ; además se observa que algunas metas programadas no se cumplieron en su totalidad ; como es el caso del contrato plan Nariño en el cual las obras de Otras Vías de Acceso a la Red Primaria, que tenía programado un avance físico del 80% y logró el 52%; el de Junín - Barbacoas que alcanzó un 2% del 10% proyectado y Plan del Cauca con un avance de 44.3% frente a un 53% que tenía programado .</t>
  </si>
  <si>
    <t>H56R15. Registro de información en página web del Invías.
Parte de la información registrada en la Página WEB del Invías está desactualizada, a manera de ejemplo se cita que el seguimiento a la inversión - Subdirecciones del Invías - Red Nacional de Carreteras se encuentran publicados los informes con fecha mayo de 2013; Atención al Ciudadano - Inventario de Información consolidada con fecha de corte agosto 10 de 2015 y julio 7 de 2015; Seguimiento a la inversión - Grandes Proyectos de fecha mayo de 2015. De igual manera el último seguimiento de indicadores de gestión publicado corresponde al 2014,</t>
  </si>
  <si>
    <t xml:space="preserve">Llevar a cabo proceso de contratación y de esta forma levantar el inventario de la Red Terciaria. </t>
  </si>
  <si>
    <t>Solicitar al Ministerio de Transporte la iniciación del proceso de contratación.</t>
  </si>
  <si>
    <t>H71R14. Información red terciaria.
El INVÍAS a 31 de diciembre de 2014 no cuenta con información del tipo de superficie de rodadura  (pavimentado, placa huella, afirmado) del 53.32% de la Red Terciaria a su cargo, esto es de 14.705,16 kilómetros (de los 27.577,45 kilómetros que están bajo su responsabilidad). Adicionalmente, no tiene un inventario completo de dicha red; por lo que se desconoce el estado de 22.549,84 kilómetros, equivalentes a un 81,77% ; teniendo en cuenta que según el propio Invías solo estaban en buen estado 5.027,62 kilómetros (18.23%) que corresponden a los sectores intervenidos recientemente.</t>
  </si>
  <si>
    <t xml:space="preserve">Iniciar las acciones pertinentes con el contratista o el municipio para la recuperación de los recursos de las obras mal ejecutadas.
</t>
  </si>
  <si>
    <t xml:space="preserve">Iniciar la respectiva acción contractual en contra del municipio de Sogamoso para evitar el detrimento patrimonial. Se reiterara a la Oficina Asesora Jurídica el estado en que se encuentra el proceso para declarar el incumplimiento. Adicionalmente, se solicitará el inicio de la declaratoria de calidad del servicio en contra de la interventoría. 
</t>
  </si>
  <si>
    <t>Reporte de las acciones emprendidas.</t>
  </si>
  <si>
    <t>Presentar informe de interventoría mediante el cual se justifique la modificación de metas físicas.</t>
  </si>
  <si>
    <t>Entregar informe de interventoría mediante el cual se justifique la modificación de metas físicas.</t>
  </si>
  <si>
    <t>Solicitar al gestor de proyecto informe sobre desarrollo del convenio.</t>
  </si>
  <si>
    <t>Solicitar Informe.</t>
  </si>
  <si>
    <t xml:space="preserve">Subsanar las observaciones presentadas por la contraloría en la visita realizada. </t>
  </si>
  <si>
    <t>Informe de interventoría mediante el cual se demuestra la ejecución total de las observaciones presentadas.</t>
  </si>
  <si>
    <t xml:space="preserve">Restituir los predios invadidos del corredor férreo del tren de cercanías.   </t>
  </si>
  <si>
    <t xml:space="preserve">
Solicitud a la Dirección Territorial Cundinamarca sobre las querellas adelantadas para la recuperación de los corredores involucrados en el tren de cercanías.</t>
  </si>
  <si>
    <t>Informes trimestrales</t>
  </si>
  <si>
    <t>Evidenciar mediante reporte la ejecución de los dineros en los bancos, respecto a los convenios observados por la contraloría.</t>
  </si>
  <si>
    <t xml:space="preserve">
1. Solicitud a los bancos respectivos e interventoría.
2. Elaboración de reporte.</t>
  </si>
  <si>
    <t>Evidenciar mediante reporte la ejecución de los dineros en los bancos, respecto al convenio 2879 de 2013.</t>
  </si>
  <si>
    <t>Informes.</t>
  </si>
  <si>
    <t xml:space="preserve">Elaborar informe detallado con el respectivo balance financiero de los contratos de obra derivados de los Contratos Plan que tienen pactado entrega de anticipo.
</t>
  </si>
  <si>
    <t>Oficiar a la interventoría para que realice el seguimiento a la amortización de anticipos.</t>
  </si>
  <si>
    <t xml:space="preserve">
Realizar informe detallado sobre el estado actual de las metas físicas ejecutadas de los proyectos - Contratos Plan.</t>
  </si>
  <si>
    <t>Realizar informes.</t>
  </si>
  <si>
    <t>Documento del proyecto Red Terciaria Norte del Cauca.</t>
  </si>
  <si>
    <t>Reporte, acta de entrega y recibo definitivo y acta de liquidación.</t>
  </si>
  <si>
    <t>Solicitar información a la interventoría.</t>
  </si>
  <si>
    <t>Elaborar un informe explicativo de los recursos contratados respecto a su ejecución para cada uno de los proyectos del Contrato Plan.</t>
  </si>
  <si>
    <t>Informe técnico ejecutivo de los Contratos Plan objeto del hallazgo.</t>
  </si>
  <si>
    <t>Socializar en la etapa precontractual  con los entes territoriales que estén involucrados en el proyecto a ejecutar, para evitar que se de duplicidad de intervención.</t>
  </si>
  <si>
    <t>Reporte trimestral sobre las socializaciones realizadas.</t>
  </si>
  <si>
    <t>Solicitar informe técnico de la interventoría y departamento del Tolima sobre los estudios y diseños, así como la justificación técnica para la priorización de la construcción de los espolones.</t>
  </si>
  <si>
    <t>Oficiar a la Gobernación del Tolima y a la interventoría.</t>
  </si>
  <si>
    <t>H24ECP. Estructuración Técnica del Proyecto de Mejoramiento y Construcción de la Vía Secundaria Ataco – Planadas del KM 35+900 al KM 38+730 en el Departamento del Tolima. 
No obstante, se observó que en los documentos previos y pliegos de condiciones de los dos procesos precontractuales antes mencionados y que dieron origen a los Contratos 419 y 698 de 2014, no hay evidencia de estudios y diseños especializados que determinen, el por qué, solo se contrata la ejecución de 18 espolones no continuos, cuando en los diseños de la solución hidráulica, geotécnica, geológica y estructural para los problemas de socavación de la vía Ataco – Planadas en los tramos de vía adyacentes al río Atá en el tramo K36+200 al K41+450, (de fecha febrero de 2010) prevén la construcción de 42 espolones principales y 11 espolones de refuerzo, de los cuales, 22 espolones principales y 5 espolones de refuerzo se ubican entre las abscisas K36+200 al K38+800, es decir, que en el trayecto identificado como prioritario en el Conpes 3774.</t>
  </si>
  <si>
    <t>Solicitar informe técnico por parte de la interventoría sobre la justificación de la aprobación de los ítems no previstos.</t>
  </si>
  <si>
    <t>Oficiar a la Interventoría.</t>
  </si>
  <si>
    <t>H79R16. Suscripción Contratos para realizar apoyo a la supervisión y seguimiento de los Contratos del Programa de Seguridad en Carreteras Nacionales.</t>
  </si>
  <si>
    <t>Denota una gestión antieconómica por parte de la Entidad en un valor de $1.041.103.618, equivalente a la diferencia entre el valor total de la contratación por concepto de prestación de servicios relacionados con el apoyo en la supervisión de los contratos del Programa Seguridad en Carreteras Nacionales vigencia 2015 indexado al 2016.</t>
  </si>
  <si>
    <t>La adquisición de las citadas motocicletas se tramitó a través de Colombia Compra Eficiente, estando obligado el INVIAS a la utilización del Acuerdo marco de precios en la forma dispuesta por Colombia Compra Eficiente</t>
  </si>
  <si>
    <t>Actualizar en la pagina web de la entidad la información recibida por las diferentes dependencias.</t>
  </si>
  <si>
    <t>Reportes de información actualizada</t>
  </si>
  <si>
    <t xml:space="preserve">1. Realizar por parte del Grupo de Comunicaciones un inventario de las actualizaciones de información que fueron solicitadas a las unidades ejecutoras y que fueron publicadas.
2. Enviar un reporte mensual a la Oficina de Control Interno.
</t>
  </si>
  <si>
    <t xml:space="preserve">Acción 2. 
Reestructurar internamente los recursos del contrato 1533 de 2015 para garantizar el cabal   cumplimiento a los acuerdos y al plan de Gestión Social aprobado.                             </t>
  </si>
  <si>
    <t xml:space="preserve">H87R16 Defensa Jurídica.
Revisada la documentación aportada por el Invías en lo concerniente a las acciones populares objeto de la muestra, se evidenció que:
a) En algunos procesos la información es incompleta y carece de documentos importantes que respalden la decisión de conciliar como es el de la ficha técnica del abogado para el caso del proceso No. 25000234100020130057800LM.
b) En el proceso No. 25000234100020130057800LM, se observó que el Invías no presentó alegatos de conclusión, perdiendo una valiosa oportunidad procesal para defender los intereses de la Entidad.
</t>
  </si>
  <si>
    <t>Se presentó por debilidades en las actividades de defensa y seguimiento de los procesos que cursan ante la jurisdicción, generando riesgo de fallos en contra de los procesos que cursan en contra de la Entidad.</t>
  </si>
  <si>
    <t xml:space="preserve">Acción 3.
Modificar los apéndices ambientales en lo correspondiente a los tiempos de cumplimiento.          </t>
  </si>
  <si>
    <t>H16ECP. Contrato de obra 654 del 2014.
b) Cesión de la Licencia Ambiental  Los literales a, b, c y d del numeral 2 del Apéndice D de los Pliegos de Condiciones determinan la obligatoriedad del Contratista de aceptar la cesión total de la licencia Ambiental. Esta "actividad precedente" se constituye en un prerrequisito para el inicio de la construcción de las obras civiles, pactado a 30 días después de firmada la orden de inicio. Sin embargo, el acto se dió el 12 de noviembre de 2015 (once meses después de firmada la Orden de Inicio): En consecuencia, se permitió el avance físico del proyecto ( del 04 de enero al 12 de Noviembre de 2015) con una licencia ambiental en cabeza del Invías.
Acción 3. (Antigua acción 4)</t>
  </si>
  <si>
    <t>Inconsistencias (pendientes en la gestión predial) para para cierre predial oportunamente.</t>
  </si>
  <si>
    <t>Acción 1. 
Compilar  los informes mensuales del Gestor de Proyecto del convenio No. 649-2013, correspondientes a la vigencia 2015.</t>
  </si>
  <si>
    <t>H4EVP. Supervisión del contrato por parte del gestor técnico de proyecto. Convenio 1266 de 2012.
Dentro del Manual de Funciones del Invías, corresponde a los funcionarios gestores de proyectos :
“Elaborar informes de gestión y resultados del área de acuerdo a parámetros y requerimientos de información interna y externa, entidades y organismos de control.”
Estos informes no se evidencian para el año 2015 por parte del Gestor del Convenio en Planta Central, lo cual se constituye en una presunta falta disciplinaria por incumplimiento del Manual de Funciones.
Acción 1.</t>
  </si>
  <si>
    <t>Acción 2.
1. Establecer los formatos  de Informes mensuales de Gestor de Proyecto y de Supervisor de Contrato, acorde con las funciones establecidas para estos roles en el Manual de Contratación (SRN).
2 . Reportar el cumplimiento de la implementación de los formatos  de Informes mensuales de Gestor de Proyecto y de Supervisor de Contrato, acorde con las funciones establecidas para estos roles en el Manual de Contratación (DO).</t>
  </si>
  <si>
    <t>Deficiencias en la planeación del Convenio 1724 de 2013, cuyas causas se relacionan a continuación: • Falta de coordinación interinstitucional entre el Ente Nacional y el Ente Territorial, 
• Los Estudios y Diseños Fase III, a cargo de la Gobernación, presentaron en la mayoría de los casos faltantes, inconsistencias y desactualizaciones .
• Deficiencias en la Gestión predial realizada por la Gobernación de Boyacá.
• Falta de planeación técnica y financiera.</t>
  </si>
  <si>
    <t>Reporte de estudios y diseños actualizados</t>
  </si>
  <si>
    <t>Minuta</t>
  </si>
  <si>
    <t xml:space="preserve">H30R15. Liquidación de los contratos derivados del convenio interadministrativo (FONADE-EJÉRCITO) 267 de 2009 (200925)
en desarrollo del programa de corredores arteriales complementarios de competitividad por un valor inicial de $119.661 millones. Tanto en el informe de interventoría 74, como en la matriz de contratos derivados se observó retraso en la liquidación de los siguientes contratos que ya finalizaron en su ejecución:
Contratos derivados sin liquidar 
CONTRATO DERIVADO ESTADO FECHA DE VENCIMIENTO
2092649 EN LIQUIDACIÓN 26-ene-11
2130332 TERMINADO 31-dic-13
Acción 1.
</t>
  </si>
  <si>
    <t>Acción 1.
Establecer en la minuta de los convenios Interadministrativos que la liquidación de los contratos derivados debe realizarse en los términos del articulo 11 de la Ley 1150 de 2007</t>
  </si>
  <si>
    <t>Acción 2.
Establecer en la minuta de los convenios Interadministrativos que la liquidación de los contratos derivados debe realizarse en los términos del articulo 11 de la Ley 1150 de 2008</t>
  </si>
  <si>
    <t>Inclusión de la cláusula  en la minuta.</t>
  </si>
  <si>
    <t>DC</t>
  </si>
  <si>
    <t>H30R15. Liquidación de los contratos derivados del convenio interadministrativo (FONADE-EJÉRCITO) 267 de 2009 (200925)
en desarrollo del programa de corredores arteriales complementarios de competitividad por un valor inicial de $119.661 millones. Tanto en el informe de interventoría 74, como en la matriz de contratos derivados se observó retraso en la liquidación de los siguientes contratos que ya finalizaron en su ejecución:
Contratos derivados sin liquidar 
CONTRATO DERIVADO ESTADO FECHA DE VENCIMIENTO
2092649 EN LIQUIDACIÓN 26-ene-11
2130332 TERMINADO 31-dic-13
Acción 2.</t>
  </si>
  <si>
    <t xml:space="preserve">Acción 1. 
Realizar informe sobre el estado actual de los contratos 3361 de 2007, 3396 de 2006 y 3407 de 2007.
</t>
  </si>
  <si>
    <t>Acción 2. 
Sustentar la metodología establecida en el cálculo de los ajustes, contemplada en el Manual de Interventoría del Invías.</t>
  </si>
  <si>
    <t>Realizar reporte de verificación respecto a que la minuta contractual este acorde con los pliegos de condiciones.</t>
  </si>
  <si>
    <t xml:space="preserve">H113R14. Cobro coactivo impuesto predial.
De acuerdo con información suministrada por el Invías mediante comunicación OCI 45214, los diferentes municipios del país han instaurado 663 procesos de cobro coactivo por un valor de $13.561,2 millones.
</t>
  </si>
  <si>
    <t xml:space="preserve">
Depurar los predios evidenciados por la contraloría para su saneamiento y gestionar el cambio de destinación.</t>
  </si>
  <si>
    <t>Acción 1. 
Conciliar con el Grupo de Contabilidad. (Bienes fiscales).</t>
  </si>
  <si>
    <t xml:space="preserve">
Acción 2. 
Verificar los predios contabilizados versus el informe de la Subdirección Administrativa.</t>
  </si>
  <si>
    <t xml:space="preserve">Acción 3.
Identificar y  sanear en la contabilidad 152 predios propiedad del Invías, debidamente soportados e informar a la Subdirección Financiera.                                                                                      </t>
  </si>
  <si>
    <t xml:space="preserve">Acción 1. 
Conciliar con el Grupo de Contabilidad respecto a los bienes férreos de propiedad del Invías. </t>
  </si>
  <si>
    <t>Acción 2. 
Identificar y  sanear en la contabilidad los predios de la infraestructura férrea y sus anexidades, debidamente soportados por las Subdirecciones Administrativa, Medio Ambiente y Red Terciaria.</t>
  </si>
  <si>
    <t>H127R14. Recibo y contabilización de bienes férreos.
Durante los años 1993 y 2006 a 2010, el Invías recibió mediante actas del  Fondo Inmuebles Nacionales, de Ferrovías en Liquidación, así como del  PAR Ferrovías en Liquidación; una serie de bienes férreos que no se encontraban valorizados (cuadro 4). Además no se evidencia que el Instituto haya hecho una verificación del estado, ubicación y existencia de los inmuebles referidos, así como tampoco se pudo confirmar que los mismos hayan sido registrados en la contabilidad.
Acción 1.</t>
  </si>
  <si>
    <t>H127R14. Recibo y contabilización de bienes férreos.
Durante los años 1993 y 2006 a 2010, el Invías recibió mediante actas del  Fondo Inmuebles Nacionales, de Ferrovías en Liquidación, así como del  PAR Ferrovías en Liquidación; una serie de bienes férreos que no se encontraban valorizados (cuadro 4). Además no se evidencia que el Instituto haya hecho una verificación del estado, ubicación y existencia de los inmuebles referidos, así como tampoco se pudo confirmar que los mismos hayan sido registrados en la contabilidad.
Acción 2.</t>
  </si>
  <si>
    <t xml:space="preserve">Acción 1. 
Gestionar la actualización de la información de bienes fiscales ante el IGAC.                                                                                                   </t>
  </si>
  <si>
    <t xml:space="preserve">Acción 2 . 
Emplear sistema de información que permita llevar registro y control de los predios fiscales y de BUP en el ámbito nacional. </t>
  </si>
  <si>
    <t xml:space="preserve">H138R14. Publicación SECOP.
Una vez consultados los contratos 563 de 2012, 570 de 2012, 529 de 2012 y convenio  598 de 2013 en el SECOP, se evidenció que no se han subido en su totalidad,  los documentos contractuales (aclaraciones, modificaciones, adiciones, prorrogas) al referido aplicativo.
</t>
  </si>
  <si>
    <t xml:space="preserve">H140R14. Gestión social y predial.
Contrato 544 de 2012: en el informe de interventoría No. 35, existen predios que aún no se han negociado y que inciden en el avance del proyecto, como es el K114+500.
Contrato 581 de 2012: el contratista no ha gestionado todos los trámites prediales.
Contrato  570  de 2012: Se  observa   que  de  los 41  predios   que  se   encuentran  en  proceso  de  negociación, solo  se  encuentran  finalizados 14.
Contrato 807 de 2009: Se verificó que la adquisición de los predios necesarios para adelantar el proyecto no se ha dado en su totalidad.
</t>
  </si>
  <si>
    <t xml:space="preserve">H158R14. Conciliaciones bancarias.
La falta de  conciliación a 31 de diciembre de 2014 de más del 20% de las cuentas bancarias relacionadas en el cuadro 5, genera incertidumbre sobre $45.530 millones de la cuenta 1.1.10 Depósitos en Instituciones Financieras. 
</t>
  </si>
  <si>
    <t xml:space="preserve">H175R14. Impacto de los avances y anticipos.
La ausencia de registros de la amortización de avances y anticipos de contratos terminados, liquidados y certificados afecta el saldo de la cuenta 17 - Bienes de Uso Público e Históricos y Culturales en $974.245 millones, debido a la correlación que existe entre dichas cuentas.
</t>
  </si>
  <si>
    <t>SF-SRT-SMF</t>
  </si>
  <si>
    <t>DO-SMA-SRT</t>
  </si>
  <si>
    <t>SF-SRT</t>
  </si>
  <si>
    <t xml:space="preserve">
Debilidades en la supervisión ambiental del proyecto, permitiendo la presunta comisión de infracciones ambientales que contravienen lo previsto en el Estudio de Impacto Ambiental, el Plan de Manejo Ambiental y lo dispuesto en la Licencia Ambiental vigente . De igual manera, se evidencia la presunta trasgresión del artículo 84 de la Ley 1474 de 2011, en lo relacionado con la Interventoría del proyecto, que presentó debilidades al ejercer la supervisión del cumplimiento a la licencia ambiental. </t>
  </si>
  <si>
    <t>Acción 1. 
Aplicar el manual de interventoría que entró en vigencia el 01/02/2017, donde se incorpora formatos de seguimiento e informes relacionados con el tema ambiental.</t>
  </si>
  <si>
    <t xml:space="preserve">Acción 1. 
Dar lineamientos a las dependencias para realizar formulación de metas ajustadas a la realidad de las obras y a la situación económica y social del país, y realizar los ajustes de metas pertinentes en el Comité Institucional de Gestión y Desempeño.
</t>
  </si>
  <si>
    <t>Acción 2. 
Realizar los ajustes pertinentes, en caso de ser necesario, en el Comité  Institucional de Gestión y Desempeño.</t>
  </si>
  <si>
    <t>Liquidar en forma oportuna los contratos que presentan anticipos por amortizar.</t>
  </si>
  <si>
    <t xml:space="preserve">Aplicativo </t>
  </si>
  <si>
    <t xml:space="preserve">H96R16. Incertidumbre en derechos de Invías por recursos entregados a Terceros.
A 31 de diciembre de 2016 la Cuenta (14) Deudores con un saldo de $3.504.781 millones representada en: Avances y Anticipos Entregados  por $604.951 millones, Recursos Entregados en Administración  $2.762.149 millones y Depósitos Entregados en Garantía  $88.191 millones, entre otros, presenta incertidumbre material y significativa. 
</t>
  </si>
  <si>
    <t>El Invías no ha establecido un procedimiento de control efectivo que permita realizar  seguimiento a los recursos comprometidos, las obligaciones contraídas y los pagos efectuados, frente a la ejecución de las obras por cada contrato o convenio.
Se configura una presunta connotación disciplinaria por incumplimiento al principio de causación, Manual de Contabilidad Pública y Manual de Procedimientos Contables AFINCO-MN-1 y Régimen de Contabilidad Pública.</t>
  </si>
  <si>
    <t>Falta de publicación de actos de naturaleza contractual en el SECOP.</t>
  </si>
  <si>
    <t>Debido al incumplimiento de los procedimientos establecidos para el registro contable de las actas de obra en el Instituto Nacional de Vías.</t>
  </si>
  <si>
    <t>Reporte memorandos individuales y/o circulares</t>
  </si>
  <si>
    <t xml:space="preserve">
Acción 1. 
Entregar el informe final del incumplimiento del contrato y demanda de reconvención presentada por el INVIAS en el tribunal de Arbitramento vigente para el contrato 3460 de 2008.  
</t>
  </si>
  <si>
    <t xml:space="preserve">Acción 2. 
Estado actual del proceso. </t>
  </si>
  <si>
    <t>Evidencia un riesgo frente a la posibilidad de un déficit de unidades de vivienda, para dar cumplimiento a lo establecido en la Licencia Ambiental. Así mismo, es de indicar que no se evidenció a corte de marzo de 2017, un documento oficial donde se establezcan las metas que se tienen previstas para la ejecución del proyecto de vivienda, ni el grado de  avance por parte del Municipio</t>
  </si>
  <si>
    <t>H95R16. Recuperación cartera de difícil cobro.
La Cuenta (1401) - Deudores- Ingresos no Tributarios con saldo de $35.864 millones a 31 de diciembre de 2016 presenta incertidumbre en la posibilidad de cobro de la cartera, generada por la débil gestión en el recaudo de los derechos por la contraprestación portuaria y contribución por valorización.</t>
  </si>
  <si>
    <t xml:space="preserve">H6ECP. Cumplimiento de metas. Proyectos de inversión – Contratos Plan.
En muestra selectiva de 36 contratos de obra de un total de 55 , derivados de los convenios interadministrativos suscritos para la ejecución de los contratos plan, se cotejó la cantidad de kilómetros proyectados frente a lo reportado como ejecutado, encontrando que en tres (3) subproyectos se cumplió con el número de kilómetros establecidos; en nueve (9) subproyectos que terminaron su ejecución construyeron menos kilómetros de lo proyectado y veinticuatro (24)  no han terminado ejecución.
</t>
  </si>
  <si>
    <t xml:space="preserve">H8ECP. Información reportada por Invías para evaluación Proyectos Contratos Plan.
Los valores de  cinco (5) subproyectos de infraestructura vial, reportados en el oficio ACPINV-033 , no son coherentes con los reportados en el oficio ACPINV-58. Situación que obedece a debilidades de los mecanismos de control respecto del registro y generación de información, lo cual afecta el seguimiento y toma de decisiones a cargo del Instituto, como la evaluación de gestión fiscal a cargo de la CGR. </t>
  </si>
  <si>
    <t>Efectuar el seguimiento a los procesos de diseños y construcción de redes de acueducto y alcantarillado en Belén de Bajirá, a cargo del DNP.</t>
  </si>
  <si>
    <t xml:space="preserve">Realizar seguimiento y presentar informe </t>
  </si>
  <si>
    <t>Minuta modificada</t>
  </si>
  <si>
    <t xml:space="preserve">1. Apropiar recursos para dar cumplimiento al objeto de la adquisición predial ( voluntaria o de expropiación).
2. Seguimiento ante la alcaldía.                                          
3. Realizar pago contra escritura.                                   
4. Iniciar proceso de aclaración de cabida linderos  de acuerdo a resolución del IGAC en los casos que sea necesario ante notaria para posterior registro.                                                                             </t>
  </si>
  <si>
    <t xml:space="preserve">1. Organizar los documentos de acuerdo a Check list, instructivo de recepción de documentos de archivo del Invías.                                        
2. Informe de la organización documental en las carpetas de predios. </t>
  </si>
  <si>
    <t>H39R15. Continuidad interventoría Convenio 3141 de 2013. 
Sin embargo, aunque las obras del Convenio 3141 de 2013 no se han terminado de ejecutar, el convenio interadministrativo 3293 de 2013 no fue prorrogado, como consta en el Informe Final Mensual 19 de Febrero de 2016. 
A la fecha de la comunicación de la observación, la contraparte no había contratado la interventoría, siendo esta adjudicada a la Universidad Nacional de Colombia de acuerdo a lo expresado en el anexo al oficio DG 29253 del 23 de junio de 2014.</t>
  </si>
  <si>
    <t>Deficiencia en la supervisión.</t>
  </si>
  <si>
    <t>Debilidades en la planeación presupuestal del convenio.</t>
  </si>
  <si>
    <t xml:space="preserve">H42R15. Control, oportunidad y reintegro rendimientos financieros Convenio 0517 de 2015.
A 27 de mayo, el municipio no ha realizado reintegro de los rendimientos financieros generados en la cuenta de ahorros donde se manejan los recursos del Convenio y no cuenta con certificación del banco sobre el monto de tales rendimientos. </t>
  </si>
  <si>
    <t>H43R15. Convenio interadministrativo 0517 de 2015,  contrato  de obra LP-MP-001 de 2015.Cumplimiento de funciones de la interventoría.
• En la apertura de la bitácora no se registró la identificación del contrato, ni de los Directores de obra e interventoría ni de los respectivos residentes.
• No se registran completamente cantidades y calidades de materiales empleados o de obras ejecutadas y aunque se han consignado anotaciones sobre toma de muestras para el control de calidad de concretos.</t>
  </si>
  <si>
    <t>Deficiencia en el control a interventoría.</t>
  </si>
  <si>
    <t>H51R15. Interventoría Financiera. 
El Instituto Nacional de Vías- Invías suscribió el Convenio 1282 de 08/10/2014, sin embargo, la aplicación de los controles por parte de los diferentes actores que participaron en el proceso no  fueron efectivos, toda vez que no se registra la evolución financiera del Convenio 1282/2014, del Contrato 1927/2014 ni del Contrato 140/2015.</t>
  </si>
  <si>
    <t>La metodología aplicada por la Entidad para determinar el riesgo procesal, no se ajusta a los lineamientos para el cálculo de la provisión contable a partir de la metodología de reconocido valor técnico , lo que induce a error para el cálculo de la provisión contable, fundamental para el reconocimiento del Pasivo Estimado.</t>
  </si>
  <si>
    <t>Solicitar a los gestores la liquidación de manera prioritaria de aquellos contratos terminados que presenten anticipos e informar al Grupo Contabilidad.</t>
  </si>
  <si>
    <t xml:space="preserve">Reporte con corte a 31 de diciembre de 2017 </t>
  </si>
  <si>
    <t>Registrar la información de manera oportuna.</t>
  </si>
  <si>
    <t xml:space="preserve">H93R15. Apropiación Ejecución Presupuestal.
A pesar de contar con la correspondiente apropiación durante la anualidad, el Invías no comprometió $121.096 millones, recursos que no fueron utilizados; entre otras causas por la no suscripción de contratos, no utilización de vigencias futuras  y adiciones de contratos finalmente no realizadas; por cual se dejó de contratar bienes y/o servicios a desarrollar con este presupuesto con la consecuente afectación del cumplimiento de algunos objetivos y metas misionales. </t>
  </si>
  <si>
    <t>H92R15. Techo Reserva Presupuestal Rubro Inversión.
Las Reservas Presupuestales de la vigencia 2015 correspondientes al rubro de Inversión ascendieron a $659.133.7 millones, sobrepasando el 0.27% del porcentaje establecido por la norma  que equivale a $11.732 millones, con lo cual presuntamente se contraviene lo estipulado en el Decreto 111 de 1.996 que establece en su articulo 78.</t>
  </si>
  <si>
    <t>H94R15. Ejecución Presupuestal rubro de Inversiones.
La entidad para el rubro presupuestal de Inversión apropió $3.625.429.3 millones de los cuales comprometió $3.504.332.7 millones, según el informe de ejecución presupuestal de gastos, realizaron pagos por $2.276.736.5 millones, equivale a decir, que los pagos  representaron el 64.96% frente al total de lo  comprometido, lo que se traduce en reservas presupuestales por $659.133.7 millones y Cuentas por Pagar por $573.270.4 millones.</t>
  </si>
  <si>
    <t>Entre otras causas por la no suscripción de contratos, no utilización de vigencias futuras  y adiciones de contratos finalmente no realizadas.</t>
  </si>
  <si>
    <t>No se ejecutó la totalidad de los recursos comprometidos.</t>
  </si>
  <si>
    <t>H95R15. Ejecución Rezago Presupuestal vigencia 2014 en 2015.
La entidad constituyó Rezago Presupuestal a 31/12/2014 por $1.226.800.1 millones, distribuidas así: Reserva Presupuestal por $506.398.7 millones y Cuentas por Pagar por $720.401.4 millones. En cuanto a la Reserva Presupuestal y según comunicación OCI 14947 la entidad en el 2015 dejó de pagar $31.185.1 millones y en cuanto a las de Cuentas por Pagar $28 millones.</t>
  </si>
  <si>
    <t xml:space="preserve">Realizar reunión semanal con el Director General en Comité Directivo, donde se revisará la programación, planeación y efectiva ejecución correspondiente a los proyectos y cancelación de saldos presupuestales.
</t>
  </si>
  <si>
    <t>Implementar aplicativo - base de datos unificada de predios fiscales y de uso público de Invías.</t>
  </si>
  <si>
    <t>Integrar la información de predios de la Subdirección Administrativa y de la Subdirección de Medio Ambiente.</t>
  </si>
  <si>
    <t xml:space="preserve">Reportar la publicación en el SECOP de los procesos contractuales a cargo de las unidades ejecutoras. </t>
  </si>
  <si>
    <t>Solicitar a cada unidad ejecutora el reporte de lo publicado en el SECOP semestralmente.
Primer reporte con corte a 31 de diciembre de 2017.
Segundo reporte con corte a 30 de junio de 2018.</t>
  </si>
  <si>
    <t>Justificación de la diferencia del los análisis de precios unitarios de los contratos observados por la contraloría general.</t>
  </si>
  <si>
    <t>Realizar seguimiento a la ejecución del contrato con el fin de conminar al contratista a estar al día con el cronograma establecido.</t>
  </si>
  <si>
    <t xml:space="preserve">Solicitar a la interventoría informe de seguimiento. </t>
  </si>
  <si>
    <t xml:space="preserve">Recibir a satisfacción la obra contratada. </t>
  </si>
  <si>
    <t xml:space="preserve">Solicitar los soportes de devolución del anticipo.
</t>
  </si>
  <si>
    <t xml:space="preserve">Constancia de consignación bancaria </t>
  </si>
  <si>
    <t xml:space="preserve">Soporte de reunión con facilitadores
</t>
  </si>
  <si>
    <t xml:space="preserve">H72R16. Construcción e implementación de Indicadores de gestión.
El Instituto para los cinco (5) indicadores de Gestión relacionados con los Planes Nacionales de Desarrollo Estratégico, así como para los treinta y uno (31) indicadores de actividad; implementó la ficha técnica del indicador, la cual contiene información parcial de los formatos de hoja de vida (código vF-GP-26), formato F-GP-31 Tablero de Indicadores de Gestión y hoja metodológica.
El DNP en su guía metodológica para el seguimiento a la gestión, clasifica dos tipos de indicadores: “Gestión de Proyectos del sector Planeación”  y “Formulación y seguimiento a la Planeación Institucional” ; pero Invías en el aplicativo SIPLAN adoptó indicadores de Gestión y de Actividad (...)
</t>
  </si>
  <si>
    <t xml:space="preserve">H74R16. Seguimiento Plan Estratégico Invías.
Evaluada la muestra seleccionada para seguimiento al Plan Estratégico, la cual corresponde a tres (3) de los diez (10) objetivos estratégicos, se encontró: 
• En el indicador "Km de Placa Huella Realizada", Invías en seguimiento al Plan Estratégico reporta en la vigencia 2016 un avance de 184,2 km y lo evaluado con base en el aplicativo SIPLAN reporta 183 kilómetros.  
• En el indicador "Kilómetros de red vial nacional primaria mantenidos y rehabilitados", Invías en seguimiento al Plan Estratégico reporta para la vigencia 2016 un avance de 210,41 km y lo evaluado con base en el aplicativo SIPLAN reporta 140,2 kilómetros.
• En el indicador "Kilómetros de red vial secundaria con pavimento nuevo", Invías en seguimiento al Plan Estratégico reporta en la vigencia 2016 un avance de  326,7 km y lo evaluado con base en el aplicativo SIPLAN reporta 129,4 kilómetros.
Afectando los cumplimientos reportados en el Plan Estratégico.
</t>
  </si>
  <si>
    <t>Continuar con la política de saneamiento contable, registrando la liquidación de los contratos y convenios de los que se reciba las respectivas actas de liquidación. Reiterar  a las Unidades Ejecutoras el envío oportuno de las actas de liquidación y revisar los saldos de la cuenta 1705 para verificar que contratos están por liquidar y solicitar a cada Unidad Ejecutora responsable, los soportes para su registro contable.</t>
  </si>
  <si>
    <t xml:space="preserve">Realizar reporte de las vías. </t>
  </si>
  <si>
    <t xml:space="preserve">H113R16. Apropiación Ejecución Presupuestal.
Para la vigencia de 2016, el Invías no utilizó $6.474 millones del total apropiado, debido a que no se comprometieron algunos recursos para el desarrollo de la labor misional de la entidad, hecho que tiene su origen en falencias en la planeación presupuestal y ejecución de lo programado.
</t>
  </si>
  <si>
    <t>Memorando emitido y respuesta de la Oficina Asesora de Planeación</t>
  </si>
  <si>
    <t>1. Revisar cada dos meses cuáles casos presentan alguna dificultad para establecer las alertas y las acciones pertinentes.                      
2. Analizar términos cortos frente a la competencia de la potestad sancionatoria.</t>
  </si>
  <si>
    <t>H15ECP. Retrasos en el cronograma de obra, situación evidenciada en la construcción del Puente y el Viaducto sobre el Río mira, por las demoras presentadas en el desarrollo del proceso de enajenación de las franjas de terreno (enero de 2016), por falta de aprobación de los insumos prediales. Al respecto el Invías informa que se ha dado retrasos en la entrega de dichas franjas por parte de los Mejoratarios de Vuelta de Candelilla.
Acción 2.</t>
  </si>
  <si>
    <t>Elaborar informe del estado actual del convenio</t>
  </si>
  <si>
    <t xml:space="preserve">Verificar  que cuando estén suspendidos los convenios o contratos no se continúen realizando actividades. </t>
  </si>
  <si>
    <t>Reporte que evidencie la no ejecución de  actividades mientras estén en suspensión los convenios o contratos.</t>
  </si>
  <si>
    <t>Solicitar un informe mensual de actualización a todos los abogados apoderados de procesos a nivel nacional con el fin de generar una trazabilidad más precisa en todos los procesos donde está demandado el Instituto. Se requerirá a los apoderados para que alimenten la información en Ekogui haciéndole saber respecto de su responsabilidad.</t>
  </si>
  <si>
    <t>Solicitar informe mensual elaborado por los abogados que ejercen la defensa del Invías, involucrando a los Directores Territoriales para que efectúen el seguimiento de la información que se debe diligenciar.</t>
  </si>
  <si>
    <t xml:space="preserve">Reporte trimestral a cargo de la Oficina Asesora Jurídica.    </t>
  </si>
  <si>
    <t xml:space="preserve">1. Establecer un cronograma mensual de pagos a efectos de fijar fecha límite para la expedición de la resolución, para la revisión detallada del acto administrativo por parte del Coordinador del Grupo y para la firma por parte de la Jefe de la Oficina Asesora Jurídica. 
2 Reunión mensual con la Subdirección Financiera para establecer fechas de pago.   </t>
  </si>
  <si>
    <t>1. Cronogramas de programación en los cuales se va hacer la respectiva planeación de los turnos de pago.
                                                                                                                                                                                                                                                                                                                                                                                                                                                                                                                                                                                                                                                                                                                                                                                                                                                                                                                                                                                                                                                                                         2. Reuniones.</t>
  </si>
  <si>
    <t xml:space="preserve">
Requerir a la Subdirección Financiera con el ánimo de que se informe a la Oficina Asesora Jurídica sobre la información del registro contable en materia de embargos, con el fin de generar una trazabilidad de dicha información. Los datos de embargos y remanentes se certifican por el Grupo de Tesorería. </t>
  </si>
  <si>
    <t xml:space="preserve">Conciliación de la cuenta 142503 entre Oficina Asesora Jurídica, Grupo de Contabilidad y Grupo de Tesorería. </t>
  </si>
  <si>
    <t>Conciliación de la cuenta 142503 entre Oficina Asesora Jurídica, Grupo de Contabilidad y Grupo de Tesorería.</t>
  </si>
  <si>
    <t xml:space="preserve">Informe semestral del rubro presupuestal para pago de sentencias. </t>
  </si>
  <si>
    <t>Establecer una metodología para el seguimiento físico y financiero de los proyectos con el fin de establecer alertas oportunas.</t>
  </si>
  <si>
    <t>Metodología aprobada</t>
  </si>
  <si>
    <t>Verificar que las minutas contractuales estén acorde con los pliegos de condiciones.</t>
  </si>
  <si>
    <t>informe con registro fotográfico</t>
  </si>
  <si>
    <t xml:space="preserve">Solicitar aclaración de la clausula contractual que establece el anticipo por la Dirección de Contratación </t>
  </si>
  <si>
    <t xml:space="preserve">Solicitud de aclaración por parte de la Dirección de Contratación </t>
  </si>
  <si>
    <t>Elaboración de Informe.</t>
  </si>
  <si>
    <t>Acción 1.
Tramitar la solicitud de exclusión de pago de impuesto predial (IPU) y otras contribuciones de los bienes de uso público y fiscales, según corresponda, de los predios en jurisdicción de cada Dirección Territorial del Invías.</t>
  </si>
  <si>
    <t>Gestionar los oficios ante todas las Secretarias de Hacienda de solicitud de exclusión de pago IPU y otras contribuciones de los inmuebles fiscales de propiedad del Invías, cuando se vean posibilidades de que proceda la exclusión , y de uso público.</t>
  </si>
  <si>
    <t xml:space="preserve">Remitir memorando circular a todas las dependencias que ejecuten contratos estatales y abogados de las territoriales, con el fin de generar un instructivo para todos los supervisores y funcionarios involucrados en la actividad contractual a fin de socializar la importancia del amparo de los contratos ante un eventual incumplimiento contractual. </t>
  </si>
  <si>
    <t>Memorando instructivo para los supervisores y funcionarios involucrados en la ejecución contractual  y abogados con el fin de que las dependencias a cargo de la supervisión se responsabilicen del seguimiento de los contratos.</t>
  </si>
  <si>
    <t>Seguimiento al cumplimiento de los estudios y diseños en fase III.</t>
  </si>
  <si>
    <t>H2EVP. Estudios previos - Convenio 649 de 2013.
El INVIAS, al no contar con estudios previos correctamente estructurados, presuntamente transgrede lo previsto en el artículo 2.1.1  del Decreto 734 de 2012, vigente para la época, respecto a la planeación contractual y específicamente su numeral 4, el cual, contempla: “El análisis que soporta el valor estimado del contrato, indicando las variables utilizadas para calcular el presupuesto de la respectiva contratación, así como su monto y el de posibles costos asociados al mismo. En el evento en que la contratación sea a precios unitarios, la entidad contratante deberá soportar sus cálculos de presupuesto en la estimación de aquellos”. 
Acción 1.</t>
  </si>
  <si>
    <t>H66R15. Depósitos Entregados en Garantía – Depósitos Judiciales (142503).</t>
  </si>
  <si>
    <t>H121R14</t>
  </si>
  <si>
    <t>H9R16. Urgencia manifiesta Cruce de la Cordillera Central.
El contrato 3460 de 2008. “CRUCE DE LA CORDILLERA CENTRAL” , después de múltiples prórrogas y compromisos para lograr la terminación del proyecto de acuerdo a las metas físicas previstas , terminó el 30 de noviembre de 2016, llegando a un alcance físico estimado del 88%.</t>
  </si>
  <si>
    <t>Reprogramación del plan de inversiones de anticipo aprobado</t>
  </si>
  <si>
    <t xml:space="preserve">H7R16. Afectación de estructuras construidas por planeación de obras convenio 1345 de 2014.
Mediante el convenio 1345 de 2014, cuyo objeto es “APOYO Y MEJORAMIENTO DE LA INTERCONEXIÓN VIAL SEGUNDA CALZADA AVENIDA CIRCUNVALAR DE BARRANQUILLA”, El Instituto Nacional de Vías y El Distrito de Barranquilla acordaron la inversión de recursos para el mejoramiento de la segunda calzada de la avenida circunvalar de Barranquilla desde la carrera 38 hasta la carrera 53. 
</t>
  </si>
  <si>
    <t>H22R16. Pasivos Consulta Previa. 
Reiterar que en materia contractual las entidades oficiales están obligadas a respetar y a cumplir el principio de planeación en virtud del cual resulta indispensable la elaboración previa de estudios y análisis suficientemente serios y completos, ante de iniciar un procedimiento de selección.
Acción 1.</t>
  </si>
  <si>
    <t>H22R16. Pasivos Consulta Previa.
Acción 2.</t>
  </si>
  <si>
    <t xml:space="preserve">H27R16. Mantenimiento Inspección Fluvial del Ministerio de Transporte.  
Las obras objeto del contrato 1036 de 2016, identificadas e indicadas por la Interventoría y el INVIAS, se realizaron obras de mantenimiento consistentes en pintura de las áreas de oficinas, cerramiento perimetral y cubiertas de la Inspección Fluvial del Ministerio de Transporte en el predio aledaño al Muelle Flotante a cargo de INVIAS que no se encontraban en el alcance del contrato. Además no se evidenció un Convenio o acto administrativo para la incorporación de recursos de INVIAS en intervención de áreas del Ministerio. </t>
  </si>
  <si>
    <t xml:space="preserve">Establecer en los estudios previos de la contratación del PSCN un ítem que justifique la modalidad de la contratación a aplicar. </t>
  </si>
  <si>
    <t xml:space="preserve">H77R16. Administrativo con posible connotación disciplinaria. Modalidad del proceso de contratación del contrato 521 de 2016.
Una vez revisados los documentos precontractuales- estudios previos del contrato 521 de 2016, se evidencia que no se encuentra debidamente justificada la modalidad de selección del contratista.
</t>
  </si>
  <si>
    <t>Descripción del ítem a incluir.</t>
  </si>
  <si>
    <t>Ítem incluido</t>
  </si>
  <si>
    <t xml:space="preserve">Realizar seguimiento a los informes presentados por los contratistas de prestación de servicio. </t>
  </si>
  <si>
    <t xml:space="preserve">H78R16. Administrativo connotación disciplinaria. Supervisión contratos prestación de servicios profesionales - PPNCN.
De acuerdo con lo señalado en los estudios previos del contrato 521 de 2016, en la vigencia 2015 el Invías contaba con nueve (9) contratos para viabilizar el funcionamiento del Plan Nacional de Carreteras Nacionales.
</t>
  </si>
  <si>
    <t>Proferir el documento de seguimiento.</t>
  </si>
  <si>
    <t>Documento de seguimiento semestral</t>
  </si>
  <si>
    <t xml:space="preserve">Diseñar la programación anual de la contratación de prestación de servicios. </t>
  </si>
  <si>
    <t>Programación diseñada.</t>
  </si>
  <si>
    <t>Programación</t>
  </si>
  <si>
    <t xml:space="preserve">H85R16. Plazo de Ejecución y modelos motos de la Orden de Compra 01989 de 2016.
El Acuerdo Marco de Precios CCE-416-1-AMP-2016, para la adquisición de motocicletas, cuatrimotos y motocarros, suscrito entre Colombia Compra Eficiente y Fanalca S.A., Suzuki Motor de Colombia S.A., Auteco S.A.S, Yamaha S.A y Alkosto S.A., establece en su Cláusula  8: “…El proveedor debe garantizar la entrega de las motocicletas, cuatrimotos y motocarros en todo el territorio nacional en un plazo máximo de 30 días calendario contados a partir de la fecha de la orden de Compra...”. De igual manera, señala en su Clausula 15, numeral 17:“15.17: Informar oportunamente a Colombia Compra Eficiente cualquier evento de incumplimiento de las obligaciones del proveedor en el formato establecido por Colombia Compra Eficiente.”  Y la cláusula 14 numeral 14.16: “…Entregar las motocicletas, cuatrimotos y motocarros a la Entidad compradora, matriculados ante la autoridad de transito indicada por la Entidad en los plazos en la sección IV.B.3 del pliego de condiciones y en los lugares indicados por la Entidad compradora en la Orden de Compra...” (Subrayado fuera de texto).
</t>
  </si>
  <si>
    <t>Especificaciones técnicas acogidas y modalidad seleccionada.</t>
  </si>
  <si>
    <t xml:space="preserve">Acción 2.
Contratar los vehículos del PSCN conforme a las especificaciones técnicas que determinen las fuerzas públicas y conforme a la modalidad contractual que aplique según la Ley.
</t>
  </si>
  <si>
    <t xml:space="preserve">
Contratar los vehículos del PSCN conforme a las especificaciones técnicas que determinen las fuerzas públicas y conforme a la modalidad contractual que aplique según la Ley.
</t>
  </si>
  <si>
    <t>Una por cada clase de compra</t>
  </si>
  <si>
    <t>Acción 1.
Realizar reunión semanal con el Director General en Comité Directivo, donde se revisará el seguimiento a la respectiva ejecución correspondiente a los proyectos.</t>
  </si>
  <si>
    <t>Realizar reunión con unidades ejecutoras e informar sobre el seguimiento a la respectiva ejecución.</t>
  </si>
  <si>
    <t xml:space="preserve">
H114R16. Ejecución Presupuestal rubro inversión.
Según el informe de ejecución presupuestal de gastos sólo se realizaron pagos por el 58.25% por valor de $1.385.506 millones, frente al total de los recursos comprometidos por $2.378.325 millones. Por lo tanto, el porcentaje que no se pagó en la vigencia 2016 (41.75%) corresponde a Reservas Presupuestales por $384.822 millones y Cuentas por Pagar por $607.997 millones.
Acción 3.
</t>
  </si>
  <si>
    <t>Acción 3.
Realizar reunión con las unidades ejecutoras para la programación, planeación y efectiva ejecución correspondiente a los proyectos.</t>
  </si>
  <si>
    <t>Acción 2.
Solicitar al Ministerio de Hacienda más recursos en el PAC de manera que se incremente el porcentaje de los pagos y se disminuya las cuentas por pagar.</t>
  </si>
  <si>
    <t xml:space="preserve">
Realizar reunión semanal con el Director General en Comité Directivo, donde se revisará la programación, planeación y efectiva ejecución correspondiente a los proyectos y cancelación de saldos presupuestales.
</t>
  </si>
  <si>
    <t xml:space="preserve">H115R16.  Rezago presupuestal.
La entidad constituyó Reserva Presupuestal a diciembre 31 de 2015 por $659.134 millones de la cual dejó de pagar $26.453.4 millones. El Rezago Presupuestal a 31 de diciembre de 2015 era $1.227.596 millones y Cuentas por Pagar por $568.462 millones; las Cuentas por Pagar se cancelaron en su totalidad.
Acción 1.
</t>
  </si>
  <si>
    <t>H115R16.  Rezago presupuestal.
La entidad constituyó Reserva Presupuestal a diciembre 31 de 2015 por $659.134 millones de la cual dejó de pagar $26.453.4 millones. El Rezago Presupuestal a 31 de diciembre de 2015 era $1.227.596 millones y Cuentas por Pagar por $568.462 millones; las Cuentas por Pagar se cancelaron en su totalidad.
Acción 2.</t>
  </si>
  <si>
    <t>Acción 1.
Realizar reunión con las unidades ejecutoras para la programación, planeación y efectiva ejecución correspondiente a los proyectos y cancelación de saldos presupuestales.</t>
  </si>
  <si>
    <t>Acción 2.
Realizar reunión con las unidades ejecutoras para la programación, planeación y efectiva ejecución correspondiente a los proyectos y cancelación de saldos presupuestales.</t>
  </si>
  <si>
    <t>Conciliar información con la Oficina Asesora Jurídica, Grupo Presupuesto y Grupo Contabilidad.</t>
  </si>
  <si>
    <t>Evidenciar el pago de sentencias, conciliaciones, laudos arbitrales y conciliaciones extrajudiciales por valor de $55.020.130.000.</t>
  </si>
  <si>
    <t>H107R16. Reconocimiento de los Bienes de Uso Público amortizados en su totalidad.
La cuenta (8315) Cuentas de Orden Deudoras de Control-Activos Retirados por $46.544 millones a 31 de diciembre de 2016, no incluye los valores correspondientes a BUP que han sufrido la pérdida de capacidad de utilización en un 100%, teniendo en cuenta su vida útil estimada.</t>
  </si>
  <si>
    <t xml:space="preserve">H16ECP. Contrato de obra 654 del 2014.
Presuntas irregularidades que han hecho que a octubre de 2016 se encuentre atrasada la ejecución de las obras y posiblemente el cumplimiento del objeto del contrato.
a) Plazos de entrega de Estudios y Diseños a Fase III.  
b) Cesión de la Licencia Ambiental 
c) Estructuración, seguimiento y control del proyecto. 
d) Visita de Inspección visual de obras. El día 04 de octubre de 2016 se realizó visita de inspección visual al sitio de ejecución, evidenciándose un retraso en el desarrollo de las obras que hacen parte del objeto contractual  máxime si ha transcurrido el 80% del plazo  pactado contractualmente (23 de 29 meses), el  grado de avance de ejecución de obra física de este contrato era del 21.9%.
Acción 1. </t>
  </si>
  <si>
    <t xml:space="preserve">H75R15. Ingresos  Recaudo Peajes. 
La cuenta de Ingresos Peajes, está subestimada en $6.294.3 millones, debido a que a diciembre 31 de 2015, quedó pendiente por registrar la causación por concepto del recaudo de peajes a través del Contrato de Concesión 250 de 2011, del mes de noviembre. </t>
  </si>
  <si>
    <t>AC2017</t>
  </si>
  <si>
    <t>Deficiencias en cuanto a la depuración y no se tiene una información exacta sobre el número de sus inmuebles, su valor, ubicación, uso y estado demostrando un inadecuado control de sus recursos o actividades, así como deficiente gestión en el proceso de depuración de los inmuebles recibidos de entidades ya liquidadas, lo cual evidencia debilidades en la gestión institucional de las áreas que participan en el proceso contable.</t>
  </si>
  <si>
    <t>H1AC17</t>
  </si>
  <si>
    <t>H2AC17</t>
  </si>
  <si>
    <t>H5AC17</t>
  </si>
  <si>
    <t>H8AC17</t>
  </si>
  <si>
    <t>H2AC17. Funciones y Responsabilidades sobre la infraestructura de Transporte, asignadas al Ministerio de Transporte y a las Entidades del Orden Nacional, mediante de la Ley 105 de 1993.
En visita de inspección física a una muestra de siete (7) Estaciones férreas y un (1) paradero, entregados al Instituto para su administración y custodia se encontró: De los ocho (8) inmuebles, las Estaciones Betania y Suesca, se encuentran en explotación mercantil y presentan un buen estado de conservación, las seis (6) restantes presentan alto grado de deterioro. (...)</t>
  </si>
  <si>
    <t>Cumplimiento parcial de los Artículos 19 y 20 de la Ley 105 de 1993, lo que genera deficiencias en la identificación y conservación de los bienes a cargo del Instituto.</t>
  </si>
  <si>
    <t>Administrativo con presunta incidencia disciplinaria</t>
  </si>
  <si>
    <t>Administrativo</t>
  </si>
  <si>
    <t>Administrativo con presunta connotación disciplinaria</t>
  </si>
  <si>
    <t>H8AC17. Obligaciones del convenio No. 1056 del 2006 de la Dirección de Tránsito y Transporte, DITRA con respecto al INVIAS- Informes.
El Invías a través del Programa de Seguridad en Carreteras Nacionales, no exige el cumplimiento del convenio 1056 de 2006 que en su cláusula quinta “Obligaciones de la Dirección de la Policía Nacional”.</t>
  </si>
  <si>
    <t>No se exige el cabal cumplimiento de la rendición de informes mensuales, que permitan evidenciar el seguimiento físico por parte del supervisor del Instituto Nacional de Vías-INVIAS, el grado de avance, la situación financiera del convenio en el transcurso del tiempo, entre otros; constituyéndose en situaciones que afectan el cumplimiento de la misión para el cual fue creado el Programa PSCN.</t>
  </si>
  <si>
    <t>H82R16 Administrativo con presunta incidencia Disciplinaria y Penal. Para Indagación Preliminar.  Contrato de Apoyo Jurídico.
La Secretaria General del Invías suscribió el contrato 1007 de 2016 cuyo objeto era Brindar Asesoría y Apoyo Jurídico al  – PSCN en los asuntos relacionados con los Contratos de Interventoría 1235 y 1236 de 2015.</t>
  </si>
  <si>
    <t>SF-SA</t>
  </si>
  <si>
    <t>16 02 001</t>
  </si>
  <si>
    <t>H44R14. Estructuración estudios previos-metas físicas contratadas.
Contrato de obra No. 1788 del 7 de noviembre de 2012, La meta física de la longitud de rehabilitación de pavimento se determinó contractualmente en 64,5 Kilómetros (distribuidos Huila=50,120KM y Caquetá=14,537KM) , sin embargo mediante inspección física se estableció que  finalmente se ejecutarán 53,64KM de rehabilitación (distribuidos Huila=47,92KM y Caquetá=5,72KM).,Lo cual conllevo a una reducción de la meta física  de 10.86 Km correspondiente a un16.8% de la longitud priorizada en los tres tramos intervenidos.</t>
  </si>
  <si>
    <t>H41R14.  Alcance del objeto a contratar Contrato 1844 de 2012.
Entidad no precisó con claridad la cantidad de obra a contratar para la ejecución del proyecto, dejando su definición final a partir de la orden de iniciación del contrato de obra 1844 de 2012, la cual fue suscrita el 12 de diciembre de 2012 y solamente hasta el 9 de mayo de 2013 con la Modificación No. 1, se establecieron las cantidades de obra.</t>
  </si>
  <si>
    <t>Desactualización y desorganización de los inventarios, falta de control en el procedimiento de disposición de los elementos en el almacén de la entidad y falta de mantenimiento a las bodegas.</t>
  </si>
  <si>
    <t>H5AC17. Disposición de los elementos en el almacén de la Entidad.
En visita practicada al Almacén de la Entidad ubicado en la sede Fontibón se evidenció debilidades en la organización de la bodega por cuanto los bienes muebles no tienen una disposición y clasificación por grupo o por algún tipo de elemento que lo identifique. Asimismo, la bodega no cuenta con una interface en línea con el SAI, lo que afecta la actualización oportuna de los ingresos y egresos de elementos. Los vehículos inservibles, por reparar y algunas motocicletas nuevas se encuentran al aire libre. Las bodegas presentan filtración de agua.</t>
  </si>
  <si>
    <t xml:space="preserve">H1AC17. Registro de los bienes inmuebles fiscales en la Contabilidad.
Se realizó el cruce de la información de los Bienes Inmuebles Fiscales de propiedad de Invías, encontrando inmuebles que carecen de dirección o la misma está desactualizada, sin cédula catastral; bienes sobre los cuales el Invías tiene únicamente la posesión y otros que no figuran registrados en la base de datos del Instituto Geográfico Agustín Codazzi-IGAC.
</t>
  </si>
  <si>
    <t>Actualizar entre el Grupo de Contabilidad y el Grupo de Bienes Inmuebles y Seguros los bienes inmuebles observados por la Contraloría para establecer cuáles no están en la contabilidad y las causas.</t>
  </si>
  <si>
    <t>Actualizar el inventario de las Estaciones Férreas propiedad del INVIAS y determinar su estado de conservación de las mismas.</t>
  </si>
  <si>
    <t xml:space="preserve">Actividad 1. El Grupo de Contabilidad y el Grupo Bienes Inmuebles revisaran conjuntamente todos los inmuebles observados por la Contraloría y que no están registrados en contabilidad para establecer ajustes en la Contabilidad con relación a bienes fiscales y/o uso público. (SA-SF).
Actividad 2. El Grupo de Contabilidad al efectuar la revisión contable de los bienes fiscales y al establecer que tiene incorporados bienes de uso público, efectuara el ajuste correspondiente y notificara a la Subdirección de Medio Ambiente. (SF).
Actividad 3. El Grupo de Contabilidad y el Grupo de Bienes Inmuebles con base en los recibos de IPU de los bienes inmuebles fiscales que enviaran las Direcciones Territoriales, suscribirá acta de ajustes que será soporte de actualización contable para incorporar el valor catastral, dirección, etc. de los predios que carecen de avaluó comercial, además de la consecución de los registros 1 y 2 del IGAC y/o catastro que se obtengan según recursos. (SA-SF).
Actividad 4. El Grupo de Bienes Inmuebles solicitará a la Oficina Asesora Jurídica el informe de las acciones de prescripción adquisitiva de dominio adelantadas sobre los 58 inmuebles en posesión, requeridos en los memorandos SA 31699 del 13/05/2015 y SA 32612 del 15/05/2015 y remitirla a la Contraloría. (SA-OAJ).
Actividad 5. Envío de los avalúos comerciales que de acuerdo con el presupuesto se realicen, de los bienes fiscales al Grupo de Contabilidad para su registro. (SA-SF).
</t>
  </si>
  <si>
    <t>Actividad 1. El Grupo de Bienes Inmuebles con base en las escrituras y actas de entrega, actualizara el inventario y la base de datos de bienes fiscales de las Estaciones Férreas y paraderos propiedad del Invías. (SA).
Actividad 2. El inventario final de Estaciones Férreas y paraderos se enviara a la Subdirección Red Terciaria y Férrea para determinar las edificaciones objeto de conservación de acuerdo a los recursos que tengan asignados. (SRT).</t>
  </si>
  <si>
    <t>SA-SF-SMF</t>
  </si>
  <si>
    <t>Informe Semestral</t>
  </si>
  <si>
    <t>Organizar la bodega de Fontibón.</t>
  </si>
  <si>
    <t xml:space="preserve">Actividad 1. Requerir a la Dirección General de Tránsito y Transporte -DITRA- de la Policía Nacional para que dentro de los 5 primeros días de cada mes se informe sobre las actividades desarrolladas en cumplimiento de la cláusula quinta del convenio 1056 de 2006.
Actividad 2. Realizar seguimiento al cumplimiento de la entrega mensual de informes establecido en la cláusula quinta del convenio 1056 de 2006.   
</t>
  </si>
  <si>
    <t>Oficio e  Informes mensuales</t>
  </si>
  <si>
    <t>Se enviará un equipo de trabajo para la organización de la misma.</t>
  </si>
  <si>
    <t>Se han pagado conciliaciones, laudos arbitrales y conciliaciones extrajudiciales por valor de $54.750.908.668,91. Pendiente diferencia de $269.221.331,09.</t>
  </si>
  <si>
    <t>H98R16. Cuenta 16750401 Equipo de transporte marítimo y fluvial.
El Plan General de Contabilidad Pública establece que la subcuenta (16750401) Equipo de Transporte Marítimo y Fluvial, representa el total de equipos de transporte de propiedad de Invías, adquiridos a cualquier título, verificado el saldo a 31 de diciembre de 2016, se determinó que el saldo por $1.912 millones, corresponde al registro de cinco ferrys.
Acción 1.</t>
  </si>
  <si>
    <t>H98R16. Cuenta 16750401 Equipo de transporte marítimo y fluvial.
El Plan General de Contabilidad Pública establece que la subcuenta (16750401) Equipo de Transporte Marítimo y Fluvial, representa el total de equipos de transporte de propiedad de Invías, adquiridos a cualquier título, verificado el saldo a 31 de diciembre de 2016, se determinó que el saldo por $1.912 millones, corresponde al registro de cinco ferrys.
Acción 2.</t>
  </si>
  <si>
    <t xml:space="preserve">H117R16. Muelle Puerto Gaitán. 
En visita de inspección física al muelle de Puerto Gaitán y entrevistas a representantes de firmas navieras, la comunidad y autoridad local, se evidenció que la inversión hecha por el Invías y el Instituto de Desarrollo del Meta –IDM- (hoy AIM), en el muelle de Puerto Gaitán no está cumpliendo con el fin para el cual fue destinado.
</t>
  </si>
  <si>
    <t xml:space="preserve">H116R16. Sentencias y Conciliaciones. 
La Entidad refleja créditos judiciales adeudados por valor de $237.436.6 millones y los recursos asignados fueron de $55.020.1 millones, lo cual evidencia un déficit presupuestal de $182.416.5 millones. </t>
  </si>
  <si>
    <t>H119R16. Utilización Muelles propiedad de Invías. 
En la administración pública el principio de eficiencia, está orientado a la optimización de los recursos disponibles e invertidos, respecto de los muelles el rendimiento o desempeño del servicio prestado por parte del bien adquirido o construido, en relación a su coste.</t>
  </si>
  <si>
    <t>H121R16. Vía de ingreso muelle la Banqueta en el Meta. 
Los procesos de planeación de proyectos  de obra pública, en el ámbito de buenas prácticas de la administración, deben incluir un número importante de las variables y factores que contribuyan de manera efectiva y eficiente en la gestión exitosa del proyecto, en el proceso de planeación de construcción del muelle La Banqueta, no se consideró la pavimentación de la vías de acceso.</t>
  </si>
  <si>
    <t xml:space="preserve">H123R16. Obligaciones. 
Municipios y supervisión del convenio interadministrativo de comodato Invías ha destinado recursos de su presupuesto para ejecutar obras de mantenimiento y conservación de los equipos, pese a que el convenio interadministrativo en los literales a, b, h, i, de la Cláusula Séptima , establece la obligación en cabeza del Municipio y que la Cláusula Décima Tercera  -Mejoras-, establece el Municipio queda autorizado para efectuar las mejoras necesarias, además la cláusula decima Supervisión, establece la responsabilidad de velar por el cumplimiento de cada una de la obligaciones y cláusulas de este convenio. 
</t>
  </si>
  <si>
    <t xml:space="preserve">H5D16. Liquidación del contrato.
La entidad no ha adelantado la liquidación del contrato 1246 de 2014, en el tiempo establecido, se observó que han transcurrido más de doce (12) meses; sin que la Entidad haya adelantado el proceso de liquidación.
</t>
  </si>
  <si>
    <t xml:space="preserve">H6D16. Trámite proceso sancionatorio.
Se observó debilidad en el trámite del procedimiento administrativo sancionatorio por incumplimiento  parcial del contrato 1246 de 2014.
</t>
  </si>
  <si>
    <t>H10ECP. Modificación alcance Contrato de Obra 1787 de 2014. 
Se excluyeron cuatro (4) km del alcance físico del proyecto “Corredor Vial Riosucio - Belén De Bajirá - Caucheras”; sin que se redujera el valor de la apropiación presupuestal de los contratos de obra 1787 de 2014 y de interventoría  2053 de 2014.
La Dirección Operativa de Invías ve conveniente la modificación del alcance del contrato y la liberación del tramo, debido al proceso licitatorio adelantado por la Gobernación de Chocó, solicitud que fue aprobada en Acta 72 del 29 de septiembre de 2015 del Comité de Adiciones y Prorroga de Invías.</t>
  </si>
  <si>
    <t xml:space="preserve">H13ECP. Determinación del riesgo predial para el desarrollo del proceso de licitación pública LP-DO-033-2014 que dio origen al Contrato de Obra 654 de 2014.
Dentro de la estructuración de la  Matriz de Riesgos de la licitación pública LP-DO-033-2014 que dio origen al Contrato de Obra 654 de 2014, el tema predial no fue tenido en cuenta, pese a que el mismo fue objeto de observación al pliego de condiciones. </t>
  </si>
  <si>
    <t>H16ECP. Contrato de obra 654 del 2014.
Presuntas irregularidades que han hecho que a octubre de 2016 se encuentre atrasada la ejecución de las obras y posiblemente el cumplimiento del objeto del contrato.
Acción 2.</t>
  </si>
  <si>
    <t xml:space="preserve">H6EVP. Costos de transporte de materiales para terraplén. Contrato de Obra No. 617 de 2013 - Convenio 649 de 2013.
El contrato de obra 617 de 2013 (derivado del convenio 649 de 2013), suscrito por la Gobernación del Magdalena por $432.010.18 millones, se suscribió para acometer las obras proyectadas para la vía Palermo – Sitio nuevo – Remolino – Guáimaro (Ruta 2702), de acuerdo a lo estipulado en el CONPES 3742 y los convenios marco entre el Invías y la Gobernación del Magdalena (1266 de 2012 y 649 de 2013). Sin embargo, una vez el contratista hizo revisión de los estudios Fase III que se tenían, y realizó las actualizaciones pertinentes, se encontró que el rubro contemplado para transporte de material era menor al que realmente se requería. 
Acción 1.
</t>
  </si>
  <si>
    <t xml:space="preserve">H7R15. Estudios y diseños Fase III - Obras Contrato Plan Boyacá. 
Respecto a los estudios y diseños Fase III que debió realizar y presentar la Gobernación de Boyacá, no se hizo entrega de manera oportuna y de acuerdo a los requisitos exigidos (diseños completos y debidamente ajustados) para el inicio a tiempo de la ejecución de las obras derivadas del Convenio 1724 de 2013, lo que repercutió en atrasos de las mismas, e incluso en la disminución del alcance físico </t>
  </si>
  <si>
    <t>H10R15. Resolución justificando la modalidad de contratación directa del Convenio 1724 de 2013.
Conforme con lo observado en la carpeta del Convenio 1724 del 2013, no se evidenció el acto administrativo de justificación de la contratación directa. Para lo anterior, se debe tener en cuenta, que el convenio fue suscrito el 30 de septiembre de 2013, y para ese momento la normatividad vigente era el Decreto 1510 de 2013, que derogó el Decreto 734 de 2012 y que regula tanto la ley 1150 de 2007 como la ley 80 de 1993. Lo anterior podría ocasionar que se declare mediante sentencia judicial la nulidad absoluta del convenio, poniendo en riesgo el recurso económico invertido.</t>
  </si>
  <si>
    <t xml:space="preserve">H15R15. Rendimientos financieros por anticipos. 
El Interventor no consignó mensualmente los rendimientos financieros generados por concepto de anticipo recibido. El 27 de abril de 2016 consignó a la Dirección del Tesoro Nacional los rendimientos acumulados desde agosto de 2015 a febrero de 2016. 
• Convenio Interadministrativo 1344 de 2014
</t>
  </si>
  <si>
    <t xml:space="preserve">H16R15. Proceso de supervisión de convenios interadministrativos.
En los convenios que a continuación se relacionan, no se evidencia el cumplimiento de las funciones de los supervisores designados por Invías,  acorde con lo establecido en la  Resolución 3376 de julio 28 de 2010 “por la cual se establecen funciones y obligaciones de los Gestores Técnicos de Proyectos, de Contratos,  Ambientales, Sociales, Prediales y Administrativos y se dictas otras disposiciones”  y en el Manual de Interventoría de Obra Pública del Invías. 
• Convenio Interadministrativo 1344 de 2014 
• Convenio Interadministrativo 1345 de 2014
 </t>
  </si>
  <si>
    <t>H17R15. Construcción de puentes peatonales en vías concesionadas - Alcance físico de las obras y plazo de las mismas. 
En desarrollo del seguimiento a la ejecución de los Convenios 3075 y 3141 de 2013, correspondientes a la construcción de puentes peatonales sobre vías concesionadas en los departamentos de Boyacá y Cundinamarca, respectivamente, se evidencia que los mismos sufrieron reducciones de alcance por distintos factores (tanto endógenos como exógenos), que afectaron la realización de estas obras y derivaron en reducciones frente a lo inicialmente previsto.</t>
  </si>
  <si>
    <t>Seguimiento al cumplimiento de la cláusula quinta del convenio 1056 de 2006.</t>
  </si>
  <si>
    <t>Porcentaje de avance físico de ejecución de las actividades</t>
  </si>
  <si>
    <t>DG</t>
  </si>
  <si>
    <t>DO-DTEC</t>
  </si>
  <si>
    <t>DO-DTEC-SG</t>
  </si>
  <si>
    <t>DTEC</t>
  </si>
  <si>
    <t>H57R14. Plazo contractual.
CLAUSULA CUARTA DEL CONTRATO: PLAZO.- El plazo para la ejecución del presente contrato será hade dos (2) meses, a partir de la Orden de Iniciación que impartirá el Jefe de la Unidad Ejecutora del INSTITUTO, previo el cumplimiento de los requisitos de perfeccionamiento, legalización y ejecución del mismo y aprobación de los documentos de información para el control de la ejecución de la obra previstos en el Pliego de Condiciones.</t>
  </si>
  <si>
    <t>H122R16.  Riberas de río en predios donde operan muelles propiedad de Invías.
En visita de inspección a los muelles Cabuyaro y la Banqueta, equivalentes al 40% de la muestra tomada cinco (5) muelles, se detectó infraestructura en 45 y 32 metros respectivamente, por fuera de dicha ronda sin que el Invías tenga la titularidad sobre dichos predios exponiéndose a acciones judiciales en contra.</t>
  </si>
  <si>
    <t>Deficiencias en el registro de bienes de uso público en la base de datos del Invías, dónde fueron construidos y operan los muelles a cargo del instituto.</t>
  </si>
  <si>
    <t>H1AF17. Sobrestimación en los recursos entregados en administración.
Las cuentas Recursos Entregados en Administración - 142402 y Patrimonio Institucional – Capital Fiscal  3208 se encuentran sobrestimadas en $18.299.987.984, debido a que el INVIAS no ha registrado la legalización de los recursos de los convenios 1814/2008 y 3272/2013 con el Departamento del Huila.</t>
  </si>
  <si>
    <t>Incumplimiento de los principios de causación o devengo y registro exigidos en la Resolución 354 de 2007 Régimen de Contabilidad Pública, Manual de Contabilidad Pública, Manual de Procedimientos Contables AFINCO-MN-1.</t>
  </si>
  <si>
    <t>Registrar la legalización de los recurso de los convenios 1814 de 2008 y 3272 de 2013 de acuerdo con las actas de entrega y recibo definitivo de las obras, en cumplimiento de los principios de causación o devengo.</t>
  </si>
  <si>
    <t>Remitir mediante memorando las actas de los convenios 1814 de 2008 y 3272 de 2013 al Grupo Contabilidad para realizar el respectivo registro.</t>
  </si>
  <si>
    <t>Registros contables</t>
  </si>
  <si>
    <t xml:space="preserve">H2AF17. Incertidumbre Bienes Inmuebles - Propiedades Planta y Equipo. 
Al cruzar la base de datos del Sistema Administración de Control Predial- SACP  correspondiente a 977 registros de inmuebles fiscales, contra el auxiliar contable, se pudo establecer que las cuentas “Propiedades Planta y Equipo -1605 Terrenos -1640 Edificaciones y la cuenta 3208 Patrimonio Institucional – Capital Fiscal” presentan incertidumbre en cuantía indeterminada </t>
  </si>
  <si>
    <t>172 inmuebles no se encuentran registrados en la contabilidad . Lo anterior afecta la razonabilidad de los estados contables.</t>
  </si>
  <si>
    <t>Registrar los 172 predios de acuerdo con lo observado por la Contraloría General de la República.</t>
  </si>
  <si>
    <t>Informe semestral (172 predios)</t>
  </si>
  <si>
    <t>H3AF17. Incertidumbre en Propiedades, Planta y Equipo – Entidades Liquidadas. 
Al cruzar el auxiliar contable de los bienes inmuebles fiscales, contra las actas de  transferencia a 31 de diciembre de 2017, se tomó muestra selectiva de 397 inmuebles de los cuales se determinó que 220 no se encuentran registrados en la contabilidad de INVÍAS. Lo que genera una incertidumbre en cuantía indeterminada en las cuentas “Propiedades Planta y Equipo -1605 Terrenos -1640 Edificaciones y la cuenta 3208 Patrimonio Institucional – Capital Fiscal</t>
  </si>
  <si>
    <t>Incumplimiento  del artículo 3 del Decreto 2056 de 2003, Patrimonio del Instituto Nacional de Vías. Existiendo inmuebles que carecen de dirección o la misma está desactualizada y sin cédula catastral.</t>
  </si>
  <si>
    <t>Registrar los 220 predios de acuerdo con lo observado por la Contraloría General de la República.</t>
  </si>
  <si>
    <t>Informe semestral (220 predios)</t>
  </si>
  <si>
    <t>H4AF17. Subestimación Bienes Muebles en Bodega.  
Las cuentas “1635 Propiedades Planta y Equipo – Bienes Muebles en Bodega y 3208 Patrimonio Institucional – Capital Fiscal”, se encuentran subestimadas en $17.102.749.828, dado que al cruzar saldos de inventario de bienes que están almacenados contra los saldos según balance se encuentran diferencias.</t>
  </si>
  <si>
    <t>Diferencias entre inventario de bienes almacenados y saldos de balance.</t>
  </si>
  <si>
    <t>Conciliar la cuenta 1635 propiedades, planta y equipo.</t>
  </si>
  <si>
    <t>H5AF17. Sobreestimación bienes muebles Propiedades, Planta y Equipo. 
Las cuentas de las Propiedades Planta y Equipo “1655 Maquinaría y Equipo,1660 Equipo Médico y Científico,1670 Equipos de Comunicación y Computación, 1675 Equipos de Transporte, Tracción y Elevación, 1680  Equipos de Comedor, cocina, despensa y hotelería y 3208 Patrimonio Institucional – Capital Fiscal” están sobreestimadas en un valor total de $13.732.182.884.</t>
  </si>
  <si>
    <t>Diferencias  entre saldos contables con saldos según inventarios.</t>
  </si>
  <si>
    <t>Conciliar las cuentas 1655, 1660, 1670, 1675 con el fin de depurar la información entre los saldos contables y los saldos en inventarios.</t>
  </si>
  <si>
    <t>H6AF17. Subestimación Propiedades, Planta y Equipo – Por Equipo de Transporte Fluvial transferido por el Ministerio de Transporte al Instituto Nacional de Vías. 
Las cuentas “167504 Propiedades, Planta y Equipo – Equipo de Transporte, Tracción y Elevación – Marítimo y Fluvial y la cuenta 3208 Patrimonio Institucional – Capital Fiscal” se encuentran subestimadas en $2.037.183.377.</t>
  </si>
  <si>
    <t>La entidad no cuenta con el reconocimiento total de los bienes transferidos de entidades liquidadas.</t>
  </si>
  <si>
    <t xml:space="preserve">Registrar las embarcaciones transferidas por el Ministerio de Transporte al Instituto Nacional de Vías. </t>
  </si>
  <si>
    <t>Revisar y verificar las actas de recibo de los equipos fluviales a cargo del INVIAS (SA-SF-SMF).
Solicitar mesa de trabajo con el Ministerio de Transporte (SA).
Consolidar la información por parte de la Subdirección Administrativa.</t>
  </si>
  <si>
    <t>H7AF17. Los Bienes de Uso Público e Históricos y Culturales por $30.585.091.369.965, que representa el 86.4% del total del activo, presenta incertidumbre en cuantía no determinada, por cuanto no fue posible obtener evidencia para su verificación mediante un inventario físico que registre e identifique cada predio por modo de transporte.</t>
  </si>
  <si>
    <t>No se cuenta con una base única de predios de uso público.</t>
  </si>
  <si>
    <t>Diseñar e implementar una base única de predios del INVIAS con el fin de generar acciones de saneamiento jurídico, catastral, registral, tributario, contable, etc.</t>
  </si>
  <si>
    <t>1. Base Única de Predios del INVIAS (Plataforma BUPI).
2. Informe de avance trimestral (2).</t>
  </si>
  <si>
    <t>SMA (BUPI)</t>
  </si>
  <si>
    <t>H8AF17. Incertidumbre en los Bienes de Uso Público e Históricos y Culturales por saldos contrarios en el auxiliar. 
En el libro auxiliar en Excel de Bienes de Uso Público e Históricos y Culturales, presentan 216 partidas registradas con saldos contrarios a su naturaleza por $1.409.777.772.869, que representa el 4% del total de la cuenta.</t>
  </si>
  <si>
    <t>Partidas registradas con saldos contrarios a su naturaleza.</t>
  </si>
  <si>
    <t xml:space="preserve">Registrar los saldos conforme a su naturaleza respecto a las  216 partidas identificadas por la Contraloría General de la República por $1.409.777.772.869.
</t>
  </si>
  <si>
    <t>1. Analizar la información y efectuar los ajustes contables a que haya lugar.
2. Revisar  los saldos del auxiliar Bienes de Uso Público e Históricos y Culturales y verificar que no existan saldos contrarios a su naturaleza.</t>
  </si>
  <si>
    <t>H9AF17. Sobrestimación Bienes Entregados a Terceros – Bienes Inmuebles.
La cuenta de Bienes Entregados a Terceros - Bienes Inmuebles Entregados en Comodato (192006) y el Patrimonio Institucional - Capital Fiscal (3208) se encuentran sobrestimados en $5.210.129.132.</t>
  </si>
  <si>
    <t>Entrega de bienes inmuebles en comodato al Ministerio de Transporte y Municipio de Chiquinquirá sin retirarlos del balance y reclasificarlos en cuentas de orden Deudoras de Control - subcuenta Propiedades Planta y Equipo (834704) y Deudoras de Control por Contra (CR). - subcuenta Bienes Entregados a Terceros (891518).</t>
  </si>
  <si>
    <t>Aplicar el nuevo marco normativo para entidades de gobierno.</t>
  </si>
  <si>
    <t>Reclasificar contablemente los bienes entregados en comodato.</t>
  </si>
  <si>
    <t>Informe de reclasificación</t>
  </si>
  <si>
    <t xml:space="preserve">H10AF17. Incertidumbre Otros Activos - Valorizaciones – No Avalúo.
La CGR pudo evidenciar que de los 977 bienes inmuebles reportados en la base de datos del Sistema Administración de Control Predial- SACP, 580 no ha tenido actualización de sus avalúos, incumpliendo lo establecido en el numeral 3 de la Circular Externa 060 de 2005, expedida por la Contaduría General de la Nación. </t>
  </si>
  <si>
    <t>Falta de actualización de  avalúos de los inmuebles.</t>
  </si>
  <si>
    <t>Registrar y actualizar los avalúos de los 580 predios identificados por la Contraloría General de la República de acuerdo a lo establecido en la norma contable vigente.</t>
  </si>
  <si>
    <t>H11AF17. Subestimación Provisiones.
A 31 de diciembre de 2017, las cuentas “271005 Pasivos Estimados – Provisiones para Contingencias – Litigios y 3208 Patrimonio – Patrimonio Institucional – Capital Fiscal”, se encuentran subestimadas en $5.872.650.950.756</t>
  </si>
  <si>
    <t xml:space="preserve">Diferencias entre el registro de la provisión según Formato 9 EKOGUI y el registro contable según balance. </t>
  </si>
  <si>
    <t>Actualizar la provisión contable de los procesos judiciales en eKogui.</t>
  </si>
  <si>
    <t>H12AF17. Incertidumbre, diferencia entre Cuenta Fiscal y Contabilidad - Pasivos Estimados – Litigios.
Las cuentas “271005 Pasivos Estimados – Provisiones para Contingencias – Litigios y 3208 Patrimonio – Patrimonio Institucional – Capital Fiscal”, presentan incertidumbre por $13.128.888.926.</t>
  </si>
  <si>
    <t>No  se reportó en la cuenta fiscal 991 procesos, afectando el saldo de esta cuenta en el balance.</t>
  </si>
  <si>
    <t>H13AF17. Subestimación en las cuentas Deudoras de Control de Bienes Entregados a Terceros.
Las cuentas Deudoras de Control de Bienes Entregados a Terceros - Propiedad Planta y Equipo (834704), Deudoras de Control por Contra (CR). (891518) y Bienes Entregados  a Terceros - Bienes Inmuebles en Comodato (192006) se encuentran subestimados en $37.907.167.468 y $506.203.043 respectivamente.</t>
  </si>
  <si>
    <t xml:space="preserve">No se  reclasificó en las cuentas los bienes inmuebles entregados mediante 39 contratos de comodato a otras entidades del Gobierno General y 4 contratos de comodato con empresas públicas y/o particulares, lo que sobrestimó los valores netos las cuentas. </t>
  </si>
  <si>
    <t>Informe trimestral del registro de los 43 contratos de comodato</t>
  </si>
  <si>
    <t>H14AF17. Subestimación cuentas de Orden Acreedoras – Litigios.
Las cuentas “912001 Cuentas de Orden Acreedoras – Responsabilidades Contingentes – Civiles y 990505 Acreedoras por Contra – Responsabilidades Contingentes por Contra – Litigios y Mecanismos Alternativos de Solución de Conflictos”, se encuentran subestimadas en $3.311.119.983.333.</t>
  </si>
  <si>
    <t>Procesos no  registrados en cuentas de orden con el valor ajustado de las pretensiones, con lo cual se está contraviniendo presuntamente lo señalado en los literales b y c del artículo 7 de la resolución 353 de 2016, expedida por la Agencia Nacional de Defensa Jurídica del Estado.</t>
  </si>
  <si>
    <t>H16AF17. Bienes de Consumo.  
El INVÍAS tiene registrados en sus inventarios de bienes devolutivos como cosedoras, perforadoras, destornilladores, llaves mixtas, llaves de expansión, alicates, pinzas de punta, cables de expansión etc.</t>
  </si>
  <si>
    <t>Incumplimiento del instructivo 001 del 20 de enero de 2017, expedido por la Contaduría General de la Nación.</t>
  </si>
  <si>
    <t>Reclasificar los bienes devolutivos que hoy son considerados de consumo en cumplimiento del instructivo 001 del 20 de enero de 2017 expedido por la Contaduría General de la Nación.</t>
  </si>
  <si>
    <t>Depurar y reclasificar los inventarios de acuerdo a la nueva política contable del INVIAS.</t>
  </si>
  <si>
    <t xml:space="preserve">H17AF17. Litigios y demandas en contra del INVÍAS. 
Al analizar la relación de las demandas en contra del INVIAS  se observa que existen inconsistencias como:
• Algunos fallos judiciales ya pagados se encuentran todavía registrados como si se encontraran activos en el formato 9 del Sistema Único de Gestión e Información Litigiosa EKOGUI. 
• No todos los procesos tienen ajustado el valor de las pretensiones.
• No se actualiza constantemente el cálculo de la probabilidad de pérdida de los procesos.
• Existen 701 procesos con calificación del riesgo Medio, Bajo y Remoto que se encuentran provisionados.
</t>
  </si>
  <si>
    <t>Falta de control en el manejo de los procesos en contra, generando incertidumbre en los valores registrados en la contabilidad del INVÍAS.</t>
  </si>
  <si>
    <t>Actualizar la provisión contable de los procesos judiciales en eKogui, ajustar el valor de las pretensiones, actualizar el cálculo de la probabilidad de pérdida de los procesos y calificar el riesgo, para fortalecer el control en el manejo de los procesos en contra.</t>
  </si>
  <si>
    <t>H18AF17. Notas a los Estados Financieros. 
Las Notas a los Estados Financieros no reflejan la información suficiente para que sirva de complemento a la interpretación y entendimiento de las cifras plasmadas en los estados financieros.</t>
  </si>
  <si>
    <t>Falta de conciliación con las diferentes dependencias administrativas y ejecutoras.</t>
  </si>
  <si>
    <t>Aplicar el nuevo marco normativo para entidades de gobierno en lo relacionado a las notas de los estados financieros.</t>
  </si>
  <si>
    <t>Notas a los estados financieros o revelaciones</t>
  </si>
  <si>
    <t>H21AF17. Proceso de Planeación Presupuestal.
 El Instituto en su proceso de planeación presupuestal, aplicó la metodología establecida por el Ministerio de Hacienda y Crédito Público. No obstante lo anterior se presenta las siguientes deficiencias: 
A. En lo relacionado con el presupuesto de Gastos de la vigencia 2017, se comprobaron un total de 68 traslados presupuestales, 31 que corresponden a gastos de funcionamiento y 37 a Inversión.
B. En relación con el presupuesto de ingresos, se determinaron deficiencias en el 88% del presupuestado frente al recaudado; para ingresos corrientes en nueve (9) de diez (10) subcuentas y para Recursos de Capital en seis (6) de siete (7) subcuentas.
El alto volumen de modificaciones al presupuesto de gastos (88), como de vigencias futuras (66) y que el 88% del presupuesto de ingresos proyectado no sea acertado al recaudado.</t>
  </si>
  <si>
    <t>Deficiencias del proceso de planeación presupuestal.</t>
  </si>
  <si>
    <t xml:space="preserve">Fortalecer el proceso de planeación presupuestal a través de talleres de capacitación encaminados a reducir en un 30% los traslados presupuestales y establecer una metodología de cálculo de las proyecciones de los ingresos de los recursos propios del INVIAS.
</t>
  </si>
  <si>
    <t>A. Registro de capacitación y 30% de disminución de traslados.
B. Instructivo implementado.</t>
  </si>
  <si>
    <t>SA-OAP</t>
  </si>
  <si>
    <t>H22AF17. Cumplimiento Actividades Proceso de Planeación Presupuestal.
La Oficina Asesora de Planeación en una de sus actividades solicita y recibe las proyecciones de necesidades de las diferentes dependencias.
Evaluada la ejecución presupuestal de cálculo de ingresos por concepto de permisos de carga extra pesada, se determinó que los ingresos proyectados por valor de $7.177.140.499, frente a los realmente recaudados por $4.890.966.298, presentan una diferencia de -$2.286.174.201, que corresponden a recursos que por deficiencias de planeación fueron mal proyectados y afectaron el equilibrio entre los ingresos y los gastos, los cuales deben ser iguales.</t>
  </si>
  <si>
    <t xml:space="preserve"> Deficiencias de planeación.</t>
  </si>
  <si>
    <t xml:space="preserve">
Forlecer la planeación presupuestal mediante la elaboración de un instructivo de la metodología de cálculo de las proyecciones de ingresos de los recursos propios del INVIAS.</t>
  </si>
  <si>
    <t xml:space="preserve">1. Solicitar a las dependencias responsables la metodología de cálculo de la proyección de los ingresos propios.
2. Realizar mesa de trabajo con las dependencias responsables y la Oficina Asesora de Planeación para la consolidación del instructivo de la metodología de proyección de ingresos propios del INVIAS.
3. Implementar el instructivo.
</t>
  </si>
  <si>
    <t xml:space="preserve">
Instructivo implementado</t>
  </si>
  <si>
    <t>SEI-OAP</t>
  </si>
  <si>
    <t>H23AF17. Techo Reserva Presupuestal Rubro Inversión. 
Evaluado el presupuesto de inversión del Instituto, que para la vigencia 2016 fue de $2.379.119.183.108, frente al valor de la reserva constituida para la vigencia 2017 por valor de $720.720.601.940, se observa que esta corresponde al 30.29%, superando en $363.852.724.474, el 15.29% por encima de lo establecido por la norma.</t>
  </si>
  <si>
    <t>Falta de seguimiento en el cumplimiento del artículo 78  del Decreto 111 de 1996 y el artículo 40 de la Ley 1815 de 2016 apropiación vigencia 2017.</t>
  </si>
  <si>
    <t>Fortalecer el seguimiento al cumplimiento de los artículos 78 del Decreto 111 de 1996 y 40 de la Ley 1815 de 2016.</t>
  </si>
  <si>
    <t>Realizar seguimiento mensual mediante reuniones y levantamiento de actas con las unidades ejecutoras, en el que se incluya la verificación al cumplimiento de las tareas previamente acordadas para cada uno de los proyectos.</t>
  </si>
  <si>
    <t>Actas de reunión y seguimiento por parte de Dirección Operativa, Dirección Técnica y Secretaría General (5 actas por cada dependencia citada)</t>
  </si>
  <si>
    <t>DTEC-DO-SG-SF</t>
  </si>
  <si>
    <t xml:space="preserve">H24AF17. Sobreestimación Reserva Presupuestal Constituida vigencia 2017.  
Evaluada la reserva presupuestal constituida para el Contrato 2179/2016; se observó que registra Acta de recibo y entrega de obra definitiva de fecha 16/11/2017; el contrato registra un valor ejecutado por $118.102.722.701 y un valor total del contrato por $121.469.429.645, se observa que la diferencia $3.366.706.944, fue constituida como reserva; lo anterior se generó porque el grupo de presupuesto en el proceso de constitución de las reservas, tomó al final de la vigencia, para cada uno de los contratos, la diferencia entre los compromisos y las obligaciones, sin evaluar de manera específica cada una de las reservas a constituir. </t>
  </si>
  <si>
    <t>Constitución de  Reserva Presupuestal de manera no adecuada, lo que   ocasiona presunto incumplimiento del artículo 89 del Decreto 111 de 1996.</t>
  </si>
  <si>
    <t>Actas de reunión y seguimiento por parte de Dirección Operativa y Dirección Técnica (5 actas por cada dirección)</t>
  </si>
  <si>
    <t xml:space="preserve">H25AF17. Sobreestimación Reserva Presupuestal Contrato 1561/2015, constituida vigencia 2017.
Evaluada la justificación para constitución de la reserva presupuestal del Contrato 1561/2015 Mejoramiento, Gestión Social y Ambiental de la Carretera Salamina Fundación, se encontró que: “la Reserva se constituyó por deficiencias en la planeación de los recursos a ejecutar y deficiencias de la ejecución dado las 6 modificaciones y el incumplimiento de la meta o avance físico proyectado” y la justificación: “Según la Cláusula Quinta (Giro de los recursos), del convenio 971, se giraba un 30% con el perfeccionamiento del convenio, el cual se realizó en el mes de Diciembre. El segundo desembolso, que es el 30% se gira una vez el Departamento haya dado inicio al  proceso licitatorio. Este proceso se inició ya finalizando Diciembre y hasta el momento aún se encuentra en proceso precontractual”.
Actividad 1. </t>
  </si>
  <si>
    <t xml:space="preserve">
Fortalecer el seguimiento al cumplimiento de los artículos 78 del Decreto 111 de 1996 y 40 de la Ley 1815 de 2016.</t>
  </si>
  <si>
    <t>Actividad 1.
Realizar seguimiento mensual mediante reuniones y levantamiento de actas con las unidades ejecutoras, en el que se incluya la verificación al cumplimiento de las tareas previamente acordadas para cada uno de los proyectos.</t>
  </si>
  <si>
    <t>H25AF17. Sobreestimación Reserva Presupuestal Contrato 1561/2015, constituida vigencia 2017.
Evaluada la justificación para constitución de la reserva presupuestal del Contrato 1561/2015 Mejoramiento, Gestión Social y Ambiental de la Carretera Salamina Fundación, se encontró que: “la Reserva se constituyó por deficiencias en la planeación de los recursos a ejecutar y deficiencias de la ejecución dado las 6 modificaciones y el incumplimiento de la meta o avance físico proyectado” y la justificación: “Según la Cláusula Quinta (Giro de los recursos), del convenio 971, se giraba un 30% con el perfeccionamiento del convenio, el cual se realizó en el mes de Diciembre. El segundo desembolso, que es el 30% se gira una vez el Departamento haya dado inicio al  proceso licitatorio. Este proceso se inició ya finalizando Diciembre y hasta el momento aún se encuentra en proceso precontractual”.
Actividad 2.</t>
  </si>
  <si>
    <t xml:space="preserve">
Fortalecer el seguimiento al cumplimiento de los artículos 78 del Decreto 111 de 1996 y 40 de la Ley 1815 de 2016.</t>
  </si>
  <si>
    <t>Actividad 2.
Realizar reunión por parte del coordinador del Grupo Grandes Proyectos con los gestores de cada proyecto y la financiera del grupo con el fin de hacer seguimiento mensual con levantamiento de actas, en el que se incluya la verificación al cumplimiento de las tareas previamente acordadas para cada uno de los proyectos en la ejecución de la vigencia y reserva.</t>
  </si>
  <si>
    <t>Actas de reunión y seguimiento</t>
  </si>
  <si>
    <t>H26AF17. Sobreestimación Reserva Presupuestal Contrato 1793/2015 Constituida vigencia 2017.
Evaluada la justificación para constitución de la reserva presupuestal del Contrato 1793/2015 Modificación 3/2017 Gestión Predial Social Ambiental Construcción y Mantenimiento del Intercambiador Versalles - Proyecto Cruce de la Cordillera Central, se encontró que: “El consorcio anexa registro pluviométrico de los tres últimos meses octubre, noviembre y diciembre; el cual muestra de Lluvia Moderadas 14.12%, de lluvias intensa el 0.16%, subtotal 14.28%, mientras que tiempo seco el 85.80%, promedio bajo de lluvias (Ver cuadro), además el contratista basado en los histogramas debió prever y realizar cronograma ajustado” y la justificación “Durante el último trimestre del año 2017, la zona donde se lleva a cabo el proyecto registro fuertes lluvias que no permitieron que las obras avanzaran con el ritmo  previstas dentro del proyecto.</t>
  </si>
  <si>
    <t>H27AF17. Sobreestimación Reserva Presupuestal Contrato 1407/2015 Constituida vigencia 2017.
Evaluada la justificación para constitución de la reserva presupuestal del Contrato 1407/2015 Adición 3.- Mejoramiento Gestión Social Ambiental Construcción Segunda Calzada Vía Ibagué Aeropuerto Perales Dpto. Tolima, se encontró que: “No se observa diligenciamiento de los formatos respectivos ni visto bueno del interventor, de acuerdo aversión del ingeniero auditor, la existencia de las redes ya se conocían desde hace un año, falta de gestión y a mediados de diciembre el progreso físico para ciclo ruta estaba avanzado y esperaron para actuar cuando ya había iniciado el periodo de lluvias” y la justificación “se prorrogo por un mes y paso con reserva debido a que se vio afectado por la ola invernal que se presentó en el país desde mediados de octubre  del 2016, lo que atraso significativamente el proceso constructivo,  ya que se subió el nivel freático de los suelos y a su vez genero saturación en los suelos.
Actividad 1.</t>
  </si>
  <si>
    <t>H27AF17. Sobreestimación Reserva Presupuestal Contrato 1407/2015 Constituida vigencia 2017.
Evaluada la justificación para constitución de la reserva presupuestal del Contrato 1407/2015 Adición 3.- Mejoramiento Gestión Social Ambiental Construcción Segunda Calzada Vía Ibagué Aeropuerto Perales Dpto. Tolima, se encontró que: “No se observa diligenciamiento de los formatos respectivos ni visto bueno del interventor, de acuerdo aversión del ingeniero auditor, la existencia de las redes ya se conocían desde hace un año, falta de gestión y a mediados de diciembre el progreso físico para ciclo ruta estaba avanzado y esperaron para actuar cuando ya había iniciado el periodo de lluvias” y la justificación “se prorrogo por un mes y paso con reserva debido a que se vio afectado por la ola invernal que se presentó en el país desde mediados de octubre  del 2016, lo que atraso significativamente el proceso constructivo,  ya que se subió el nivel freático de los suelos y a su vez genero saturación en los suelos.
Actividad 2.</t>
  </si>
  <si>
    <t>H28AF17. Sobreestimación Reserva Presupuestal Contrato 1647/2015 Constituida vigencia 2017.
Evaluada la justificación para constitución de la reserva presupuestal del Contrato 1647/2015 Modificación 4 Mejoramiento Mediante la Construcción, Gestión Predial, Social, y Ambiental de la Prolongación de la Paralela Oriental Autopista Floridablanca, B/Manga Tramo, T.C.C - Molinos S/G, se encontró que: el proyecto ha presentado seis modificaciones y dos adicionales: el adicional 1, por valor  $6.000.000.000, de fecha 14/09/2017 y adicional 2 prórroga del 28/12/2017; No es claro por que solicitaban la adición de los $6.000.000.000, el 14/09/2017, para tres meses después constituir reserva por $7.000.000.000, El total de la adición más $1.000.000.000, de la vigencia futura; Además mediante oficio del 12/12/2017 de la interventoría, Informan de 4 inconvenientes que van a afectar la ejecución del proyecto: entre ellos: “Con la adición de los $6.000.000.000, las actividades se continuaran adelantando, pero no será posible la inversión de la totalidad de los recursos”; Deficiencias en la planeación y ejecución de los recursos asignados.
Actividad 1.</t>
  </si>
  <si>
    <t>H28AF17. Sobreestimación Reserva Presupuestal Contrato 1647/2015 Constituida vigencia 2017.
Evaluada la justificación para constitución de la reserva presupuestal del Contrato 1647/2015 Modificación 4 Mejoramiento Mediante la Construcción, Gestión Predial, Social, y Ambiental de la Prolongación de la Paralela Oriental Autopista Floridablanca, B/Manga Tramo, T.C.C - Molinos S/G, se encontró que: el proyecto ha presentado seis modificaciones y dos adicionales: el adicional 1, por valor  $6.000.000.000, de fecha 14/09/2017 y adicional 2 prórroga del 28/12/2017; No es claro por que solicitaban la adición de los $6.000.000.000, el 14/09/2017, para tres meses después constituir reserva por $7.000.000.000, El total de la adición más $1.000.000.000, de la vigencia futura; Además mediante oficio del 12/12/2017 de la interventoría, Informan de 4 inconvenientes que van a afectar la ejecución del proyecto: entre ellos: “Con la adición de los $6.000.000.000, las actividades se continuaran adelantando, pero no será posible la inversión de la totalidad de los recursos”; Deficiencias en la planeación y ejecución de los recursos asignados.
Actividad 2.</t>
  </si>
  <si>
    <t>H29AF17. Sobreestimación Reserva Presupuestal Contrato 642/2015, Constituida vigencia 2017.
Evaluada la justificación para constitución de la reserva presupuestal del Contrato 642/2015.- Construcción Obras de Infraestructura Vial Solución Integral Paso Sobre Rio Magdalena en Barranquilla Carretera Barranquilla-Santa Marta Ruta 9007, se encontró que: El contrato ha presentado seis (6) modificaciones, constituyo reservas para la vigencia  2015, 2016 y 2017, una por valor de $167.017.960.254, lo que indica que esta práctica para este proyecto es recurrente, para la vigencia 2017 trasladaron $30.000.000.000 (VF) asignados al puente Pumarejo (contrato 642) al puente de Honda (1796), es decir aplazaron la ejecución del proyecto en esta cuantía; si a ello se suma la reserva constituida; Lo anterior se entendería como deficiencias en la planeación.</t>
  </si>
  <si>
    <t>H30AF17. Sobreestimación reserva presupuestal Contrato 1542 de 2015.
Evaluada la justificación para constitución de la reserva presupuestal del Contrato 1542/2015 Mantenimiento  Rehabilitación de la Vía Circunvalar de la Isla de Providencia, se encontró que: Los soportes suministrados no sustentan el argumento del contratista para la constitución de la reserva presupuestal, dado que argumentan “De Acuerdo al Avance Obtenido en el Desarrollo de la Actividades Constructivas, Se Observa Que no fue Necesario Facturar La Totalidad de Recursos Otorgados en la Vigencia 2017, Ya Que las Obras Programadas No Requirieron la Totalidad de Recursos Asignados y Fueron Optimizadas en sus Costos” y en la justificación los soportes hacen referencia a demoras en la autorización de la autoridad ambiental para el ingreso de materiales a la isla San Andrés.</t>
  </si>
  <si>
    <t xml:space="preserve">H31AF17. Sobreestimación Reserva Presupuestal Constituida vigencia 2017 Contrato 1796/2015.
Evaluada la justificación para constitución de la reserva presupuestal del Contrato 1796/2015 Modificación 4 Mejoramiento mediante Construcción Gestión Predial Social y ambiental del Nuevo Puente de Honda, se encontró que: Se constituyó reserva presupuestal por valor de $5.615.000.000, debido a que  los $30.000.000.000 (VF) asignados al puente Pumarejo (contrato 642) que de acuerdo a modificación o redistribución fueron trasladados al puente de Honda (1796), solo se pudieron ejecutar $25.000.000.000, fue necesario constituir la reserva presupuestal, pero entre los soportes no se evidencia la solicitud de autorización para constituir esta reserva, así mismo mediante Formato MINFRA-MIN-IN-12-FR-1 del 07/01/2017, realizaron anticipo por valor de $30.000.000.000 para la vigencia 2017 de la vigencia 2018. </t>
  </si>
  <si>
    <t>H32AF17. Sobreestimación reserva presupuestal Contrato 1609 de 2015. 
Evaluada la justificación para constitución de la reserva presupuestal del Contrato 1609/2015- Modificación 5-Mejoramiento, Gestión Predial, Social y Ambiental para el Proyecto Corredor Del Sur, se encontró que: Mediante oficio ADMCVE070-403-17 del 04/09/207, el contratista solicita redistribución de los recursos (2017 y 2019): trasladar o reprogramar recursos  ($58.550.000.000) para la vigencia 2017, los cuales deben ser descontados en la vigencia 2019; Mediante oficio ADMCVE070-836-17 del 05/09/2017 el contratista solicita traslado de recursos vigencia 2018 ($1.634.000.000) del contrato de obra 1609/15 al contrato de interventoría 1729/2015, lo cual es avalado por la interventoría.</t>
  </si>
  <si>
    <t>H33AF17. Sobreestimación reserva presupuestal Contrato 1699 de 2015. 
Evaluada la justificación para constitución de la reserva presupuestal del Contrato 1699/2015 MOD 3 Mejoramiento Gestión Social, Predial-Ambiental Proyecto Transversal Boyacá-Tramos Otanche – Chiquinquirá (Ruta 6007) Y Cruce Ruta 45, se encontró que: los recursos que debieron ser constituidos a 31/12/2017, como reserva ascienden a $3.807.700.000 (disminución) millones, y la solicitud de traslado de los $6.000.000.000 (aumento) se realizó el 04/09/2017, tres meses antes, la modificación No. 3, se firmó el 30/10/2017, los “ítems no previstos” a esa fecha no habían sido informados, lo que indica deficiencias en la ejecución y/o planeación del proyecto, de otra parte, entre los soportes de justificación no se encontraron soportes de los  mencionados ítems no previstos.</t>
  </si>
  <si>
    <t>H34AF17. Sobreestimación reserva presupuestal Contrato 518 de 2012. 
Evaluada la justificación para constitución de la reserva presupuestal del Contrato 518/2012 Adicional. 1 Mejoramiento, Gestión Social, Predial Y Ambiental Proyecto Corredor Transversal del Libertador Fase 2, se encontró que:  mediante formato MINFRA-MN-IN-15-FR-3 de fechas 26/02/2017, 31/03/2017, 30/04/2017 y comunicado No. 320-ITILIB1954, la interventoría solicita a la Entidad multa por los permanentes incumplimientos del contratista y solicita apertura de procesos sancionatorios administrativos, en ellos advierte sobre el preocupante atraso en la ejecución de obras, La constitución de la reserva se debe a deficiencias del contratista en la ejecución del proyecto como lo avalan los informes de interventoría, los problemas de orden público en fechas: 14/02/2017, 21/02/2017 y 04/03/2017, no fueron los mayores causantes de las deficiencias de ejecución.</t>
  </si>
  <si>
    <t>H35AF17. Sobreestimación reserva presupuestal Contrato 971 de 2017. 
Evaluada la justificación para constitución de la reserva presupuestal del Contrato 971/2017- aunar esfuerzos entre el INVIAS y el Departamento del Huila Para el Mejoramiento y Mantenimiento de la Carretera Candelaria- Laberinto, Sector Belén - La Plata, se encontró que: El contrato fue firmado el 05/09/2017 y en el momento de suscribirlo, como consta en la cláusula segunda del contrato Plazo, establecen plazo hasta el 31/12/2017; La justificación hace referencia a la Cláusula Quinta que se giraba un 30% con el perfeccionamiento del convenio, el cual se realizó en el mes de Diciembre. Y el segundo desembolso, (30%) se giraba una vez el Departamento iniciara el  proceso licitatorio. (Apertura proceso licitación 27/12/2017) y hasta el momento aún se encuentra en proceso precontractual .</t>
  </si>
  <si>
    <t>H36AF17. Sobreestimación reserva presupuestal Contrato 1735 de 2015. 
Evaluada la justificación para constitución de la reserva presupuestal del Contrato 1735/2015.- Estudios y Diseños de la Conexión Pacifico Orinoquia Departamentos del Valle Tolima y Huila, se encontró que: Lo que se puede concluir de estos soportes es la falta de gestión por parte del apoderado de INVIAS en la consecución del permiso ambiental, Última gestión el 26/06/2017, además descoordinación en ANLA, al desconocer la comunicación de esta fecha.</t>
  </si>
  <si>
    <t>H37AF17. Sobreestimación reserva presupuestal Contrato 1404 de 2015.
Evaluada la justificación para constitución de la reserva presupuestal del Contrato 1404/2015 Mejoramiento, Gestión Predial, Social Y Ambiental, Proyecto Transversal de los Montes de María entre Carmen de Bolívar Y Chinulito, se encontró: deficiencias en la planeación y ejecución teniendo en cuenta de acuerdo a Oficio de la Interventoría al gestor técnico del proyecto – INVIAS, de fecha 25/09/2017 “los pliegos de condiciones exigen dar continuidad en la ejecución de los cruces sobre el arroyo Palenquillo, que teniendo en cuenta  que a esa fecha (agosto de 2017), no se contaba con recursos para cubrir la construcción de todos los pasos (1 al 6)” si estaba establecido en el pliego de condiciones, se debió programar estos recursos, este paso número 5, Estaría entre las obligaciones contractuales y si no estuviera, se podría programar su ejecución en la vigencia 2017 o 2018, se debe además observar las fechas de gestiones realizadas como compra de materiales solo hasta 13/12/2017 y la justificación: Construcción paso obligado número 5. 
Actividad 1.</t>
  </si>
  <si>
    <t>H37AF17. Sobreestimación reserva presupuestal Contrato 1404 de 2015.
Evaluada la justificación para constitución de la reserva presupuestal del Contrato 1404/2015 Mejoramiento, Gestión Predial, Social Y Ambiental, Proyecto Transversal de los Montes de María entre Carmen de Bolívar Y Chinulito, se encontró: deficiencias en la planeación y ejecución teniendo en cuenta de acuerdo a Oficio de la Interventoría al gestor técnico del proyecto – INVIAS, de fecha 25/09/2017 “los pliegos de condiciones exigen dar continuidad en la ejecución de los cruces sobre el arroyo Palenquillo, que teniendo en cuenta  que a esa fecha (agosto de 2017), no se contaba con recursos para cubrir la construcción de todos los pasos (1 al 6)” si estaba establecido en el pliego de condiciones, se debió programar estos recursos, este paso número 5, Estaría entre las obligaciones contractuales y si no estuviera, se podría programar su ejecución en la vigencia 2017 o 2018, se debe además observar las fechas de gestiones realizadas como compra de materiales solo hasta 13/12/2017 y la justificación: Construcción paso obligado número 5. 
Actividad 2.</t>
  </si>
  <si>
    <t>H38AF17. Reconocimiento de intereses moratorios en el pago de fallos judiales en contra del INVIAS.
Pago de fallos judiciales efectuados por el INVIAS en la vigencia 2017, se pudo evidenciar que, en 164 procesos de la vigencia 2017, que generaron 470 procedimientos de pagos , la Entidad debió reconocer intereses moratorios injustificados  a 332 beneficiarios de condenas en fallos judiciales en contra de la entidad, de los cuales 287 correspondían al pago de sentencias de procesos iniciados con anterioridad a la entrada en vigencia de la ley 1437 de 2011 (2 de julio de 2012) en un monto aproximado de $3.469.753.351 y el resto a 45 beneficiarios de procesos iniciados posteriormente a la vigencia de la norma mencionada por valor de $2.964.585.295.</t>
  </si>
  <si>
    <t>No  observancia a los requerimientos y plazos establecidos en los artículos 173, 176, 177 y 76 del Decreto 01 de 1984   y respecto de los artículos 192,195 y 308 de la ley 1437 de 2011 , para el pago dinerario de obligaciones.</t>
  </si>
  <si>
    <t>Gestionar la asignación de recursos suficientes ante la Oficina Asesora de Planeación y el Ministerio de Hacienda y Crédito Público, que permita el pago de las condenas dentro del término legal establecido.</t>
  </si>
  <si>
    <t xml:space="preserve">1. Cruzar informe semestralmente con la Oficina Asesora de Planeación. 
2.  Dirigir oficio al Ministerio de Hacienda y Crédito Público.                                                                           </t>
  </si>
  <si>
    <t xml:space="preserve">Informe semestral </t>
  </si>
  <si>
    <t>H39AF17. Calidad de las obras ejecutadas - Convenio 257 de 2011.
En visita de campo se pudo evidenciar, que se presenta fatiga de la carpeta asfáltica, fallas como descascaramiento y piel de cocodrilo, con tendencia a su deterioro progresivo en toda su extensión. No  ha adelantado gestión alguna, tendiente a ejecutar las acciones necesarias para su mantenimiento y reparación respecto de la estabilidad y calidad de la obra, a pesar de que la misma fue recibida el 20 de marzo de 2014. Dichas  fallas configuran un presunto detrimento fiscal de $2.385.992.713,00.</t>
  </si>
  <si>
    <t>Deficiencias en la labor de la interventoría y supervisión administrativa por parte del INVIAS.</t>
  </si>
  <si>
    <t>Efectuar las reparaciones que se encuentren dentro del periodo de garantía de establidadad de la obra sustentadas mediante informe del Administrador Vial y de la Gobernación de Arauca.</t>
  </si>
  <si>
    <t>1. Solicitar y presentar informe con registro fotográfico a la Gobernación de Arauca en el cual se constate las reparaciones que se encuentren dentro del periodo de garantía de establidadad de la obra. 
2. Solicitar y presentar informe del Administrador Vial en el cual conste que parte del tramo enunciado por la Contraloría General de la República debe su desgaste al deterioro dentro de los parámetros normales y de la vida residual de los pavimentos asfalticos, pero que se han venido incrementando debido al inesperado crecimiento del tránsito de vehículos pesados tipo tracto mulas y volquetes doble troque.</t>
  </si>
  <si>
    <t>1. Informe con registro fotográfico de la Gobernación de Arauca.
2. Informe del Administrador Vial.</t>
  </si>
  <si>
    <t>H43AF17. Obras no ejecutadas. Convenio 2742 de 2009.
Debido al no cumplimiento de la totalidad de las actividades contratadas por parte de los tres primeros contratos de obra suscritos por Ecopetrol, el proyecto que actualmente se encuentra dividido en cuatro sectores, presenta tan solo un avance significativo del 78% para el sector 3, mientras que para los sectores 2, 0 y 1 es del 0%, 12% y 22%, respectivamente. La prolongación en el término del citado Convenio Interadministrativo, además de incrementar los costos del Proyecto “Gran Vía Yuma”, no ha sido oportuno tanto en el beneficio social que genera su entrada en operación.</t>
  </si>
  <si>
    <t>Deficiencias en la labor de  seguimiento y supervisión por parte del INVIAS, lo cual además del incrementar los costos del proyecto, redunda en el desmejoramiento de las buenas condiciones de transitabilidad para los usuarios de este futuro corredor vial.</t>
  </si>
  <si>
    <t>Fortalecer la supervisión por parte de la Dirección Territorial Santander sobre el convenio 2742 de 2009.</t>
  </si>
  <si>
    <t>1. Enviar oficio a Ecopetrol solicitando se tomen las medidas necesarias para la terminación del proyecto sin que se acarreen mayores costos.
2. Dirigir memorando al Director Territorial Santander solicitando informe bimestral de la supervisión del convenio.
3. Realizar reunión con levantamiento de acta bimestral de seguimiento con todos los actores del convenio.</t>
  </si>
  <si>
    <t>Informe bimestral (Anexo actas)</t>
  </si>
  <si>
    <t>H44AF17. Calidad de las obras ejecutadas - Contrato 708 de 2009.
Al efectuar el cotejo, visita de obra y análisis de la documentación soporte, a auditoría de la CGR  pudo evidenciar  que varios sectores del pavimento en concreto hidráulico construido, presentan fallas consistentes en: grietas en los extremos de los pasadores, grietas transversales, grietas longitudinales, grietas múltiples, grietas de esquina, descascaramiento, escalonamiento y hundimientos. Acorde con lo expuesto en el informe sobre el reporte de daños suministrado por el Administrador Vial de la Zona y del memorando  DT-BOY 7053 de febrero 6 de 2018, los daños estimados ascienden aproximadamente a $6.998.956.521. No se observa gestión alguna, tendiente a ejecutar las acciones necesarias para su mantenimiento y reparación respecto de la estabilidad y calidad de la obra.</t>
  </si>
  <si>
    <t>Posibles debilidades en el proceso constructivo y/o calidad de las obras, así como  presuntas deficiencias en la labor de la interventoría y supervisión administrativa por parte del INVIAS.</t>
  </si>
  <si>
    <t>Hacer efectiva las garantías contractuales para la indemnización de los perjuicios ocasionados al INVIAS.</t>
  </si>
  <si>
    <t>1. Demandar al contratista por el incumplimiento definitivo del contrato 708 de 2009 y solicitar la indemnización de los perjuicios ocasionados al INVIAS.
2. Presentar informe de seguimiento a la demanda.</t>
  </si>
  <si>
    <t>H48AF17. Financiación varios proyectos.
En una muestra de proyectos, se pudo evidenciar que las metas físicas previstas inicialmente, acorde a los avances de obra y porcentaje de ejecución actual, presentan el riesgo de no poderse concluir dentro de los términos, ítems y aspectos financieros inicialmente previstos en la Planeación de los mismos: a. Contrato 1388 de 2015: previsto inicialmente efectuar 14,2 km,   quedan pendientes 1,5 km (11%); b. Contrato 1404 de 2015: 14,8 km de intervención de los cuales se  ejecutan 10,7 km, sin intervención de  4,1 km  (28%); c. Contrato 654 de 2014: Quedan pendientes 10 km en con estructura nueva. (74%) ; d. Contrato 1609 de 2015: Quedarán pendientes aproximadamente 5 kilómetros (23%); e. Contrato1740 de 2015: Quedarán pendientes 4,5 kilómetros. (21%); f. Contrato 518 de 2012: Quedará pendiente una longitud de 12 km (33%).</t>
  </si>
  <si>
    <t>Debilidades en el planeamiento físico y financiero de las distintas obras.</t>
  </si>
  <si>
    <t>H49AF17. Puente Orquídeas 1. Contrato 807 de 2009.
En visita de campo efectuada por la auditoría de la CGR, se pudo evidenciar que el Puente La Orquídea 1, ubicado en el PR86+510 en el municipio de Pajarito, no se encuentra en servicio, debiéndose construir un desvío provisional adjunto a éste para el manejo del tránsito; a pesar de haber sido recibido en el año 2015, éste presenta falla estructural, en su luz central en la dovela de cierre, también se presentan roturas en el acero estructural, fracturamiento, grietas, fisuras y dilataciones progresivas del concreto; de otro lado,  la rodadura presenta agrietamientos y abultamientos en su superficie, con lo cual se coloca en riesgo de colapso toda la superestructura.</t>
  </si>
  <si>
    <t>Presuntas trasgresiones a lo reglado por el Código Colombiano de Diseño Sísmico de Puentes.</t>
  </si>
  <si>
    <t>Iniciar proceso administrativo para afectar amparo de estabilidad y calidad de la obra del puente Orquídea 1, construido dentro del alcance del contrato de obra 807 de 2009.</t>
  </si>
  <si>
    <t>Presentar la definición de fondo respecto a la responsabilidad del contratista de obra.</t>
  </si>
  <si>
    <t xml:space="preserve">
Resolución</t>
  </si>
  <si>
    <t>H51AF17. Atrasos en obras nuevo Puente Pumarejo.
Se han venido presentando un atraso continuo y creciente por diferentes aspectos técnicos y de planeación, y que en muchos casos son presuntamente imputables al contratista; lo cual genera: • Los tiempos previstos para la culminación del proyecto ya se encuentran desfasados en un año aproximadamente; • El impacto sobre el costo total del proyecto, al requerir recursos adicionales para mitigar el atraso de las obras y mayor permanencia de la interventoría.</t>
  </si>
  <si>
    <t>Presuntas contravenciones a los artículos 25 y 26 de la Ley 80 de 1993, 8º de la Ley 42 de 1993, el artículo 83 de la Ley 1474 de 2011 y el numeral 7.34 de los pliegos de condiciones definitivos.</t>
  </si>
  <si>
    <t>Continuar con los procesos sancionatorios iniciados por el INVIAS en contra del contratista de obra por los presuntos incumplimientos del contrato que repercuten en la programación de la obra.</t>
  </si>
  <si>
    <t>Presentar definición de fondo respecto a la responsabilidad del contratista de obra.</t>
  </si>
  <si>
    <t xml:space="preserve">Resolución </t>
  </si>
  <si>
    <t>H52AF17. Planeación fuentes de trabajo nuevo Puente Pumarejo.
Se evidencia que en el horario nocturno solamente está trabajando el 15.5% del personal que se encuentra contratado para la obra; el contratista, a pesar de presentar atrasos cercanos al 30%, no ha realizado el incremento suficiente de recursos, lo cual repercute en que no se logren ajustar los tiempos esperados para mitigar el atraso existente de las obras, impactando los costos del proyecto por mayor permanencia de obra.</t>
  </si>
  <si>
    <t>Presuntas trasgresiones al Artículo 17. Frentes de Trabajo 7x24 de la  ley 1682 de 2013.</t>
  </si>
  <si>
    <t>Iniciar proceso administrativo conminatorio, sancionatorio,  en contra del contratista de obra con el propósito de que cumpla con al obligación de incrementar los frentes de trabajo en horario nocturno o sancionar su incumplimiento.</t>
  </si>
  <si>
    <t>H53AF17. Ajustes a diseño nuevo Puente Pumarejo. 
En la planeación, no se tuvieron en cuenta aspectos constructivos y exigencias de la nueva norma CCP-14, lo cual generó que desde el inicio, el contratista haya debido apartarse de los estudios y diseños primarios, debiendo ajustarlos y actualizarlos a la reglamentaria aducida, justificándolo para incluir ítems no previstos. Las deficiencias de planeación en el desarrollo de esta obra han generado impactos significativos dentro del presupuesto de la misma, lo que significará la consecución a corto plazo de recursos para la terminación de la misma.</t>
  </si>
  <si>
    <t>Presunto incumplimiento al principio de planeación establecido por la ley , y de lo establecido en el artículo 87 de la Ley 1474 de 2011</t>
  </si>
  <si>
    <t>Verificar que los procesos de selección cuenten con sus respectivos estudios de ingeniería y diseños en etapa de factibilidad, de acuerdo con lo establecido en la Ley 1682 de 2013 o Ley de Infraestructura.</t>
  </si>
  <si>
    <t>Remitir reportes de verificación de los procesos de selección a cargo a de la subdirección.</t>
  </si>
  <si>
    <t>H54AF17. Retranqueo redes eléctricas proyecto nuevo Puente Pumarejo.
Dentro de los ítems no previstos, se ha contemplado un  grupo de ítems relacionados con el “retranqueo eléctrico” o traslado de redes eléctricas y de telecomunicaciones, esta situación era previsible dentro de la planeación del proyecto, por lo cual debió ser incluida dentro del presupuesto inicial de las obras, al menos como una provisión para dicha actividad.</t>
  </si>
  <si>
    <t>Deficiencias de planeación por parte del Invías, constituyéndose en un presunto incumplimiento al principio de planeación establecido por la ley , y de lo establecido en el artículo 87 de la Ley 1474 de 2011</t>
  </si>
  <si>
    <t>Falta disciplinaria por la violación del numeral 4 del artículo 25 de la Ley 80 de 1993 y de los art. 83 y 84 de la Ley 1474 de 2011, por deficiencias en la supervisión e interventoría del proyecto.</t>
  </si>
  <si>
    <t>Realizar seguimiento al proceso judicial (Al encontrarse en sede judicial el instituto pierde competencia, por tanto se está a la espera de las resultas del proceso).</t>
  </si>
  <si>
    <t>Elaborar y presentar informe de seguimiento al proceso judicial.</t>
  </si>
  <si>
    <t>H57AF17. Costo modificación de especificaciones existentes. 
La solución de ingeniería empleada para reemplazar el imperlex colocado en los túneles cortos por el anterior contratista, generó la realización de algunas actividades que implicaron ajustes en las especificaciones existentes de los túneles. Dichas actividades constituyen un presunto detrimento patrimonial por un valor de Cuatro Mil Seiscientos Quince Millones Novecientos Treinta y Cinco Mil Trescientos un Pesos ($4.615.935.301) , por ser el resultado de la no terminación de las obras por parte del anterior contratista y las deficiencias en calidad de dichas obras (obras ya pagadas al contratista).</t>
  </si>
  <si>
    <t xml:space="preserve">Deficiencias en la planeación y supervisión del proyecto (tanto de los supervisores de la entidad contratante como de la interventoría). </t>
  </si>
  <si>
    <t>H58AF17. Inversión Proyecto Variante San Francisco - Mocoa.
Se evidencia que con el 84.38% de los recursos destinados para el proyecto, solamente se ejecutaron el 33,66% de las obras previstas para la conexión entre San Francisco y Mocoa, y que a la fecha estos dos municipios no se encuentran conectados por una vía principal, lo cual obliga a transitar por la vía antigua que no ofrece condiciones de seguridad vial y representa peligro para sus usuarios. De igual manera, se evidencia que a corto plazo no se van a realizar inversiones significativas por parte del Instituto, y que las gestiones para consecución de recursos se encuentran en una etapa incipiente, constituyendo así un presunto detrimento patrimonial al Estado por un valor de Trescientos Treinta y Ocho Mil Ochocientos Veinticuatro Millones Seiscientos Veinticinco Mil Cuatrocientos Sesenta y Cinco Pesos ($338.824.625.465).</t>
  </si>
  <si>
    <t>Deficiencias en la planeación y supervisión del proyecto (tanto de los supervisores de la entidad contratante como de la interventoría).</t>
  </si>
  <si>
    <t>Fortalecer la planeación y supervisión del proyecto variante San Francisco - Mocoa.</t>
  </si>
  <si>
    <t xml:space="preserve">
Continuar con las actividades relacionadas con la consecución de recursos y procesos licitatorios.</t>
  </si>
  <si>
    <t>18 03 001</t>
  </si>
  <si>
    <t>14 01 001</t>
  </si>
  <si>
    <t>Administrativo con presunta incidencia disciplinaria y fiscal</t>
  </si>
  <si>
    <t>Administrativo con presunta incidencia fiscal y disciplinaria</t>
  </si>
  <si>
    <t xml:space="preserve">Administrativo con presunta incidencia disciplinaria </t>
  </si>
  <si>
    <t>Administrativo con presunta incidencia disciplinaria, para indagación preliminar</t>
  </si>
  <si>
    <t>AF2017</t>
  </si>
  <si>
    <t xml:space="preserve">H7ECP. Asignación de recursos y ejecución de proyectos declarados de importancia estratégica. Contratos Plan. 
1. El Subproyecto Variante San Francisco – Mocoa, registrado en el documento Conpes 3747 de 2013, con recursos previstos en el mismo por $69.446.0 millones , no le fue  suscrito convenio y/o contrato ni ejecutado  con cargo a este Conpes, toda vez que el Subproyecto, con anterioridad al citado documento inició ejecución  previo a la suscripción del Conpes y contaba con recursos de un crédito Banco Interamericano de Desarrollo (BID).
2. El Subproyecto 9,  Conpes 3745 de 2013, consistente en el mejoramiento de la movilidad en la ciudad de Duitama  (15 Km de rehabilitación), por $5.230.0 millones, con un plazo de ejecución de doce (12) meses, tampoco suscribió convenio ni se ejecutó.
Acción 1.
</t>
  </si>
  <si>
    <t>Acción 2. 
Presentar informe final de ejecución mediante acta de entrega y recibo definitivo y acta de liquidación.</t>
  </si>
  <si>
    <t>Acción 1.
Elaborar documento  acerca  del proyecto Red Terciaria Norte del Cauca, el cual no hace parte del convenio 2780 de 2013, objeto de la auditoría, pero que se encuentra incluido en el CONPES 3773 de 2013.</t>
  </si>
  <si>
    <t xml:space="preserve">H7ECP. Asignación de recursos y ejecución de proyectos declarados de importancia estratégica. Contratos Plan. 
Acción 3.
</t>
  </si>
  <si>
    <t xml:space="preserve">Acción 3. 
Presentar informe del estado actual de los proyectos de Cauca y Tolima. </t>
  </si>
  <si>
    <t>H84R15. Recursos Remanentes – Cuentas Embargadas.
Se solicitó al Invías información sobre el monto de los recursos pendientes de reintegro por concepto de remanentes de las cuentas embargadas de los procesos ya  terminados, así como las gestiones realizadas con corte a 31 de diciembre de 2015; sin embargo, con oficio OCI17431 solamente  enviaron lo correspondiente a la vigencia de 2015 por $760.3 millones, no obstante, que se estaba solicitando el consolidado de estos remanentes a 31 de diciembre de 2015.
Acción 1.</t>
  </si>
  <si>
    <t>Acción 1.
Implementar y actualizar el aplicativo de Gestión de Embargos.</t>
  </si>
  <si>
    <t xml:space="preserve">Acción 2.
Requerir a la Subdirección Financiera con el ánimo de que se informe a la Oficina Asesora Jurídica sobre la información del registro contable en materia de embargos y remanentes de los procesos ya terminados, con el fin de generar una trazabilidad de dicha información. Los datos de embargos y remanentes se certifican por el Grupo de Tesorería. </t>
  </si>
  <si>
    <t>H44R16. Señalización y Defensa de la zona de las obras Construcción Lavadero Katanga y Puente Triana.  
El Artículo 105.3 Señalización y defensa de la zona de las obras de las especificaciones Técnicas de Construcción del INVIAS, establece que desde la orden de iniciación y entrega de la zona de las obras al Constructor y hasta la entrega definitiva de las obras al Instituto Nacional de Vías, y si está prevista la utilización temporal o permanente de la vía por el tránsito público.</t>
  </si>
  <si>
    <t>H46R16. Acceso y Señalización Pasos Deprimidos Base Militar  y Tres Chorros. 
Se construyeron los pasos deprimidos para el sector Base Militar y Tres Chorros, como requerimiento de estas comunidades, incluidos en el Plan Social, cuyo diseño geométrico no cumple con lo establecido en el Manual de Diseño Geométrico, por cuanto tienen poca visibilidad ya que no se construyeron carriles de aceleración y desaceleración.</t>
  </si>
  <si>
    <t>H56R16. Disponibilidad de recursos para finiquitar la adquisición predial y otras actividades contractuales. 
Se presenta un déficit del orden de $76.5 millones; para concluir con las obligaciones derivadas de la gestión predial; el presupuesto asignado a nivel contractual para adelantar el tema  correspondió a $4.000 millones de los cuales con corte a diciembre de 2016 se han cancelado $3.583 millones, quedando un saldo de $416 millones.</t>
  </si>
  <si>
    <t xml:space="preserve">H86R16. Información litigiosa en el Sistema Ekogui.
De acuerdo con la información entregada por el Invías , respecto de los procesos objeto de la muestra, se observó en los reportes en el Ekogui de las demandas relacionadas a continuación, que ésta Entidad realizó el registro de la provisión contable y de la calificación del riesgo mucho después de que le fuera notificada la admisión de cada demanda y una vez la Auditoria le informara la ausencia de registro.
</t>
  </si>
  <si>
    <t xml:space="preserve">H89R16. Acciones de repetición.
La entidad no hace una completa evaluación de los diferentes aspectos, entre otros, técnicos, presupuestales, logísticos, legales de la conducta en que haya incurrido el servidor o ex servidor público que le permita establecer la ocurrencia del dolo o de la culpa grave con que pudieran haber actuado y así determinar su grado de responsabilidad en los daños antijurídicos causados en ejercicio de funciones públicas o con ocasión de ellas que dieron origen a la sentencia donde se condena al Invías. </t>
  </si>
  <si>
    <t>H88R16 Cobro coactivo por concepto de valorización.
De acuerdo con la información remitida por la Entidad , frente a la declaratoria de pérdida de fuerza ejecutoria de los cobros por valorización, se están adelantando actividades para declarar la pérdida de fuerza ejecutoria de los cobros de valorización e intereses por parte del Grupo de Jurisdicción Coactiva, el cual  está gestionando el proyecto de resolución de pérdida de fuerza ejecutoria</t>
  </si>
  <si>
    <t>H19R15. Manejo de recursos Convenio 3141 de 2013.
• La cuenta abierta para el manejo de los recursos no generó rendimientos. Adicionalmente, en el convenio no se estableció obligación atinente al manejo de recursos en un instrumento financiero que genere rendimientos.
 • A mayo de 2016 se mantienen recursos en la entidad bancaria sin movimiento, desde enero de 2016, debido a la suspensión de los contratos de obra por terminación del convenio de interventoría</t>
  </si>
  <si>
    <t xml:space="preserve">
H22R15. Aspectos prediales en la fase de estructuración contractual del Programa Vías para la Equidad.
El Instituto Nacional de Vías no cuenta con la identificación de afectación predial que genera la ejecución del Programa Vías para la Equidad, 
</t>
  </si>
  <si>
    <t xml:space="preserve">H31R15. Gestión en la recuperación del saldo del anticipo no amortizado en el Contrato 2130332 de 2013, derivado del Convenio Interadministrativo (FONADE-EJÉRCITO) 267 DE 2009 (200925). 
Se evidencia falta de diligencia de la administración en su gestión de recuperación de los dineros implicados en este caso, lo que posiblemente implique un presunto daño patrimonial , </t>
  </si>
  <si>
    <t>H32R15. Estudios previos, planeación y ejecución de obras derivadas del convenio 267 (200925) de 2009. 
Se establecieron deficiencias en la planeación, estudios previos, ejecución de contratos y vigilancia a los mismos. Al revisar la contratación derivada se observó la existencia de contratación dual, con particulares y con empresas para ejecutar el mismo objeto contractual que contemplaba el Contrato de Consultoría 2092649 de 2009. Además de lo anterior, al realizar visita a la carretera de La Soberanía, Ruta 6604 La Lejía – Saravena, se observó que algunas obras derivadas del Convenio  0267 de 2009, han colapsado o están por colapsar.</t>
  </si>
  <si>
    <t xml:space="preserve">H36R15. Rendimientos financieros Convenio 2233 de 2014. 
• Los rendimientos financieros generados por los recursos del convenio solamente se empezaron a devolver al Tesoro a partir del mes de mayo de 2016, pero de manera parcial (de los $27.98 millones se reintegraron  $20.82 millones, faltando por reintegrarse $7.16 millones).
• El convenio finalizó el 30 de abril de 2016, y a 31 de mayo de 2015 todavía queda un saldo en el banco de $169.18 millones.
</t>
  </si>
  <si>
    <t>H38R15. Convenio 3141 de 2013 – ejecución de obras con contratos de obra suspendidos.
Nota: los tres (3) contratos de obra derivados del convenio se encuentran suspendidos a la fecha, a la espera del inicio del contrato de interventoría (sic) externa que contratará el ICCU por espacio de 2 meses, con el fin de llevar a feliz término (Seis (6) puentes metálicos peatonales 100% diseñados) y la fabricación y montaje de 3 puentes en (1) Unisabana, (2) Calle 80 y (3) Vía Mosquera-Sena”. Sin embargo, al realizar visita a la zona correspondiente al puente peatonal del SENA de Mosquera, se evidenció la realización de trabajos de obra (montaje y estructura de concreto), lo cual indica que no se cumplió la suspensión del contrato derivado correspondiente para este puente, y evidencia fallas en la supervisión.</t>
  </si>
  <si>
    <t xml:space="preserve">H40R15. Oportunidad reintegro rendimientos financieros Convenio 2754 de 2012.
De acuerdo con el Acta de fecha 17 de febrero de 2016, hasta dicho mes se habían generado rendimientos financieros adicionales en la cuenta donde se administran los recursos del Convenio por  $91.949.561. En la visita la contadora manifestó que se encontraban realizando nueva revisión de este valor con el Supervisor del Convenio en el Nivel Central del INVIAS para conciliar el valor a reembolsar. 
Debido a la mora en la revisión de dichos rendimientos por parte de la Alcaldía y deficiencia en el control ejercido por la interventoría, hubo incumplimiento durante once (11) meses en la consignación de dichos recursos </t>
  </si>
  <si>
    <t>H48R15. Publicación SECOP, Convenio 2211 de 2014.
De la revisión efectuada en el Sistema Electrónico para la Contratación Pública  (con página web https://www.contratos.gov.co/consultas/inicioConsulta.do), se evidencia que no se hizo la respectiva publicación del último proceso en dicho sistema.</t>
  </si>
  <si>
    <t xml:space="preserve">H49R15. Publicidad del Convenio 1282 de 2014 y del Contrato 1927 de 2014. 
Respecto del Convenio 1282 de 08/10/2014 y revisada en abril 13 de 2016), encontrándose que se  publicó la minuta contractual, en la misma fecha de su suscripción; sin embargo, la publicación de los documentos del proceso correspondientes a la fase precontractual y de ejecución, no se han puesto a disposición. 
Del mismo modo en la página web del Secop (https://www.contratos.gov.co/consultas/detalleProceso.do?numConstancia=14-15-3097837, respecto del Contrato 1927 de 24/12/2014 y revisada entre abril 13 y 18 de 2016), encontrándose que no se ha publicado la totalidad de los documentos del proceso correspondientes a las fases precontractual y de ejecución. 
</t>
  </si>
  <si>
    <t>H54R15. Inspección e intervención de puentes a cargo del INVIAS. 
La última actualización del inventario e inspección de puentes bajo la responsabilidad del Invías ubicados a lo largo y ancho de la Geografía Nacional se realizó entre el 2012 y 2013, además, en este inventario  se registran 630 estructuras con calificación 3, que corresponden a aquellos que tienen “Daño significativo, reparación necesaria muy pronto”; 119 con calificación 4 con “Daño grave, reparación necesaria inmediatamente”; 10 con calificación, 5.
Sin embargo, de la información referida a Plan estratégico y Plan de Acción no se observan acciones conducentes al mantenimiento y rehabilitación de al menos de la las estructuras diagnosticada por la propia entidad bajo estado grave y extremo, toda vez que en el Plan de Acción  2015 se propuso la rehabilitación de 17.</t>
  </si>
  <si>
    <t>H60R15. Liquidación y pago intereses moratorios.
Invías en la vigencia 2015 pagó $12.667.8 millones en cumplimiento del Proceso Ejecutivo Singular Expediente 1100131030038201200166 de los cuales $3.051.5 millones fueron por Saldo insoluto y $9.616.3 millones por intereses moratorios liquidados desde el 15 de junio de 2002 hasta el 15 de febrero de 2015, en cumplimiento del Laudo Arbitral proferido el 7 de mayo de 2001, decisión que había quedado ejecutoriada desde el 20 de junio de 2002.</t>
  </si>
  <si>
    <t>H61R15. Información procesos judiciales.
Se presenta diferencia de 830 procesos judiciales, entre la  información de procesos judiciales reportada por la entidad en el Formato F.9 - SIRECI y la reportada en el Sistema Único de Gestión e información Litigiosa del Estado Ekogui.
En el formulario F9 de la Cuenta Fiscal 2015, aparecen registrados 3.386 procesos judiciales. 
De otra parte, la Entidad con oficio OCI 18499  del 26 de abril de 2016, reportó que en el Sistema Único de Gestión e información Litigiosa del Estado EKogui con corte a diciembre 31 de 2015, se registra un total de 4.216 procesos judiciales activos.</t>
  </si>
  <si>
    <t>H62R15. Funciones del apoderado. 
Algunos de  los apoderados designados por Invías presuntamente no están dando cabal cumplimiento a sus funciones, acorde con lo establecido en el Artículo 10 del Decreto 2052 de 2014 "Por el cual se reglamenta la implementación del Sistema Único de Gestión e Información de la Actividad Litigiosa del Estado - EKogui.</t>
  </si>
  <si>
    <t>H64R15. Pago fallos, laudos  y conciliaciones judiciales.
Mora en el tiempo estimado que se toma la entidad, desde la fecha de expedición de las resoluciones de pago para dar cumplimiento a sentencias y conciliaciones, hasta la realización del pago efectivo, por trámites al interior de la Entidad, así como por mala planeación en la estimación de los recursos para apropiar en el rubro de sentencias y conciliaciones</t>
  </si>
  <si>
    <t>H78R15. Valores pendientes por depurar.
La cuenta (1424) Recursos Entregados en Administración por $3.323.846 millones, (1470) Otros Deudores por $5.299.8 millones, (2401) Cuentas por Pagar - Proyectos de Inversión por $338.742 millones y (5211) Gastos de Operación – Servicios públicos por $7.626 millones, presentan incertidumbre debido a que al cierre de la vigencia existían valores por depurar por $283.898.8 millones.</t>
  </si>
  <si>
    <t>H79R15. Revelación de zonas remanentes y/o zonas de terreno no utilizadas en los proyectos. 
En las Notas a los Estados Contables, en relación con la cuenta (17) Bienes de Uso Público e Histórico y Cultural en Construcción y Servicio, no se reveló la situación de utilización real y/o riesgos de invasión en algunos predios representados en zonas remanentes y/o zonas de terreno no utilizadas en los proyectos de los modos: vial, férreo y portuario.</t>
  </si>
  <si>
    <t>H81R15. Reconocimiento de la Amortización de Anticipos de Contratos y Convenios terminados no liquidados.
La cuenta (1705) Bienes de Uso Público en Construcción por $14.011.942 millones se encuentra subestimada en $1.691.512 millones, debido a que el Invías no reconoció en tiempo real o al cierre de la vigencia, el valor de la amortización de anticipos de algunos Contratos y Convenios terminados y no liquidados que datan desde el año 2002 y de los cuales los Recursos Públicos se encuentran en poder de Terceros y de Entes  Nacionales y/o Territoriales.</t>
  </si>
  <si>
    <t>H96R15. Apropiación Presupuestal rubro Sentencias y Conciliaciones. 
Del informe de ejecución presupuestal de gastos vigencia 2015 en el rubro sentencias y conciliaciones, se observa que la entidad, realizó una programación inicial por $6.285 millones y durante la vigencia realizaron adiciones por $10.803 millones y reducciones por $248 millones, para una apropiación definitiva por $16.840 millones, lo que representó un variación del 168%, respecto a la apropiación inicial.</t>
  </si>
  <si>
    <t xml:space="preserve">H98R15. Distribución, ejecución de los recursos de peajes,  administrados por el INVIAS. 
De la información aportada por el Invías y analizada en la comisión de auditoría de la CGR, relativa a ingresos y ejecución de recursos de peajes, no se evidencia por parte de la Entidad la expedición de directrices para la adecuada distribución y  control sobre la ejecución de los recursos,  provenientes del recaudo de peajes administrados por la entidad,  para que la destinación de los mismos como mínimo sea invertido el 50%, para construcción, rehabilitación y conservación de vías en el respectivo departamento donde se recaude y el excedente en la respectiva zona de influencia, conforme a lo establecido en el Artículo 22 de la Ley 105 de 1993. 
</t>
  </si>
  <si>
    <t>H21R14. Cálculo de ajustes. 
Inadecuada aplicación de la metodología contemplada en el Manual de Interventoría del INVÍAS, lo cual implica una estimación incorrecta del monto de ajustes, que puede generar pagos de más al contratista.
Acción 1.</t>
  </si>
  <si>
    <t>H135R14 - Supervisión del contrato de interventoría.
Se evidencia un presunto incumplimiento de las obligaciones básicas de los supervisores (gestores) del Contrato de interventoría 4149 de 2013 las cuales están definidas en los artículos 1 y 2 de la resolución INVÍAS # 3376 de 2010. 
Acción 2.</t>
  </si>
  <si>
    <t>Seguimiento vigencias futuras.</t>
  </si>
  <si>
    <t xml:space="preserve">H154R14.  Vigencias futuras.
Se evidenció que la subdirección de Red Nacional de carreteras suscribió once (11) contratos por $11.144.8 millones, los cuales finalizan su ejecución en la vigencia 2015.
Sin embargo, se observa que los mismos carecen de autorización para utilizar vigencias futuras, se observa que  los anteriores contratos se suscribieron al finalizar la vigencia, y la gestión para la aprobación de vigencias futuras de estos contratos,  se realizó en los meses de octubre, noviembre y diciembre. </t>
  </si>
  <si>
    <t xml:space="preserve">H90R16. Devolución de Resoluciones de Pago.
La Oficina Asesora Jurídica-OAJ del Invías no ha cumplido de manera eficiente el sistema de gestión de calidad del INVIAS, específicamente el paso 12 del flujo de actividades del Procedimiento Pago de Créditos Judiciales del Proceso de Gestión de Defensa Judicial en el cual el Coordinador del Grupo de Procesos Judiciales da el aval al acto administrativo de ejecución por medio del cual se ordena el pago de la obligación, ya que el 20% (24) de las resoluciones de pago aclaran o modifican otras resoluciones de pago expedidas por la oficina Jurídica. 
</t>
  </si>
  <si>
    <t xml:space="preserve">H91R16. Fechas Máximas de Pago de Sentencias y Conciliaciones.
La Oficina Asesora Jurídica- OAJ del INVIAS no ha identificado el riesgo que le permita adoptar las acciones necesarias para mitigar la posibilidad de que las resoluciones de pago de las sentencias o conciliaciones se expiden fuera de los límites legales.
</t>
  </si>
  <si>
    <t xml:space="preserve">H2D16. Perfeccionamiento y ejecución de los contratos de obra y consultorías.
Se evidenció retrasos en la ejecución del contrato 1246 de 2014.
Acción 1.
</t>
  </si>
  <si>
    <t xml:space="preserve">Acción 1.
Emitir memorando circular de la Dirección General  dirigido a todas las dependencias recordando la obligación de darle celeridad a los tramites que tiene incidencia en la ejecución contractual </t>
  </si>
  <si>
    <t>H2-1D16. Contrato de obra 4059 de 2013. 
Inició ejecución casi dos (2) meses después de su fecha de suscripción; en la Cláusula Decima Tercera del Contrato, se estableció que para su legalización y ejecución se requería  la expedición del registro presupuestal y la aprobación de la garantía única. La orden de inicio del contrato fue impartida el 26 de Marzo de 2014, mediante oficio No. SEI 16242.
Acción 2.</t>
  </si>
  <si>
    <t xml:space="preserve">Acción 2.
Introducir en los pliegos de condición en el ítem de CONDICIONES DEL CONTRATO - Documentos que debe entregar el CONSULTOR, un enunciado que diga: " Nota 1: Las hojas de vida del personal necesario para impartir la orden de inicio del contrato deberán ser aprobadas por la firma interventora y avaladas por la unidad ejecutora en un término no mayor a quince (15) días calendario.", con el fin de mejorar el tiempo transcurrido desde el momento de suscripción del contrato y la orden de inicio del mismo, la cual no puede ser superior a un mes. </t>
  </si>
  <si>
    <t>Verificar que los procesos de selección cuenten con sus respectivos estudios de ingeniería y diseños en etapa de factibilidad de acuerdo a lo establecido en la Ley 1682 de 2013 o Ley de infraestructura.</t>
  </si>
  <si>
    <t xml:space="preserve">
1. Remitir reportes de verificación de los procesos de selección respecto a los estudios de ingeniería y diseños en etapa de factibilidad.
2. Articular al interior de la entidad entre las unidades ejecutoras y la SEI que antes de realizar un proyecto se realice la consulta de estudios y diseños a esta subdirección.
</t>
  </si>
  <si>
    <t>Administrativo con presunta incidencia disciplinaria.</t>
  </si>
  <si>
    <t>Administrativo.</t>
  </si>
  <si>
    <t>Administrativo con presunta incidencia disciplinaria y fiscal.</t>
  </si>
  <si>
    <t>Administrativo con presunta connotación disciplinaria y fiscal.</t>
  </si>
  <si>
    <t>Administrativo con posible incidencia disciplinaria.</t>
  </si>
  <si>
    <t>Administrativo con presunta incidencia fiscal y disciplinaria.</t>
  </si>
  <si>
    <t>Administrativo con presunta connotación disciplinaria.</t>
  </si>
  <si>
    <t>Administrativo con posible connotación disciplinaria.</t>
  </si>
  <si>
    <t>Administrativo con presunta incidencia disciplinaria para indagación preliminar.</t>
  </si>
  <si>
    <t>Administrativo con presunta incidencia disciplinaria y penal.</t>
  </si>
  <si>
    <t xml:space="preserve">A. Realizar capacitación en planeación presupuestal para las diferentes unidades ejecutoras del instituto para disminuir en 30% los traslados:
1. Solicitar a la Subdirección Administrativa por parte de la Oficina Asesora de Planeación la realización de una capacitación en planificación presupuestal.
2. Capacitar a las diferentes unidades ejecutoras en planificación presupuestal (SA).
B. Elaborar un instructivo de la metodología de cálculo de las proyecciones de ingresos de los recursos propios del INVIAS.
</t>
  </si>
  <si>
    <t>Por la no aplicación del 7.28 "INTERVENTORÍA DE LOS TRABAJOS" (PLIEGOS DE CONDICIONES).</t>
  </si>
  <si>
    <t>Acción 2. 
Modificar el convenio 649 de 2013 incluyendo  la siguientes OBLIGACIONES PARA  EL DEPARTAMENTO: a) EL DEPARTAMENTO deberá resolver de fondo las solicitudes y requerimientos realizados por el INSTITUTO, especialmente en sus oficios No. DG – 45590 del 21 de septiembre de 2016, y Oficio No DG 61262 de fecha 13 de diciembre de 2016, para lo cual, EL DEPARTAMENTO deberá acudir a todos los mecanismos que le permita la ley, esto a más tardar el día 28 de febrero de 2017; b) EL DEPARTAMENTO realizará todas las gestiones requeridas con el fin de precisar el alcance del objeto del contrato derivado, lo anterior solicitando el acompañamiento de las entidades que financian la ejecución del proyecto; c) EL DEPARTAMENTO como entidad contratante tendrá hasta el 31 de enero de 2017 para terminar las gestiones necesarias para definir la metodología para que puedan llevarse a cabo la totalidad de los estudios y diseños necesarios del contrato derivado No. 617 del 4 de octubre de 2013 (Numeración del departamento); d) El DEPARTAMENTO realizará todas las gestiones para finalizar los estudios necesarios para la ejecución del contrato derivado No. 617 del 4 de octubre de 2013 (Numeración del departamento); e) EL DEPARTAMENTO atendiendo las observaciones realizadas por la interventoría y el INSTITUTO adelantará la revisión estructural a las condiciones de ejecución del contrato derivado para verificar si hay lugar a iniciar proceso administrativo sancionatorio por posibles incumplimientos del contrato de obra derivado; f) EL DEPARTAMENTO con el acompañamiento de la interventoría deberá instar con celeridad al contratista para que se cumpla el programa de inversiones del contrato de obra derivado, no solo de la inversión total sino por cada una de las grandes partidas que lo conforman y especialmente en el pavimento cumpliendo con todas las especificaciones técnicas; g) EL DEPARTAMENTO y el INSTITUTO deberán revisar el tema predial con base en las cláusulas del convenio.</t>
  </si>
  <si>
    <t xml:space="preserve">Continuar brindando soporte técnico a la Oficina Asesora Jurídica en el proceso de demanda de medio de nulidad y restablecimiento del derecho (Radicación 73001-23-33-004-2015-00436-00), formulada por  el INVIAS, contra quien expide el acto objeto de controversia NACIÓN - MADS y ANLA. </t>
  </si>
  <si>
    <t xml:space="preserve">1. Con fallo de la demanda de  NULIDAD Y RESTABLECIMIENTO DEL DERECHO, desvirtuar el detrimento patrimonio ( oficina Jurídica)                          
2. Continuar brindando soporte técnico a la Oficina Asesora Jurídica en el proceso de demanda de medio de nulidad y restablecimiento del derecho (Radicación 73001-23-33-004-2015-00436-00), formulada por  el INVIAS, contra quien expide el acto objeto de controversia NACIÓN - MADS y ANLA. </t>
  </si>
  <si>
    <t xml:space="preserve">H5R15. Modificaciones contractuales.
Realizada una evaluación de los ítems contractuales y las cantidades previstas a ejecutar en desarrollo del Contrato 3361/2007, se determinó lo siguiente:
El contrato comprendía inicialmente la ejecución de 62 ítems por $84.527.6 millones, de los cuales fueron suprimidos 10 por $3.731.88 millones, y posteriormente adicionados 141 nuevos o ÍTEMS NO PREVISTOS por $88.887.84 millones (los cuales representan el 53.23% del valor final de contrato), para un total de 193 ítems. De estos ítems, fueron finalmente ejecutados 183 ítems en obra, es decir, la cantidad de ítems contractuales se vieron incrementados en un 195%.
</t>
  </si>
  <si>
    <t>Deficiente gestión ya que con base al Apéndice E “GESTIÓN PREDIAL”, en el numeral 4 “Responsabilidades del Contratista” se indica que deberá garantizar la disponibilidad anticipada del inmueble, junto con la finalización de la adquisición, es decir, que los predios requeridos en el proyecto, estén debidamente registrados a nombre del Invías.</t>
  </si>
  <si>
    <t xml:space="preserve">Remitir el OTROSÍ al Convenio de Cuentas en Participación que se tiene suscrito entre Central de Inversiones S.A y el Instituto Nacional de Vías -INVIAS del suscrito el año 2008 tema Férreo y nuevo Convenio de Cuentas en Participación tema Puertos. </t>
  </si>
  <si>
    <t>H29R14. Adiciones, modificaciones y plazos contractuales. Contrato 807 de 2009.
En el contrato 807 de 2009 del proyecto Transversal del Cusiana, mediante adicional N° 3 y Otrosí No. N° 3 del 28 de diciembre de 2011 se modificó el numeral 3 del APÉNDICE A de la Licitación Pública LP-SGT-SRN 010-2009, en el sentido de excluir la intervención entre el PR 91+000 y el PR 118+616, para retomar estos puntos en una “Segunda Fase”, mostrando una falta de planeación; así como también se adicionó el valor del contrato en consideración a que los recursos asignados en la etapa de pre construcción no eran suficientes para ejecutar las obras establecidas en el alcance.</t>
  </si>
  <si>
    <t xml:space="preserve">
1. Verificar si el numero de 411 predios es el correcto.
2. Verificar qué carpetas están en el archivo de la subdirección.
3. Solicitar las carpetas a FONTIBÓN de los que no estén en la subdirección.
4. Estudiar cada una de las carpetas y producir las comunicaciones necesarias para aclarar el estado actual.
5. Elaborar relación en Excel de cada uno de los campamentos con la información señalada.</t>
  </si>
  <si>
    <t>1. Depurar la información de los procesos a cargo de las Direcciones Territoriales y Planta Central, informando cuáles de éstos se encuentran activos, con y sin apoderado y terminados en el aplicativo eKogui, para ajustar la información de los procesos a cargo de la entidad que se encuentren activos, de cara a contar con información contable real y precisa, teniendo en cuenta la delegación de funciones en la Resolución 1120 de 2014 a cargo de la Oficina Asesora Jurídica y de las Direcciones Territoriales en materia de defensa judicial.
2. Solicitar información a las Direcciones Territoriales a través de memorando, teniendo en cuenta la responsabilidad y deber funcional de las direcciones territoriales en virtud de la Resolución 1120 de 2014 de reportar al Organismo de Control el informe.
3. Programar dos reuniones con la Agencia Nacional de Defensa Jurídica del Estado (ANDJE) para: i) Proponer la eliminación de los procesos que figuran como activos de difícil verificación para su terminación. ii)  Conocer la viabilidad y respuesta de la ANDJE a la solicitud.
4. Elaborar informe de avance que refleje el estado actual de los procesos vigentes.</t>
  </si>
  <si>
    <t>1. Depurar la información de los procesos a cargo de las Direcciones Territoriales y Planta Central, informando cuáles de éstos se encuentran activos, con y sin apoderado y terminados en el aplicativo eKogui, para ajustar la información de los procesos a cargo de la entidad que se encuentren activos, de cara a contar con información contable real y precisa, teniendo en cuenta la delegación de funciones en la Resolución 1120 de 2014 a cargo de la Oficina Asesora Jurídica y de las Direcciones Territoriales.
2. Solicitar información a las Direcciones Territoriales a través de memorando, teniendo en cuenta la responsabilidad y deber funcional de las direcciones territoriales en virtud de la Resolución 1120 de 2014 de reportar al Organismo de Control el informe.
3. Programar dos reuniones con la Agencia Nacional de Defensa Jurídica del Estado (ANDJE) para: i) Proponer la eliminación de los procesos que figuran como activos de difícil verificación para su terminación. ii)  Conocer la viabilidad y respuesta de la ANDJE a la solicitud.
4. Elaborar informe de avance que refleje el estado actual de los procesos vigentes.</t>
  </si>
  <si>
    <t>H56AF17. Costo pagado obras ejecutadas en el contrato 806 de 2017 por calidad de obras del contrato 3460 de 2008.
Dentro de la ejecución del contrato 806/2017 se han generado actividades como • Demolición con explosivos; • Corte de gran diámetro de concreto. Dichas actividades se han generado por deficiencias en las obras ejecutadas por parte del anterior contratista (quien las realizó mediante el contrato 3460 de 2008), que han obligado al Instituto Nacional de Vías a ejecutar actividades adicionales mediante otro contrato para subsanar dichas deficiencias,  lo cual se constituye en un presunto detrimento patrimonial por un valor de Mil Setecientos Ochenta y Tres Millones Ciento Doce Mil Cuatrocientos Veintitrés Pesos ($1.783.112.423).</t>
  </si>
  <si>
    <t xml:space="preserve">H1ECP. Convenios con saldos sin ejecutar en bancos. 
El plazo de ejecución de los Convenios 3158-13 y 2664-13 finalizaron y 3107-13 y 2780-13 finalizan el 31/12/2016 ; sin embargo, de lo reportado por los respectivos bancos, con corte a 30/06/2016, se evidenció que no ejecutaron $86.069 millones, y según el Invías $59.564 millones, no obstante de haberse firmado acta de entrega y recibo definitivo de los convenios, es decir, se presenta una diferencia de $26.505 millones. 
</t>
  </si>
  <si>
    <t xml:space="preserve">Administrativo con presunta incidencia disciplinaria. </t>
  </si>
  <si>
    <t>Administrativo con presunta incidencia disciplinaria e indagación preliminar.</t>
  </si>
  <si>
    <t>1. Depurar la información de los procesos a cargo de las Direcciones Territoriales y Planta Central, informando cuáles de éstos se encuentran activos, con y sin apoderado y terminados en el aplicativo eKogui, para ajustar la información de los procesos a cargo de la entidad que se encuentren activos, de cara a contar con información contable real y precisa, teniendo en cuenta la delegación de funciones en la Resolución 1120 de 2014 a cargo de la Oficina Asesora Jurídica y de las Direcciones Territoriales.
2. Solicitar información a las Direcciones Territoriales a través de memorando, teniendo en cuenta la responsabilidad y deber funcional de las direcciones territoriales en virtud de la Resolución 1120 de 2014.
3. Programar dos reuniones con la Agencia Nacional de Defensa Jurídica del Estado (ANDJE) para: i) Proponer la eliminación de los procesos que figuran como activos de difícil verificación para su terminación. ii)  Conocer la viabilidad y respuesta de la ANDJE a la solicitud.
4. Elaborar informe de avance que refleje el estado actual de los procesos vigentes.</t>
  </si>
  <si>
    <t>H153R14. Constitución de reservas presupuestales.
Se constituyeron reservas presupuestales por $506.398.7 millones, entre los cuales se encuentran recursos por $7.727.5 millones, que de acuerdo a la justificación de constitución de las reservas suministradas por las unidades ejecutoras corresponden a saldos para liberar, sobrantes de contratos terminados y saldos no ejecutables.</t>
  </si>
  <si>
    <t>Deficiencia en el procedimiento, establecido para la cancelación de saldos presupuestales, debido a que el mismo no permite realizar la depuración de las mismas, para establecer en forma oportuna y real el valor de las reservas a constituir.</t>
  </si>
  <si>
    <t>Administrativo con presunta connotación penal y disciplinaria.</t>
  </si>
  <si>
    <t>Administrativo con connotación disciplinaria.</t>
  </si>
  <si>
    <t>Administrativo para indagación preliminar.</t>
  </si>
  <si>
    <t>Administrativo con presunta incidencia disciplinaria y fiscal (Indagación preliminar).</t>
  </si>
  <si>
    <t>Administrativo (Con beneficio de auditoria).</t>
  </si>
  <si>
    <t>Con otra incidencia - Archivo General de la Nación.</t>
  </si>
  <si>
    <t>Administrativo con presunta connotación disciplinaria e indagación preliminar.</t>
  </si>
  <si>
    <t>Administrativo con presunta incidencia disciplinaria, penal y fiscal.</t>
  </si>
  <si>
    <t>Administrativo con presunto alcance disciplinario, para indagación preliminar.</t>
  </si>
  <si>
    <t xml:space="preserve">H19R14. La ejecución de las actividades establecidas en el Convenio 2800 de 2012,  presentan atraso; al respecto, el interventor en su  informe No. 20 de abril de 2015,  recomienda: “(…)  se construya en el menor tiempo posible la obra de drenaje que cruza bajo la vía Troncal del Caribe, con el objeto de evitar posibles inundaciones en los barrios aledaños, para lo cual es urgente se realice del empalme del ramal Santa Marta-Riohacha con la Vía existente. 
</t>
  </si>
  <si>
    <t>Administrativo e indagación preliminar.</t>
  </si>
  <si>
    <t>H46R14. Anticipo.
Contrato de obra No. 1788 del 7 de noviembre de 2012, En el contrato se estableció el pago de un anticipo de hasta el 10% del valor básico del contrato sin IVA por valor de $ 8.183.739.964,2; sin embargo mediante la modificación No.3 se incrementó un valor adicional al anticipo de $2.498.575.698 equivalente al 3.06% del valor básico de las obras.</t>
  </si>
  <si>
    <t>H59R14. Contrato No 1289 del 8 de octubre de 2014 el cual tiene por objeto el mejoramiento y mantenimiento de la carretera Candelaria – La Plata.
La meta física de la longitud de pavimento se estableció en 1 Km comprendido entre el PR 44+900 al PR 45+900 y la atención de dos sitios críticos ubicados en el PR 4+150 y el PR 22+700, sin embargo se ejecutaron 903.7 m de pavimento y no se hizo obra en los dos sitios críticos.</t>
  </si>
  <si>
    <t>Administrativo para indagación preliminar con presunto alcance disciplinario.</t>
  </si>
  <si>
    <t xml:space="preserve">H64R14. Construcción del Puente de Honda.
Al revisar el desarrollo del Contrato de Interventoría 653 de 2012, se evidencia el pago por actividades que presuntamente no estaban justificadas  por las cuales se canceló cerca del 40% del valor del contrato de Interventoría. </t>
  </si>
  <si>
    <t>H81R14. Plazo ejecución del convenio 598 de 2013 y del contrato de interventoría 3799 de 2013.
Se estableció dentro del cuerpo de la minuta del convenio 598 de 2013 que el plazo “será hasta el 31 de diciembre de 2013, contado a partir de la fecha de la orden de iniciación, lo cual ha generado que a la fecha se hayan celebrado dos prórrogas, la primera del 20 de septiembre de 2013, con una duración de hasta el 31 de diciembre de 2014, y una segunda, celebrada el 19 de diciembre de 2014 con plazo de hasta el 30 de septiembre de 2015.</t>
  </si>
  <si>
    <t>H103R14. Estudios previos insuficientes. convenio No. 901 de 2013 y 902 de 2013 celebrado entre Invías y Alcaldía del municipio de Mocoa (Putumayo).
Estudios previos insuficientes e inadecuados para la suscripción de los Convenios Interadministrativos anteriormente citados. Derivando como consecuencia la realización de modificaciones y ajustes en detalles y cantidades de obra (ver acta parcial No 05 de 05 de enero de 2015). Se han adicionado ítems no previstos que son propios de la etapa de planeación, los cuales han sido elaborados por el contratista.</t>
  </si>
  <si>
    <t>Administrativo con presunto alcance disciplinario.</t>
  </si>
  <si>
    <t>H104R14. Convenio No. 2323 de 2013 Puerto Caicedo Putumayo, planeación contractual.
Estudios previos insuficientes e inadecuados antes de la suscripción del Convenio Interadministrativo, lo que ha conllevado el ajuste de especificaciones y cantidades de obra y el consecuencente retraso de ejecución en más de cinco meses. La fecha de terminación inicial estaba prevista para el 13 de enero de 2015 y el contrato fue prorrogado hasta el 13 de julio de 2015.</t>
  </si>
  <si>
    <t xml:space="preserve">H108R14. Calidad obras ejecutadas y recibidas contrato N° LP 007- 2013 - municipio de Repelón, Departamento del Atlántico. Vía Camino Banco Bigibana.
En el K3+180, K4+140, K4+210   hay socavación entre la vía y los gaviones y se observó material sin compactar sobre la vía al lado de los gaviones. </t>
  </si>
  <si>
    <t>H130R14. Implementación de trenes de cercanías para pasajeros.
El Conpes 3677 del 19 de Julio de 2010 plantea la política pública para el desarrollo integral de la movilidad de la Región Capital Bogotá Cundinamarca, el sistema de transporte planteado iniciaría el año 2016 y para esa fecha  los corredores férreos  deberían estar en condiciones para ser entregados a la Gobernación de Cundinamarca y al Distrito Capital,  existen dificultades para la entrega del corredor férreo, puesto que el Invías no tiene pleno dominio de los corredores férreos, en el entendido de que existen predios que hacen parte de los mismos y que se encuentran invadidos aproximadamente en el 90%.</t>
  </si>
  <si>
    <t>H134R14. Trámite de denuncia 2014-77415-82111-D. Contrato 4149 de 2013.
LA CGR recibió denuncia # 2014-77415-82111-D del 26/12/2014 en la que se refieren a presuntas irregularidades en el pago de los servicios de interventoría en virtud del contrato 4149 del 30 de diciembre 2013.</t>
  </si>
  <si>
    <t>H135R14. Supervisión del contrato de interventoría.
Se evidencia un presunto incumplimiento de las obligaciones básicas de los supervisores (gestores) del Contrato de interventoría 4149 de 2013 las cuales están definidas en los artículos 1 y 2 de la resolución INVÍAS # 3376 de 2010. 
Acción 1.</t>
  </si>
  <si>
    <t xml:space="preserve">OAJ </t>
  </si>
  <si>
    <t>Se consolidó la información en un informe.</t>
  </si>
  <si>
    <t>Se consolidó la información en un reporte.</t>
  </si>
  <si>
    <t xml:space="preserve">H7ECP. Asignación de recursos y ejecución de proyectos declarados de importancia estratégica. Contratos Plan. 
1. El Subproyecto Variante San Francisco – Mocoa, registrado en el documento Conpes 3747 de 2013, con recursos previstos en el mismo por $69.446.0 millones , no le fue  suscrito convenio y/o contrato ni ejecutado  con cargo a este Conpes, toda vez que el Subproyecto, con anterioridad al citado documento inició ejecución  previo a la suscripción del Conpes y contaba con recursos de un crédito Banco Interamericano de Desarrollo (BID).
2. El Subproyecto 9,  Conpes 3745 de 2013, consistente en el mejoramiento de la movilidad en la ciudad de Duitama  (15 Km de rehabilitación), por $5.230.0 millones, con un plazo de ejecución de doce (12) meses, tampoco suscribió convenio ni se ejecutó.
Acción 2.
</t>
  </si>
  <si>
    <t>SF-SMA (BUPI)</t>
  </si>
  <si>
    <t>Soporte Memorando SRN 59453 del 31-08-2018.</t>
  </si>
  <si>
    <t>No se cumplió con lo establecido en el manual de interventoría del INVIAS, instructivo acta de costos de interventoría FORMATO MSE-FR-11, MSE-FR-11-1 y MSE-FR-11-2, numeral 7 y título 4, numeral 13. Lo anterior, evidencia debilidades en la verificación de la información que debe realizar la supervisión del contrato a los soportes de pagos a seguridad social y parafiscales de los citados formatos, incumplimiento de numeral 8.21 Aportes a Seguridad Social establecido en el Pliego de Condiciones del contrato, del parágrafo 1 del Artículo 23 de la Ley 1150 de 2007, del Artículo 84 de la Ley 1474 de 2011.</t>
  </si>
  <si>
    <t>H5DP17. Inclusión de costos no soportados contrato N° 1612 de 2015.
Revisada el acta de costos de interventoría de febrero de 2017, se observó que se realizó un cobro por concepto de ajuste de costos actas anteriores y no se evidencia en el expediente el soporte que permita realizar este pago.
Presunto daño patrimonial por valor de $9.664.336,29.</t>
  </si>
  <si>
    <t>Debilidades en la verificación de la información que debe realizar la supervisión del contrato a los formatos MSE-FR-11, MSE-FR-11-1 y MSE-FR-11-2, así como el incumplimiento de lo señalado en la cláusula sexta del contrato.</t>
  </si>
  <si>
    <t>No se cumplió con lo establecido en el manual de interventoría del INVIAS, instructivo acta de costos de interventoría FORMATO MSE-FR-11, MSE-FR-11-1 y MSE-FR-11-2, numeral 7 y título 4, numeral 13. Lo anterior, evidencia debilidades en la verificación de la información que debe realizar la supervisión del contrato a los soportes de los pagos a seguridad social y parafiscales de los citados formatos, incumplimiento de numeral 8.21 Aportes a Seguridad Social establecido en el Pliego de Condiciones del contrato, del parágrafo 1 del Artículo 23 de la Ley 1150 de 2007, del Artículo 84 de la Ley 1474 de 2011.</t>
  </si>
  <si>
    <t>ADP2017</t>
  </si>
  <si>
    <t>La Subdirección Administrativa concilió los 20 bienes fiscales a su cargo (100%), de los 173 inmuebles observados por la Contraloría.</t>
  </si>
  <si>
    <t>DTEC (GGP)-DO</t>
  </si>
  <si>
    <t>Informe con soporte donde se evidencia el ajuste o reintegro.</t>
  </si>
  <si>
    <t>Manual de interventoría, instructivo y formatos modificados.</t>
  </si>
  <si>
    <t>DO-OAJ</t>
  </si>
  <si>
    <t>Realizar los ajustes y/o solicitar el reintegro según corresponda.</t>
  </si>
  <si>
    <t>Acción 2.
Incluir en el numeral 8,3 del manual de interventoría la obligación del interventor de pagar la seguridad social y aportes a parafiscales de su personal de nomina directamente o uno de sus integrantes cuando se trate de consorcios o uniones temporales y modificar el instructivo MINFRA-MN-IN-8; formatos MINFRA-MN-IN-15-FR-13 y MINFRA-MN-IN-8-FR-1. Previo concepto de la Oficina Asesora Jurídica.</t>
  </si>
  <si>
    <t>Numeral 8,3 del Manual de interventoría ajustado, instructivo MINFRA-MN-IN-8; formatos MINFRA-MN-IN-15-FR-13 y MINFRA-MN-IN-8-FR-1. modificados.</t>
  </si>
  <si>
    <t>Acción 2.
Revisar la política de la entidad respecto de la aplicación del factor multiplicador y ajustar el manual de interventoría si es del caso.</t>
  </si>
  <si>
    <t>Informe sobre el estudio de la política de aplicación del factor multiplicador.</t>
  </si>
  <si>
    <t>Informe de política con corte a: 30/10/2018 y definitivo 30/11/2018.</t>
  </si>
  <si>
    <t>Acción 3.
Revisar la política de la entidad respecto de la aplicación del factor multiplicador y ajustar  el manual de interventoría si es del caso.</t>
  </si>
  <si>
    <t>Acción 2.
Revisar la política de la entidad respecto de la aplicación del factor multiplicador y ajustar  el manual de interventoría si es del caso.</t>
  </si>
  <si>
    <t>Nombre: JUAN ESTEBAN GIL CHAVARRÍA</t>
  </si>
  <si>
    <t>Correo electrónico: juanesgil@invias.gov.co</t>
  </si>
  <si>
    <t xml:space="preserve">Coordinar en caso de convenios interadministrativos con el ente territorial para que se inicien paralelamente la contratación de la obra como de la Interventoría. </t>
  </si>
  <si>
    <t>H83R14. Alcance físico del Convenio 598 de 2013.
En desarrollo de la visita al sitio de las obras  la interventoría y el delegado de la Gobernación para la atención de esta diligencia en la vía Zanjón- Pueblo Bello, le informaron a la Contraloría que el presupuesto del contrato de obra no alcanza para terminar los 30 kilómetros que corresponden a la meta física propuesta en el objeto del convenio interadministrativo.</t>
  </si>
  <si>
    <t xml:space="preserve">H79R14. Estudios previos convenio 598 de 2013. 
Dentro la visita administrativa realizada el 15 de julio de 2015 a las instalaciones de la Oficina de Archivo del INVÍAS, no se encontró evidencia de la realización de los estudios previos y que la carpeta del convenio tampoco contiene un análisis del valor estimado del convenio. Por consiguiente, se genera incertidumbre  sobre el procedimiento adelantado para establecer el valor del contrato. </t>
  </si>
  <si>
    <t>H14R15. Interventoría  Contrato 2083 de 2014.
El contrato de interventoría inició el 31 de diciembre de 2014, se suspendió en dos (2) oportunidades, la primera el 15 de enero de 2015 y la segunda el 15 de abril de 2015 cada una por noventa (90) días, en esta última se estableció como fecha de vencimiento del contrato el 27 de octubre de 2016. Así mismo, el 31 de diciembre de 2014 el Director Operativo de Invías autorizó el pago por $188.5 millones con cargo al registro presupuestal 908414 del 30 de diciembre de 2014: por concepto de Anticipo correspondiente al 10% del valor básico, acorde con lo establecido en la cláusula sexta del contrato de interventoría.</t>
  </si>
  <si>
    <t>DO-TERRITORIAL SANTANDER</t>
  </si>
  <si>
    <t xml:space="preserve">H65R14. Gestión predial para la ejecución de las obras.
CONVENIO 3141/13 - ICCU y CONVENIO 3075/13 – GOBERNACIÓN DE BOYACÁ.
</t>
  </si>
  <si>
    <t>Se asignó cumplimiento producto del concepto de la Oficina Asesora Jurídica que señaló la no necesidad de modificar el Manual de Interventoría y formatos. Se recomendó incluir la obligación en los pliegos de condiciones y minutas.</t>
  </si>
  <si>
    <t>H1ACSRT17. Contrato de Interventoría 1109 de 2015.
La Subdirección Red Terciaria[1] impartió orden de inicio al contrato de interventoría 1109 de 2015[2] el 25 de noviembre de 2015, siendo suspendido por 90 días desde el día 30 de noviembre de 2015 y luego por 53 días más, reanudándose el 21 de mayo de 2016. De otra parte, sólo hasta el 15 de abril de 2016 se adjudicó el correspondiente contrato de obra objeto de la interventoría, suscribiéndose el acta de inicio el 27 de junio de 2016, extendiéndose los términos de ejecución hasta enero de 2017, que llevó a la interventoría a ser prorrogada 4 veces, incrementándose el valor de esta en la suma de $28,6 millones, tal como se desprende la Adición 03 del 21 de noviembre de 2016.</t>
  </si>
  <si>
    <t xml:space="preserve">Deficiencias y debilidades, respecto de la observancia normativa, a tener en cuenta para el desarrollo de la interventoría y que estaba reglamentada en los en los ítems 8.2, 8.3 y 8.22 de los pliegos de condiciones del concurso de méritos, </t>
  </si>
  <si>
    <t>H3ACSRT17.  Intervención del Tramo Vía Valledupar vereda Cerro Peralta 
En la visita administrativa adelantada por la auditoría para verificar la ejecución del contrato derivado de obra, del Convenio Interadministrativo 2219 de 2013 en el tramo Valledupar vereda Cerro Peralta en el municipio de Riohacha - Guajira, se evidenció que   se realizó  un mejoramiento de la vía con material de afirmado, no obstante que, en los pliegos de condiciones y por ende en el presupuesto, se tenía contemplado, que la intervención de la vía se efectuaría, a nivel de pavimento con la “Construcción de Placa Huella, La Construcción de Piedra Pegada y Cunetas revestidas en Concreto”  y que de requerirse obras a nivel de afirmado “estas serán financiadas con recursos del municipio</t>
  </si>
  <si>
    <t>Fallas en los controles de supervisión y de seguimiento por parte de la Entidad, dado que al no dar cumplimiento a las especificaciones establecidas por Invías y en el pliego de condiciones del contrato de obra y las modificaciones que finalmente realizó el ente territorial a los ítems del contrato, llevó a que se efectuará una intervención a nivel de afirmado en cantidad de 6.664.14 m3 por $1.012,6 millones</t>
  </si>
  <si>
    <t xml:space="preserve">H4ACSRT17. Convenio 1216 de 2014 – Alcance Plan de Obras y Liquidación 
En visita administrativa realizada el 24 de octubre de 2018 a las obras realizadas, se evidenció que no se intervino los 22.1 km ya que la Gobernación priorizó la construcción de placa huella de manera continua e ininterrumpida en un tramo de 8.2 km desde el PR 22+090 al PR 13+790[1], dejando sin intervenir tramos como el de Minca K 0+000 al K 7+900 m, el Campano del K 7+ 900 m al K13+900 m, encontrando que a lo largo del corredor de la vía no hay uniformidad ni homogeneidad que permita la movilidad a más de 10 km/hora, continuo deterioro que dificulta el tránsito vehicular y fallos en el talud (derrumbes) en algunos lugares que deterioraron la placa huella construida </t>
  </si>
  <si>
    <t>Deficiencias constructivas o de calidad de los materiales que aunado a la falta de mantenimiento, disminuyen el periodo de diseño o vida útil de las intervenciones realizadas</t>
  </si>
  <si>
    <t xml:space="preserve">Denota debilidades de planeación y deficiencias en la estructuración de los proyectos, afectándose el principio de Planeación como principio rector de la contratación estatal, que es una manifestación del Principio de Eficacia.
</t>
  </si>
  <si>
    <t>H7ACSRT17. Rendimientos Financieros derivados de los Convenios Interadministrativos.
Los convenios interadministrativos  a. Convenio 2252 de 2012: Celebrado entre el INVIAS y el municipio de Sogamoso - Boyacá, se identifica que pese a que se transfirieron el 97.8% de los rendimientos financieros, el tiempo promedio de reintegro es superior a un año, es así como, por ejemplo, los rendimientos financieros generados entre diciembre de 2012 y diciembre 2013 fueron reintegrados en marzo de 2014 y los generados entre septiembre de 2014 y mayo de 2017 fueron reintegrados en junio de 2017. b. Convenio 2249 de 2013: El INVIAS informa a la CGR que el valor de los rendimientos pendientes de reintegrar corresponde a la vigencia 2014 por valor de $3.9 millones, sin embargo, según certificación expedida por el Banco de Bogotá, los rendimientos generados desde el año 2014 hasta el mes de marzo de 2018 ascienden a $11.5 millones .c. Convenio 2333 de 2013: El INVIAS suministró a la CGR copia del correo electrónico enviado al municipio de Envigado, requiriendo presentar los rendimientos financieros de la cuenta conjunta, solicitando la información mes a mes, así como las consignaciones realizadas por el municipio. d. Convenio 2543 de 2012 celebrado entre el INVIAS y el municipio de Aquitania - Boyacá, se observa que, según certificación bancaria, los rendimientos financieros no transferidos entre el periodo de febrero de 2013 a agosto de 2014 ascienden a la suma de $22 millones.</t>
  </si>
  <si>
    <t>Inoportunidad y/o no reintegro de los rendimientos, va en contravía de lo estipulado en el artículo 33 del Decreto 4730 de 2005, en el cual se establecen que los rendimientos financieros originados con recursos de la Nación deben ser reintegrados al Tesoro Nacional en el mes siguiente de su recaudo; así como lo definido en el parágrafo 2º del artículo 16 del Decreto 111 de 1996, que también trata sobre estos plazos.</t>
  </si>
  <si>
    <t>Fallas en los controles de supervisión y de seguimiento por parte de la Interventoría del contrato, dado que aprobó y dio aval a la mencionada acta, sin percatarse y glosar la utilidad por mayor valor, que se le estaba reconociendo al contratista en la suma de $3,6 millones.</t>
  </si>
  <si>
    <t>Se presenta ya que el fundamento de la adopción del plazo inicial en los dos contratos, no tuvieron en cuenta, los tiempos de dedicación estipulados para el personal técnico establecido en la propuesta económica del contratista, y tampoco consideró el tiempo en que se debía adelantar, las actividades de seguimiento que en cumplimiento a la función de vigilancia y control debía efectuar la interventoría en tres y dos contratos, a desarrollarse en diferentes municipios, falta de concordancia en tiempo, que llevó a que la labor de control fuera prorrogada inmediatamente después del inicio de su ejecución.
... "afectándose el principio de Planeación como principio rector de la contratación estatal"..."vulnerando aspectos normados en el Articulo 25 del Estatuto General de Contratación Administrativa, así como a principios de la Función Administrativa consagrados en el Artículo 3 de la Ley 489 de 1998".</t>
  </si>
  <si>
    <t>H10ACSRT17. Se observa que en la cláusula quinta, parágrafo primero del Convenio No 1216 de 2014, se le está dando la facultad al interventor del Contrato de Obra derivado del Convenio, de ser pagador del gasto al establecer: “(… y que se requiere para el pago de cheques únicamente, la firma del Interventor contratado por el Instituto y del Tesorero de EL DEPARTAMENTO…)”
Se observa que mediante oficio No DT MAG 23295 del 11 de mayo de 2015, el Director Territorial del Magdalena solicita, “que el representante legal del consorcio regional, (Interventoría). Como persona autorizada por parte de la interventoría para firmar la cuenta de apertura dejara el manejo de los recursos del convenio 1216 de 2014”. Es así que a partir de dicha autorización, el interventor del convenio junto con el jefe de la Oficina de Tesorería del Departamento viene ejerciendo funciones de pagador.
A nivel del diseño de controles, lo evidenciado en el Convenio Interadministrativo, constituye a criterio de la CGR una falencia en la segregación de funciones, entendiendo por esto, “el separar las responsabilidades incompatibles que pueden crear la posibilidad para una acción no deseada (Ej.: Separar la autoridad de firmar cheques, de la autoridad para hacer aprobaciones de pagos)” , al delegar en un mismo sujeto la realización de las labores de interventoría y a su vez, ser ordenador del gasto de una cuenta conjunta.</t>
  </si>
  <si>
    <t>No se está dando cumplimiento a lo establecido en la Resolución 780 del 10 de febrero de 2014 del INVIAS, por medio de la cual se delegan funciones, toda vez que en el artículo 7 numeral 1, se delega en los Directores Territoriales del Instituto, la ordenación del gasto y del pago, quien a su vez, está delegando en el Interventor dicha labor.
Podría constituir un posible riesgo de conflicto de intereses para el Interventor, y por ende, constituye una observación con presunta incidencia disciplinaria, al inobservar lo definido en el artículo 40 de la Ley 80 de 1993 parágrafo único, así como del artículo 28 de la ley 1150 de 2007, los artículos 33 y 34 del título IV de la Ley 734 de 2002 y el párrafo del parágrafo 3 del artículo 84 de la Ley 1474 de 2011.</t>
  </si>
  <si>
    <t>H11ACSRT17. Efectuado el análisis al desarrollo del contrato de obra No. 672 de 2016, el cual tenía como objetivo la construcción de los accesos y rehabilitación del puente sobre el río Páez, se pudo evidenciar que los elementos estructurales del puente fueron construidos mediante el contrato de obra No. 3408 de 2013 , con un plazo inicial de 6,5 meses e inversión total por $8.953,79 millones y a pesar de haber superado los términos y montos inicialmente previstos respecto de un presupuesto inicial, se liquidó y recibió a satisfacción por parte del INVÍAS, sin que se hubiera cumplido con el objeto de mejora de la movilidad y conectividad para las poblaciones circunvecinas, y tampoco que hubiere servido a la superación de las circunstancias de la emergencia en las que fue justificada y planeada su construcción, ya que quedaron pendiente los aproches  de la vía que permitiera su utilización.</t>
  </si>
  <si>
    <t>Esto, en razón a que la gestión adelantada por la Entidad, logró una respuesta de mejoramiento de la viabilidad y conectividad de la zona, así como de los motivos que generaron la urgencia manifiesta, solo cinco (05) años después de que se presentaran las circunstancias que motivaron a esta, ya que en desarrollo del ítem de estudios y diseños, debió cambiarse la alternativa inicial , y debiera ajustar las cantidades y  especificaciones del diseño, mediante la suscripción de diez (10) adiciones, que aumentaron el valor inicialmente previsto en un 50%, sin que se lograra por déficit presupuestal, cumplir con la construcción de todos los ítems contractuales iniciales, ya que se priorizó la estructura dejando de lado otros elementos como los aproches y al ser jurídicamente imposible adicionarlo en más del 50% de su valor inicial, se procedió a su liquidación y a efectuar un nuevo contrato  para su terminación.</t>
  </si>
  <si>
    <t>H12ACSRT17. Acorde con lo estipulado en el ítem número 22 de la Propuesta Económica del contrato de obra derivado del Convenio interadministrativo No. 476 de 2015, ejecutado por el municipio de Valle de San José, Santander, se evidenció que a pesar que se tenía contemplado el suministro e instalación de 4 señales verticales no se instalaron, en razón a que la interventoría  aprobó la eliminación del ítem con la finalidad de completar otras cantidades faltantes, desconociendo lo indicado en el Manual de “Señalización Vial Dispositivos Uniformes para la regulación del tránsito en calles, carreteras y ciclo rutas de Colombia 2015” que establece que los puentes largos o cortos requieren ser señalizados.</t>
  </si>
  <si>
    <t>La falta de señalización conlleva a que se genere el riesgo de accidentes y responsabilidades civiles extracontractuales, por incumplimiento de los artículos 2  y 3  de la Resolución No. 1885 del 17 de junio de 2015 , que podría comprometer a la entidad en eventos de catástrofes que deban ser indemnizadas, dado que el manual mencionado contiene aspectos técnicos y administrativos, que se constituyen en un documento técnico-obligatorio.</t>
  </si>
  <si>
    <t>H13ACSRT17. Obligaciones Convenio Interadministrativo No.1739 de 2014, celebrado con el Municipio de Puerto Parra, se dio inicio al contrato de obra, sin que tuviera finalizado la gestión predial y ambiental estipulada lo que llevo a justificar las prorrogas.</t>
  </si>
  <si>
    <t>Debilidades en la ejecución de controles asociados a la identificación, seguimiento y verificación de todos los aspectos que afectan el desarrollo de los convenios suscritos.</t>
  </si>
  <si>
    <t>H14ACSRT17. Contrato de Obra No.672 de 2016. El parágrafo segundo de la clausula quinta del contrato de obra No.672 de 2016,establecio el procedimiento para el pago de las actas de obra, sin embargo se evidencio que el consorcio INZA3, superó los plazos predefinidos para su presentación tal como se observo en las actas parciales de obra números 1,8,9,11 y 12 las cuales no se tramitaron dentro de los términos  reglamentadas es decir 5 días después a la finalización del mes de ejecución.</t>
  </si>
  <si>
    <t>H15ACSRT17. Actuaciones de Vigilancia y Control de las Direcciones Territoriales en desarrollo de los Convenios Interadministrativos. Los convenios suscritos con los municipios para mejoramiento, construcción de vías de la red  terciaria se pudo evidenciar que de los controles establecidos en los convenios y en el procedimiento MINFRA-PR-2 para la vigilancia y control implementados por el INVIAS y que deben ser adelantadas por los gestores o directores territoriales, no hay soportes de documental o reporte sistematizado, que verifique el cumplimiento de estos.</t>
  </si>
  <si>
    <t>No existe un procedimiento o lineamiento Institucional respecto a la forma como se desarrollan los documentos que se deben incluir que evidencie la trazabilidad de la gestión respecto de los controles que deben adelantar las direcciones territoriales.</t>
  </si>
  <si>
    <t>H16ACSRT17. Registro de Obras de la Subdirección de la Red Terciaria en la cuenta de bienes de beneficio y uso publico en servicio. Los 5 convenios Inter Administrativos citados a continuación: 1739/2014,2113/2014,476/2015,1216/2014, 2058/2014, se evidencia que el reconocimiento de la obra como bien de beneficio y uso publico en servicio no se efectuó en el momento en el cual se generaron las actas de entrega y recibo definitivo, la legalización de los recursos por parte de la Subdirección de la Red  Terciaria y Férrea, no se informo a la Sub. Financiera cuando el hecho econolicotuvo lugar.</t>
  </si>
  <si>
    <t>Se  genera para cada uno de los periodos contables una subestimación del saldo  de la cuenta 1710,Bienes de beneficio y uso público en servicio.</t>
  </si>
  <si>
    <t>H17ACSRT17. En la cuenta 1470 – Otros deudores, el Invías registra los derechos de cobro derivados de los saldos no ejecutados de los convenios.
En el caso del Convenio Interadministrativo 2058 de 2014, firmado el 29 de diciembre de 2014 con el Municipio de Manizales; mediante el acta de entrega y recibo definitivo de convenio, elaborada el 12 de julio de 2016, se determinó un saldo no ejecutado por valor de $38 millones; valor que fue legalizado por la Subdirección de Red Terciaria y Férrea a la Subdirección Financiera el día 19 de abril de 2017 y reconocido contablemente, como una cuenta por cobrar al Municipio de Manizales el día 27 del mismo mes.</t>
  </si>
  <si>
    <t>Inoportunidad en la causación de un valor a favor de la Entidad de ocho (8) meses.</t>
  </si>
  <si>
    <t>H18ACSRT17. Al comparar el reporte del área jurídica que contiene la relación de procesos judiciales frente al valor reconocido contablemente, se observa sobrestimación del saldo de la cuenta de orden 8120 - Litigios y mecanismos alternativos de solución de conflictos por valor de $468,78 millones, y por ende, una observación con presunto alcance disciplinario al no dar cumplimiento a lo establecido en la Resolución 354 del 5 de septiembre de 2007, respecto a la dinámica de esta cuenta que se debita con el valor estimado de las pretensiones económicas.</t>
  </si>
  <si>
    <t>Falta de actualización de información al área contable por parte de la Oficina Asesora Jurídica, conforme a lo descrito en el Manual de Procedimientos Contables</t>
  </si>
  <si>
    <t>H19ACSRT17. En el caso del contrato de interventoría No 1296 de 2017 para la vigilancia de obras correspondientes a 5 contratos de obra en 5 municipios del departamento de Caquetá, con un plazo de 27 días, desde el 05 de diciembre hasta el 31 de diciembre de 2017, por $399,9 millones, se observa que se adquirieron compromisos al final de la vigencia sin la debida planeación y posteriores adiciones en tiempo y recursos en el contrato.</t>
  </si>
  <si>
    <t>Falta de previsión en la ejecución de las obras y el desplazamiento en las inversiones y en los cronogramas y que no se está cumpliendo en términos de oportunidad con los compromisos contractuales inicialmente pactados.</t>
  </si>
  <si>
    <t>H20ACSRT17. A 31 de diciembre de 2015 se constituyó el rubro C-113-600-621 de la Subdirección Red Terciaria y Férrea por $109,5 millones denominado “Mantenimiento, Mejoramiento y Conservación de Vías Caminos de Prosperidad Nacional – previo concepto DNP pagos exigibles vigencia expirada” (Tabla No. 13). Lo anterior por demoras en el trámite para el pago de obligaciones contractuales, tanto por parte de la Entidad como de los contratistas, lo cual trae como consecuencia desgaste administrativo, ejecución de trámites adicionales para generar el pago y el riesgo de pagar intereses de mora los cuales podrían convertirse en un presunto detrimento patrimonial.</t>
  </si>
  <si>
    <t>Debilidades o falta de eficacia en la aplicación de las herramientas de control, conllevó a que, convenios de la política institucional de Caminos para la Prosperidad, aún no hayan podido ser liquidados, debiendo acudir, ante la jurisdicción administrativa judicial para esta finalidad, con las demoras procedimentales, cargas administrativas y presupuestales, sin que se puedan liberar los recursos comprometidos en esos convenios, perdiendo así su valor adquisitivo ya que no pueden ser utilizados en la ejecución de otras políticas institucionales e incertidumbres respecto al cumplimiento obligacional.</t>
  </si>
  <si>
    <t>H21ACSRT17. El Invías omitió suministrar al ente auditor 57 registros que representaban el 3.92% del universo de auditoría, aduciendo: “En atención al requerimiento de la Contraloría General de la República de la referencia, mediante el cual solicita la información de los departamentos de La Guajira y San Andrés y Providencia cuya información fue omitida en la respuesta del requerimiento AC-INVIAS-001-2018 del 13 de agosto de 2018.</t>
  </si>
  <si>
    <t xml:space="preserve">Inconsistencias en la información, en razón a que carecía de completitud al no incluir la relación de Convenios y/o Contratos desarrollados en los departamentos de La Guajira y San Andrés y Providencia, </t>
  </si>
  <si>
    <t xml:space="preserve">H22ACSRT17. La información allegada por la Subdirección de la Red Terciaria respecto a los procesos judiciales que se han interpuesto en relación con la planeación, ejecución y desarrollo del programa Vías para la Prosperidad a cargo del INVIAS, no permite tener un conocimiento completo, real y confiable del manejo procesal jurisdiccional y crea incertidumbre, respecto de la gestión y toma de decisiones que hubiere realizado la Entidad, en relación con la función de defensa judicial del Estado. </t>
  </si>
  <si>
    <t>Fallas en la actualización y consolidación de la información, que no le permitió a la jefatura de la Oficina Jurídica del Invías, generar y presentar los informes relacionados de manera unificada e inmediata</t>
  </si>
  <si>
    <t>H23ACSRT17. La Subdirección de la Red Terciaria y Férrea, durante los años 2016, 2017 y 2018, no contó con asignación de presupuesto para cumplir con las funciones contempladas en el Decreto 2618 de 2013 y la Resolución No. 01588 del 17 de marzo del 2015.</t>
  </si>
  <si>
    <t xml:space="preserve">Situación que conllevó a que dicha Subdirección se encargara de ejecutar actividades de proyectos relacionados con la red secundaria, lo que incide en el cumplimiento de las metas previstas en el plan de acción para la ejecución de los proyectos priorizados en las tres vigencias mencionadas.  </t>
  </si>
  <si>
    <t>H24ACSRT17. Criterios para el diligenciamiento,  evaluación y selección de vías a intervenir de acuerdo con "matriz de priorización" de vías de orden terciaria del proyecto "caminos para la Prosperidad".</t>
  </si>
  <si>
    <t>Falencias identificadas en el diligenciamiento y trámite de la matriz, corresponden a una inobservancia del artículo 4 de la citada norma , en lo referente a la definición de procesos eficaces en su operación, puntos de control y gestión de riesgos que impacten la satisfacción de necesidades y expectativas de usuarios y beneficiarios</t>
  </si>
  <si>
    <t>H25ACSRT17. El documento Conpes No 3857 de 2016, establecía un plazo de 2 años para el levantamiento y procesamiento de información para la Elaboración y actualización de inventarios de la Red Terciaria, actividad que a la fecha no se ha realizado según lo manifiesta la Entidad.</t>
  </si>
  <si>
    <t>Presunto incumplimiento de lo establecido en la Ley 734 de 2003 artículos 33 y 34 derechos y obligaciones del servidor público.</t>
  </si>
  <si>
    <t>H26ACSRT17. Prórrogas Convenios Interadministrativos e Interventorías del Programa Caminos para la Prosperidad. Del análisis de la información suministrada por el INVIAS respecto al programa “Caminos para la Prosperidad”, el cual tuvo vigencia a partir del año 2010 hasta el 2015, se evidenció que, de los 2.678 convenios interadministrativos suscritos, 1.644 fueron prorrogados, que corresponden al 61,4%, así mismo, los 244 contratos de interventoría suscritos para la vigilancia de los contratos de obra derivados de dichos convenios, fueron prorrogados en un 100%.De los 1.644 convenios: 1.292 fueron prorrogados una vez y 352 fueron prorrogados en más de una ocasión (Tabla No. 20), adicionalmente a las prórrogas de estos convenios se presentaron adiciones por $41.239,1 millones más de sus presupuestos iniciales.</t>
  </si>
  <si>
    <t>Deficiencias en planeación, seguimiento y en la efectiva coordinación interinstitucional que llevaron a no dar cumplimiento a los términos inicialmente previstos para la ejecución de los convenios e interventorías.</t>
  </si>
  <si>
    <t>H27ACSRT17. Cumplimiento Metas Plan de Acción. La Subdirección Red Terciaria y Férrea, tenía como meta en el Plan de Acción para el año 2017 “Obligar del 91,89% de los recursos de la reserva presupuestal 2016”; que corresponden a los programas de: “Mantenimiento Mejoramiento y conservación de vías, Caminos de Prosperidad Nacional y Mejoramiento y mantenimiento de la red terciaria nacional”; sin embargo, de los compromisos por $472,6 millones se obligaron $340,7 millones, es decir el 72%. El saldo que no se obligó asciende a la suma de $131,8 millones.</t>
  </si>
  <si>
    <t xml:space="preserve">Lo anterior refleja deficiencias en la forma como se planea la ejecución presupuestal, por cuanto una vez culminados los proyectos de Red Terciaria durante los años 2010-2015 quedaron recursos en reserva presupuestal, parte de ellos no se utilizaron y tuvieron que reprogramarse, afectando la cobertura y beneficio social derivado de las obras objeto del programa. </t>
  </si>
  <si>
    <t>H28ACSRT17. Controles y coadyuvancia a la gestión de defensa judicial. Se evidenciaron debilidades e incumplimientos en la aplicación de controles y aspectos de coadyuvancia implementados por el Invías, para la vigilancia y ejercicio de la gestión que deben realizar los abogados, respecto de la función de Defensa Judicial.</t>
  </si>
  <si>
    <t xml:space="preserve">H29ACSRT17. Herramientas de control de cumplimiento a los convenios del programa caminos para la prosperidad. Se evidenció, que a octubre de 2018 en 45 convenios, a pesar del tiempo transcurrido , el municipio incumplió algunas de las obligaciones acordadas  para poder liquidar de mutuo acuerdo o de manera unilateral los mismos, debiendo requerir el cumplimiento del ente territorial, por vía judicial. </t>
  </si>
  <si>
    <t>Debilidades o falta de eficacia en la aplicación de las herramientas de control</t>
  </si>
  <si>
    <t>H30ACSRT17. Pretensiones demanda Convenio interadministrativo No. 825 de 2013. El monto no ejecutado del convenio indicado en las pretensiones de la demanda no se encuentra debidamente soportado, toda vez que de acuerdo con el acta de recibo definitivo de obra y la relación de pagos realizados a la alcaldía de Riohacha es de $15.903.749, sin embargo, las pretensiones están tasadas por $3.8198.725 generando una diferencia por $12.084.024.</t>
  </si>
  <si>
    <t>Fallas en los procedimientos de defensa judicial, los controles de supervisión y de seguimiento por parte del INVIAS, creándose el riesgo de que el valor reintegrado no corresponda al que se encuentra debidamente soportado sino al contemplado en demanda.</t>
  </si>
  <si>
    <t xml:space="preserve">H31ACSRT17. Autorización de pago de los Convenios Interadministrativos. se observa que la autorización  de pago N° 49530 del 29 de mayo de 2015 por valor de $130 millones fue glosada por el Grupo de Cuentas por Pagar del Invías y la orden de pago N° 7829 anulada, toda vez que la Subdirección de Red Terciaria y Férrea no observó las condiciones para el segundo desembolso al autorizar el pago del 100% del saldo y no el 50% del mismo, tal como lo estipula el literal b) de la cláusula quinta del citado convenio.
</t>
  </si>
  <si>
    <t>Falencia en la ejecución de un control detectivo por parte de la Subdirección de Red Terciaria y Férrea, como lo es el diligenciamiento del formato de autorización de pago</t>
  </si>
  <si>
    <t>Fortalecer la etapa de planeación y estructuración de los proyectos, formulando un procedimiento documentado que oriente el ejercicio y establezca los controles para mejorar aspectos tales como: Análisis de todas las variables inmersas en el proyecto; correcta verificación de estudios y diseños; adecuada construcción de presupuestos de obra e interventoría; correcta formulación de alcances y condiciones técnicas; correcta coordinación y comunicación interinstitucional entre entidades involucradas, entre otros.</t>
  </si>
  <si>
    <t>Hacer exigibles los informes (bajo parámetros técnicos) que los supervisores de los convenios  deben presentar en relación con el cumplimiento de las obligaciones contractuales , so pena de adelantar las correspondientes acciones disciplinarias por la omisión de su deberes o la deficiencia en la información reportada y la ausencia de evidencias y soportes documentales.</t>
  </si>
  <si>
    <t xml:space="preserve">Conciliación del saldo de la cuenta de orden 8120 - Litigios y mecanismos alternativos de solución de conflictos - </t>
  </si>
  <si>
    <t>Adelantar la revisión y actualización de la base de datos - procesos judiciales</t>
  </si>
  <si>
    <t xml:space="preserve">
Procedimiento documentado que oriente el ejercicio y establezca los controles para fortalecer la gestión contractual y mitigar la materialización de los riesgos inherentes a la actividad.
</t>
  </si>
  <si>
    <t>Procedimiento documentado que oriente el ejercicio y establezca los controles para fortalecer la gestión contractual y mitigar la materialización de los riesgos inherentes a la actividad.</t>
  </si>
  <si>
    <t>Documentar la segregación de función de pago con interventoría a través de la minuta contractual.</t>
  </si>
  <si>
    <t xml:space="preserve">Documentar un Procedimiento para garantizar la integralidad de los expedientes contractuales, exigiendo documentos mínimos entre los que debe estar el informe mensual del supervisor. En cumplimiento de lo establecido en el Parágrafo segundo del artículo 39 de la Ley 80 de 1993. </t>
  </si>
  <si>
    <t>Documentar un Procedimiento para garantizar la integralidad de los expedientes contractuales, exigiendo documentos mínimos entre los que debe estar el informe mensual del supervisor. En cumplimiento de lo establecido en el Parágrafo segundo del artículo 39 de la Ley 80 de 1993. (El procedimiento incluirá la remisión  oportuna de  las actas de entrega y recibo definitivo, la legalización de los recursos por parte de la Unidad ejecutora  a la Sub. Financiera.)</t>
  </si>
  <si>
    <t xml:space="preserve">Conciliación entre la oficina Asesora Jurídica y Grupo de Contabilidad el saldo de la cuenta de orden 8120 - Litigios y mecanismos alternativos de solución de conflictos - </t>
  </si>
  <si>
    <t xml:space="preserve">1) Procedimiento documentado que oriente el ejercicio y establezca los controles para fortalecer la gestión contractual y mitigar la materialización de los riesgos inherentes a la actividad.                                                                                                  2) Documentar un Procedimiento para garantizar la integralidad de los expedientes contractuales, exigiendo documentos mínimos entre los que debe estar el informe mensual del supervisor. En cumplimiento de lo establecido en el Parágrafo segundo del artículo 39 de la Ley 80 de 1993.  </t>
  </si>
  <si>
    <t xml:space="preserve">Documentar un Procedimiento para garantizar la integralidad de los expedientes contractuales, exigiendo documentos mínimos entre los que debe estar el informe mensual del supervisor. En cumplimiento de lo establecido en el Parágrafo segundo del artículo 39 de la Ley 80 de 1993.  </t>
  </si>
  <si>
    <t>Procedimiento documentado</t>
  </si>
  <si>
    <t xml:space="preserve">Conciliación del saldo de la cuenta de orden 8120 </t>
  </si>
  <si>
    <t xml:space="preserve">Reporte mensual </t>
  </si>
  <si>
    <t xml:space="preserve">Desarrollar el Programa COLOMBIA RURAL de la vigencia meta 2019
</t>
  </si>
  <si>
    <t>Documento instructivo</t>
  </si>
  <si>
    <t>Inventario actualizado vías Colombia Rural</t>
  </si>
  <si>
    <t>ACSRT17</t>
  </si>
  <si>
    <t xml:space="preserve">
Fortalecer la etapa de planeación y estructuración de los proyectos, formulando un procedimiento documentado que oriente el ejercicio y establezca los controles para mejorar aspectos tales como: Análisis de todas las variables inmersas en el proyecto; correcta verificación de estudios y diseños; adecuada construcción de presupuestos de obra e interventoría; correcta formulación de alcances y condiciones técnicas; correcta coordinación y comunicación interinstitucional entre entidades involucradas, entre otros.</t>
  </si>
  <si>
    <t xml:space="preserve">
Procedimiento documentado</t>
  </si>
  <si>
    <t xml:space="preserve">
Hacer exigibles los informes (bajo parámetros técnicos) que los supervisores deben presentar en relación con el cumplimiento de las obligaciones contractuales de los interventores y contratistas, so pena de adelantar las correspondientes acciones disciplinarias por la omisión de su deberes o la deficiencia en la información reportada y la ausencia de evidencias y soportes documentales.</t>
  </si>
  <si>
    <t xml:space="preserve">
Documentar un Procedimiento para garantizar la integralidad de los expedientes contractuales, exigiendo documentos mínimos entre los que debe estar el informe mensual del supervisor. En cumplimiento de lo establecido en el Parágrafo segundo del artículo 39 de la Ley 80 de 1993. </t>
  </si>
  <si>
    <t xml:space="preserve">
Procedimiento documentado</t>
  </si>
  <si>
    <t xml:space="preserve">
Documentar un Procedimiento para garantizar la integralidad de los expedientes contractuales, exigiendo documentos mínimos entre los que debe estar el informe mensual del supervisor. En cumplimiento de lo establecido en el Parágrafo segundo del artículo 39 de la Ley 80 de 1993. </t>
  </si>
  <si>
    <t xml:space="preserve">
Fortalecer la etapa de planeación y estructuración de los proyectos, formulando un procedimiento documentado que oriente el ejercicio y establezca los controles para mejorar aspectos tales como: Análisis de todas las variables inmersas en el proyecto; correcta verificación de estudios y diseños; adecuada construcción de presupuestos de obra e interventoría; correcta formulación de alcances y condiciones técnicas; correcta coordinación y comunicación interinstitucional entre entidades involucradas, entre otros.
</t>
  </si>
  <si>
    <t xml:space="preserve">
Procedimiento documentado que oriente el ejercicio y establezca los controles para fortalecer la gestión contractual y mitigar la materialización de los riesgos inherentes a la actividad.
</t>
  </si>
  <si>
    <t xml:space="preserve">
Procedimiento documentado que oriente el ejercicio y establezca los controles para fortalecer la gestión contractual y mitigar la materialización de los riesgos inherentes a la actividad.</t>
  </si>
  <si>
    <t xml:space="preserve">
Segregación de función de pago con interventoría.</t>
  </si>
  <si>
    <t xml:space="preserve">
Documentación de la segregación de función de pago con interventoría al interior de la minuta contractual.</t>
  </si>
  <si>
    <t xml:space="preserve">
Hacer exigibles los informes (bajo parámetros técnicos) que los supervisores de los convenios  deben presentar en relación con el cumplimiento de las obligaciones contractuales , so pena de adelantar las correspondientes acciones disciplinarias por la omisión de su deberes o la deficiencia en la información reportada y la ausencia de evidencias y soportes documentales.</t>
  </si>
  <si>
    <t xml:space="preserve">
Hacer exigibles los informes (bajo parámetros técnicos) que los supervisores de los convenios  deben presentar en relación con el cumplimiento de las obligaciones contractuales , so pena de adelantar las correspondientes acciones disciplinarias por la omisión de su deberes o la deficiencia en la información reportada y la ausencia de evidencias y soportes documentales.</t>
  </si>
  <si>
    <t xml:space="preserve">
Hacer exigibles los informes (bajo parámetros técnicos) que los supervisores de los convenios  deben presentar en relación con el cumplimiento de las obligaciones contractuales , so pena de adelantar las correspondientes acciones disciplinarias por la omisión de su deberes o la deficiencia en la información reportada y la ausencia de evidencias y soportes documentales.
</t>
  </si>
  <si>
    <t xml:space="preserve">
Documentar un Procedimiento para garantizar la integralidad de los expedientes contractuales, exigiendo documentos mínimos entre los que debe estar el informe mensual del supervisor. En cumplimiento de lo establecido en el Parágrafo segundo del artículo 39 de la Ley 80 de 1993. (El procedimiento incluirá la remisión  oportuna de  las actas de entrega y recibo definitivo, la legalización de los recursos por parte de la Unidad ejecutora  a la Sub. Financiera.)</t>
  </si>
  <si>
    <t xml:space="preserve">
Procedimiento documentado que oriente el ejercicio y establezca los controles para fortalecer la gestión contractual y mitigar la materialización de los riesgos inherentes a la actividad.
</t>
  </si>
  <si>
    <t xml:space="preserve">
Revisar los criterios y variables que estructuran la base de datos contractual; Actualizar la información de los procesos contractuales por la unidad ejecutora con periodicidad mensual.</t>
  </si>
  <si>
    <t xml:space="preserve">
Reporte actualizado de la base de datos de contratos de la unidad. </t>
  </si>
  <si>
    <t xml:space="preserve">
Documentar un Procedimiento para garantizar la integralidad de los expedientes contractuales, exigiendo documentos mínimos entre los que debe estar el informe mensual del supervisor. En cumplimiento de lo establecido en el Parágrafo segundo del artículo 39 de la Ley 80 de 1993.  </t>
  </si>
  <si>
    <t>Es la falta de asignación de recursos para el proyecto de manera total</t>
  </si>
  <si>
    <t xml:space="preserve">Reporte actualizado de la base de datos de procesos judiciales. </t>
  </si>
  <si>
    <t xml:space="preserve">
Gestionar recursos para obras de Red Terciaria en el presupuesto del cuatrienio  Plan Estratégico  2019-2022 </t>
  </si>
  <si>
    <t xml:space="preserve">
Documentar a través de un instructivo los criterios para adelantar la priorización de la vías a intervenir por la unidad ejecutora.
</t>
  </si>
  <si>
    <t>Actualizar el inventario de vías terciarias intervenidas a través del programa COLOMBIA RURAL</t>
  </si>
  <si>
    <t xml:space="preserve">
1. Fortalecer la etapa de planeación y estructuración de los proyectos(CONVENIOS INTERADMINISTRATIVOS), formulando un procedimiento documentado que oriente el ejercicio y establezca los controles para mejorar aspectos tales como: Análisis de todas las variables inmersas en el proyecto; correcta verificación de estudios y diseños; adecuada construcción de presupuestos de obra e interventoría; correcta formulación de alcances y condiciones técnicas; correcta coordinación y comunicación interinstitucional entre entidades involucradas, seguimiento a rendimientos financieros, entre otros.                                                                                               
2. Hacer exigibles los informes (bajo parámetros técnicos) que los supervisores de los convenios  deben presentar en relación con el cumplimiento de las obligaciones contractuales , so pena de adelantar las correspondientes acciones disciplinarias por la omisión de su deberes o la deficiencia en la información reportada y la ausencia de evidencias y soportes documentales.</t>
  </si>
  <si>
    <t xml:space="preserve">
Iniciar proceso sancionatorio en contra del interventor por el incumplimiento de las obligaciones establecidas en el numeral 8.3 del Manual de Interventoría en lo correspondiente al Recibo Definitivo de las Obras.</t>
  </si>
  <si>
    <t xml:space="preserve">
1. Fortalecer la etapa de planeación y estructuración de los proyectos(CONVENIOS INTERADMINISTRATIVOS), formulando un procedimiento documentado que oriente el ejercicio y establezca los controles para mejorar aspectos tales como: Análisis de todas las variables inmersas en el proyecto; correcta verificación de estudios y diseños; adecuada construcción de presupuestos de obra e interventoría; correcta formulación de alcances y condiciones técnicas; correcta coordinación y comunicación interinstitucional entre entidades involucradas, seguimiento a rendimientos financieros, entre otros.                                                                                               
2. Hacer exigibles los informes (bajo parámetros técnicos) que los supervisores de los convenios  deben presentar en relación con el cumplimiento de las obligaciones contractuales , so pena de adelantar las correspondientes acciones disciplinarias por la omisión de su deberes o la deficiencia en la información reportada y la ausencia de evidencias y soportes documentales.
</t>
  </si>
  <si>
    <t xml:space="preserve">
1. Fortalecer la etapa de planeación y estructuración de los proyectos(CONVENIOS INTERADMINISTRATIVOS), formulando un procedimiento documentado que oriente el ejercicio y establezca los controles para mejorar aspectos tales como: Análisis de todas las variables inmersas en el proyecto; correcta verificación de estudios y diseños; adecuada construcción de presupuestos de obra e interventoría; correcta formulación de alcances y condiciones técnicas; correcta coordinación y comunicación interinstitucional entre entidades involucradas, seguimiento a rendimientos financieros, entre otros.                                                                                               
2. Hacer exigibles los informes (bajo parámetros técnicos) que los supervisores de los convenios  deben presentar en relación con el cumplimiento de las obligaciones contractuales , so pena de adelantar las correspondientes acciones disciplinarias por la omisión de su deberes o la deficiencia en la información reportada y la ausencia de evidencias y soportes documentales.</t>
  </si>
  <si>
    <t>1. Fortalecer la etapa de planeación y estructuración de los proyectos(CONVENIOS INTERADMINISTRATIVOS), formulando un procedimiento documentado que oriente el ejercicio y establezca los controles para mejorar aspectos tales como: Análisis de todas las variables inmersas en el proyecto; correcta verificación de estudios y diseños; adecuada construcción de presupuestos de obra e interventoría; correcta formulación de alcances y condiciones técnicas; correcta coordinación y comunicación interinstitucional entre entidades involucradas, seguimiento a rendimientos financieros, entre otros.                                                                                               
2. Hacer exigibles los informes (bajo parámetros técnicos) que los supervisores de los convenios  deben presentar en relación con el cumplimiento de las obligaciones contractuales , so pena de adelantar las correspondientes acciones disciplinarias por la omisión de su deberes o la deficiencia en la información reportada y la ausencia de evidencias y soportes documentales.</t>
  </si>
  <si>
    <t xml:space="preserve">
1. Fortalecer la etapa de planeación y estructuración de los proyectos(CONVENIOS INTERADMINISTRATIVOS), formulando un procedimiento documentado que oriente el ejercicio y establezca los controles para mejorar aspectos tales como: Análisis de todas las variables inmersas en el proyecto; correcta verificación de estudios y diseños; adecuada construcción de presupuestos de obra e interventoría; correcta formulación de alcances y condiciones técnicas; correcta coordinación y comunicación interinstitucional entre entidades involucradas, seguimiento a rendimientos financieros, entre otros. 
2. Hacer exigibles los informes (bajo parámetros técnicos) que los supervisores de los convenios  deben presentar en relación con el cumplimiento de las obligaciones contractuales , so pena de adelantar las correspondientes acciones disciplinarias por la omisión de su deberes o la deficiencia en la información reportada y la ausencia de evidencias y soportes documentales.
</t>
  </si>
  <si>
    <t>a. No se encontró evidencia de la asignación de un abogado de apoyo para los procesos judiciales adelantados por las Direcciones Territoriales. b. La información de los procesos judiciales o extrajudiciales en curso o culminados no se encuentra debidamente conciliada. c. No se encuentra evidencia documental ni reporte de sistema alguno, donde se consolide o se verifique del manejo de los procesos judiciales asignados a los abogados de Defensa de la Entidad.  d. Al efectuar un cotejo, respecto de la información suministrada y consolidada por la Entidad, frente a la información de “estado actual” del proceso, derivadas de herramientas como: la página de la rama judicial, sistema e-kogui etc., se encuentra, que estas no son coincidentes, muestran diferentes estados de los procesos en fechas más o menos coetáneas e. no se evidencia una acción conjunta entre la Oficina Jurídica Central y la trazabilidad con la Oficina de Control Interno de la Entidad, respecto del seguimiento y monitoreo a los procesos y controles con el fin de determinar su ajuste en aras de que los mismos sean adecuados y eficaces al cumplimiento de los fines institucionales.</t>
  </si>
  <si>
    <t xml:space="preserve">
Proceso sancionatorio en contra del interventor por el incumplimiento de las obligaciones.</t>
  </si>
  <si>
    <t xml:space="preserve">
Inicio de proceso sancionatorio</t>
  </si>
  <si>
    <t xml:space="preserve">
1. Procedimiento documentado que oriente el ejercicio y establezca los controles para fortalecer la gestión contractual y mitigar la materialización de los riesgos inherentes a la actividad.
2. Documentar un Procedimiento para garantizar la integralidad de los expedientes contractuales, exigiendo documentos mínimos entre los que debe estar el informe mensual del supervisor. En cumplimiento de lo establecido en el Parágrafo segundo del artículo 39 de la Ley 80 de 1993.  </t>
  </si>
  <si>
    <t xml:space="preserve">1. Procedimiento documentado que oriente el ejercicio y establezca los controles para fortalecer la gestión contractual y mitigar la materialización de los riesgos inherentes a la actividad.                                                                                                  
2. Documentar un Procedimiento para garantizar la integralidad de los expedientes contractuales, exigiendo documentos mínimos entre los que debe estar el informe mensual del supervisor. En cumplimiento de lo establecido en el Parágrafo segundo del artículo 39 de la Ley 80 de 1993.  </t>
  </si>
  <si>
    <t>Suscribir los respetivos procesos de selección y /o Convenios para la ejecución del nuevo Programa COLOMBIA RURAL.</t>
  </si>
  <si>
    <t xml:space="preserve">
Documentar, aprobar y socializar el instructivo que establece los criterios para adelantar la priorización de la vías a intervenir.</t>
  </si>
  <si>
    <t>Levantamiento y procesamiento de información para la Elaboración y actualización de inventarios de la Red Terciaria - programa Colombia Rural, acorde con la meta 2019.</t>
  </si>
  <si>
    <t xml:space="preserve">
1. Procedimiento documentado que oriente el ejercicio y establezca los controles para fortalecer la gestión contractual y mitigar la materialización de los riesgos inherentes a la actividad.                                                                                                  
2. Documentar un Procedimiento para garantizar la integralidad de los expedientes contractuales, exigiendo documentos mínimos entre los que debe estar el informe mensual del supervisor. En cumplimiento de lo establecido en el Parágrafo segundo del artículo 39 de la Ley 80 de 1993.  </t>
  </si>
  <si>
    <t>14 01 007   </t>
  </si>
  <si>
    <t>Debilidades en la ejecución de las obligaciones de la interventoría, quienes a pesar de los retrasos e inconsistencias de obra, no efectuaron las alertas oportunamente, o efectuadas estas, no se tomaron las medidas correctivas por parte de Ente Territorial.</t>
  </si>
  <si>
    <t>17 02 003   </t>
  </si>
  <si>
    <t>14 04 004   </t>
  </si>
  <si>
    <t>14 02 002   </t>
  </si>
  <si>
    <t>H5ACSRT17. Estado de las obras construidas en desarrollo del convenio 2219 de 2013.
El Contrato de Obra Pública No. 082 de 2014. a. En el tramo en concreto hidráulico construido para el acceso a la Comunidad Indígena Las Delicias se presentan discontinuidades en los bordillos en algunos casos han sido demolidos o destruidos por acción del tránsito, existe desgaste en las placas que limitan con las obras transversales (box culvert) b. En el tramo Florida Tomarrazón se observó un fallo con asentamiento junto al box culvert y en un tramo de carpeta c. En el tramo Valledupar Cerro Peralta, por ser una intervención de mejoramiento de subrasante donde se dejó la superficie con material de afirmado en algunos sectores se ha perdido el material de conformación de la superficie, generando discontinuidades en el sentido longitudinal y transversal. d. En el sector de la vereda Cerro Peralta donde se construyó el canal longitudinal en concreto se observa la presencia de fisuras y grietas en paredes y la losa del canalE6:F20.</t>
  </si>
  <si>
    <t>14 04 003   </t>
  </si>
  <si>
    <t>H6ACSRT17. Frente adicional, contratos de Interventoría, convenio Agencia de Renovación del Territorio.
En desarrollo del Convenio Interadministrativo 677 de 2017 se ejecutaron 20 contratos de interventoría, para la vigilancia y seguimiento de los contratos para el  mejoramiento, intervención y rehabilitación de la red terciaria Se evidenció que en los pliegos de condiciones y, por ende, en la propuesta económica, los contratistas incluyeron dentro del presupuesto, como costo adicional del contrato de obra, “La provisión para segundo frente de trabajo”, valor que en 4 contratos revisados, representa un porcentaje entre el 45% y 100% del valor de los costos básicos de la interventoría. La Entidad, al momento de definir el presupuesto oficial, no tenía claro todos y cada uno de los ítems necesarios para cumplir con el objeto contractual en el tiempo o plazo estimado.</t>
  </si>
  <si>
    <t>18 02 001   </t>
  </si>
  <si>
    <t>17 04 005   </t>
  </si>
  <si>
    <t>H9ACSRT17. Efectuado un análisis al contrato de interventoría 1293 de 2017, se estableció en la cláusula cuarta: “El plazo para la ejecución del presente contrato hasta el treinta y uno de diciembre de 2017, a partir de la fecha de la Orden de Inicio”, sin tener en cuenta que, derivado del presupuesto oficial, el Plan de cargas y por ende la propuesta económica, era necesaria una dedicación por parte del personal del contratista de mínimo dos (2) meses, adicional a que se estableció como un costo a los básicos el de “Provisión Segundo Frente de Trabajo” por valor de $98,4 millones, en caso de ser necesario para cumplir con los rendimientos de los contratos de obra; evidenciando que el plazo de 13 días de ejecución, no está acorde a los términos de planeación, pues de dichos ítems, se deriva que se requería un mayor término de vigencia, a fin de dar cumplimiento a la función de seguimiento y verificación para los 3 contratos objeto de la interventoría, la cual debía vigilar aspectos de localización, acopio de materiales, desplazamiento de maquinaria, ejecución de obra, cumplimiento de especificaciones técnicas, etc.</t>
  </si>
  <si>
    <t>H8ACSRT17. Pago del A.I.U. en Acta de recibo final de obra del contrato de obra derivado del Convenio interadministrativo No. 825 de 2013. 
Efectuado el análisis al desarrollo del contrato de obra No. 057 de 2014, se evidenció que los costos del A.I.U. (Administración, Imprevistos y Utilidad) liquidados en el Acta de Recibo Final de Obra No. 6 del 31 de marzo de 2015, no corresponden a los porcentajes contractuales, generando una diferencia a favor del contratista en monto de $3,6 millones.</t>
  </si>
  <si>
    <t>14 04 010   </t>
  </si>
  <si>
    <t>14 01 013   </t>
  </si>
  <si>
    <t>14 04 001   </t>
  </si>
  <si>
    <t>14 02 014   </t>
  </si>
  <si>
    <t>17 02 012   </t>
  </si>
  <si>
    <t>17 01 011   </t>
  </si>
  <si>
    <t>17 01 002   </t>
  </si>
  <si>
    <t>11 02 100  </t>
  </si>
  <si>
    <t>11 02 002  </t>
  </si>
  <si>
    <t xml:space="preserve">11 01 002 </t>
  </si>
  <si>
    <t>11 03 002  </t>
  </si>
  <si>
    <t>16 01 002   </t>
  </si>
  <si>
    <t>14 04 007   </t>
  </si>
  <si>
    <t>12 02 001   </t>
  </si>
  <si>
    <t>Se limita el conocimiento inmediato de la información respecto a la ejecución e incidencias operativa en ele cumplimiento del objeto del contrato y genera el riesgo de que por acumulación de facturas se afecte el flujo de caja para el periodo en el cual se haya radicado denotando debilidades de control por parte de la supervisión que realiza la Entidad.</t>
  </si>
  <si>
    <t>ACTIVIDAD 1. Tomar las hojas de trabajo del Grupo Auditor CGR,  para identificar los predios que hacen parte de las cuentas Propiedad Planta y Equipo e incluir el Avalúo del predio en la base de Reporte de la Subdirección Administrativa y remitir al Grupo de Contabilidad para el registro contable (SA).
ACTIVIDAD 2. Con base en el Reporte de predios enviado por  la Subdirección Administrativa el Grupo de Contabilidad debe: Depurar, cruzar información ,  registrar y remitir los  informes  contables de  los 172 predios citados por la Contraloría General de la República (SF).</t>
  </si>
  <si>
    <t>ACTIVIDAD 1. Tomar las hojas de trabajo del Grupo Auditor CGR,  para identificar los predios que existe incertidumbre en las cuentas Propiedad Planta y Equipo y que fueron transferidos por entidades liquidadas, remitir los soportes jurídicos (actas, escrituras, resoluciones, otros)  al Grupo de Contabilidad para el registro contable (SA).
ACTIVIDAD 2. Con base en los soportes jurídicos remitidos por la Subdirección Administrativa, el Grupo de Contabilidad debe:  Depurar, cruzar información, registrar y remitir los informes contable de los 220 predios citados por la Contraloría General de la República (SF).
ACTIVIDAD 3. El Grupo Contabilidad al encontrar otros predios que no corresponde a bienes fiscales debe solicitar a las Unidades Ejecutaras, los soportes jurídicos (actas, escrituras, resoluciones, otros)  para el registro contable (SF).</t>
  </si>
  <si>
    <t xml:space="preserve">Depurar, cruzar información y registrar entre el Grupo Contabilidad y el Grupo Almacén e Inventarios de la tabla 1 del informe de la Contraloría General de la República.
</t>
  </si>
  <si>
    <t xml:space="preserve">Depurar, cruzar información y registrar entre el Grupo Contabilidad y el Grupo Almacén e Inventarios de la tabla 2 del informe de la Contraloría General de la República.
</t>
  </si>
  <si>
    <t>1. Contratar personal con perfil en el área predial exclusivo para realizar  la base única de predios.
2. Suscribir convenios de intercambio de información con el Instituto Geográfico Agustín Codazzi (IGAC) y la Superintendencia de Notariado y Registro (SNR).
3. Crear y/o actualizar procedimientos en el Sistema de Gestión de Calidad.
4. Diseñar una matriz de priorización.
5. Articular actividades con las diferentes dependencias.
8. Requerir información a catastros descentralizados (Cali, Medellín, Antioquia y Barranquilla).
9. Solicitar presupuesto para el personal con perfil en el área predial con el propósito de dar continuidad al proyecto.</t>
  </si>
  <si>
    <t>ACTIVIDAD 1. Tomar las hojas de trabajo del Grupo Auditor CGR,  para identificar los predios que se tiene incertidumbre en valorizaciones  e incluir el Avalúo del predio en la base de Reporte de la Subdirección Administrativa y remitir al Grupo de Contabilidad para el registro contable con base en la norma contable vigente (SA).
ACTIVIDAD 2. Con base en el Reporte de predios enviado por  la Subdirección Administrativa el Grupo de Contabilidad debe: Depurar, cruzar información ,  registrar y remitir los  informes  contables de  los 580 predios citados por la Contraloría General de la República (SF).</t>
  </si>
  <si>
    <t xml:space="preserve">Solicitar información a la Subdirección Administrativa de los 43 contratos de comodato mencionados por la Contraloría General de la República y reclasificar contablemente los bienes. </t>
  </si>
  <si>
    <t>Enviar memorandos individuales a las unidades ejecutoras solicitando información a revelar en las notas de los estados financieros.</t>
  </si>
  <si>
    <t>Prohíbase tramitar actos administrativos u obligaciones que afecten el presupuesto de gastos cuando no reúnan los requisitos legales o se configuren como hechos cumplidos.</t>
  </si>
  <si>
    <t xml:space="preserve">Efectuar por parte del abogado encargado del proceso el cumplimiento  oportuno del ingreso de la información de los procesos a cargo de los apoderados del INVIAS, conforme a la instrucción y requerimiento de la Oficina Asesora Jurídica, según el modelo de procedimiento de la Agencia Nacional de Defensa Jurídica  del Estado. </t>
  </si>
  <si>
    <t>Analizar las partidas  y reiterar a las unidades ejecutoras el envío de  los documentos necesarios para la legalización de los recursos entregados a contratistas y a Entidades Territoriales. Elaborar los registros contables que sean necesarios y mantener el libro auxiliar de anticipos actualizado.</t>
  </si>
  <si>
    <t xml:space="preserve">1. Incluir en el apéndice predial una nueva condición que obligue al Contratista a entregar la información de los predios inmediatamente sean adquiridos para incluir en el programa SIPRE.              2. Interventoría a la entrega de carpetas prediales en un término no mayor a un (1) año a partir de la fecha de registro de la transferencia de dominio, utilizando para ello entregas parciales para el Cierre Predial.   3. Contratar recurso humano y tecnológico (IGAC, Registro de Instrumentos Públicos). 4. Revisar registro de los predios que están en la base de SIPRE y cruzar la respectiva  información con el Auxiliar contable BUP, generando reporte de novedades. </t>
  </si>
  <si>
    <t>Acción 2.
Reportar al Grupo Contabilidad la información referente a las vías, para que realicen la amortización respectiva.</t>
  </si>
  <si>
    <t>Acción 4.
1. Reporte de cumplimiento de organización  de carpetas de acuerdo a Check list.                                                                              
2. Actualizar formatos de organización  y completar información documental  requerida en las carpetas del contrato  654 de 2014.</t>
  </si>
  <si>
    <t xml:space="preserve">1. Realizar reporte de cumplimiento de organización  de carpetas de acuerdo a Check list.                                                                               
2. Actualizar formatos de organización  y completar información documental requerida en las carpetas de las fichas prediales: 015 I.; 004 D.; 003 I.; 004 D.; 006 I.; 015 I.; 034 D.; 025 D.; 016 C.; 006 D.    </t>
  </si>
  <si>
    <t xml:space="preserve">1. Elaboración de la metodología.
2. Solicitar información a las diferentes unidades ejecutoras a través del mecanismo que se defina en la metodología.
</t>
  </si>
  <si>
    <t xml:space="preserve">Realizar directriz donde se indique que debe haber coordinación y verificación de la información entre las diferentes dependencias al momento de dar respuesta a los requerimientos de la contraloría.
 </t>
  </si>
  <si>
    <t>1. Actualizar los procesos de gestión documental,  archivos y optimizar los canales de información entre dependencias. 
2. Depuración y actualización de la base de datos predial de la Subdirección de Medio Ambiente. 
3. Incluir en el registro contable respectivo.</t>
  </si>
  <si>
    <t xml:space="preserve">H4R14. Se pretendía la construcción de tres (3) nuevas estaciones para el recaudo de peaje y la adecuación de tres (3) de las existentes , sin embargo, se está adelantando la reconstrucción de dos y ampliación de tres.
De otra parte, en el Informe Gestión Misional Proyectos de Infraestructura, del 30 de enero de 2015, se menciona para el proyecto en cuestión, la terminación, construcción y adecuación de cuatro estaciones de peaje en la red vial nacional, que corresponden a las territoriales de Bolívar, Boyacá, Córdoba y Santander, con una inversión de $12.207.3 millones; información que difiere de la referida en el anterior párrafo.
</t>
  </si>
  <si>
    <t>H6R14. Seguridad industrial. 
Se evidenció un presunto incumplimiento del SISOMA por parte del contratista del contrato 3460 de 2008, en especial en lo relacionado con la demarcación de seguridad en las excavaciones profundas, hecho que fue informado en el sitio de la obra (Túnel Playita) al personal de la Interventoría.</t>
  </si>
  <si>
    <t>H9R14. Intercambiador de Versalles. 
Dentro de los productos que debió entregarse dentro del contrato 3460 de 2008, como consta en el apéndice A - numeral 2.1, está la elaboración de los estudios y diseños definitivos del intercambiador a desnivel denominado Versalles, ubicado en el municipio de Calarcá, en el PR 4+0800 de la ruta 40 tramo 03.</t>
  </si>
  <si>
    <t xml:space="preserve">H13R14. Continuidad ALO.
Con la expedición del Conpes 3433 de 2006, se establece la importancia estratégica para el transporte de carga del corredor vial para conectar la autopista Bogotá – Girardot en el sur, con la autopista Bogotá – Tunja en el norte. El proyecto total tiene una longitud de 49 Km . La nación ha cumplido de manera parcial, pues dentro de las obras que le competen al INVÍAS, existen algunos segmentos viales sin terminar, bordillos inconclusos y accesos a los puentes sin pavimentar. 
</t>
  </si>
  <si>
    <t>H17R14. Al revisar el desarrollo del Contrato de Obra Pública 409 del 5 de agosto de 2010, se observa la suscripción del Acta de Fijación de Ítems No Previstos el 18 de agosto de 2011 por parte del Secretario General Técnico del INVIAS y el Contratista con la inclusión de ítem “Cemento asfaltico de penetración” por $1.593 pesos/kilogramo   del contrato presentando como justificación  que en las Especificaciones Técnicas de INVÍAS existe un ítem independiente para el pago del asfalto. . La interventoría en ningún momento analizó técnicamente el incremento que sufre el precio unitario final del ítem “mezcla densa en caliente MDC-2” al incluirle el costo del asfalto, ni se observa soporte de estudio técnico comparativo o consultas de precios de mercado correspondientes.</t>
  </si>
  <si>
    <t>H20R14. Desarrollo Vial Transversal del Sur Módulo 1 – Construcción de la Variante San Francisco – Mocoa”; Invías suscribió el contrato 407 el 5 de agosto de 2010, por un valor inicial de $401.550.3 millones  incluido IVA y plazo de 72 meses de los cuales tres (3) meses eran para Pre construcción y 72 meses para Construcción. Se aprecia que transcurridos 48 meses de ejecución del proyecto, correspondiente al 67% del total del plazo del proyecto, se tiene un avance del 30% en la actividad de explanación y del 18% de puentes y/o Viaductos, mientras que no se registra avance en las actividades de afirmado y doble calzada.</t>
  </si>
  <si>
    <t>H21R14. Cálculo de ajustes. 
Inadecuada aplicación de la metodología contemplada en el Manual de Interventoría del INVÍAS, lo cual implica una estimación incorrecta del monto de ajustes, que puede generar pagos de más al contratista.
Acción 2.</t>
  </si>
  <si>
    <t xml:space="preserve">H34R14. Plazo ejecución del contrato 794 de 2009.
Se evidenció que en el numeral 9 de la  Adenda No. 1 del 27 de febrero de 2009 del Pliego de Condiciones; se modificó  entre otros el plazo de ejecución del contrato del numeral 1.19; en el siguiente sentido: “El plazo previsto para la ejecución del Contrato será de Treinta y Seis (36) meses (…)” y en la Cláusula Cuarta del Contrato se estableció el siguiente plazo “El plazo para la ejecución del contrato será de 48 meses (…)”. </t>
  </si>
  <si>
    <t xml:space="preserve">H45R14. Estudios y diseños entregados por el Invías. 
El Estudio Geotécnico y de Pavimentos efectuado en la consultoría cuya valor se estima en $998.133.646 no fue utilizado en desarrollo de la obra, debido a que en la revisión y ajuste a los diseños efectuada en la adición N° 1 del 26 de septiembre de 2014 del contrato No 1788 de 2012, suscrita por el Director de Contratación del INVIAS y por la cual se  pagó un valor de $165.530,417 se cambió el diseño de pavimento. </t>
  </si>
  <si>
    <t>H47R14. Diseños sitios críticos.
En la ejecución del contrato No 1788 de 2012 se realizó la elaboración de 11 estudios y Diseños en sitios críticos sobre la vía Orrapihuasi – Florencia en los Departamentos del Huila y Caquetá sobre los siguientes puntos de referenciación PR23+440;PR26+800;PR33+900;PR34+080;PR34+694;PR36+700;PR37+100;PR38+800;PR42+500;PR47+760;PR53+400, de los cuales solo se ejecutaron 4 obras cuyo diseños tuvieron un por valor de $541.035.600 y quedaron 7 sitios críticos a los que no se le efectúo su construcción, Lo cual conlleva a que se reduzcan las metas físicas por inversión en estudios y diseños que no se materializan en la obra.</t>
  </si>
  <si>
    <t>H49R14. Plazo contractual.
Contrato de obra No. 1788 del 7 de noviembre de 2012, El plazo inicial del contrato se estableció en de 22 meses a partir de la suscripción del acta de inicio, sin embargo fue objeto de 2 prórrogas, una de 12 días y otra de 60 días respectivamente, Lo cual conlleva a que se extienda el plazo contractual generando demoras en los tiempos de viaje e incomodidades a los usuarios de las vías intervenidas.</t>
  </si>
  <si>
    <t>H66R14. Ubicación y priorización de puentes peatonales (Caso Chiquinquirá).
Dentro del convenio 3075 de 2013 En el caso del puente junto a la casa de la cultura, no se tuvo en cuenta que la misma está declarada como patrimonio cultural, y como tal, cualquier intervención se debe consultar con el Ministerio de Cultura.</t>
  </si>
  <si>
    <t>H74R14. Obras inconclusas y calidad de las mismas convenio 2252 de 2012.
la construcción de placa huella, presentaban deficiencias en su calidad, entre las cuales se encuentran: agrietamiento de concreto, tanto en placa como piedra pegada; desgaste prematuro de la zona de rodadura de las placas de concreto, elementos mal construidos y colocados (cunetas y bordillos), juntas sin sellar, colocación incorrecta de arriostramientos, entre otros.</t>
  </si>
  <si>
    <t>H80R14. Dentro de la carpeta del convenio 598 del 2013, no se evidencia la resolución de justificación de la contratación directa, conforme con lo observado en la visita administrativa a la oficina de Archivo del 1° piso de las instalaciones del INVÍAS.</t>
  </si>
  <si>
    <t>H84R14. Plazo contractual contrato 2013-02-0959  y convenio 598 de 2013.
Se evidencia que existe una inconsistencia temporal entre el plazo del Convenio y el del contrato, del cual el segundo excede el plazo originalmente pactado en 17 meses. Lo anterior en consideración a que el plazo original del convenio vencía el 31 de diciembre de 2013 y el contrato de obra se celebró con un plazo de 20 meses, es decir, que con el solo hecho de su suscripción la Gobernación estaba comprometiéndose con un plazo que excedía su capacidad de ejecución original.</t>
  </si>
  <si>
    <t>H85R14. Cumplimiento del plazo del convenio  598 de 2013.
Se pudo observar que las obras no estarán en el plazo en el que finaliza la prórroga del adicional 2 . Lo anterior, se sustenta en el hecho que de los aproximadamente 22 kilómetros pavimentados del alcance físico estimado en la actualidad del contrato derivado, solo se ha llegado hasta el PR 17+700 aproximadamente.</t>
  </si>
  <si>
    <t>H99R14. Del convenio 2454 de 2013 se desprende el Contrato de obra 113 de 2014.
No se cumplió con la meta física establecida contractualmente debido a que en el replanteo realizado en sitio, se definieron obras teniendo en cuenta el recurso financiero con que contaba el contrato. Por deficiencias en la estructuración de estudios previos, lo cual conlleva a recorte e incumplimiento de las metas físicas definidas en el contrato.</t>
  </si>
  <si>
    <t>H122R14. Base única de predios de propiedad del Invías.
El Invías no cuenta con una base de datos unificada y confiable  de los predios adquiridos directamente o que le han sido transferidos por el Ministerio de Transporte, Ferrovías y Fondo Nacional de Caminos Vecinales, entre otros.</t>
  </si>
  <si>
    <t>H126R14. Estado de los predios y estaciones férreas de la Sabana.
El Invías, a pesar de haber recibido estos inmuebles desde 1993 y 2006 a 2010,  no cuenta con una política institucional para el reconocimiento, la recuperación, la rehabilitación, el mantenimiento, la custodia y la administración de predios, zonas o franjas de terreno, zonas de seguridad, patios para maniobras, vías o líneas férreas, obras de arte, estaciones, paraderos, zonas de cargue y descargue, bodegas, talleres y campamentos existentes a lo largo y ancho de los corredores férreos.</t>
  </si>
  <si>
    <t xml:space="preserve">H132R14. Estructuración, seguimiento y control de proyectos.
Al hacer revisión de los elementos que constituyen la línea base del tiempo de diversos proyectos y su relación con la línea base de costos (presupuesto), se evidencian falencias en la construcción de los mismos, lo que conlleva a una presunta afectación a los procesos de control y seguimiento de los proyectos. </t>
  </si>
  <si>
    <t>H136R14. Costos de interventoría.
Se evidencia que INVÍAS no tiene criterios normativos pre establecidos que determinen con certeza cada uno de los ítems que considera que deben hacer parte de los formularios: “Propuestas económicas” de los oferentes y “Factor Multiplicador”. Lo anterior considerando que al revisar varios contratos, especialmente el Contrato de interventoría 4149 de 2013,  se evidencian las siguientes presuntas irregularidades.</t>
  </si>
  <si>
    <t>H137R14. Funciones de los supervisores designados por INVÍAS.
Los supervisores designados por Invías no están cumplimiento a cabalidad con sus funciones, acorde con lo establecido en la  Resolución No. 3376 de julio 28 de 2010. Contratos 526 y 542  2012, Contrato 794 de 2009, Convenio 1222 de 2014, Contrato 544 de 2012, Contrato 563 de 2012, Contrato 581 de 2012 y 409 de 2010, Contrato 529 de 2012, 2031 de 2012 y 546 de 2012 y Contrato 807 de 2009.</t>
  </si>
  <si>
    <t>H146R14. Seguimiento al trámite de cesión de las pólizas suscritas con la aseguradora Cóndor  en liquidación.
Si bien es cierto que la Entidad en algunos casos  requirió al contratista para realizar la respectiva cesión con otra Compañía aseguradora, la Entidad, una vez informada de la no cesión o nueva suscripción, no tomó acciones correspondientes con miras a la protección de la Entidad frente a un posible incumplimiento, como es el caso de las pólizas No: 300031128, 300042141, 300010069, 300073974.</t>
  </si>
  <si>
    <t xml:space="preserve">H149R14. Autorizaciones y ejecución de proyectos con vigencias futuras. 
Se presentan deficiencias en la planeación, programación y falta de oportunidad en la ejecución contractual realizada por las unidades ejecutoras para los proyectos financiados con autorizaciones de vigencias futuras. La entidad manifiesta que los recursos se ejecutaron en su totalidad en los proyectos, sin embargo la ejecución de los mismos no se realizó en la vigencia para la cual fueron autorizados los recursos de vigencias futuras, como se evidencia en el saldo de la cuenta de anticipos contables de la entidad que a  31 de diciembre de 2014 se encuentran sin ejecutar. </t>
  </si>
  <si>
    <t>H155R14. Ejecución de reservas presupuestales.
Se presentan debilidades en la ejecución oportuna de las reservas presupuestales, ya que de las reservas constituidas por $493.323.5 millones se ejecutaron $465.932.4 millones, se cancelaron compromisos por $943.4 millones y se dejaron fenecer $26.393.7 millones, correspondientes a contratos de funcionamiento e inversión, sin que se realicen las actas de cancelación de las mismas, lo que podría constituirse en vigencias expiradas para los contratos que no fueron ejecutados oportunamente.</t>
  </si>
  <si>
    <t xml:space="preserve">H156R14. Ejecución vigencias futuras. 
Durante la vigencia 2014 se comprometieron recursos de vigencias futuras aprobadas en años anteriores por $2.720.220.5 millones, de los cuales se presentaron obligaciones por $1.749.432.3 millones, para los cuales en la muestra seleccionada se encontraron $271.923.9 millones, correspondiente a contratos interadministrativos suscritos con entidades territoriales y educativas, que se encuentran en proceso de contratación y en otros no ha iniciado la ejecución. </t>
  </si>
  <si>
    <t>H157R14. Reservas presupuestales Dentro de las reservas constituidas al cierre de la vigencia 2014, están incluidas las correspondientes a 290 contratos por $130.717.2 millones.</t>
  </si>
  <si>
    <t>H161R14. Anticipos de contratos y convenios terminados no liquidados. 
El registro de la amortización de anticipos se realiza durante la ejecución del contrato con la presentación de actas de obra.</t>
  </si>
  <si>
    <t>H162R14. Contratos y convenios liquidados con saldos por amortizar. 
Debido al incumplimiento de los procedimientos establecidos para el registro contable de las actas de liquidación, en el INVÍAS se presentan Contratos y Convenios ya Liquidados (información registrada en el SICO y reportada por las Unidades Ejecutoras) con Anticipos sin Amortizar por valor de $46.976 millones, lo cual genera sobreestimación sobre el saldo total de la cuenta Deudores.</t>
  </si>
  <si>
    <t xml:space="preserve">H163R14. Contratos y convenios certificados con saldos por amortizar.
A 31 de diciembre de 2014 se presentan Contratos y Convenios certificados (información registrada en el SICO y reportada por las Unidades Ejecutoras) con Anticipos sin Amortizar por valor de $12.291 millones,  lo cual sobreestima el saldo total de la cuenta Deudores. </t>
  </si>
  <si>
    <t>H2ACSRT17. Recursos del Convenio 2219 de 2013 en riesgo.
Efectuado un análisis al Convenio 2219 de 2013 que el INVIAS suscribió con la alcaldía de Riohacha, con un plazo inicial hasta el 31 de diciembre de 2014 y valor de  $6.750 millones, se encontró que el mismo presentó 9 modificaciones, que adicionó su valor en $2.000 millones y extendió el plazo contractual hasta el 30 de mayo de 2016, a pesar de lo cual, según informe de la interventoría efectuada mediante el contrato 275 de 2014, el contratista a la fecha estipulada para la finalización del contrato de obra, no cumplió con las metas físicas.</t>
  </si>
  <si>
    <t>H80R16. Administrativo, con presunta incidencia Disciplinaria y Penal Convocatoria a Concurso de Merito.
En los concursos públicos de méritos es obligatoria la exigencia del certificado de disponibilidad presupuestal.</t>
  </si>
  <si>
    <t>H81R16. Administrativo. Firma del Director  en la Convocatoria.
El Director del INVIAS no suscribió la convocatoria 325 de 2015 desconociendo lo previsto en el artículo 31 de la ley 909 de 2004.</t>
  </si>
  <si>
    <t>H8R15. Planeación contratos de interventoría celebrados con ocasión del Convenio Interadministrativo 1724-2013. 
Contratos de Interventoría 4054-2013, 4055-2013,4105-2013, 4106-2013, 4147-2013, 4148-2013, 4149-2013, 4183-2013, celebrados por el Invías.
- El Invías suscribió los  ocho (8) mencionados contratos de interventoría para el seguimiento a los contratos de obra derivados del Convenio 1724, sin embargo, la Gobernación de Boyacá celebró  cuatro (4) contratos de obra, quedando algunos contratos con mas de una interventoría.</t>
  </si>
  <si>
    <t>OAJ - DIRECCIONES TERRITORIALES</t>
  </si>
  <si>
    <t>Fiscal, disciplinario y penal</t>
  </si>
  <si>
    <t>Disciplinario</t>
  </si>
  <si>
    <t>Fiscal y disciplinario</t>
  </si>
  <si>
    <t>Incumplimiento de los deberes funcionales del interventor del contrato, referido a las funciones de vigencia técnica y de los deberes del contratista establecidos en el Numeral 2 del artículo 5 de la Ley 80 de 1993.</t>
  </si>
  <si>
    <t xml:space="preserve">                                                                                             
Hacer exigibles los informes (bajo parámetros técnicos) que los supervisores de los contratos y convenios  deben presentar en relación con el cumplimiento de las obligaciones contractuales, entendiendo que se  configura responsabilidad disciplinaria de la ejecución insuficiente de las funciones, en el reporte insuficiente de información y/o ausencia de evidencias y/o soportes documentales.</t>
  </si>
  <si>
    <t xml:space="preserve">
Documentar un procedimiento para garantizar la integralidad de los expedientes contractuales, exigiendo documentos mínimos, incluido el Informe Mensual de Supervisión.  En cumplimiento de lo establecido en el parágrafo segundo del artículo 39 de la Ley 80 de 1993.  </t>
  </si>
  <si>
    <t>Las irregularidades señaladas denotan debilidades en el sistema de control interno con respecto al cumplimiento de los tiempos establecidos para las etapas del proceso contractual.</t>
  </si>
  <si>
    <t xml:space="preserve">Fortalecer la etapa de planeación y estructuración de los proyectos (Convenios Interadministrativos o contratos), formulando un procedimiento documentado que oriente el ejercicio y establezca los controles para mejorar aspectos tales como:
Análisis de todas las variables inmersas en el proyecto.
Correcta verificación de estudios y diseños.
Adecuada construcción de presupuestos de obra e interventoría.
Correcta formulación de alcances y condiciones técnicas.
Correcta coordinación y comunicación interinstitucional entre entidades involucradas.
</t>
  </si>
  <si>
    <t>Debilidad en las funciones llevadas a cabo por el Comité Evaluador, respecto del análisis jurídico realizado sobre los documentos entregados por el Consorcio PILCAS, asunto que afecta la selección objetiva y la trasparencia del proceso y expone a la entidad a eventuales demandas y pago de indemnizaciones por los demás participantes susceptibles de elección.</t>
  </si>
  <si>
    <t xml:space="preserve">Revisión y actualización de la lista de chequeo que utiliza el profesional jurídico acerca de los documentos que hacen parte de los procesos de evaluación contractual. </t>
  </si>
  <si>
    <t>Implementar formato de lista de chequeo para la revisión de aspectos jurídicos en los procesos de evaluación contractual.</t>
  </si>
  <si>
    <t>Formato de lista de chequeo para la revisión de aspectos jurídicos en los procesos de evaluación contractual.</t>
  </si>
  <si>
    <t>Debilidades en las funciones de control interno del área de tesorería relacionadas con la revisión, verificación y control de los conceptos inherentes al pago de las obligaciones de la entidad, particularmente las concernientes con las retenciones a realizar, cuyo efecto directo es que el contratista se apropie de recursos que debieron ser destinados a las actividades propias de los objetivos establecidos en las normas que los imponen y regulan su uso.</t>
  </si>
  <si>
    <t>Revisión y actualización del procedimiento cuentas por pagar relacionado con la revisión, verificación y control de las deducciones inherentes al pago de las obligaciones de la entidad.</t>
  </si>
  <si>
    <t>Implementar actualización del procedimiento cuentas por pagar.</t>
  </si>
  <si>
    <t>Procedimiento actualizado</t>
  </si>
  <si>
    <t>SF (GCP)</t>
  </si>
  <si>
    <t>Debilidades en el análisis jurídico del proyecto de contrato a suscribir, dado que no existe congruencia en el análisis de riesgos, lo dicho en los pliegos y el contrato finalmente suscrito respectivamente de la suficiencia de las garantías exigidas. Como consecuencia la entidad asume riesgos que están a cargo del contratista por la inexistencia de las garantías que derivan amparar los mismos.</t>
  </si>
  <si>
    <t xml:space="preserve">Revisión y actualización de la matriz de riesgos.
</t>
  </si>
  <si>
    <t>Documentar el riesgo inherente y el residual en obras de dragado, soportando jurídicamente el apetito del riesgo  y las garantías a exigir.</t>
  </si>
  <si>
    <t>Matriz de riesgo actualizada</t>
  </si>
  <si>
    <t>Incumplimiento de los deberes funcionales del interventor del contrato, referidos a las funciones de seguimiento y de los deberes del contratista establecidos en Numeral 2 del artículo 5 de la Ley 80 de 1993.</t>
  </si>
  <si>
    <t xml:space="preserve">                                                                                             
Hacer exigibles los informes (bajo parámetros técnicos) que los supervisores de los contratos y convenios  deben presentar en relación con el cumplimiento de las obligaciones contractuales, entendiendo que se  configura responsabilidad disciplinaria de la ejecución insuficiente de las funciones, en el reporte insuficiente de información, y/o, ausencia de evidencias y/o soportes documentales.</t>
  </si>
  <si>
    <t xml:space="preserve">
Documentar un procedimiento para garantizar la integralidad de los expedientes contractuales, exigiendo documentos mínimos entre los que debe estar el informe mensual del supervisor. En cumplimiento de lo establecido en el Parágrafo segundo del artículo 39 de la Ley 80 de 1993.  </t>
  </si>
  <si>
    <t>14 01 010   </t>
  </si>
  <si>
    <t>17 04 003   </t>
  </si>
  <si>
    <t>14 01 012   </t>
  </si>
  <si>
    <t>GPE</t>
  </si>
  <si>
    <t>Se excluyó a DTEC (GGP)-SRN-SEI teniendo en cuenta que DO asumió la responsabilidad del hallazgo.</t>
  </si>
  <si>
    <t>H9R15. Supervisión del Convenio Interadministrativo 1724 de 2013.
En el acervo documental de la carpeta del convenio y en los obrantes enviado con oficio OCI20757 del 5 de mayo de 2016, no se evidencia la existencia de documentos correspondientes a la vigilancia y control de la ejecución del Convenio.</t>
  </si>
  <si>
    <t>Secretaría General tiene un cumplimiento del 100% al remitir las actas concertadas en el plan de mejoramiento. Dirección Técnica presenta un avance del 20%.  Dado que es un hallazgo compartido, el porcentaje global de avance es 38%.</t>
  </si>
  <si>
    <t>Mediante memorando SRN 71570 del 19 de octubre de 2018, la SRN solicitó trasladar a DC el hallazgo por ser de su competencia.
Cumplimiento de la acción de mejora a cargo de Dirección de Contratación, dado que está pendiente la inclusión de la cláusula en la minuta de los futuros convenios.
Se excluye a SRN por haber realizado las gestiones pertinentes dentro de su competencia.
Papel de trabajo elaborado el 02 de abril de 2019 (100%).</t>
  </si>
  <si>
    <t>APCSMF18</t>
  </si>
  <si>
    <t>H1APCSMF18. Mayores cantidades de obras pagadas contrato 688 de 2015. De 2016-100263-80914-D.
Acción 1.Mediante factura número 28 de fecha 30/12/2015, por valor de $1.009.298.938, correspondiente al acta de avance de obras número tres (03) de 28/12/2015, se incluyeron 70.000 m3 de dragado, a pesar que los informes semanales, evidencian que para ese momento (28/12/2015), solo se habían dragado 3.865 m3 correspondiente a 17,33 horas que la draga PILCAS llevó a cabo en la semana 11, que cubrió el periodo comprendido del 07/12/2015 al 14/12/2015.En los Subsiguientes informes semanales 12 a 14 que cubrieron el periodo comprendido entre el 15/12/2015 al 03/01/2016, no se reportan horas efectivas de actividades de dragado.
Acción 2. Mediante factura número 30 de 24 de junio de 2016, se facturó por concepto de Provisión por Gestión Medioambiental un monto de $57.171.806 (incluye AIU e IVA), esto sin que se evidencie en el expediente contractual aportado las actividades llevadas a cabo y los análisis de precios unitarios presentados y las actas de aprobación por parte de la interventoría.
Acción 3. En el informe mensual número siete (7) se manifiesta que “el contratista lleva un volumen acumulado de 165.000m3” de dragado, valor que coincide medianamente con lo dicho en el informe semanal número veintinueve (29), en el que dice: “A la fecha se han dragado aproximadamente 170.000 m3”. Posteriormente, en el informe semanal número treinta (30), que va desde el 02 de al 10 mayo de 2015 e incluye 82 horas efectivas de dragado de la DRAGA PILCAS y 77 horas que efectivas de dragado de la Draga La Hermandad, se dice que el dragado no supera los 200.000 m3. A pesar de lo anterior, en la factura número 30 se incluyeron 132.229 m3 de dragado de los cuales 52.000 m3 nos e encuentran soportados y/o guardan correlación con lo manifestado en los informes semanales 29 y 30, y el informe mensual número 7, ni con los rendimientos reportados (180 m3/h PILCAS y 200m3/h la Hermandad) por las Dragas utilizadas.</t>
  </si>
  <si>
    <t>H2APCSMF18. Cronología pliegos contrato 688 de 2015. 
Acción 1. En el parágrafo tercero de la cláusula segunda del contrato dice: “El contrato de obra NO se encuentra sujeto a ajustes de conformidad con lo establecido en el memorando SMF 27596 del 27 de abril de 2015”. Esto a pesar de que la minuta establecida en los pliegos definitivos dice en la cláusula segunda lo siguiente: “PARÁGRAFO TERCERO: AJUSTE. – El contrato de obra se encuentra sujeto a ajustes de conformidad con lo establecido en el Pliego de Condiciones de la Licitación Publica”. Este asunto es un cambio sustancial realizado a los pliegos, el cual se hizo fuera de los tiempos establecidos para las adendas y que no fue conocido de manera previa por los demás participantes del proceso de selección.
Acción 2 .En el parágrafo primero de la Cláusula Tercera dice: “PARÁGRAFO PRIMERO: Mediante memorando SMF 28637 del 30 de abril de 2015 la Subdirección marítima fluvial manifiesta: “ (…) Hacer aclaraciones al proceso LP-DO-SMF-002-2015, CONSTRUCCIÓN DE OBRAS DE ADECUACIONES Y REHABILITACIÓN DEL MUELLE DE LETICIA AMAZONAS, en el documento PRESUPUESTO OFICIAL, en el sentido de confirmar que el ítem Provisión para Gestión Social Ambiental se tiene estimado utilizar para obras. (…)”. Asunto que cambia de manera sustancial el panorama financiero del contrato y de lo cual no tuvieron conocimiento, por lo menos en el proceso de selección los demás participantes.
Acción 3.  Los pliegos dicen: “Salvo fuerza mayor o caso fortuito, debidamente comprobados (a juicio del INVIAS), si el Adjudicatario se negare a cumplir con las obligaciones establecidas en el Pliego y específicamente las de suscribir y perfeccionar el contrato durante el término señalado, el INVIAS hará efectiva la Garantía de Seriedad constituida para responder por la seriedad de la Propuesta, sin menoscabo de las acciones legales consecuentes al reconocimiento de perjuicios causados y no cubiertos por el valor de la citada garantía y sin perjuicio de la inhabilidad para contratar por el termino de cinco (5) años, de conformidad con lo previsto en el ordinal (e) del numeral 1º del Art 8 de la Ley 80 de 1993.”, (subrayado fuera de texto) pero contrario a esto el contrato 688 se suscribió el día 07 de mayo de 2015, cuando la fecha limite era el día 23 de abril de 2015, es decir tres días después de la fecha de publicación de acto adjudicación, el cual se llevó a cabo el día 20 de abril de 2015.
Acción 4. Los pliegos dicen: “La construcción de la garantía y del seguro, deberá efectuarla el contratista dentro de los tres (3) días hábiles siguientes a la firma del contrato, so pena de incurrir en causal de incumplimiento del contrato sancionable con multa, o de que el Instituto pueda hacer efectiva la póliza de seriedad de la oferta.”. Contrariando lo anterior, la póliza de cumplimiento 45-44-101063046 de Seguros del estado S.A. fue expedida el día 19 de mayo de 2015, es decir siete (7) días hábiles después de la fecha de suscripción (07/05/2015) del contrato, y la póliza de responsabilidad civil extracontractual 45-40-101028956 de la misma firma aseguradora en mención se expidió el 04 de junio de 2015.</t>
  </si>
  <si>
    <t>H3APCSMF18. Requisitos Legales y Administrativos Contrato No 688 de 2015. , El certificado de existencia y representación legal expedido por la Cámara de comercio de Cali, la fecha más próxima al precitado informe de evaluación en la cual se registraron reformas de la sociedad PILOTAJES, fue el día 27 de marzo de 2015, es decir, a 07 de abril de 2015 dicho registro no se encontraba en firme porque no había trascurrido el tiempo “del vencimiento del término para interponer los .recursos” establecido en la norma, ya que del 27 de marzo al 07 de abril de 2015 solo habían transcurrido cinco (5) días hábiles, de los diez (10) establecidos por la ley para dicho menester. el consorcio pilcas no cumplió con la vigencia necesaria exigida en los pliegos como requisito habilitante al momento de presentación y evaluación de la propuesta. tampoco podía ser hábil para evaluación de la oferta porque un socio de PILOTAJES era “servidor público”</t>
  </si>
  <si>
    <t xml:space="preserve">H4APCSMF18. Requisitos Legales y Administrativos Contrato No 688 de 2015. De acuerdo a la verificación realizada de las órdenes de pago número 268713315, 393289015, 20771016, 125417416, 191954416, el INVIAS practicó deducciones por cuenta de la estampilla Pro-Universidades estatales, por un monto de $51.950.344. el valor correcto que pagar es de $80.123.410, lo cual genera un daño patrimonial de $28.173.066. De igual forma, se observa que las deducciones realizadas, no contempla el valor de la “Estampilla pro desarrollo Universalidad de la Amazonia”. Tampoco se evidencia en el expediente contractual que el contratista haya aportado copias de la consignación del pago de la mismas, lo que genera un daño por valor de $40.061.705.
</t>
  </si>
  <si>
    <t>H5APCSMF18. Garantías  necesarias del contrato No 688 de 2015. se observa que el contratista no constituyo la garantía que ampare los riesgos que en este sentido son imputables al mismo tampoco las mismas le fueron exigidas a pesar de lo establecido en los pliegos definitivos.</t>
  </si>
  <si>
    <t xml:space="preserve">H6APCSMF18. Pagos por Movilización y desmovilización equipos de dragado.  En la ejecución del Contrato 688 de 2015 se realizaron pagos por concepto de movilización y desmovilización de equipos de dragado por valor de $371.667.823 pesos, de los cuales no se encuentran soportes idóneos en el expediente contractual aportado por la entidad que permitan verificar y comprobar las operaciones y transacciones que justifiquen dicha erogación.  </t>
  </si>
  <si>
    <t>H1DP17. Ajuste factor multiplicador contrato de interventoría N° 2023 de 2016.
Revisada el acta de costos de interventoría del mes de enero de 2017 se observó que se realizó el pago con un factor multiplicador de (2.2) sin tener en cuenta que debía ajustarse este factor, toda vez que la firma interventora no fue quien realizó los pagos de los aportes parafiscales del personal vinculado, generándose un mayor valor pagado por ese concepto.
Presunto daño patrimonial por valor de $164.720.
Acción 2. (Acción 1 considera efectiva de conformidad con la Circular 05 de 2019 de la CGR).</t>
  </si>
  <si>
    <t>H2DP17. Ajuste factor multiplicador contrato N° 1739 de 2015.
Revisada las actas de costos de interventoría de los meses de diciembre de 2016 y enero de 2017, se observó que se realizó el pago de las actas de costos de interventoría de los respectivos meses con un factor multiplicador ajustado pero no en la proporción correspondiente, generándose un mayor valor pagado por este concepto.
Presunto daño patrimonial por valor de $164.720.
Acción 2.  (Acción 1 considera efectiva de conformidad con la Circular 05 de 2019 de la CGR).</t>
  </si>
  <si>
    <t>H3DP17. Ajuste factor multiplicador contrato N° 1751 de 2015.
En las actas de costos de interventoría de los meses de octubre, noviembre y diciembre de 2016 y enero, febrero y marzo de 2017, se observó que se realizó el pago de los meses mencionados con un factor multiplicador (2.36) sin tener en cuenta que debía ajustarse este factor, toda vez que la firma interventora no realizó el total de los pagos de los aportes parafiscales del personal vinculado, generándose un mayor valor pagado por este concepto.
Presunto daño patrimonial por valor de $1.262.080.
Acción 3.  (Acción 1 considera efectiva de conformidad con la Circular 05 de 2019 de la CGR).</t>
  </si>
  <si>
    <t>H3DP17. Ajuste factor multiplicador contrato N° 1751 de 2015.
En las actas de costos de interventoría de los meses de octubre, noviembre y diciembre de 2016 y enero, febrero y marzo de 2017, se observó que se realizó el pago de los meses mencionados con un factor multiplicador (2.36) sin tener en cuenta que debía ajustarse este factor, toda vez que la firma interventora no realizó el total de los pagos de los aportes parafiscales del personal vinculado, generándose un mayor valor pagado por este concepto.
Presunto daño patrimonial por valor de $1.262.080.
Acción 2.  (Acción 1 considera efectiva de conformidad con la Circular 05 de 2019 de la CGR).</t>
  </si>
  <si>
    <t>H4DP17. Ajuste factor multiplicador contrato N° 1612 de 2015.
Revisadas las actas de costos de interventoría de los meses de octubre, noviembre y diciembre de 2016 y enero, febrero y marzo de 2017, se observó que se realizó el pago de los respectivos meses con un factor multiplicador (2.36) sin tener en cuenta que debía ajustarse este factor, toda vez que la firma interventora no  fue quien realizó los pagos de los aportes parafiscales del personal vinculado, generándose un mayor pago por este concepto.
Presunto daño patrimonial por valor de $290.105.
Acción 2.  (Acción 1 considera efectiva de conformidad con la Circular 05 de 2019 de la CGR).</t>
  </si>
  <si>
    <t>H6DP17. Ajuste factor multiplicador contrato N° 1619 de 2015.
Revisada las actas de costos de interventoría de los meses de octubre, noviembre y diciembre de 2016 y enero, febrero y marzo de 2017, se observó que se realizó el pago de los respectivos meses con un factor multiplicador (2.36) sin tener en cuenta que debía ajustarse este factor, toda vez que la firma interventora no fue quien realizó el total de los pagos de los aportes parafiscales del personal vinculado, generándose un mayor pago por este concepto.
Presunto daño patrimonial por valor de $839.727.
Acción 2.  (Acción 1 considera efectiva de conformidad con la Circular 05 de 2019 de la CGR).</t>
  </si>
  <si>
    <t>H7DP17. Ajuste factor multiplicador contrato N° 1545 de 2015.
Revisada las actas de costos de interventoría de los meses de octubre, noviembre y diciembre de 2016 y enero, febrero y marzo de 2017, se observó que se realizó el pago de las actas de costo de interventoría de los respectivos meses con un factor multiplicador (2.36) sin tener en cuenta que debía ajustarse este factor, toda vez que la firma interventora no fue quien realizó el total de los pagos de los aportes parafiscales del personal vinculado, generándose un mayor pago por este concepto.
Presunto daño patrimonial por valor de $1.703.255.
Acción 2.  (Acción 1 considera efectiva de conformidad con la Circular 05 de 2019 de la CGR).</t>
  </si>
  <si>
    <t>H84R16. Administrativo con presunta connotación Disciplinaria y Fiscal – Motocicletas adquiridas con Orden de Compra 01989 de 2016.
Acción 2.  (Acción 1 considera efectiva de conformidad con la Circular 05 de 2019 de la CGR).</t>
  </si>
  <si>
    <t>AF2018</t>
  </si>
  <si>
    <t>Lo expuesto previamente genera un hallazgo con presunto alcance disciplinario, al inobservar el literal j del numeral 10.5 Revelaciones del Capítulo de Propiedades, Planta y Equipo de la Resolución 484 de 2017 en el cual se cita que se revelará: “la información de bienes que se hayan reconocido como propiedades, planta y equipo o que se hayan retirado, por la tenencia del control, independientemente de la titularidad o derecho de dominio</t>
  </si>
  <si>
    <t>Generar flujos de información con las áreas origen y establecer los criterios necesarios,  para el reconocimiento contable y/o revelación.</t>
  </si>
  <si>
    <t>Con los soportes remitidos por la Subdirección Administrativa, realizar el registro contable.</t>
  </si>
  <si>
    <t>Acuerdo de Servicio con la Subdirección Administrativa</t>
  </si>
  <si>
    <t>Actualizar la política contable en lo relacionado a los bienes fiscales</t>
  </si>
  <si>
    <t>Política Contable actualizada</t>
  </si>
  <si>
    <t>Por tanto, la CGR ratifica que no existe revelación en los Estados Financieros, que permitan establecer un cambio en esta estimación, por lo cual se genera presunto incumplimiento a la determinación de la vida útil de las propiedades, planta y equipos en los términos definidos en la Resolución 484 de 2017</t>
  </si>
  <si>
    <t>Unificar en un documento las vidas útiles aplicadas al Instituto Nacional de vías, para la propiedad planta y equipo</t>
  </si>
  <si>
    <t>Derogar la Resolución 6360 del 14 de noviembre de 2008</t>
  </si>
  <si>
    <t>Resolución Derogada</t>
  </si>
  <si>
    <t>Actualizar el Manual de Estimaciones con las vidas útiles aplicadas para la propiedad, planta y equipo</t>
  </si>
  <si>
    <t>Manual de Estimaciones actualizado</t>
  </si>
  <si>
    <t xml:space="preserve">a. El Anexo 8, contiene bienes fiscales urbanos, rurales e invadidos, sin considerar que estos se clasifican en cuentas contables diferentes y como tal deben revelarse. 
b. El bien fiscal identificado con el FMI 176-73663, ubicado en el municipio de Nemocón (Cundinamarca), si cuenta con avalúo catastral por valor de $50.3 millones; por lo tanto, así debió reconocerse en los Estados Financieros pues este valor corresponde a la mejor estimación existente. Este aspecto, genera una subestimación en la cuenta contable asociada.
</t>
  </si>
  <si>
    <t>Evaluar con base en la normatividad vigente y su relevancia, las cuentas que necesitan desagregación en las Revelaciones contables</t>
  </si>
  <si>
    <t>Elaborar lista de chequeo para determinar las cuentas y aspectos que deben revelarse en Notas</t>
  </si>
  <si>
    <t>Lista de chequeo</t>
  </si>
  <si>
    <t>Reconocer contablemente el bien con  matricula inmobiliaria FMI 176-73663, ubicado en el municipio de Nemocón (Cundinamarca), con base en los soportes remitidos por la Subdirección Administrativa</t>
  </si>
  <si>
    <t>Registro Contable</t>
  </si>
  <si>
    <t>Documentar criterios para el flujo de información con el área encargada</t>
  </si>
  <si>
    <t xml:space="preserve">H4AF18. Depreciación de inmuebles incorporados como ajustes de las Propiedades, Planta y Equipo. Administrativo con presunta incidencia disciplinaria.
Conforme a lo establecido en las Notas a los Estados Financieros, en el rubro de edificaciones, durante la vigencia 2018, hubo incorporaciones que “asciende (SIC) a la suma de $2.862.044 miles de pesos (SIC), y corresponde al registro inicial de predios de propiedad del INVIAS con base en el avalúo técnico de 2018 remitido por la Subdirección Financiera”. 
Según el archivo detalle de las incorporaciones de edificaciones suministradas por el área de Contabilidad a la CGR, estas ascienden a $2.859.4 millones, por lo cual existe una diferencia de $2.6 millones entre las dos (2) fuentes de información.
</t>
  </si>
  <si>
    <t xml:space="preserve">Tal como se indicó previamente, si bien es cierto, la Entidad aplicó el concepto dado que la Resolución 523 es de noviembre de 2018, la misma es de obligatorio cumplimiento, y por ende, la depreciación debió ser calculada desde el 1 de enero de 2018. </t>
  </si>
  <si>
    <t>Recalcular la depreciación de los bienes incorporados</t>
  </si>
  <si>
    <t>Registrar el recalculo de la depreciación</t>
  </si>
  <si>
    <t xml:space="preserve">H5AF18. Materialidad para el deterioro de los activos generadores de efectivo. Administrativo con presunta incidencia disciplinaria.
se observa que no se determinó valor alguno por concepto de deterioro para los bienes muebles, pero así mismo, no es claro cuál es el valor, en salarios mínimos mensuales vigentes, aplicable para establecer la materialidad, y por ende, determinar el deterioro.
En cuanto a los inmuebles, (edificaciones) según las Notas a los Estados Financieros, el deterioro calculado fue de $750 millones que corresponde a la Estación de Nemocón Cundinamarca con un deterioro de $200 millones y Terminal de Carga, con  un deterioro de $550 millones; pero al igual que en el caso de los muebles, no es claro cuál fue la materialidad empleada, puesto que según la política se determina para todos los activos, independientemente de la cuantía, y según el comunicado del área contable, solo para los inmuebles que superen los 35 salarios mínimos mensuales vigentes.
</t>
  </si>
  <si>
    <t>Por lo tanto, esta situación genera incertidumbre sobre el cálculo del valor del deterioro y constituye una inobservancia a la Resolución 484 de 2017</t>
  </si>
  <si>
    <t>Determinar el criterio de materialidad para la evaluación de los indicios de Deterioro de los bienes no generadores de efectivo</t>
  </si>
  <si>
    <t xml:space="preserve">Actualizar la política contable de Deterioro en lo referente a la materialidad </t>
  </si>
  <si>
    <t>Impacto en el desarrollo del proceso auditor, así como su presunta incidencia disciplinaria considerando lo establecido en el numeral 8 Artículo 35 de la Ley 734 de 2002, que define como una prohibición para el servidor público: “Omitir, retardar o no suministrar debida y oportuna respuesta a las peticiones respetuosas de los particulares o a solicitudes de las autoridades, así como retenerlas o enviarlas a destinatario diferente de aquel a quien corresponda su conocimiento", en concordancia con el Artículo 101 de la Ley 42 de 1993.</t>
  </si>
  <si>
    <t>Asignar un responsable del área financiera para que consolide, revise y unifique la información entregada al Ente de Control.</t>
  </si>
  <si>
    <t>Asignar el responsable</t>
  </si>
  <si>
    <t>Acto Administrativo</t>
  </si>
  <si>
    <t xml:space="preserve">a. La descripción y la dinámica de la cuenta de bienes de uso público en construcción que representa el valor de los bienes de uso público recibidos que aún se encuentran en construcción (subrayado fuera de texto) y que se acredita por: 1- El valor de los activos terminados que se trasladen hacia las cuentas de bienes de uso público e históricos y culturales, cuando el activo se encuentre en condiciones de ser utilizado de la forma prevista por la administración de la entidad. 
b. La dinámica de la cuenta de bienes de uso público en servicio que se debita por: 1- El valor total o parcial de las construcciones recibidas. (subrayado fuera de texto)
c. La dinámica de la cuenta depreciación acumulada de bienes de uso público que se acredita por: 1- El valor de la depreciación calculada periódicamente.
</t>
  </si>
  <si>
    <t>Establecer criterios y parámetros de información en la caracterización del Proceso Control Financiero y Contable</t>
  </si>
  <si>
    <t>Caracterización del proceso Control Financiero y Contable actualizada</t>
  </si>
  <si>
    <t>Documentar los criterios para el flujo de información con las áreas encargadas</t>
  </si>
  <si>
    <t>Acuerdos de Servicio con las áreas responsables</t>
  </si>
  <si>
    <t>H8AF18. Bienes de uso público en construcción sin depurar. Administrativo con presunta incidencia disciplinaria.
En el libro auxiliar detallado de la cuenta Bienes de Uso Público en Construcción, se identifica la 17051286 – Saldos Pendientes por Depurar, que a 31 de diciembre de 2018 presenta un saldo de $26.306 millones, información respecto a la cual, no se revela aspecto alguno en las notas a los Estados Financieros. 
Lo anterior genera incertidumbre respecto al saldo de la cuenta, al no haberse efectuado una depuración de los saldos pendientes, lo cual afecta la razonabilidad de la misma. De este valor, $18.323 millones corresponden a saldos iniciales a 1ro de enero de 2018.</t>
  </si>
  <si>
    <t>se establece que la entidad inobservó el plazo otorgado por la Resolución 523 de noviembre de 2018 para ajustar los saldos iniciales.</t>
  </si>
  <si>
    <t>Reflejar la realidad económica y financiera de la Entidad</t>
  </si>
  <si>
    <t>Realizar análisis y depuración de la cuenta 17051286 - Saldos Pendientes por Depurar</t>
  </si>
  <si>
    <t>Registros Contables</t>
  </si>
  <si>
    <t xml:space="preserve">Por lo anterior, y pese a carecer del valor asociado a dichos inmuebles, el INVIAS debió revelar esta información en las notas a los Estados Financieros de la vigencia. </t>
  </si>
  <si>
    <t xml:space="preserve">Actualizar, socializar e Implementar las políticas contables en lo referente a los predios de uso publico.
</t>
  </si>
  <si>
    <t>SF-SRT-SMA</t>
  </si>
  <si>
    <t>Acuerdo de servicio con la Subdirección de Medio Ambiente</t>
  </si>
  <si>
    <t>Para la CGR el Instituto cuenta es con un auxiliar donde se encuentran relacionados los bienes que están registrados en la contabilidad, pero no con un inventario físico que le permita cruzar cifras para determinar su consistencia y razonabilidad.</t>
  </si>
  <si>
    <t>Acuerdo de servicio con las áreas responsables</t>
  </si>
  <si>
    <t>La falta de depuración y separación del valor de los terrenos que conforman cada uno de los  tramos de las vías entregadas a dichos terceros</t>
  </si>
  <si>
    <t xml:space="preserve">1.  Actualizar, socializar e Implementar las Políticas Contables en lo referente al registro contable de los Predios de Uso Público.
</t>
  </si>
  <si>
    <t>SF-SMA</t>
  </si>
  <si>
    <t>Lo establecido en la Resolución 484 de 2017 por la cual se modifica la Resolución 533 de 2015 y el numeral 1.1.10 del instructivo 002 del 8 de octubre de 2015 de la Contaduría General de la Nación, que dice textualmente: “Los terrenos sobre los que se construyen los bienes de uso público se reconocerán por separado”. Lo anterior por deficiencias en la gestión para acogerse al nuevo marco normativo contable, lo cual afecta la razonabilidad de los estados financieros.</t>
  </si>
  <si>
    <t>El hecho de que el valor de los terrenos no se encuentra debidamente reconocido por separado.</t>
  </si>
  <si>
    <t>Lo anterior a pesar de lo previsto en el Manual de Políticas Contables (vida útil), pues se están aplicando vidas útiles diferentes como por ejemplo: a las carreteras se les está aplicando una vida útil de 20 años y según las políticas es de 15 años. Lo cual afecta la razonabilidad de los estados financieros.</t>
  </si>
  <si>
    <t>H15AF18. Deterioro – Bienes de Uso Público en servicio. Administrativo con presunta incidencia disciplinaria.
La CGR evidenció en visita técnica , que la ruta 6007 que se encuentra ubicada entre Otanche y Chiquinquirá (Boyacá), correspondiente al Contrato 780 de 2009, se encuentra en estado de deterioro, es decir las cuentas “5374 Gastos – Deterioro, Depreciaciones Amortizaciones y Provisiones – Deterioro de Bienes de Uso público y 1790 Activos – Bienes de Uso Público e Históricos y Culturales – Deterioro Acumulado de Bienes de Uso Público”, presentan incertidumbre en el valor que se ha dejado de registrar en estas cuentas por concepto de deterioro. 
El hallazgo tiene presunta incidencia disciplinaria, toda vez que pudo haberse incumplido Resolución 484 de 2017 por la cual se modifica la Resolución 533 de 2015 y el Instructivo 002 Numeral 1.1.10. Bienes de uso público, expedido por la Contaduría General de la Nación.</t>
  </si>
  <si>
    <t>Lo anterior por deficiencias en la gestión de la entidad, para determinar el estado de las vías, afectando la razonabilidad de los estados financieros.</t>
  </si>
  <si>
    <t>Manual de estimaciones contables que incorpora el método de estimación del deterioro de los bienes de uso público</t>
  </si>
  <si>
    <t xml:space="preserve">Manual de estimaciones contables </t>
  </si>
  <si>
    <t>Deficiencias de seguimiento y  en el efectivo y oportuno control a estos recursos incidiendo en los registros contables y, por ende, afecta la razonabilidad de los estados financieros.</t>
  </si>
  <si>
    <t>Actualizar Política Contable</t>
  </si>
  <si>
    <t>Lo anterior por deficiencias en la información generada y en la articulación entre las áreas que tienen que ver con el proceso, lo cual afecta la razonabilidad de los estados contables.</t>
  </si>
  <si>
    <t>OAJ-SF</t>
  </si>
  <si>
    <t xml:space="preserve">Acuerdo de servicio con la Oficina Asesora Jurídica  </t>
  </si>
  <si>
    <t xml:space="preserve">Situación debido a que la Oficina Asesora Jurídica continúa sin depurar, unificar y estimar correctamente las diferentes fuentes de información antes de enviarla al área contable para su correcto registro. Hecho recurrente, toda vez que la CGR ya había detectado dicha situación plasmada en el informe de Auditoría Financiera INVIAS vigencia 2017. </t>
  </si>
  <si>
    <t>Lo anterior tiene presunta incidencia disciplinaria, por la posible inobservancia del artículo 8 de la Resolución 353 del 01 de noviembre de 2016 de la Agencia Nacional de Defensa Jurídica del Estado.</t>
  </si>
  <si>
    <t xml:space="preserve">Debido a deficiencias de control, de reportes de información y de articulación entre las áreas responsables de su generación y registro y genera riesgos en el seguimiento oportuno de los procesos en contra de la entidad, que permita la adopción adecuada de decisiones frente a los mismos. </t>
  </si>
  <si>
    <t xml:space="preserve">H21AF18. Demandas en contra del INVÍAS.  Administrativo con presunta incidencia disciplinaria.
Revisada la información contenida en el cuadro de los procesos en contra de la Entidad suministrado por la Oficina Jurídica , se observa que a 31 de diciembre de 2018, se siguen presentando inconsistencias como:
• Se encuentran registrados 3.197 procesos mientras que en eKOGUI solamente hay registrados 2.687.
• El reporte presenta 487 procesos que no tienen calificado el riesgo.
• Existen158 procesos que tienen calificado el riesgo como alto y  no se encuentran provisionados, sin embargo.
• Se encuentran 483 procesos que tienen calificado el riesgo como bajo y medio bajo, los cuales tiene registrada provisión. ......
• En el reporte de procesos pendientes de pago suministrado por la Entidad, existen 61 casos que no cuentan con el número del proceso.....
Esta situación tiene presunta incidencia disciplinaria por la posible inobservancia de lo establecido en el artículo 3 y 5 del Decreto 2052 del 16 de octubre de 2016 y la Resolución 353 del 01 de noviembre de 2016 ambas de la Agencia Nacional de Defensa Jurídica del Estado y la Resolución 783 Interna del INVÍAS del 20 de febrero de 2019, por medio de la cual se adopta una metodología para el cálculo de la provisión contable y de pasivos contingentes.
.
</t>
  </si>
  <si>
    <t xml:space="preserve">deficiencias de control, seguimiento y articulación de la información de la oficina jurídica al área contable, generando riesgos para el debido registro contable, que permita un seguimiento oportuno y eficaz de los procesos en contra de la entidad y la adopción adecuada de decisiones frente a los mismos. </t>
  </si>
  <si>
    <t xml:space="preserve">Actualizar y depurar por parte de la OAJ, el aplicativo de información Ekogui, tanto al interior de la Entidad como ante la Agencia Nacional de Defensa Jurídica del Estado, con la finalidad de mantenerlo actualizado y de esta manera, tener certeza que la información allí reportada sea confiable. 
</t>
  </si>
  <si>
    <t>Fortalecer el control mediante la verificación semestral de la información cargada en el aplicativo Ekogui y el diligenciamiento de todas las casillas, por parte del funcionario designado por la OAJ para tal fin.</t>
  </si>
  <si>
    <t>Reporte de verificación del aplicativo Ekogui</t>
  </si>
  <si>
    <t>Deficiencias de seguimiento y depuración y actualización de la calificación de los procesos en contra del Instituto.</t>
  </si>
  <si>
    <t>Lo anterior por deficiencias en la conciliación con las diferentes dependencias administrativas y ejecutoras así como en la aplicación efectiva de los controles y trae como consecuencia que los Estados Financieros no sean claros y comprensibles para la ciudadanía, entidades y órganos de control interesados. Todo lo anterior afecta la razonabilidad de los estados financieros.</t>
  </si>
  <si>
    <t>Aplicar el nuevo marco normativo para entidades de gobierno en lo relacionado a las Notas de los Estados Financieros.</t>
  </si>
  <si>
    <t>Establecer una lista de chequeo de revelaciones a diligenciar al momento de la elaboración de los Estados Financieros</t>
  </si>
  <si>
    <t>Aplicar la lista de chequeo al momento de realizar los Estados Financieros.</t>
  </si>
  <si>
    <t>Notas y revelaciones en la presentación de los Estados Financieros del Instituto</t>
  </si>
  <si>
    <t>No se evidencian pronunciamientos por parte del INVIAS en cuanto a los aspectos señalados, lo cual se constituye en presunta inobservancia al numeral 1 del artículo 4 de la Ley 80 de 1993, respecto a la exigencia de una ejecución idónea del objeto contratado; así como el numeral 8 del artículo 26 de la misma ley, en lo que corresponde a velar por la buena calidad del objeto contratado</t>
  </si>
  <si>
    <t>Establecer que en los informes Finales y/o acta de recibo definitivo de supervisión, se adjunte  o enuncie donde se encuentran publicados los productos objeto del contrato</t>
  </si>
  <si>
    <r>
      <t>Incluir un numeral al  Formato del</t>
    </r>
    <r>
      <rPr>
        <i/>
        <sz val="8"/>
        <color theme="1"/>
        <rFont val="Arial"/>
        <family val="2"/>
      </rPr>
      <t xml:space="preserve"> "Acta de Recibo definitivo contrato por prestación de servicios profesionales y de apoyo a la gestión No. ACONTR-FR-37"</t>
    </r>
    <r>
      <rPr>
        <sz val="8"/>
        <color theme="1"/>
        <rFont val="Arial"/>
        <family val="2"/>
      </rPr>
      <t>, con los productos objeto del contrato y sus anexos y su ubicación.</t>
    </r>
  </si>
  <si>
    <t>Acta de Recibo definitivo Actualizada</t>
  </si>
  <si>
    <t>Por deficiencias de planificación, ejecución y situado oportuno de recursos, conllevando riesgo de reducción del presupuesto con las respectivas implicaciones y consecuencias que puede generar dicha reducción en el presupuesto de inversión y por ende, en la gestión y los resultados esperados por INVIAS.</t>
  </si>
  <si>
    <t>1. Implementar herramienta metodológica para  fortalecer la planeación  y ejecución de los proyectos de inversión.</t>
  </si>
  <si>
    <t>Realizar mesas de trabajo donde se analicen las causas de los incumplimientos de las metas de ejecución presupuestal, para identificar los puntos a fortalecer en la planeación y ejecución de los proyectos de inversión con el fin de contar con los insumos para la elaboración de la herramienta.</t>
  </si>
  <si>
    <t xml:space="preserve">Actas de reunión
</t>
  </si>
  <si>
    <t>Elaboración de herramienta metodológica.</t>
  </si>
  <si>
    <t>Herramienta  metodológica elaborada</t>
  </si>
  <si>
    <t xml:space="preserve">OAP  </t>
  </si>
  <si>
    <t>Adoptar y formalizar la herramienta metodológica en aplicativo del Sistema de Calidad de la Entidad</t>
  </si>
  <si>
    <t>Herramienta  metodológica adoptada</t>
  </si>
  <si>
    <t>Socialización de la herramienta metodológica</t>
  </si>
  <si>
    <t>Socialización a través de correo electrónico</t>
  </si>
  <si>
    <t>Realizar capacitación sobre la Metodología General Ajustada - MGA,  a los Coordinadores , Facilitadores de MIPG,  supervisores y gestores de las Áreas Misionales.</t>
  </si>
  <si>
    <t>Coordinar capacitación en la MGA</t>
  </si>
  <si>
    <t>Registro de participantes</t>
  </si>
  <si>
    <t>Debilidades  en la aplicación de  controles,  de seguimiento y control, de planificación y  ejecución contractual y en la ejecución de recursos que generó el citado fenecimiento afectación en  cumplimiento  oportuno de actividades y mestas institucionales,  con lo cual presuntamente se incumplió las citadas normas.</t>
  </si>
  <si>
    <t>Adoptar hoja de ruta para el seguimiento a la ejecución financiera de los proyectos de inversión</t>
  </si>
  <si>
    <t>Realizar mesas de trabajo para establecer los parámetros de seguimiento a los proyectos y plasmarlos en la hoja de ruta.</t>
  </si>
  <si>
    <t>Adoptar y formalizar la hoja de ruta en aplicativo del Sistema de Calidad de la Entidad</t>
  </si>
  <si>
    <t>Hoja de ruta adoptada</t>
  </si>
  <si>
    <t>Socialización de la hoja de ruta</t>
  </si>
  <si>
    <t>Realizar seguimiento a su adecuada implementación y aplicación de la hoja de ruta en los proyectos</t>
  </si>
  <si>
    <t xml:space="preserve">Informe mensual de seguimiento </t>
  </si>
  <si>
    <t>Disciplinario y solicitud de Proceso Administrativo Sancionatorio (PAS).</t>
  </si>
  <si>
    <t>La información suministrada fue entregada de forma parcial, desordenada e incompleta, denotando fallas en la actualización y consolidación de la información, lo que a su vez generó que el Ente Auditor no pudiese efectuar los procedimientos de auditoría conforme fueron planeados, puesto que las inconsistencias detectadas no permitieron que el grupo auditor pudiese confiar en la completitud y razonabilidad de la información, lo que genera incertidumbre por la inconsistencia de la información para generar un pronunciamiento respecto a las vigencias futuras no ejecutadas por parte del INVIAS</t>
  </si>
  <si>
    <t>Establecer el protocolo para fortalecer la efectividad de las respuestas a la CGR, de tal manera que estas solo sean atendidas por la oficina de control interno a través del "Grupo de relaciones con entes externos y reportes de ley"; en atención a lo establecido en el Decreto 648 de 2017 - articulo 17 "Rol Relación con Entes externos de control", lineamientos (Guía Rol de las Oficinas de Control Interno, Auditoría Interna o quien haga sus veces - diciembre de 2018) del DAFP.</t>
  </si>
  <si>
    <t xml:space="preserve">Elaborar y socializar el protocolo de atención a requerimientos de la CGR, en atención a lo establecido en el Decreto 648 de 2017 - articulo 17 "Rol Relación con Entes externos de control", lineamientos (Guía Rol de las Oficinas de Control Interno, Auditoría Interna o quien haga sus veces - diciembre de 2018) del DAFP.                                 </t>
  </si>
  <si>
    <t xml:space="preserve">Protocolo elaborado y socializado. </t>
  </si>
  <si>
    <t>DG-OCI</t>
  </si>
  <si>
    <t>Designar el Coordinador del Grupo de Relación con Entes externos</t>
  </si>
  <si>
    <t>Establecer una caja de herramientas estándar para el manejo de la información que suministran todas las áreas a los requerimientos de la CGR en los ejercicios de las auditorías, previamente concertada con el ente de control.</t>
  </si>
  <si>
    <t xml:space="preserve">Concertar con la CGR la caja de herramientas estándar para el manejo de información a suministrar (por tipología)  en los diferentes requerimientos que realice el ente de control.
</t>
  </si>
  <si>
    <t xml:space="preserve">Caja de herramientas estándar para el manejo de información a suministrar (por tipología)  en los diferentes requerimientos que realice el ente de control.
</t>
  </si>
  <si>
    <t>En los dos (2)  casos  la falta de oportunidad en ejecución de los recursos, generó retrasos en el avance de obra para cada uno de los contratos de acuerdo a lo programado, al omitir el trámite de aprobación de vigencias futuras y adicionar recursos que aunque en el papel la entidad estableció que serían ejecutados durante la misma vigencia, estos no se ejecutaron, teniendo en cuenta por la fecha de las adiciones y por la existencia de saldo de apropiación de la vigencia, prueba de ello es que los contratos a la fecha de la auditoria aún se encuentran en ejecución.</t>
  </si>
  <si>
    <t>Administrativo con presunta Incidencia disciplinaria</t>
  </si>
  <si>
    <t>Debilidades en la aplicación de controles que conllevaría a trámites presupuestales adicionales, riesgo de inoportunidad    de respaldo presupuestal y por ende también a riesgos de incurrir en montos adicionales por nuevos conceptos de gastos.</t>
  </si>
  <si>
    <t xml:space="preserve">14 05 001   </t>
  </si>
  <si>
    <t>H30AF18. Gestión en la liquidación de contratos. Administrativo.
De la revisión de 198 contratos ejecutados  por  algunas  Direcciones  Técnicas (DT) del INVIAS  y 1.301 por la Dirección Operativa, así como también como resultado  de las visitas administrativas  realizadas  por la auditoría de la CGR  en marzo de 2019 a las Direcciones Territoriales (DT) del Meta y Valle,  se  identificó que 44 contratos  habían terminado su ejecución sin que  se evidencie gestión  tendiente a su liquidación. 
Acción 1.</t>
  </si>
  <si>
    <t xml:space="preserve">Situación originada por deficiencias en la gestión, en la aplicación de controles, de supervisión y seguimiento , que genera riesgo de incumplimiento a los términos estipulados en los respectivos contratos, del artículo 11 de la Ley 1150 de 2007  y lo establecido en el procedimiento interno ACONTR-PTR-5. </t>
  </si>
  <si>
    <t xml:space="preserve">Acción 1: Realizar Comité mensual de liquidaciones con la Dirección de Contratación y las Unidades Ejecutoras, en donde se reportan y evidencian los avances de los compromisos establecidos en cada comité, frente a las liquidaciones pendientes a cargo de cada unidad ejecutora y Direcciones Territoriales. </t>
  </si>
  <si>
    <t xml:space="preserve">Requerimiento a través de Directiva Permanente para verificar el cumplimiento y seguimiento de las liquidaciones de los contratos y/o convenios en tiempo. </t>
  </si>
  <si>
    <t>DO-DC</t>
  </si>
  <si>
    <t>H30AF18. Gestión en la liquidación de contratos. Administrativo.
De la revisión de 198 contratos ejecutados  por  algunas  Direcciones  Técnicas (DT) del INVIAS  y 1.301 por la Dirección Operativa, así como también como resultado  de las visitas administrativas  realizadas  por la auditoría de la CGR  en marzo de 2019 a las Direcciones Territoriales (DT) del Meta y Valle,  se  identificó que 44 contratos  habían terminado su ejecución sin que  se evidencie gestión  tendiente a su liquidación. 
Acción 2.</t>
  </si>
  <si>
    <t>Acción 2: Realizar seguimiento a la liquidación de los contratos observados por la CGR, con el fin de proceder a la liquidación de los mismos.</t>
  </si>
  <si>
    <t>Efectuar seguimiento y presentar la liquidación de los contratos en los cuales procede la misma. (se informaran a medida que se tenga notificación del proceso judicial)</t>
  </si>
  <si>
    <t>Documento  de Liquidación</t>
  </si>
  <si>
    <t xml:space="preserve">14 04 100   </t>
  </si>
  <si>
    <t>Situación que se  traduce  en una gestión deficiente  para la consecución  y provisión oportuna de los recursos necesarios para atender los pagos y deficiencias en la articulación entre las áreas que tienen que ver con el proceso</t>
  </si>
  <si>
    <t xml:space="preserve">1. Adelantar en la presente vigencia (2019) un PLAN CHOQUE con el objeto de pagar  y poner al día los turno de pago. </t>
  </si>
  <si>
    <t xml:space="preserve">1. Establecer criterios y parámetros para el pago de las sentencias y conciliaciones que están en la lista de pagos del Invías. </t>
  </si>
  <si>
    <t>Número de resoluciones de pago = número de beneficiarios de la lista de turnos actualmente existente en el Invías</t>
  </si>
  <si>
    <t xml:space="preserve">
2. Elaborar nueva lista con turnos para pagos de las nuevas solicitudes de pagos de sentencias y conciliaciones, que cumplan los requisitos de la normatividad vigente.
</t>
  </si>
  <si>
    <t>2. Nueva lista de pago, con las nuevas solicitudes de pago.</t>
  </si>
  <si>
    <t>Lista de pagos (2019)</t>
  </si>
  <si>
    <t>Lo anterior pues tal como indico la entidad “que respecto del flujo de información de los procesos de conocimiento de los Abogados de defensa Judicial hacia la OAJ, esta se solicita permanentemente vía correo electrónico o teléfono”, sin que del desarrollo de dicho procedimiento, se derive un soporte evidencia del control, que permita tener certeza e inmediatez respecto de la información del estado o desarrollo del proceso (...)</t>
  </si>
  <si>
    <t>Emitir certificación de pago a los contratistas de prestación de servicios profesionales y de apoyo a la gestión (abogados) respecto del cumplimiento de la obligación contractual del cargue de información en el aplicativo de información Ekogui, previo aval del jefe de la Oficina Asesora Jurídica.</t>
  </si>
  <si>
    <t xml:space="preserve">Certificación de pago que incorpora el aval por parte del jefe de la Oficina Asesora Jurídica respecto del diligenciamiento de todas las casilla a las que esta obligado cada abogado contractualmente a diligenciar en el aplicativo de información Ekogui. </t>
  </si>
  <si>
    <t>Certificación de pago que incorpora el aval por parte del jefe de la Oficina Asesora Jurídica
Numero de certificaciones = número de contratistas de prestación de servicios (abogados)</t>
  </si>
  <si>
    <t>Verificar por parte de la OAJ, el diligenciamiento de todos los campos en el aplicativo de información Ekogui por parte de los servidores públicos (abogados de planta de la DT) a que están obligados, so pena de las acciones disciplinarias a que haya lugar.</t>
  </si>
  <si>
    <t>Realizar reporte semestral de verificación del debido diligenciamiento del sistema de información Ekogui, por parte de los servidores públicos (abogados de planta de la DT)</t>
  </si>
  <si>
    <t>Reporte semestral de verificación</t>
  </si>
  <si>
    <t>Disciplinario y Fiscal</t>
  </si>
  <si>
    <t xml:space="preserve">14 05 004   </t>
  </si>
  <si>
    <t>H33AF18. Variación en actividades y en cantidades en Análisis de Precios Unitarios, Contrato de Obra 1516 de 2015.  Administrativo con presunta incidencia fiscal y disciplinaria.
Aunque si bien, el Contrato 1516 de 2015 , se suscribió para mejorar la ruta Ánimas-Pueblo Rico, desde la fase inicial del proyecto, se tenía previsto un pavimento asfáltico, se  evidenció en visita de la CGR efectuada en marzo de 2019, que se pavimentó y se realizaron las intervenciones de sitios críticos y ventanas en concreto hidráulico, tanto para los sectores de la Ruta 5003 SANTA CECILIA-PUEBLO RICO, como para los de la Ruta 5002 ÁNIMAS-SANTA CECILIA.
De igual manera se tenían previstos desde la planeación del contrato, dos (2)  ítems para efectuar en forma parcial la intervención de las ventanas pendientes en pavimento hidráulico (ítems  27 y 28) (...)
Se observa que aun cuando los dos (2) concretos hidráulicos tienen especificaciones de resistencia a la flexión similar para ser utilizados como pavimento, para el ítem 27 verificada el Acta de entrega y recibo final de obra, no se efectuó ninguna cantidad;  en el caso del segundo, esto es, el ítem 28, se realizaron más de 33.000 m3, siendo a la postre la actividad más representativa del contrato. 
En concordancia con lo anteriormente expuesto, y de acuerdo a los análisis Unitarios de precios y al acta de entrega y recibo de obra, presuntamente se generó una lesión al patrimonio público en cuantía de $2.152.2 millones (...)</t>
  </si>
  <si>
    <t xml:space="preserve">Lo identificado por deficiencias en la planeación y ejecución del contrato y en la aplicación de los controles, por lo cual hay un posible alcance fiscal y disciplinario, ya que presuntamente se contraviene lo estipulado en el artículo 209 de la CN; artículo 3 de la Ley 489 de 1998 (Principios de Economía, Eficiencia y Eficacia);  los artículos 3,  4 y 26 de la Ley 80 de 1993; Artículo 82 y 83 de la Ley 1474 de 2011 en concordancia con el artículo 3 de la Ley 610 de 2000. </t>
  </si>
  <si>
    <t>Elaborar e implementar una bitácora para la estructuración de proyectos de la Subdirección de la Red Nacional de Carreteras.</t>
  </si>
  <si>
    <t>Elaboración y aprobación de la bitácora  para la estructuración de proyectos de la Subdirección de la Red Nacional de Carreteras (la cuál reposará dentro del expediente documental.), para su cumplimiento a partir de la socialización.</t>
  </si>
  <si>
    <t>Bitácora elaborada, aprobada y socializada  para la estructuración de proyectos de la Subdirección de la Red Nacional de Carreteras.</t>
  </si>
  <si>
    <t xml:space="preserve">H34AF18. Hundimiento de la calzada, Contrato de Obra 1516 de 2015. Administrativo.
Entre Las Ánimas y Tadó, en el sector de Aguas Claras en el PR 4+150 se evidenció una falla ubicada aproximadamente a 45° respecto del eje vial y que atraviesa toda la carretera consistente en un asentamiento de la calzada que forma una depresión en el sentido del tráfico y que limita con dos fisuras  que forman una franja  de unos 3 a 4 metros de ancho y que comprometen varias de las losas del corredor vial y las capas subyacentes.  De igual manera, se observó empozamiento de agua en el sitio, la cual se infiltra, y puede dar lugar a  posible colapso por hundimiento (...)
</t>
  </si>
  <si>
    <t xml:space="preserve">Lo anterior por deficiencias en la aplicación de controles, o lentitud en aplicar correctivos a la falla presentada, lo cual genera y acelera el asentamiento, por lo tanto, se podría comprometer la estructura y riesgo de colapso de toda la banca  en el ancho descrito.  </t>
  </si>
  <si>
    <t>Adelantar inspección al sitio para evaluar el estado actual y posibles causas, con el propósito de establecer las acciones a seguir.</t>
  </si>
  <si>
    <t>Realizar visita de inspección y documentar mediante informe.</t>
  </si>
  <si>
    <t xml:space="preserve">SRN </t>
  </si>
  <si>
    <t>Las situaciones identificadas por deficiencias tanto en la planificación, como en el proceso constructivo, por insuficiencia  en la aplicación de controles efectivos, que podrían generar  mayores costos en el proyecto y  riesgos: de aumento de los indicadores de accidentalidad  por  incremento en el IRI, de  aceleración en el deterioro general del sector, pudiéndose propagar a las áreas aledañas tanto a los parches como a los sitios ya intervenidos con la estructura de concreto asfáltico.</t>
  </si>
  <si>
    <t xml:space="preserve">1. Se crearan protocolos de avance técnicos de  obra, que garanticen que las especificaciones  técnicas y diseños de obras, cumplen con la establecido. en garantía de las obras que se reciben. 
</t>
  </si>
  <si>
    <t>1. Fortalecer la supervisión mediante un protocolo inmerso en el manual de contratación ejerciendo mas control sobre la garantía de la interventoría.</t>
  </si>
  <si>
    <t xml:space="preserve">1. protocolo técnico de avance creado
</t>
  </si>
  <si>
    <t xml:space="preserve">2. Realizar auditorías de seguimiento técnico en obra, en garantía de verificar la calidad de las obras que se están ejecutando  la fecha de inicio del presente plan de mejoramiento, como medida de control preventiva.
</t>
  </si>
  <si>
    <t xml:space="preserve">
2. Realizar auditorías de seguimiento técnico en obra, en garantía de verificar la calidad de las obras que se están ejecutando.
</t>
  </si>
  <si>
    <t xml:space="preserve">
2. informes de auditoria de avance técnico de las obras en ejecución.
</t>
  </si>
  <si>
    <t xml:space="preserve">
3. Se requerirá a la interventoría y al contratista para efectuar las respectivas correcciones, los defectos y deficiencias constructivos detectados por la contraloría. </t>
  </si>
  <si>
    <t xml:space="preserve">
3. Informe técnico  de la interventoría con registro fotográfico que demuestre la corrección al problema evidenciado. </t>
  </si>
  <si>
    <t xml:space="preserve">
3.  Informe del supervisor  con registro fotográfico</t>
  </si>
  <si>
    <t xml:space="preserve">H36AF18. Contrato de Obra 943 de 2017. Reducción de la capacidad estructural. Administrativo.
El Contrato de Obra 943 de 2017, tenía por objeto el “Mejoramiento de la vía cruce Puerto Rico – Yé de Granada, mediante una variante entre el PR38+000 y el PR41+000 de la ruta 65 tramo 6508, en el departamento del Meta”. 
En visita de la CGR al lugar de ejecución de las obras, se evidenció que en el sector de empalme de la vía actual, pavimento antiguo, con el pavimento de la variante de la obra nueva,  en el sitio del mojón del PR 69 del tramo 6508, se encuentra falla en la superficie del pavimento, consistente  en piel de cocodrilo de severidad media que podría evolucionar a daño mayor como deformaciones y baches  disminuyendo así, tanto la operación de la vía como la capacidad estructural del pavimento en este sector y propagarse al nuevo pavimento.   </t>
  </si>
  <si>
    <t>Lo anterior por deficiencias en el seguimiento y mantenimiento del corredor vial y por fatiga de la carpeta por el envejecimiento del asfalto, de igual manera por problemas de drenaje que pueden afectar las capas granulares subyacentes de la estructura.</t>
  </si>
  <si>
    <t xml:space="preserve">Evidenciar técnicamente que no habrá afectación en la junta entre el pavimento nuevo por efectos del pavimento viejo </t>
  </si>
  <si>
    <t xml:space="preserve">Informe técnico  de la interventoría con registro fotográfico que demuestre que la unión entre los dos pavimentos ( nuevo y viejo) no afectara el pavimento nuevo. </t>
  </si>
  <si>
    <t>H37AF18. Contrato de Obra 544 de 2012. Pago correspondiente a derechos de botadero. Administrativo con presunta a incidencia fiscal y disciplinaria. 
Al verificar el Análisis de Precios Unitarios (APU) del Ítem 3P, elaborado por el contratista de obra y avalado por el Interventor, se identifica que este no corresponde a una actividad de ejecución de obra y que el valor unitario descrito como un material referente a “derechos de botadero” no es un insumo de construcción. Además, de acuerdo con lo observado durante la visita al sitio de ejecución de las obras por parte de la CGR en marzo de 2019, se identificó que el material sobrante producto de excavaciones, cortes y remoción de derrumbes no fue dispuesto en escombreras autorizadas que cobraran una tasa por la disposición y manejo de dicho material. Este material fue dispuesto en los diferentes ZODMES  autorizados; los cuales corresponden a terrenos propiedad de terceros que aceptaban utilizar estas áreas como zonas de depósito, previa autorización por parte de la autoridad competente, con el objeto de realizar el relleno y conformación del material, en algunos casos beneficiándose de esta operación o recibiendo una contraprestación por parte del contratista, pero no por unidad de volumen o metro cúbico depositado.
Conforme a todo lo expuesto, se establece que el pago al contratista de obra del Ítem 3P “Derechos de botadero” no era procedente, ya que este no corresponde a una actividad de ejecución de obra y su reconocimiento genera un mayor valor pagado al contratista, ya que el consorcio en su propuesta económica debía estimar todos los costos relacionados con la ejecución de la actividad de disposición de material sobrante de excavaciones, cortes y remoción de derrumbes a través del ítem 2P “Conformación de sitios de disposición de sobrantes”. Por tanto, se configura un posible daño patrimonial al Estado por  $4.505.2 millones, correspondiente al valor total pagado al contratista por concepto de ejecución del Ítem 3P, incluido en el Acta de Recibo Final de Obra.</t>
  </si>
  <si>
    <t>Lo identificado por deficiencias en el desarrollo del contrato y en la aplicación de los controles, con lo cual presuntamente se incumplió lo previsto en el artículo 209 de la CN; artículo 3 de la Ley 489 de 1998 (Principios de Economía, Eficiencia y Eficacia); numerales 8 y 9 del Artículo 4 y numeral 1 del Artículo 26 de la Ley 80 de 1993 y Artículos 83 y 84 de la Ley 1474 de 2011 en concordancia con el artículo 3 de la Ley 610 de 2000. Por tanto, el hallazgo tiene presunta incidencia fiscal y disciplinaria.</t>
  </si>
  <si>
    <t xml:space="preserve">H38AF18. Contrato de Obra 544 de 2012. Elaboración de estudios y diseños nuevos. Administrativo con presunta a incidencia fiscal y disciplinaria.
Una vez analizada la información adjunta a la respuesta de la Entidad, se establece que los estudios y diseños citados anteriormente sí fueron entregados por el Contratista, sin embargo estos productos no corresponden a la partida de pago “Elaboración de Estudios y Diseños nuevos” incluida en el Acta de recibo de obra. 
Lo anterior conforme a lo informado por la Entidad en la respuesta al oficio de solicitud de documentos AF-INVIAS-039 radicado por la CGR el 29 de marzo de 2019, donde se anexan tres (3) unidades de DVD que contienen la información acerca de los productos que corresponden a la partida de pago “Elaboración de Estudios y Diseños nuevos” y de igual forma los que corresponden a la partida de pago “Revisión, ajuste y/o actualización  y/o modificación y/o complementación de estudios y diseños”; donde se puede evidenciar que los componentes relacionados en el presente hallazgo corresponden a los  entregados por el Contratista como producto de la ejecución del ítem de revisión y ajuste a estudios y diseños.
Conforme a todo lo anterior, se concluye que los productos citados en el presente hallazgo corresponden al ítem de pago “Revisión, ajuste y/o actualización y/o modificación y/o complementación de estudios y diseños”, por lo cual no debieron ser pagados adicionalmente como productos de la partida de pago “Elaboración de Estudios y Diseños nuevos”. Por tanto, se establece un presunto detrimento fiscal por $772.6 millones. </t>
  </si>
  <si>
    <t>Lo identificado por deficiencias en el desarrollo del contrato y en la aplicación de los controles, con lo cual presuntamente se incumplió lo previsto en el artículo 209 de la CN; artículo 3 de la Ley 489 de 1998 (Principios de Economía, Eficiencia y Eficacia); los numerales 1, 4 y 9 del Artículo 4 y en el numeral 1 del Artículo 26 de la Ley 80 de 1993 y Artículos 83 y 84 de la Ley 1474 de 2011 en concordancia con el artículo 3 de la Ley 610 de 2000. Por tanto, el hallazgo tiene presunta incidencia fiscal y disciplinaria.</t>
  </si>
  <si>
    <t>Lo identificado por deficiencias en la planeación y ejecución del contrato y en la aplicación de los controles, por lo cual el presente hallazgo tiene presunto alcance disciplinario, ya que se contraviene lo estipulado en el artículo 209 de la CN; artículo 3 de la Ley 489 de 1998 (Principios de Economía, Eficiencia y Eficacia); numerales 3 y 9 del Artículo 4 de la Ley 80 de 1993; Artículo 82 de la Ley 1474 de 2011 en concordancia con el artículo 3 de la Ley 610 de 2000.</t>
  </si>
  <si>
    <t xml:space="preserve">
1, Desligar el tema contractivo del tema operativo mediante la suscripción de contratos exclusivamente para operación vigilancia y mantenimiento de los túneles, lo cual se incorporará en el anexo técnico para futuros contratos.</t>
  </si>
  <si>
    <t xml:space="preserve">1, Anexo técnico en el cuál se desliga el tema constructivo del tema operativo </t>
  </si>
  <si>
    <t>Anexo técnico ajustado</t>
  </si>
  <si>
    <r>
      <t xml:space="preserve">
</t>
    </r>
    <r>
      <rPr>
        <sz val="8"/>
        <rFont val="Arial"/>
        <family val="2"/>
      </rPr>
      <t xml:space="preserve">
2, los recursos pagados incorrectamente se descontaran en la correspondiente acta  liquidación.</t>
    </r>
  </si>
  <si>
    <t xml:space="preserve">
2. descuento de mayor valor pagado en acta  liquidación</t>
  </si>
  <si>
    <t xml:space="preserve">2, Acta de liquidación </t>
  </si>
  <si>
    <t xml:space="preserve">H40AF18. Contrato de Obra 1651 de 2015. Obras inconclusas. Administrativo con presunto alcance disciplinario.
Mediante la ejecución del Contrato 1651 de 2015, se construyó el intercambiador vial ubicado en el sector del Puente Benito Hernández en la ciudad de Cúcuta. De acuerdo con lo establecido en el Informe final de Interventoría y conforme a lo verificado en la visita realizada al sitio de ejecución de la obra se pudo determinar que se construyeron un total de 12 ejes de los 14 que se tenían proyectados, según las metas físicas actualizadas y fijadas para la ejecución completa del intercambiador vial. Las obras construidas en los 12 ejes terminados del proyecto se encuentran funcionando y se observó que cumplen con los requerimientos técnicos contratados. 
Sin embargo, se observó que en los dos (2) ejes viales restantes del intercambiador se construyeron obras pero no fueron terminadas y por tanto no se encuentran en funcionamiento, al respecto se informa por parte de la Entidad que no fue posible culminar las obras en estos dos ejes debido a que no se tenía disponibilidad de recursos para adicionar al contrato por lo cual no se terminó la construcción completa del proyecto quedando pendiente culminar la construcción de los ejes del intercambiador identificados con los números 11 y 14.
</t>
  </si>
  <si>
    <t>Lo identificado por debilidades en la planificación contractual con lo cual presuntamente se inobservó lo establecido en el Artículo 3 y en los numerales 1 y 2 del Artículo 26 de la Ley 80 de 1993 . El presente hallazgo tiene presunta incidencia disciplinaria.</t>
  </si>
  <si>
    <t xml:space="preserve">
1.  Gestionar  la estructuración de la segunda y última etapa del puente Benito Hernandez y construcción, de acuerdo a los recursos presupuestales de la anualidad 2021 o posteriores.</t>
  </si>
  <si>
    <t xml:space="preserve">
1, estructurar anteproyecto etapa 2 y final, puente Benito Hernandez, que posibilite la construcción de los ejes viales 11 y 14..  
</t>
  </si>
  <si>
    <t xml:space="preserve"> 
1 Anteproyecto etapa 2 y final, estructurado.
</t>
  </si>
  <si>
    <t>De la información referida se establece que desde mayo de 2018 no se ejecutaron más actividades de obra por parte del Contratista, a pesar de existir los recursos financieros disponibles del contrato para garantizar su pago (…)</t>
  </si>
  <si>
    <t>Concluir el proceso sancionatorio por incumplimiento definitivo actualmente en curso, solicitado por la Subdirección de la Red Nacional de Carreteras y adelantado por la Oficina Asesora Jurídica</t>
  </si>
  <si>
    <t xml:space="preserve">Acto administrativo que ponga fin al proceso </t>
  </si>
  <si>
    <t>Incorporar en el anteproyecto de presupuesto la necesidad de los recursos para la culminación de las obras.</t>
  </si>
  <si>
    <t>Realizar las gestiones para la solicitud de recursos dentro del anteproyecto de presupuesto para la culminación de las obras.</t>
  </si>
  <si>
    <t>Anteproyecto de presupuesto con la incorporación del proyecto para terminación de las obras</t>
  </si>
  <si>
    <t>(…) se establece una deficiente gestión de planificación y ejecución del contrato, al no garantizar la ejecución de los recursos destinados a la señalización vial en los tramos construidos y/o mejorados, dejando vías terminadas pero sin la señalización correspondiente.</t>
  </si>
  <si>
    <t>Concluir el proceso sancionatorio por incumplimiento definitivo del contrato 518 de 2012, actualmente en curso, solicitado por la Subdirección de la Red Nacional de Carreteras y adelantado por la Oficina Asesora Jurídica</t>
  </si>
  <si>
    <t>Señalizar la vía en los tramos que fueron construidos y/o mejorados con el contrato No. 1533 de 2015.</t>
  </si>
  <si>
    <t>informe con registro fotográfico de la señalización de la vía  en los tramos que fueron construidos y/o mejorados con el contrato No. 1533 de 2015</t>
  </si>
  <si>
    <t>informe con registro fotográfico indicando los PR</t>
  </si>
  <si>
    <t xml:space="preserve">H43AF18. Mantenimiento a las Obras. Contrato de Obra 1696 de 11-12-2015. Administrativo.
Como resultado de la visita practicada por la CGR el 12 de marzo de 2019 a las obras en ejecución, se estableció que entre el K0+000 y K6+800, el pavimento flexible en varios sectores presentaba fisuramiento longitudinal y grietas sobre los bordes de la vía. 
</t>
  </si>
  <si>
    <t>(…) falta de mantenimiento oportuno por parte del contratista y la aplicación de controles por parte de la interventoría, con lo cual podrían generar daños mayores y reprocesos que originan demoras en la terminación de las obras y dificultades en la operación.</t>
  </si>
  <si>
    <t xml:space="preserve">Reparar los defectos constructivos detectados por la Contraloría por parte del contratista bajo la supervisión de la interventoría </t>
  </si>
  <si>
    <t>Informe de la interventoría con registro fotográfico del recibo a satisfacción de las reparaciones indicando los PR</t>
  </si>
  <si>
    <t xml:space="preserve">informe con registro fotográfico </t>
  </si>
  <si>
    <t xml:space="preserve">H44AF18. Mantenimiento a las Obras. Contrato de Obra 1192 de 14-09-2016. Administrativo.
Como resultado de la visita practicada por la CGR el 13 de marzo del 2019 a las obras ejecutadas, se estableció que desde el K7+000 en el sentido Coveñas - Sabaneta – Momil, el pavimento flexible presenta fisuramientos longitudinales de borde en varios tramos rehabilitados. Algunos de estos tramos se han venido reparando con emulsión asfáltica modificada con polímero, procedimiento que según el contratista y la interventoría se seguirá aplicando a las nuevas fisuras que se han presentado desde el k7+000 sentido Coveñas – Sabaneta – Momil.
Así mismo, en el tramo Coveñas – Sabaneta, las cunetas en concreto y Box Culvert presentan invasión de maleza y material de suelo. Obstrucción que además de impedir el normal drenaje de las aguas lluvias, pone en riesgo la circulación vehicular y durabilidad de los sectores de pavimento de la vía intervenida. Situación que muestra deficiencias en el adecuado mantenimiento rutinario.
</t>
  </si>
  <si>
    <t>Situación, por debilidades en el proceso constructivo y/o calidad de los materiales empleados por el Contratista, así como en el mantenimiento rutinario de la vía, con lo cual se genera riesgo de presentar deterioro progresivo del pavimento con posible afectación de los recursos ejecutados.</t>
  </si>
  <si>
    <t>Realizar las reparaciones de los defectos constructivos encontrados por la Contraloría y evidenciar que se realizó el mantenimiento de la vía,</t>
  </si>
  <si>
    <t>Informe de la interventoría con registro fotográfico del recibo a satisfacción de las reparaciones con PRS. E informe del Administrador vial del  mantenimiento rutinario</t>
  </si>
  <si>
    <t>Situación por debilidades en el mantenimiento oportuno por parte del Contratista a las obras que han sido ejecutadas, así como en el mantenimiento de la vía, con lo cual se genera riesgo  de daños mayores o deterioro prematuro después del recibo final de las obras.</t>
  </si>
  <si>
    <t xml:space="preserve">1, Se efectuara una  auditoria  posventa de obra, en garantía de verificar la calidad y estado de las obras recibidas.
</t>
  </si>
  <si>
    <t>1, auditoria posventa de obra para verificación de calidad y estado.</t>
  </si>
  <si>
    <t xml:space="preserve">1, informe de auditoria </t>
  </si>
  <si>
    <t xml:space="preserve">2,  Informe técnico  de la interventoría con registro fotográfico que demuestre la corrección al problema evidenciado. </t>
  </si>
  <si>
    <t>2, Informe del supervisor  con registro fotográfico</t>
  </si>
  <si>
    <t xml:space="preserve">
3. Se Gestionará mesas de trabajo con los entes territoriales responsables del mantenimiento de las vías para que efectúen el correspondiente y periódico mantenimiento de la vía
</t>
  </si>
  <si>
    <t xml:space="preserve">
3, Mesas de trabajo con entes territoriales para gestionar mantenimiento  de la vía.
</t>
  </si>
  <si>
    <t xml:space="preserve">
3. Acta de mesa de trabajo
</t>
  </si>
  <si>
    <t>1</t>
  </si>
  <si>
    <t>por deficiencias en la instalación, calidad y funcionalidad de los estoperoles, con lo cual se genera riesgo en la seguridad operacional del corredor.</t>
  </si>
  <si>
    <t xml:space="preserve">
1. Se requerirá a la interventoría y al contratista para efectuar las respectivas correcciones, los defectos y deficiencias constructivos detectados por la contraloría, de igual manera. </t>
  </si>
  <si>
    <t xml:space="preserve">1, Informe técnico  de la interventoría con registro fotográfico que demuestre la corrección al problema presentado con los estoperoles instalados por el contratista . </t>
  </si>
  <si>
    <t>1, Informe de la interventoría con registro fotográfico</t>
  </si>
  <si>
    <t xml:space="preserve">H47AF18. Mantenimiento al Corredor Vial. Contrato de Obra 1639 de 30-11-2015. Administrativo.
Contrato por valor de $89.376.3 millones, suscrito entre el INVIAS y el Consorcio Vías de Colombia para el Mejoramiento, Gestión Predial, Social y Ambiental de la Carretera Málaga - Los Curos en el Departamento de Santander
El puente el Guamo a la salida de Guaca a San Andrés k61+080, en construcción, presenta deficiencias en la señalización de desviación y orientación del tráfico.
En el paso nacional por la población de Guaca, cuatro (4) losas de pavimento rígido presentan fisuramiento transversal, la misma falla se observó en una losa del paso nacional población de San Andrés. 
El pavimento flexible en el sector comprendido entre el K58+090 presenta fisuramientos longitudinales en el eje central de la vía.
En varios sectores de la vía las cunetas en concreto muestran fracturas, así como ranuras de dilataciones superficiales poco profundas y sin el lleno correspondiente que permita una adecuada dilatación e impida la filtración de partículas y escorrentía de la zona.   
</t>
  </si>
  <si>
    <t>Debilidades en la señalización de los frentes de obra y reparación oportuna a las obras, deficiencias en la aplicación de controles, con lo cual no se garantiza una normal visualización y orientación al tráfico de la zona, además de que se puede conllevar al deterioro prematuro de las obras ejecutadas, demoras en la terminación y dificultades en la operación vehicular.</t>
  </si>
  <si>
    <t xml:space="preserve">Reparar los defectos constructivos y arreglar la señalización informada por  la Contraloría  por parte del contratista bajo la supervisión de la interventoría </t>
  </si>
  <si>
    <t>informe de la interventoría con registro fotográfico del recibo a satisfacción de los arreglos observados por la Contraloría indicando PRS.</t>
  </si>
  <si>
    <t>Deficiencias en la ejecución, seguimiento y control, así como la falta de mantenimiento y reparación oportuna orientada a proteger la estructura de pavimento y obras de drenaje construidas, con lo cual se genera posible afectación en la estabilidad de las obras ejecutadas y de los recursos invertidos, así como respecto de la seguridad y operación del tramo intervenido.</t>
  </si>
  <si>
    <t xml:space="preserve">
1. Se efectuara auditoria de estado técnico en obra, en garantía de verificar el estado de las obra ejecutadas, como medida de control posventa
</t>
  </si>
  <si>
    <t xml:space="preserve">
1, auditoria de obra, posventa
</t>
  </si>
  <si>
    <t xml:space="preserve">
2, informe de auditoria
</t>
  </si>
  <si>
    <t xml:space="preserve">2. Requerir al interventor y contratista con copia a la aseguradora para que se repararen los defectos constructivos detectados tanto por la Contraloría a, como por la auditoria de control posventa bajo la supervisión de la interventoría y documentar las reparaciones mediante informe con registro fotográfico.
</t>
  </si>
  <si>
    <t xml:space="preserve">
2, Requerimiento a interventoría y contratista para hacer efectiva la póliza de cumplimiento y estabilidad de obra y documentar las reparaciones mediante informe con registro fotográfico.
</t>
  </si>
  <si>
    <t xml:space="preserve">H49AF18. Construcción de Muros en Mampostería para Centro de Control – Contrato 1759/2015 (Equipos Electromecánicos). Administrativo con presunta incidencia disciplinaria.
En visita realizada por la CGR a las obras que se están adelantando en el proyecto “Cruce de la Cordillera Central”, se evidenció que en la construcción del centro de control y operaciones que estará junto al peaje de Bermellón, los muros divisorios presentan deficiencias en la colocación del mortero de pega, lo cual incumple con lo establecido en la NSR-10 en cuanto a espesores y colocación de relleno entre elementos de mampostería, situación que puede generar riesgos para la integridad estructural de los mismos (propensión a fallas a través del mortero de pega).
Con los hechos identificados presuntamente se incumple así lo establecido en el  contrato de obra y de interventoría; numeral 8 del artículo 26 de la ley 80 de 1993 ; Artículos 83 y 84 de la Ley 1474 de 2011 y numeral 9 del capítulo 8.3 del Manual de Interventoría del INVÍAS , por tanto, esta observación tiene presunta incidencia disciplinaria.
</t>
  </si>
  <si>
    <t>(…) deficiencias en los procesos de control realizados por parte del contratista de obra y la interventoría de la misma.</t>
  </si>
  <si>
    <t>El CONSORCIO INTEGRAL MAB-ZAÑARTU, firma interventora, presentará un informe con fotografías y ensayos de laboratorio que evidencien el cumplimiento de la norma NSR-10, sobre el estado actual de los trabajos y las acciones realizadas.</t>
  </si>
  <si>
    <t xml:space="preserve"> Se procederá a presentar un documento por la interventoría del contrato, en el cual conste el seguimiento al Hallazgo enunciado, que incluye las respectivas fotografías y ensayos sobre las acciones realizadas</t>
  </si>
  <si>
    <t xml:space="preserve">Las situaciones expuestas se generaron por la deficiente calidad de los trabajos realizados por parte del contratista que venía ejecutando el Contrato 3460 de 2008, en todos los frentes de trabajo (túnel principal, túneles corto y cielo abierto) (…)
(...) presunto incumplimiento de acuerdo a lo establecido en el Contrato 3460 de 2008 y su respectivo contrato de interventoría (...) </t>
  </si>
  <si>
    <t>Realizar acompañamiento técnico al proceso arbitral en cabeza de la Oficina Asesora Jurídica</t>
  </si>
  <si>
    <t>Efectuar el acompañamiento técnico a la Oficina Asesora Jurídica, para el seguimiento al proceso arbitral No. 4980.</t>
  </si>
  <si>
    <t>Informe semestral sobre el seguimiento al proceso arbitral No. 4980</t>
  </si>
  <si>
    <t>Adelantar seguimiento en tiempo real para verificar el avance de las obras de los contratos en ejecución para la terminación del proyecto Cruce de la Cordillera Central, que permita advertir alertas ante posibles incumplimientos y deficiencias en los procesos constructivos.</t>
  </si>
  <si>
    <t>Realizar visitas de seguimiento en tiempo real para verificar el avance de las obras de los contratos en ejecución para la terminación del proyecto Cruce de la Cordillera Central, que permita advertir alertas ante posibles incumplimientos y deficiencias en los procesos constructivos.</t>
  </si>
  <si>
    <t>Actas de comité</t>
  </si>
  <si>
    <t>Lo expuesto tiene presunta incidencia disciplinaria por inobservancia de lo previsto en el Contrato 3460 de 2008 y su respectivo Contrato de interventoría; numeral 8 del artículo 26 de la ley 80 de 1993; Artículos 83 y 84 de la Ley 1474 de 2011 y numeral 9 del capítulo 8.3 del Manual de Interventoría del INVÍAS.</t>
  </si>
  <si>
    <t xml:space="preserve">H52AF18. Alcance Contrato 806 de 2017 y Adición de Cláusula Compromisoria. Administrativo.
(…) disminución del alcance contractual inicial y aumento de los recursos necesarios para la terminación del proyecto. </t>
  </si>
  <si>
    <t xml:space="preserve">
El INVIAS no tuvo en cuenta en el proceso de planeación del Contrato 806 de 2017, una cuantificación detallada y precisa de las actividades y costos reales de los faltantes del proyecto, lo que conllevó a una serie de ajustes y modificaciones al alcance del mismo, por debilidades en el proceso de estructuración contractual (...)</t>
  </si>
  <si>
    <t>Elaborar y formalizar un documento guía para la planeación y estructuración de proyectos estratégicos.</t>
  </si>
  <si>
    <t>Documentación de la guía "Planeación y estructuración de proyectos estratégicos."</t>
  </si>
  <si>
    <t>Guía "Planeación y estructuración de proyectos estratégicos."</t>
  </si>
  <si>
    <t xml:space="preserve">H53AF18. Transitabilidad Quebrada Agua Blanca – Otanche. Administrativo con presunta incidencia disciplinaria.
Para el INVIAS, se han incumplido los numerales 6 y 10 de la cláusula cuarta del convenio, toda vez que no ejerció un control y vigilancia oportuna sobre las actuaciones del Fondo, permitiendo que se ejecutara la obra fallida sin exigir que se tuviera en cuenta las condiciones técnicas y los antecedentes geológicos previamente detectados por los contratistas de Fase I y Fase II del proyecto Transversal de Boyacá, y a la fecha no ha conminado de manera efectiva al FONDO para que defina las condiciones en las cuales va a dar cumplimiento a las estipulaciones del convenio para este sitio crítico (bien sea devolviendo el sitio o dando solución definitiva a la problemática presentada).
Así las cosas, lo anteriormente expuesto se constituye en una presunta falta disciplinaria por las deficiencias en el cumplimiento de las obligaciones del Convenio 020 por parte de las dos entidades que lo suscribieron, lo cual está afectando los recursos del Contrato 1699 de 2015.
</t>
  </si>
  <si>
    <t>Deficiencias en la coordinación institucional entre entidades para la definición de la solución del sitio crítico conocido como Quebrada Blanca (PR 93+000 al PR 93+200). Incumplimiento de obligaciones contraídas en el convenio interadministrativo por parte de las entidades intervinientes.</t>
  </si>
  <si>
    <t xml:space="preserve">Estructurar una guía para la coordinación interinstitucional, a manera de herramienta  metodológica, de manera que se establezcan claramente las  competencias y responsabilidades de los intervinientes en los convenios a suscribir </t>
  </si>
  <si>
    <t xml:space="preserve">Guía Metodológica de Cooperación </t>
  </si>
  <si>
    <t>Una (1) Guía Metodológica</t>
  </si>
  <si>
    <t xml:space="preserve">
H54AF18. Reasentamiento comunidad en Ciénaga por trazado de la Variante de Ciénaga. Administrativo con presunta incidencia disciplinaria.
Uno de los fundamentos de este convenio es el ofrecimiento realizado por la alcaldía de Ciénaga mediante oficio del 20 de mayo de 2016, con radicado INVIAS 64282  del 21 de julio de 2016, el alcalde de Ciénaga manifiesta textualmente: “… El Municipio se compromete para el año 2017 a la consecución de 400 viviendas y para el año 2018 otras 400 viviendas, las cuales serán entregadas a la población suscrita al ceso para el reasentamiento de las familias …”.
(...) a la fecha de hoy no se cuenta con información sobre la consecución de recursos para este reasentamiento o el avance en algún proyecto de vivienda que beneficie a la comunidad afectada por el proyecto (...)
</t>
  </si>
  <si>
    <t>La situación expuesta evidencia deficiencias en los procesos de planeación de la gestión predial del proyecto, que no fue correctamente dimensionada ni por el Ente Nacional ni por el Ente Territorial, dando lugar a esta situación de indefinición que de no solucionarse puede afectar el alcance del proyecto contratado mediante el Contrato de Obra 1200 de 2016 (se podría llegar a tener un corredor inoperativo que no conecte los puntos de llegada y destino), lo cual constituye una presunta falta disciplinaria al no cumplirse lo establecido en el Artículo 209 de la CN (Principio de Economía); Artículo 3 Ley 489 de 1998 (Principios de Eficiencia, Economía y Responsabilidad) y los numerales 1 y 3 del artículo 26 de la Ley 80 de 1993.</t>
  </si>
  <si>
    <t xml:space="preserve">
1. Mesa de trabajo con INVIAS, Municipio de Ciénaga
</t>
  </si>
  <si>
    <t xml:space="preserve">
1 . Acta de mesa de trabajo 
</t>
  </si>
  <si>
    <t>Disciplinaria - Indagación Preliminar</t>
  </si>
  <si>
    <t xml:space="preserve">H55AF18. Conexión Variante de Ciénaga con Ruta del Sol III. Administrativo con presunta incidencia disciplinaria.
El Contrato 1200 de 2016 contempla también la conexión de la Variante de Ciénaga con la Ruta del Sol III en lo que se conoce como la Ye de Ciénaga (PR 14+550). Sin embargo se evidencia en los informes de Interventoría que la conexión entre la obra en construcción y la Ruta de Sol III se encuentra en proceso de indefinición porque en el alcance del proyecto no se contempló este empate sino que se partió del supuesto de que “las calzadas proyectadas empatarían con la Ye de Ciénaga (este último tramo será construido y asumido por la Concesión Ruta del Sol II).
Lo anterior repercute directamente en el alcance del proyecto y lo puede afectar de manera significativa, como ya se ha mencionado, lo cual se constituye en una presunta falta disciplinaria al no cumplirse lo establecido en el Artículo 209 de la Constitución Política (Principio de Economía); Artículo 3 Ley 489 de 1998 (Principios de Eficiencia, Economía y Responsabilidad) y los numerales 1 y 3 del artículo 26 de la Ley 80 de 1993.
</t>
  </si>
  <si>
    <t>(…) se debe a las deficiencias en planeación que presenta el proyecto, al partir de supuestos que no se iban a realizar (…).</t>
  </si>
  <si>
    <t xml:space="preserve">
1. Acta de Mesa de trabajo </t>
  </si>
  <si>
    <t>H56AF18. Cuota de gerencia Convenio 267 de 2009 y ejecución de trabajos en Transversal de la Macarena. Administrativo con presunta incidencia disciplinaria y para Indagación Preliminar - IP.
(...) se evidencia que el proyecto se ha extendido en un plazo muy superior al estipulado inicialmente (el plazo estaba para 60 meses y va para 120), que se han tenido que adicionar recursos por parte de la entidad financiadora – INVIAS (aun cuando el convenio cuenta con el instrumento de utilizar los rendimientos financieros que se generan en el convenio para ser utilizados en los proyectos), y que muchos de los retrasos presentados en las obras se debe a la baja o nula ejecución realizada por el Ejército y la deficiente gestión realizada por FONADE como gestor de los proyectos, tal como lo documentan los informes de supervisión realizados por los Gestores técnicos del INVIAS en los años 2016, 2017 y 2018 . Los mencionados informes documentan situaciones que dan cuenta de lo anteriormente descrito (...)
(...) de acuerdo a la supervisión técnica del INVÍAS se evidencian deficiencias en la calidad de las obras entregadas y no se conmina al Ejército para que ejecute las obras de manera correcta, pronta y eficiente-, hay mayores costos en insumos y maquinaria que repercuten en el costo por km de la vía, la compra de predios ha sido lenta y no se tiene claridad sobre los insumos prediales, y las gestiones administrativas por parte del FONADE no han sido eficientes (...)
De igual manera, las debilidades evidenciadas manifiestan una presunta falta disciplinaria, al incumplirse, lo establecido en numeral 4 del artículo 25 de la Ley 80 de 1993 ,  en los numerales 1 y 8 del artículo 26 de la Ley 80 de 1993 , y al presentarse deficiencias en los procesos de supervisión e interventoría (supervisión del INVÍAS sin medios de control y función desconocida de la Interventoría de FONADE, la cual no se evidencia que conmine al contratista al cumplimiento de sus deberes contractuales en los plazos señalados), incumpliendo lo establecido en el artículo 84 de la Ley 1474 de 2011.</t>
  </si>
  <si>
    <t>Lo identificado por eficiencias en la gerencia integral de proyectos, al no optimizar los recursos del proyecto de manera eficiente, incrementando los costos del mismo y permitiendo su extensión en el tiempo, sin conminar de manera oportuna y eficaz al contratista. El financiador del proyecto no se proveyó de las herramientas legales necesarias para ejercer un control eficaz sobre sus recursos, gerenciados por un tercero, con lo cual se genera ....</t>
  </si>
  <si>
    <t>Realizar seguimiento periódico a la ejecución del convenio y documentar mediante informes trimestrales.</t>
  </si>
  <si>
    <t>Efectuar seguimiento semestral a la ejecución del convenio y documentar mediante informes trimestrales.</t>
  </si>
  <si>
    <t xml:space="preserve">H57AF18. Cumplimiento Contrato Obra 2179 de 2016. Administrativo.
(...) no existe certeza de que se haya extraído la totalidad de los restos del buque Tritonia, y -en consecuencia, tampoco sobre el cumplimiento de este ítem del Contrato de Obra 2179 de 2016.
Para la CGR, además, se produjo afectación presupuestal, toda vez que  los recursos  que debían ser ejecutados en el 2017 y 2018,  no se ejecutaron. Situación que afectó el presupuesto de 2017 y 2018, genera riesgo de controversia contractual, y recursos no ejecutados oportunamente ($10.474.0 millones), monto que -según lo informado por la entidad- actualmente no cuenta con respaldo presupuestal para su pago. </t>
  </si>
  <si>
    <t>(…) existe un nivel de incertidumbre en todas las mediciones realizadas en las distintas campañas (…)</t>
  </si>
  <si>
    <t>Elaborar e implementar una bitácora para la estructuración de proyectos de la Subdirección Marítima y Fluvial.</t>
  </si>
  <si>
    <t>Elaboración y aprobación de la bitácora  para la estructuración de proyectos de la Subdirección Marítima y Fluvial (la cuál reposará dentro del expediente documental.), para su cumplimiento a partir de la socialización.</t>
  </si>
  <si>
    <t>Bitácora elaborada, aprobada y socializada  para la estructuración de proyectos de la Subdirección Marítima y Fluvial.</t>
  </si>
  <si>
    <t>(…) debido a falta de aplicación efectiva de los controles por parte de las diferentes instancias, lo que genera incertidumbre sobre el impacto ambiental que pudo haber generado el desarrollo del citado proyecto, riesgo de afectación de los bienes de protección hídrico y edáfico y ausencia de información para la gestión oportuna.</t>
  </si>
  <si>
    <t>Identificar  el Riesgo para el cumplimiento de las obligaciones contenidas en  Licencias Ambientales</t>
  </si>
  <si>
    <t>Matriz de Riesgo actualizada</t>
  </si>
  <si>
    <t>SMF-SMA</t>
  </si>
  <si>
    <r>
      <rPr>
        <b/>
        <sz val="8"/>
        <color theme="1"/>
        <rFont val="Arial"/>
        <family val="2"/>
      </rPr>
      <t>Actividad  2</t>
    </r>
    <r>
      <rPr>
        <sz val="8"/>
        <color theme="1"/>
        <rFont val="Arial"/>
        <family val="2"/>
      </rPr>
      <t>: Socialización   para la implementación de  la  matriz de riesgos actualizada  a la Subdirección de Medio Ambiente y Gestión Socia l, la Subdirección Marítima y Fluvial y la Dirección Técnica .</t>
    </r>
  </si>
  <si>
    <t>Actas de Socialización</t>
  </si>
  <si>
    <t>Establecer la Guía Metodológica para la estimación del valor de deterioro de los bienes de uso público en el INVIAS y su registro en los estados financieros</t>
  </si>
  <si>
    <t xml:space="preserve">
2. Se requerirá a la interventoría y al contratista para  que efectúen las respectivas correcciones y deficiencias constructivos resultantes de los hallazgos de contraloría y la auditoria técnica posventa efectuada por el INVIAS. 
</t>
  </si>
  <si>
    <t xml:space="preserve">
1. llevar  a cabo mesa de trabajo con  El Alcalde de Ciénaga, con el fin de definir las acciones que tanto  el municipio, como el INVIAS en desarrollo del convenio 1123 de 2016  y cumplimiento de la resolución ANLA x459 del 25 de abril de 2017  efectuará, en pro de avanzar con la construcción del sector urbano en el contrato de obra 1200 de 2016.  
</t>
  </si>
  <si>
    <t xml:space="preserve">
1, Se llevará  a cabo mesa de trabajo con la gobernación de Magdalena, el municipio de Ciénaga y el INVIAS, con el fin de gestionar con la gobernación que se ejecute  el tramo conector en el sitio Ye de ciénaga con la variante hoy en ejecución INVIAS, dado que este tramo conector no hace parte del alcance y la licencia ambiental del proyecto del INVIAS, y si en cambio la gobernación ha gestionado el prediseño con la concesión que ellos tienen para el sector Barranquilla - Ye de Ciénaga.
  </t>
  </si>
  <si>
    <t xml:space="preserve">
1. Mesa de trabajo INVIAS, Gobernación de Magdalena, y municipio de Ciénaga.
</t>
  </si>
  <si>
    <r>
      <rPr>
        <b/>
        <sz val="8"/>
        <color theme="1"/>
        <rFont val="Arial"/>
        <family val="2"/>
      </rPr>
      <t>Actividad 1:</t>
    </r>
    <r>
      <rPr>
        <sz val="8"/>
        <color theme="1"/>
        <rFont val="Arial"/>
        <family val="2"/>
      </rPr>
      <t xml:space="preserve"> Realizar mesa de trabajo entre la Subdirección de Medio Ambiente y Gestión Social, la Subdirección Marítima y Fluvial y la Dirección Técnica del INVIAS, con el fin de identificar y validar por la Dirección Técnica los riesgos para el cumplimiento de las obligaciones contenidas en las Licencias o Permisos Ambientales y   comunicar a la Oficina de Planeación el resultado de la mesa de trabajo de identificación de riesgos y la validación, con el fin de que se actualice la matriz de riesgos de la entidad.                                                                                                                                           </t>
    </r>
  </si>
  <si>
    <t>N° de Actividades</t>
  </si>
  <si>
    <t>N° de Hallazgos</t>
  </si>
  <si>
    <t xml:space="preserve">12. Descripción del hallazgo </t>
  </si>
  <si>
    <t>28. Actividades / Unidad de medida</t>
  </si>
  <si>
    <t>31. Actividades / Cantidades Unidad de Medida</t>
  </si>
  <si>
    <t>32. Actividades / Fecha inicio</t>
  </si>
  <si>
    <t>36. Actividades / Fecha terminación</t>
  </si>
  <si>
    <t>40. Actividades / Plazo en semanas</t>
  </si>
  <si>
    <t>SF- DTEC- DO</t>
  </si>
  <si>
    <t>SF-SRT-DTEC-GC-SMA</t>
  </si>
  <si>
    <t>SF-DTEC-DO</t>
  </si>
  <si>
    <t>DO-SF-DTEC</t>
  </si>
  <si>
    <t>SF-DTEC</t>
  </si>
  <si>
    <t>OAP-DG-DO-DTEC-SF</t>
  </si>
  <si>
    <t>OAP-DO-DTEC</t>
  </si>
  <si>
    <t>DO-DTEC-OAP</t>
  </si>
  <si>
    <t>DO-DC-DTEC</t>
  </si>
  <si>
    <t>DTEC-GGP</t>
  </si>
  <si>
    <t>DTEC-DO-GGP</t>
  </si>
  <si>
    <t xml:space="preserve">DTEC-GGP
</t>
  </si>
  <si>
    <t>Disciplinario y Penal</t>
  </si>
  <si>
    <t>Disciplinario, Penal y Fiscal</t>
  </si>
  <si>
    <t xml:space="preserve">22 02 004   </t>
  </si>
  <si>
    <t xml:space="preserve">Como se evidenció en las distintas comunicaciones realizadas por la Corporación Autónoma Regional del Quindío — CRQ, frente a los posibles incumplimientos en la disposición de materiales; INVIAS, no fue eficiente en el manejo ambiental del proyecto y omitió sus funciones en el cumplimiento ambiental y seguimiento de las obras del proyecto.
</t>
  </si>
  <si>
    <t>La unidad ejecutora remitirá a la SMA los reportes mensuales.</t>
  </si>
  <si>
    <t>Reporte Mensual</t>
  </si>
  <si>
    <t>Falencias en los mecanismos de control interno del INVIAS que no permiten advertir frente a el reconocimiento y pago de ítems contratados, que son responsabilidad de otros acuerdos contractuales.
La ineficacia en la planeación por parte de INVIAS del Contrato No. 1883 de 2014, no permite advertir, las obligaciones contractuales del contratista UTSC como titular del permiso de vertimientos otorgado mediante Resolución CRQ No. 1633 de 2011.</t>
  </si>
  <si>
    <t>Mecanismos de control interno por parte de INVIAS que no permiten advertir sobre la necesidad del traspaso de la titularidad de permisos ambientales, además de no ponderar los efectos fiscales de asumir la titularidad de las obligaciones ambientales que se desprenden, máxime en permisos ambientales que, presuntamente, no se requieren para seguir adelante con el proyecto.</t>
  </si>
  <si>
    <t>Identificar el o los Riesgos relacionados con el cumplimiento de las obligaciones contenidas en los Permisos, Concesiones y Autorizaciones Ambientales</t>
  </si>
  <si>
    <t xml:space="preserve">Actividad 1: Realizar mesa de trabajo entre la Subdirección de Medio Ambiente y Gestión Social y el Grupo Gerencia de Proyectos Estratégicos,  con el fin de identificar y validar por parte de la Dirección Técnica el o los riesgos relacionados  con el cumplimiento de las obligaciones contenidas en los Permisos, Concesiones y Autorizaciones Ambientales, y  comunicar a la Oficina de Planeación el resultado de la mesa de trabajo, con el fin de que se actualice la Matriz de Riesgos de la entidad.                                                                                                                                           </t>
  </si>
  <si>
    <t>Actividad  2: Socialización   para la implementación de  la  Matriz de Riesgos actualizada  a la Subdirección de Medio Ambiente y Gestión Socia, el Grupo Gerencia de Proyectos Estratégicos y la Dirección Técnica .</t>
  </si>
  <si>
    <t>Acta de Socialización</t>
  </si>
  <si>
    <t>H12ACTL. D12.F3. Cumplimiento compensaciones ambientales.
Dado que en el contrato 806 de 2017 fueron contempladas las obligaciones incumplidas por la Unión Temporal Segundo Centenario — UTSC, y los permisos ambientales (incluidas las obligaciones) fueron asumidos en su titularidad por el Instituto Nacional de Vías — INVIAS; La CGR considera, que el presupuesto de pendientes ambientales - anexo 4, incluido en dicho contrato, generó un presunto detrimento patrimonial por valor de $59.654.779.568, representados en obligaciones ambientales de permisos aprovechados por un particular que fueron asumidas por el estado.
Actividad 1.</t>
  </si>
  <si>
    <t>Deficiente seguimiento por parte de INVIAS, frente al cumplimiento de las obligaciones ambientales asumidas por el contratista Unión Temporal Segundo Centenario — UTSC en el proyecto. Adicionalmente, la CGR considera que INVIAS no realizó un estudio adecuado del estado de los permisos, obligaciones y la necesidad de continuación de los mismos y de arrogarse la titularidad; en especial los permisos de aprovechamiento forestal, sustracción de reserva y levantamiento de veda, dado que los derechos de dichos permisos ya habían sido utilizados y solo quedaban obligaciones de los mismos.</t>
  </si>
  <si>
    <t>Actualización de la plantilla del apéndice ambiental para contratos de obra para proyectos licenciados,  en lo concerniente a las medidas compensatorias  derivadas  de licencias, permisos, concesiones  y autorizaciones ambientales.</t>
  </si>
  <si>
    <t xml:space="preserve">Actividad 1: Realizar mesa de trabajo en la Subdirección de Medio Ambiente y Gestión Social, con el fin de actualizar la plantilla del apéndice ambiental para contratos de obra para proyectos licenciados,  en lo concerniente a las medidas compensatorias  derivadas  de licencias, permisos, concesiones  y autorizaciones ambientales,  y  validar por parte de  la Dirección Técnica. </t>
  </si>
  <si>
    <t>Plantilla del apéndice ambiental actualizada</t>
  </si>
  <si>
    <t>H12ACTL. D12.F3. Cumplimiento compensaciones ambientales.
Dado que en el contrato 806 de 2017 fueron contempladas las obligaciones incumplidas por la Unión Temporal Segundo Centenario — UTSC, y los permisos ambientales (incluidas las obligaciones) fueron asumidos en su titularidad por el Instituto Nacional de Vías — INVIAS; La CGR considera, que el presupuesto de pendientes ambientales - anexo 4, incluido en dicho contrato, generó un presunto detrimento patrimonial por valor de $59.654.779.568, representados en obligaciones ambientales de permisos aprovechados por un particular que fueron asumidas por el estado.
Actividad 2.</t>
  </si>
  <si>
    <t xml:space="preserve">Actividad  2: Socialización  para la implementación de la actualización de  la plantilla del apéndice ambiental para contratos de obra para proyectos licenciados,  en lo concerniente a las medidas compensatorias  derivadas  de licencias, permisos, concesiones  y autorizaciones ambientales, a la Subdirección de Medio Ambiente. </t>
  </si>
  <si>
    <t>Las situaciones presentadas tiene origen en la falta de seguimiento y control interno, por parte de la interventoría y supervisión ambiental del proyecto, sumado a la falta de compromiso ambiental y de responsabilidad ambiental empresarial por parte tanto del contratista encargado del proyecto de construcción de la "Nueva vía Ibagué- Armenia - Túnel de la Línea", como por parte del Instituto Nacional de Vías – INVIAS.</t>
  </si>
  <si>
    <t xml:space="preserve">Identificar el o los Riesgos  relacionados  con el Procedimiento Sancionatorio Ambiental realizado por parte de las Autoridades Ambientales.  </t>
  </si>
  <si>
    <t xml:space="preserve">Actividad 1: Realizar mesa de trabajo entre la Subdirección de Medio Ambiente y Gestión Social, el Grupo Gerencia de Proyectos Estratégicos  y la Oficina  Asesora Jurídica,  con el fin de identificar y validar por parte de  la Dirección Técnica el o los riesgos relacionados  con el Procedimiento Sancionatorio Ambiental realizado por parte de las Autoridades Ambientales, y  comunicar a la Oficina de Planeación el resultado de la mesa de trabajo, con el fin de que se actualice la Matriz de Riesgos de la entidad.                                                                                                                                                                                                                                                                   </t>
  </si>
  <si>
    <t>Acuerdo de Servicio con la Subdirección Administrativa.</t>
  </si>
  <si>
    <t>Política Contable actualizada.</t>
  </si>
  <si>
    <t>GPE-SMA</t>
  </si>
  <si>
    <t>GPE-SMA-OAJ</t>
  </si>
  <si>
    <t>H15ACTL. D14.F4. Pago de sanciones por manejo ambiental del proyecto.
En consecuencia, se puede colegirse que el daño, entendido como la lesión al patrimonio público, representando en el menoscabo patrimonial, del cual se deriva la obligación de resarcirlo, se traduce en la gestión fiscal antieconómica, ineficaz, ineficiente, una gestión que no consulta el cumplimiento de los cometidos estatales. (...)
Como consecuencia de los hechos presentados se generó un presunto daño patrimonial por valor de CIENTO OCHENTA Y CUATRO MILLONES SEISCIENTOS VEINTIÚN MIL CIEN PESOS MCTE ($ 184.621.100), pues las deficiencias en el seguimiento de las obligaciones ambientales a cargo de INVIAS, generaron la imposición de la multa por parte de la Autoridad Ambiental.
Actividad 1.</t>
  </si>
  <si>
    <t>H15ACTL. D14.F4. Pago de sanciones por manejo ambiental del proyecto.
En consecuencia, se puede colegirse que el daño, entendido como la lesión al patrimonio público, representando en el menoscabo patrimonial, del cual se deriva la obligación de resarcirlo, se traduce en la gestión fiscal antieconómica, ineficaz, ineficiente, una gestión que no consulta el cumplimiento de los cometidos estatales. (...)
Como consecuencia de los hechos presentados se generó un presunto daño patrimonial por valor de CIENTO OCHENTA Y CUATRO MILLONES SEISCIENTOS VEINTIÚN MIL CIEN PESOS MCTE ($ 184.621.100), pues las deficiencias en el seguimiento de las obligaciones ambientales a cargo de INVIAS, generaron la imposición de la multa por parte de la Autoridad Ambiental.
Actividad 2.</t>
  </si>
  <si>
    <t xml:space="preserve">H5ACTL. D5.F2. Pago de la tarifa de seguimiento.
La CGR, en la revisión de los expedientes evidenció que a pesar de no haberse construido las obras autorizadas en el permiso de ocupación de cauce, con expediente No. 14491 y Resolución Cortolima No. 286 del 19 de enero de 2012, CORTOLIMA cobró la obligación de pago por concepto de seguimiento al INVIAS de las vigencias 2016, 2017 y 2018.
Se conceptúa que la gestión fiscal adelantada por el INVIAS en cuanto a solicitar la titularidad de un permiso de ocupación de cauce que no ejecutó las obras autorizadas y que presuntamente no se va a utilizar, dado el trazado y diseño actual del proyecto; representa un menoscabo en el patrimonio del estado tasado en $10.858.235, producto del valor de los seguimientos cobrados por CORTOLIMA de las vigencias 2016, 2017 y 2018 (Ver tabla. No. 01), el cual es una obligación derivada de la titularidad de ese permiso.
(...) No obstante, los hechos señalados tienen que ver con el pago de obligaciones ambientales por tarifa de seguimiento ambiental a un permiso de ocupación de cauce que a la fecha no ha desarrollado las obras para las que fue gestionado y que presuntamente no se construirán, a saber "la construcción de box culvert de sección 1,0 m x 1,0 m, para un caudal de transporte de 0,94m3/s;(...)", en la Quebrada Balconcitos.
Actividad 2.
</t>
  </si>
  <si>
    <t xml:space="preserve">H5ACTL. D5.F2. Pago de la tarifa de seguimiento.
La CGR, en la revisión de los expedientes evidenció que a pesar de no haberse construido las obras autorizadas en el permiso de ocupación de cauce, con expediente No. 14491 y Resolución Cortolima No. 286 del 19 de enero de 2012, CORTOLIMA cobró la obligación de pago por concepto de seguimiento al INVIAS de las vigencias 2016, 2017 y 2018.
Se conceptúa que la gestión fiscal adelantada por el INVIAS en cuanto a solicitar la titularidad de un permiso de ocupación de cauce que no ejecutó las obras autorizadas y que presuntamente no se va a utilizar, dado el trazado y diseño actual del proyecto; representa un menoscabo en el patrimonio del estado tasado en $10.858.235, producto del valor de los seguimientos cobrados por CORTOLIMA de las vigencias 2016, 2017 y 2018 (Ver tabla. No. 01), el cual es una obligación derivada de la titularidad de ese permiso.
(...) No obstante, los hechos señalados tienen que ver con el pago de obligaciones ambientales por tarifa de seguimiento ambiental a un permiso de ocupación de cauce que a la fecha no ha desarrollado las obras para las que fue gestionado y que presuntamente no se construirán, a saber "la construcción de box culvert de sección 1,0 m x 1,0 m, para un caudal de transporte de 0,94m3/s;(...)", en la Quebrada Balconcitos.
Actividad 1.
</t>
  </si>
  <si>
    <t>H2ACTL. D2. P2. Conformación y estabilidad en zonas de disposición de sobrantes ZODMES - ANLA - INVIAS.
Como se evidencia por la CGR en visita realizada los días del 11 al 15 de marzo en el departamento del Quindío y del 22 al 26 de abril de 2019 en el departamento del Tolima y se registra (...) que no se han tomado las medidas eficaces, en cuanto a las estructuras exigidas en LA y que las fallas y movimientos en masa, afectan las zonas de depósito así como las zonas aledañas.
Así mismo, es relevante precisar que en la construcción del proyecto cruce de la cordillera central Túnel de la Línea, contempla obras (la nueva calzada, túneles, puentes, viaductos) en donde se han generado volúmenes superiores a los autorizados en la Licencia Ambiental y se continúa depositando en las zonas de disposición agravando aún más la situación.
(...) Es así, que en la visita de la CGR en los días del 11 al 15/03/2019 y del 22 al 26 de abril de 2019, se observó cómo éstas obras posteriores no funcionaron, pues no mejoraron las condiciones de la zona de los depósito, como se observa en el registro fotográfico de la presente observación estas zonas se encuentran falladas.</t>
  </si>
  <si>
    <t>ACTL2018</t>
  </si>
  <si>
    <t>H4ACTL. D4.P4.F1. Sistema de Tratamiento de Aguas Residuales Industriales - STARI - INVIAS.
Las medidas de manejo ambiental relacionadas con el tratamiento de las aguas que drena el túnel piloto y el túnel principal del proyecto "cruce de la cordillera central", popularmente conocido como túnel de la línea, han sido ineficaces, ineficientes y han representado pasivos ambientales que finalmente han sido asumidos por el estado a través del Instituto Nacional de Vías —INVÍAS-.
Este ente de control considera que la gestión fiscal adelantada por el INVIAS, frente al tratamiento de las aguas residuales industriales del túnel piloto y principal del proyecto "cruce de la cordillera central", fue ineficaz, ineficiente, inoportuna y antieconómica, toda vez que el INVIAS celebro el contrato No. 1883 de 2014 con Conlinea 3, en el cual se incluye la optimización del STARI, desconociendo lo pactado con la UTSC en el contrato No. 3460 de 2008, en el sentido de que era responsabilidad, de la UTSC, bajo su costa y riesgo toda la gestión, manejo ambiental y social de las obras y el cumplimiento de la normatividad vigente.
(...) frente a lo planteado por la entidad en cuanto a imposición de multa y declaración de siniestro amparado por póliza, no es posible precisar (i) si los hechos señalados como lesión al patrimonio del estado fueron incorporados a estas actuaciones; (ii) si se hizo efectivo por parte de INVÍAS el recaudo de estos recursos; (iii) si están inmersos dentro de la demanda de la reforma a la demanda de reconvención presentada por el INVÍAS.</t>
  </si>
  <si>
    <t>H1AF18. Revelaciones asociadas a las Propiedades, Planta y Equipo. Administrativa con presunta incidencia disciplinaria.
El  Ministerio de Transporte reporta con corte a 31 de diciembre de 2018, un total de 13 bienes fiscales propiedad del INVIAS, en el cual operan las sedes territoriales de las dos (2) entidades. Por lo tanto, al comparar las cifras de la subdirección administrativa con las contables, se observa una sobreestimación de $2.620 millones en el valor de los terrenos y $4.614 millones en el valor de las edificaciones. A su vez, no se observa que el INVIAS, excluya del registro de terrenos e inmuebles el valor entregado en Comodato al Ministerio de Transporte, lo que conlleva a una sobre estimación de $6.031 millones en bienes fiscales.
Acción 1 - Actividad 1.</t>
  </si>
  <si>
    <t>H1AF18. Revelaciones asociadas a las Propiedades, Planta y Equipo. Administrativa con presunta incidencia disciplinaria.
El  Ministerio de Transporte reporta con corte a 31 de diciembre de 2018, un total de 13 bienes fiscales propiedad del INVIAS, en el cual operan las sedes territoriales de las dos (2) entidades. Por lo tanto, al comparar las cifras de la subdirección administrativa con las contables, se observa una sobreestimación de $2.620 millones en el valor de los terrenos y $4.614 millones en el valor de las edificaciones. A su vez, no se observa que el INVIAS, excluya del registro de terrenos e inmuebles el valor entregado en Comodato al Ministerio de Transporte, lo que conlleva a una sobre estimación de $6.031 millones en bienes fiscales.
Acción 1 - Actividad 2.</t>
  </si>
  <si>
    <t>H2AF18. Vida útil de las Propiedades, Planta y Equipos del INVIAS. Administrativo con presunta incidencia disciplinaria. 
Las vidas útiles definidas por el INVIAS e incorporadas en el Manual de Estimaciones Contables, en las Notas a los Estados Financieros y en la Resolución Interna 6360 del 14 de noviembre de 2008 no son las mismas, toda vez que el manual y las notas contemplan intervalos de vidas útiles (aunque el manual no define vidas útiles para ciertos activos depreciables) en tanto que la citada resolución, fija como vida útil un valor absoluto.
Acción 1 - Actividad 1.</t>
  </si>
  <si>
    <t>H2AF18. Vida útil de las Propiedades, Planta y Equipos del INVIAS. Administrativo con presunta incidencia disciplinaria. 
Las vidas útiles definidas por el INVIAS e incorporadas en el Manual de Estimaciones Contables, en las Notas a los Estados Financieros y en la Resolución Interna 6360 del 14 de noviembre de 2008 no son las mismas, toda vez que el manual y las notas contemplan intervalos de vidas útiles (aunque el manual no define vidas útiles para ciertos activos depreciables) en tanto que la citada resolución, fija como vida útil un valor absoluto.
Acción 1 - Actividad 2.</t>
  </si>
  <si>
    <t>H3AF18. Terrenos (Bienes Inmuebles). Administrativo. 
Según las notas a los Estados Financieros, existen 62 bienes que no cuentan con avalúo de reconocido valor técnico para reconocerlos contablemente, que se detallan en el anexo 8 del mismo documento.
Acción 1.</t>
  </si>
  <si>
    <t>H3AF18. Terrenos (Bienes Inmuebles). Administrativo. 
Según las notas a los Estados Financieros, existen 62 bienes que no cuentan con avalúo de reconocido valor técnico para reconocerlos contablemente, que se detallan en el anexo 8 del mismo documento.
Acción 2.</t>
  </si>
  <si>
    <t>H3AF18. Terrenos (Bienes Inmuebles). Administrativo. 
Según las notas a los Estados Financieros, existen 62 bienes que no cuentan con avalúo de reconocido valor técnico para reconocerlos contablemente, que se detallan en el anexo 8 del mismo documento.
Acción 3.</t>
  </si>
  <si>
    <t xml:space="preserve">H6F18. Oportunidad en la entrega de Auxiliares Contables de los Bienes de Uso Público del INVIAS. Administrativo con presunta incidencia disciplinaria.
En desarrollo de los procedimientos de auditoría, se identificó que Contabilidad en su respuesta, no suministró los movimientos de toda la vigencia sino tan sólo, los correspondientes al mes de diciembre de 2018.
INVIAS omitió suministrar al ente auditor para estas dos (2) cuentas, movimientos débito por más de $6.000.000 millones y movimientos crédito por más de $1.000.000 millones.
Lo descrito implica que no fue suministrada oportunamente información relevante; lo que a su vez constituye una limitación al alcance del trabajo y que dicha situación afectó la oportunidad en la ejecución de los procedimientos de auditoría asociados a estas partidas.
</t>
  </si>
  <si>
    <t xml:space="preserve">H7AF18. Bienes de Uso Público en Construcción. Administrativo con presunta incidencia disciplinaria.
Para dieciséis (16) convenios y/o contratos presentados en la Tabla 8 se evidencia que pese a que contaban con actas de entrega parciales o definitivas con fecha de elaboración anterior al 31 de diciembre de 2018; los valores causados durante todos los meses de la vigencia 2018 en la cuenta 1705 – Bienes de Uso Público en Construcción, no fueron reclasificados a Bienes de Uso Público en Servicio. 
No se evidencia registro contable en la cuenta 1710 – Bienes de Uso Público en Servicio, en las vigencias anteriores, es decir, desde el momento que iniciaron los citados convenios y/o contratos.
Lo descrito previamente genera una sobreestimación del saldo de la cuenta 1705 – Bienes de Uso Público en Construcción por  $480.327 millones y por ende, una subestimación de la cuenta 1710 – Bienes de Uso Público en Servicio por la misma cuantía; así como una subestimación en el cálculo de la depreciación, en una cuantía indeterminada toda vez que para establecer este valor, debe separarse el valor de la vía y de los predios, pues estos últimos no se deprecia.
Por tanto, se configura un hallazgo con alcance disciplinario por el presunto incumplimiento a lo establecido en la Resolución 620 de 2015.
Acción 1 - Actividad 1.
</t>
  </si>
  <si>
    <t xml:space="preserve">H7AF18. Bienes de Uso Público en Construcción. Administrativo con presunta incidencia disciplinaria.
Para dieciséis (16) convenios y/o contratos presentados en la Tabla 8 se evidencia que pese a que contaban con actas de entrega parciales o definitivas con fecha de elaboración anterior al 31 de diciembre de 2018; los valores causados durante todos los meses de la vigencia 2018 en la cuenta 1705 – Bienes de Uso Público en Construcción, no fueron reclasificados a Bienes de Uso Público en Servicio. 
No se evidencia registro contable en la cuenta 1710 – Bienes de Uso Público en Servicio, en las vigencias anteriores, es decir, desde el momento que iniciaron los citados convenios y/o contratos.
Lo descrito previamente genera una sobreestimación del saldo de la cuenta 1705 – Bienes de Uso Público en Construcción por  $480.327 millones y por ende, una subestimación de la cuenta 1710 – Bienes de Uso Público en Servicio por la misma cuantía; así como una subestimación en el cálculo de la depreciación, en una cuantía indeterminada toda vez que para establecer este valor, debe separarse el valor de la vía y de los predios, pues estos últimos no se deprecia.
Por tanto, se configura un hallazgo con alcance disciplinario por el presunto incumplimiento a lo establecido en la Resolución 620 de 2015.
Acción 1 - Actividad 2.
</t>
  </si>
  <si>
    <t>H9AF18. Bienes de Uso Público recibidos de Ferrovías en Liquidación. Administrativo.
Según el Ministerio de Transporte, existen un total de 17 inmuebles que no forman parte de sus activos y cuya entrega debe legalizarse al INVIAS.
Lo anterior, genera incertidumbre en cuantía indeterminada respecto al saldo de la cuenta 17100601 – Corredores Férreos.
Acción 1 - Actividad 1.</t>
  </si>
  <si>
    <t>H9AF18. Bienes de Uso Público recibidos de Ferrovías en Liquidación. Administrativo.
Según el Ministerio de Transporte, existen un total de 17 inmuebles que no forman parte de sus activos y cuya entrega debe legalizarse al INVIAS.
Lo anterior, genera incertidumbre en cuantía indeterminada respecto al saldo de la cuenta 17100601 – Corredores Férreos.
Acción 1 - Actividad 2.</t>
  </si>
  <si>
    <t>H9AF18. Bienes de Uso Público recibidos de Ferrovías en Liquidación. Administrativo.
Según el Ministerio de Transporte, existen un total de 17 inmuebles que no forman parte de sus activos y cuya entrega debe legalizarse al INVIAS.
Lo anterior, genera incertidumbre en cuantía indeterminada respecto al saldo de la cuenta 17100601 – Corredores Férreos.
Acción 1 - Actividad 3.</t>
  </si>
  <si>
    <t>H10AF18. Cuenta 1710 Bienes de Uso Público en Servicio, inventario vías secundarias y terciarias. Administrativo.
A 31 de diciembre de 2018, el valor registrado en las cuentas “1710 Bienes de uso Público e Históricos y Culturales – Bienes de Uso Público en Servicio y 3105 Patrimonio de las Entidades de Gobierno – Capital Fiscal o 3110 Patrimonio de las Entidades de Gobierno – Resultados del ejercicio” según corresponda, por $22.864.045.3 millones, los cuales presentan incertidumbre en cuantía indeterminada, por falta de gestión efectiva de la Entidad, actualización de la base de datos y/o  inventarios de las vías de orden secundario y terciario a lo largo del país; así como falta de una debida y oportuna articulación con los demás actores involucrados para tal efecto. Las vías que han identificado a 31/12/2018, son en su mayoría las primarias, Lo anterior afecta la razonabilidad de los estados financieros. 
Acción 1 - Actividad 1.</t>
  </si>
  <si>
    <t>H10AF18. Cuenta 1710 Bienes de Uso Público en Servicio, inventario vías secundarias y terciarias. Administrativo.
A 31 de diciembre de 2018, el valor registrado en las cuentas “1710 Bienes de uso Público e Históricos y Culturales – Bienes de Uso Público en Servicio y 3105 Patrimonio de las Entidades de Gobierno – Capital Fiscal o 3110 Patrimonio de las Entidades de Gobierno – Resultados del ejercicio” según corresponda, por $22.864.045.3 millones, los cuales presentan incertidumbre en cuantía indeterminada, por falta de gestión efectiva de la Entidad, actualización de la base de datos y/o  inventarios de las vías de orden secundario y terciario a lo largo del país; así como falta de una debida y oportuna articulación con los demás actores involucrados para tal efecto. Las vías que han identificado a 31/12/2018, son en su mayoría las primarias, Lo anterior afecta la razonabilidad de los estados financieros. 
Acción 1 - Actividad 2.</t>
  </si>
  <si>
    <t>H10AF18. Cuenta 1710 Bienes de Uso Público en Servicio, inventario vías secundarias y terciarias. Administrativo.
A 31 de diciembre de 2018, el valor registrado en las cuentas “1710 Bienes de uso Público e Históricos y Culturales – Bienes de Uso Público en Servicio y 3105 Patrimonio de las Entidades de Gobierno – Capital Fiscal o 3110 Patrimonio de las Entidades de Gobierno – Resultados del ejercicio” según corresponda, por $22.864.045.3 millones, los cuales presentan incertidumbre en cuantía indeterminada, por falta de gestión efectiva de la Entidad, actualización de la base de datos y/o  inventarios de las vías de orden secundario y terciario a lo largo del país; así como falta de una debida y oportuna articulación con los demás actores involucrados para tal efecto. Las vías que han identificado a 31/12/2018, son en su mayoría las primarias, Lo anterior afecta la razonabilidad de los estados financieros. 
Acción 1 - Actividad 3.</t>
  </si>
  <si>
    <t>H11AF18. Registro de Bienes de Uso Público en Servicio – Entregados a Terceros. Administrativo.
Las cuentas “1710 Bienes de uso Público e Históricos y Culturales – Bienes de Uso Público en Servicio y 3105 Patrimonio de las Entidades de Gobierno – Capital Fiscal” se encuentran sobreestimadas en $5.299.058.8 millones, valor que corresponde a los bienes de uso público entregados a terceros, a la Agencia Nacional de Infraestructura ANI, Instituto Financiero para el Desarrollo de Santander - IDESAN y al Instituto de Infraestructura y Concesiones de Cundinamarca – ICCU. Dichos BUP de acuerdo con la nueva normativa contable (NICSP) deberían estar registrados en las entidades que los recibieron, formando parte de sus activos.
A pesar de que la entidad cuenta con el plazo señalado para surtir la depuración, esto afecta la razonabilidad de los estados financieros mientras se realiza la misma.
Acción 1 - Actividad 1.</t>
  </si>
  <si>
    <t>H11AF18. Registro de Bienes de Uso Público en Servicio – Entregados a Terceros. Administrativo.
Las cuentas “1710 Bienes de uso Público e Históricos y Culturales – Bienes de Uso Público en Servicio y 3105 Patrimonio de las Entidades de Gobierno – Capital Fiscal” se encuentran sobreestimadas en $5.299.058.8 millones, valor que corresponde a los bienes de uso público entregados a terceros, a la Agencia Nacional de Infraestructura ANI, Instituto Financiero para el Desarrollo de Santander - IDESAN y al Instituto de Infraestructura y Concesiones de Cundinamarca – ICCU. Dichos BUP de acuerdo con la nueva normativa contable (NICSP) deberían estar registrados en las entidades que los recibieron, formando parte de sus activos.
A pesar de que la entidad cuenta con el plazo señalado para surtir la depuración, esto afecta la razonabilidad de los estados financieros mientras se realiza la misma.
Acción 1 - Actividad 2.</t>
  </si>
  <si>
    <t xml:space="preserve">H11AF18. Registro de Bienes de Uso Público en Servicio – Entregados a Terceros. Administrativo.
Las cuentas “1710 Bienes de uso Público e Históricos y Culturales – Bienes de Uso Público en Servicio y 3105 Patrimonio de las Entidades de Gobierno – Capital Fiscal” se encuentran sobreestimadas en $5.299.058.8 millones, valor que corresponde a los bienes de uso público entregados a terceros, a la Agencia Nacional de Infraestructura ANI, Instituto Financiero para el Desarrollo de Santander - IDESAN y al Instituto de Infraestructura y Concesiones de Cundinamarca – ICCU. Dichos BUP de acuerdo con la nueva normativa contable (NICSP) deberían estar registrados en las entidades que los recibieron, formando parte de sus activos.
A pesar de que la entidad cuenta con el plazo señalado para surtir la depuración, esto afecta la razonabilidad de los estados financieros mientras se realiza la misma.
Acción 1 - Actividad 3.
</t>
  </si>
  <si>
    <t>H12AF18. Reconocimiento Terrenos subcuentas de la cuenta 1710 Bienes de Uso Público en Servicio. Administrativo. 
Existe incertidumbre en cuanto al valor que se encuentra registrado a 31/12/2018 en las subcuentas 171001 Bienes de Uso Público Red Carretera por $21.672.040 millones, 171006 Red Férrea por $86.704.9 millones, 171007 Red Fluvial por $474.035.3 millones y 171008 Red Marítima por $496.997.2 millones y menor valor registrado en la cuenta 171014 Bienes de Uso Público en Servicio  – Terrenos con saldo $134.267.8 millones, pues el valor registrado contablemente para los tramos de las vías no muestran por separado el valor de los terrenos sobre los cuales se encuentran construidos.
Acción 1 - Actividad 1.</t>
  </si>
  <si>
    <t>H12AF18. Reconocimiento Terrenos subcuentas de la cuenta 1710 Bienes de Uso Público en Servicio. Administrativo. 
Existe incertidumbre en cuanto al valor que se encuentra registrado a 31/12/2018 en las subcuentas 171001 Bienes de Uso Público Red Carretera por $21.672.040 millones, 171006 Red Férrea por $86.704.9 millones, 171007 Red Fluvial por $474.035.3 millones y 171008 Red Marítima por $496.997.2 millones y menor valor registrado en la cuenta 171014 Bienes de Uso Público en Servicio  – Terrenos con saldo $134.267.8 millones, pues el valor registrado contablemente para los tramos de las vías no muestran por separado el valor de los terrenos sobre los cuales se encuentran construidos.
Acción 1 - Actividad 2.</t>
  </si>
  <si>
    <t>H12AF18. Reconocimiento Terrenos subcuentas de la cuenta 1710 Bienes de Uso Público en Servicio. Administrativo. 
Existe incertidumbre en cuanto al valor que se encuentra registrado a 31/12/2018 en las subcuentas 171001 Bienes de Uso Público Red Carretera por $21.672.040 millones, 171006 Red Férrea por $86.704.9 millones, 171007 Red Fluvial por $474.035.3 millones y 171008 Red Marítima por $496.997.2 millones y menor valor registrado en la cuenta 171014 Bienes de Uso Público en Servicio  – Terrenos con saldo $134.267.8 millones, pues el valor registrado contablemente para los tramos de las vías no muestran por separado el valor de los terrenos sobre los cuales se encuentran construidos.
Acción 1 - Actividad 3.</t>
  </si>
  <si>
    <t xml:space="preserve">H13AF18. Depreciación BUP en Servicio – Predios.  Administrativo.
Las cuentas “5364 Gastos – Deterioro, Depreciaciones Amortizaciones y Provisiones – Depreciación de Bienes de Uso público y 1785 Activos – Bienes de Uso Público e Históricos y Culturales – Depreciación Acumulada de Bienes de Uso Público” presentan incertidumbre sobre el mayor valor que se encuentra depreciado por esta causa. 
Lo anterior por deficiencias en la gestión para acogerse al nuevo marco normativo contable, lo cual afecta la razonabilidad de los estados financieros.
Acción 1 - Actividad 1.
</t>
  </si>
  <si>
    <t xml:space="preserve">H13AF18. Depreciación BUP en Servicio – Predios.  Administrativo.
Las cuentas “5364 Gastos – Deterioro, Depreciaciones Amortizaciones y Provisiones – Depreciación de Bienes de Uso público y 1785 Activos – Bienes de Uso Público e Históricos y Culturales – Depreciación Acumulada de Bienes de Uso Público” presentan incertidumbre sobre el mayor valor que se encuentra depreciado por esta causa. 
Lo anterior por deficiencias en la gestión para acogerse al nuevo marco normativo contable, lo cual afecta la razonabilidad de los estados financieros.
Acción 1 - Actividad 2.
</t>
  </si>
  <si>
    <t xml:space="preserve">H13AF18. Depreciación BUP en Servicio – Predios.  Administrativo.
Las cuentas “5364 Gastos – Deterioro, Depreciaciones Amortizaciones y Provisiones – Depreciación de Bienes de Uso público y 1785 Activos – Bienes de Uso Público e Históricos y Culturales – Depreciación Acumulada de Bienes de Uso Público” presentan incertidumbre sobre el mayor valor que se encuentra depreciado por esta causa. 
Lo anterior por deficiencias en la gestión para acogerse al nuevo marco normativo contable, lo cual afecta la razonabilidad de los estados financieros.
Acción 1 - Actividad 3.
</t>
  </si>
  <si>
    <t xml:space="preserve">H16AF18. Recursos Entregados en Administración. Administrativo.
De la circularización realizada a 15 entidades se observó que, a 31 de diciembre de 2017 y 31 de diciembre de 2018, las cuentas “190801001 Otros Activos - Recursos entregados en administración y 470510 operaciones Interinstitucionales – Fondos Recibidos- Inversión o 190801002 Otros Activos - Recursos entregados en administración- Cuenta Única Nacional” según corresponda, se encuentran sobreestimadas en $523.851.1 millones y $751.757.4 millones, respectivamente...
Además, se evidencia que en el Manual de Políticas Contables adoptado por el INVIAS no se estableció reglamentación sobre los recursos entregados en administración.
Acción 1 - Actividad 1.
</t>
  </si>
  <si>
    <t xml:space="preserve">H16AF18. Recursos Entregados en Administración. Administrativo.
De la circularización realizada a 15 entidades se observó que, a 31 de diciembre de 2017 y 31 de diciembre de 2018, las cuentas “190801001 Otros Activos - Recursos entregados en administración y 470510 operaciones Interinstitucionales – Fondos Recibidos- Inversión o 190801002 Otros Activos - Recursos entregados en administración- Cuenta Única Nacional” según corresponda, se encuentran sobreestimadas en $523.851.1 millones y $751.757.4 millones, respectivamente...
Además, se evidencia que en el Manual de Políticas Contables adoptado por el INVIAS no se estableció reglamentación sobre los recursos entregados en administración.
Acción 1 - Actividad 2.
</t>
  </si>
  <si>
    <t xml:space="preserve">H16AF18. Recursos Entregados en Administración. Administrativo.
De la circularización realizada a 15 entidades se observó que, a 31 de diciembre de 2017 y 31 de diciembre de 2018, las cuentas “190801001 Otros Activos - Recursos entregados en administración y 470510 operaciones Interinstitucionales – Fondos Recibidos- Inversión o 190801002 Otros Activos - Recursos entregados en administración- Cuenta Única Nacional” según corresponda, se encuentran sobreestimadas en $523.851.1 millones y $751.757.4 millones, respectivamente...
Además, se evidencia que en el Manual de Políticas Contables adoptado por el INVIAS no se estableció reglamentación sobre los recursos entregados en administración.
Acción 1 - Actividad 3.
</t>
  </si>
  <si>
    <t>H17AF18. Cuentas por Pagar- Créditos Judiciales. Administrativo.
A 31 de diciembre de 2018 se estableció que las cuentas “2460 Cuentas por Pagar – Créditos Judiciales y 3110 Patrimonio – Patrimonio de las Entidades de Gobierno – Resultados del Ejercicio” se encuentran subestimadas, pues al comparar el saldo por $267.625.2 millones, según cuadro suministrado por la oficina Jurídica a la CGR, contra el saldo contable por $267.600.4 millones, reportado a contabilidad con el oficio OAJ 6855 08/02/2019, se presenta un menor valor en los registros contables por $24.8 millones.
Acción 1 - Actividad 1.</t>
  </si>
  <si>
    <t>H17AF18. Cuentas por Pagar- Créditos Judiciales. Administrativo.
A 31 de diciembre de 2018 se estableció que las cuentas “2460 Cuentas por Pagar – Créditos Judiciales y 3110 Patrimonio – Patrimonio de las Entidades de Gobierno – Resultados del Ejercicio” se encuentran subestimadas, pues al comparar el saldo por $267.625.2 millones, según cuadro suministrado por la oficina Jurídica a la CGR, contra el saldo contable por $267.600.4 millones, reportado a contabilidad con el oficio OAJ 6855 08/02/2019, se presenta un menor valor en los registros contables por $24.8 millones.
Acción 1 - Actividad 2.</t>
  </si>
  <si>
    <t>H18AF18. Provisiones – Litigios y Demandas. Administrativo con presunta incidencia disciplinaria.
Al cruzar la provisión registrada en el sistema único de gestión e información litigiosa del estado EKOGUI de la Agencia Nacional de Defensa Jurídica del Estado por valor de $8.907.779.6 millones, contra el saldo contable a 31 de diciembre de 2018 , por $1.029.221.3 millones, se determinó una diferencia de $7.878.558.3 millones. Lo anterior significa que las cuentas “2701 Provisiones – Litigios y Demandas y 3110 Patrimonio – Patrimonio de las Entidades de Gobierno – Resultados del Ejercicio” están subestimadas en la misma cuantía.
Esta situación que afecta la razonabilidad de los estados financieros, tiene presunta incidencia disciplinaria por la posible inobservancia de los artículos 3 y 5 del Decreto 2052 del 16 de octubre de 2014, y los artículos 6 y 7 de la Resolución 353 del 01 de Noviembre de 2016 ambas normas de la Agencia Nacional de Defensa Jurídica del Estado y el Marco Normativo para entidades de Gobierno.
Acción 1 - Actividad 1.</t>
  </si>
  <si>
    <t>H18AF18. Provisiones – Litigios y Demandas. Administrativo con presunta incidencia disciplinaria.
Al cruzar la provisión registrada en el sistema único de gestión e información litigiosa del estado EKOGUI de la Agencia Nacional de Defensa Jurídica del Estado por valor de $8.907.779.6 millones, contra el saldo contable a 31 de diciembre de 2018 , por $1.029.221.3 millones, se determinó una diferencia de $7.878.558.3 millones. Lo anterior significa que las cuentas “2701 Provisiones – Litigios y Demandas y 3110 Patrimonio – Patrimonio de las Entidades de Gobierno – Resultados del Ejercicio” están subestimadas en la misma cuantía.
Esta situación que afecta la razonabilidad de los estados financieros, tiene presunta incidencia disciplinaria por la posible inobservancia de los artículos 3 y 5 del Decreto 2052 del 16 de octubre de 2014, y los artículos 6 y 7 de la Resolución 353 del 01 de Noviembre de 2016 ambas normas de la Agencia Nacional de Defensa Jurídica del Estado y el Marco Normativo para entidades de Gobierno.
Acción 1 - Actividad 2.</t>
  </si>
  <si>
    <t>H19AF18. Provisiones – Litigios y Demandas, Procesos con Fallo en Primera Instancia. Administrativo con presunta incidencia disciplinaria.
A 31 de diciembre de 2018, las cuentas “2701 Provisiones – Litigios y Demandas y 3110 Patrimonio – Patrimonio de las Entidades de Gobierno – Resultados del Ejercicio”  presentan incertidumbre en el valor que se dejó de registrar, pues existen 198 procesos cuyo fallo en primera instancia fue desfavorable para el INVÍAS, de los cuales 78 no se encuentran provisionados, no obstante lo establecido el literal b del artículo 8° de la Resolución 353 del 01 de noviembre de 2016, expedida por la Agencia Nacional de Defensa Jurídica del Estado, lo cual afecta la razonabilidad de los estados contables. 
Acción 1 - Actividad 1.</t>
  </si>
  <si>
    <t>H19AF18. Provisiones – Litigios y Demandas, Procesos con Fallo en Primera Instancia. Administrativo con presunta incidencia disciplinaria.
A 31 de diciembre de 2018, las cuentas “2701 Provisiones – Litigios y Demandas y 3110 Patrimonio – Patrimonio de las Entidades de Gobierno – Resultados del Ejercicio”  presentan incertidumbre en el valor que se dejó de registrar, pues existen 198 procesos cuyo fallo en primera instancia fue desfavorable para el INVÍAS, de los cuales 78 no se encuentran provisionados, no obstante lo establecido el literal b del artículo 8° de la Resolución 353 del 01 de noviembre de 2016, expedida por la Agencia Nacional de Defensa Jurídica del Estado, lo cual afecta la razonabilidad de los estados contables. 
Acción 1 - Actividad 2.</t>
  </si>
  <si>
    <t>H20AF18. Reporte SIRECI, Provisiones – Litigios y Demandas.  Administrativo.
Del cruce entre el saldo de la provisión de los procesos judiciales en contra, diligenciado por el INVÍAS en el formato 9 de la Rendición de Cuenta del SIRECI de la CGR a 31 de diciembre de 2018, se observó que en dicho sistema el INVIAS reportó  una provisión por $3.734.012.1 millones, los cuales no coinciden con el valor del eKOGUI por $8.907.779.6 millones ni con el valor registrado en los Estados Contables por $1.029.221.3 millones.
Acción 1 - Actividad 1.</t>
  </si>
  <si>
    <t>H20AF18. Reporte SIRECI, Provisiones – Litigios y Demandas.  Administrativo.
Del cruce entre el saldo de la provisión de los procesos judiciales en contra, diligenciado por el INVÍAS en el formato 9 de la Rendición de Cuenta del SIRECI de la CGR a 31 de diciembre de 2018, se observó que en dicho sistema el INVIAS reportó  una provisión por $3.734.012.1 millones, los cuales no coinciden con el valor del eKOGUI por $8.907.779.6 millones ni con el valor registrado en los Estados Contables por $1.029.221.3 millones.
Acción 1 - Actividad 2.</t>
  </si>
  <si>
    <t>H22AF18. Cuentas de Orden. Administrativo con presunta incidencia disciplinaria.
A 31 de diciembre de 2018 se presentan diferencias en las cuentas de orden, pues al cruzar el valor de los procesos reportados en el eKOGUI que arrojaban calificaciones del riesgo medio bajo y bajo, cuyo valor de pretensiones era de $4.425.774.3 millones contra el saldo según contabilidad por $2.107.669.2 millones. 
Se estableció que las cuentas “9120 Cuentas de Orden Acreedoras – Pasivos Contingentes – Litigios y Mecanismos Alternativos de Solución de conflictos y 9905 Acreedoras por Contra – Pasivos Contingentes por contra”, se encuentran subestimadas en $2.318.105.1 millones.
Esta situación tiene presunta incidencia disciplinaria por la posible inobservancia de los artículos artículo 3 y 5 del Decreto 2052 del 16 de octubre de 2016 y artículos 6 y 7 de la Resolución 353 del 01 de Noviembre de 2016, ambas de la Agencia Nacional de Defensa Jurídica del Estado y el Marco Normativo para entidades de Gobierno.
Acción 1 - Actividad 1.</t>
  </si>
  <si>
    <t>H22AF18. Cuentas de Orden. Administrativo con presunta incidencia disciplinaria.
A 31 de diciembre de 2018 se presentan diferencias en las cuentas de orden, pues al cruzar el valor de los procesos reportados en el eKOGUI que arrojaban calificaciones del riesgo medio bajo y bajo, cuyo valor de pretensiones era de $4.425.774.3 millones contra el saldo según contabilidad por $2.107.669.2 millones. 
Se estableció que las cuentas “9120 Cuentas de Orden Acreedoras – Pasivos Contingentes – Litigios y Mecanismos Alternativos de Solución de conflictos y 9905 Acreedoras por Contra – Pasivos Contingentes por contra”, se encuentran subestimadas en $2.318.105.1 millones.
Esta situación tiene presunta incidencia disciplinaria por la posible inobservancia de los artículos artículo 3 y 5 del Decreto 2052 del 16 de octubre de 2016 y artículos 6 y 7 de la Resolución 353 del 01 de Noviembre de 2016, ambas de la Agencia Nacional de Defensa Jurídica del Estado y el Marco Normativo para entidades de Gobierno.....
Acción 1 - Actividad 2.</t>
  </si>
  <si>
    <t>H23AF18. Notas a los Estados Financieros. Administrativo con presunta incidencia disciplinaria.
Las Notas a los Estados Financieros de  las, Propiedades, Planta y Equipo; de los Bienes de Uso Público y de las Provisiones y Pasivos contingentes, producto de la revelación de los procesos en contra del INVÍAS a 31 de diciembre de 2018, no reflejan la información suficiente que sirva de complemento a la interpretación y entendimiento de las cifras plasmadas en los estados financieros, como se debe hacer en cumplimiento a las normas internacionales para el sector público NICSP y al manual de políticas contables para esta entidad. No se cumple ninguna de las siguientes disposiciones del Manual de Políticas Contables de la Entidad sobre el contenido de estas notas a los estados financieros:
Propiedades, Planta y Equipo:
Bienes de Uso Público en Construcción:
Bienes de Uso Público en Servicio:
Sobre Provisiones:
Sobre Pasivos Contingentes: 
Este hallazgo tiene una presunta incidencia disciplinaria, toda vez que pudo haberse incumplido la Resolución 484 de 2017 por la cual se modifica la Resolución 533 de 2015 y el Instructivo 002 Numeral 3. Revelaciones, expedido por la Contaduría General de la Nación.
Acción 1 - Actividad 1.</t>
  </si>
  <si>
    <t>H23AF18. Notas a los Estados Financieros. Administrativo con presunta incidencia disciplinaria.
Las Notas a los Estados Financieros de  las, Propiedades, Planta y Equipo; de los Bienes de Uso Público y de las Provisiones y Pasivos contingentes, producto de la revelación de los procesos en contra del INVÍAS a 31 de diciembre de 2018, no reflejan la información suficiente que sirva de complemento a la interpretación y entendimiento de las cifras plasmadas en los estados financieros, como se debe hacer en cumplimiento a las normas internacionales para el sector público NICSP y al manual de políticas contables para esta entidad. No se cumple ninguna de las siguientes disposiciones del Manual de Políticas Contables de la Entidad sobre el contenido de estas notas a los estados financieros:
Propiedades, Planta y Equipo:
Bienes de Uso Público en Construcción:
Bienes de Uso Público en Servicio:
Sobre Provisiones:
Sobre Pasivos Contingentes: 
Este hallazgo tiene una presunta incidencia disciplinaria, toda vez que pudo haberse incumplido la Resolución 484 de 2017 por la cual se modifica la Resolución 533 de 2015 y el Instructivo 002 Numeral 3. Revelaciones, expedido por la Contaduría General de la Nación.
Acción 1 - Actividad 2.</t>
  </si>
  <si>
    <t xml:space="preserve">
H24AF18. Implementación de Normas Internacionales de Contabilidad Pública. Administrativo con presunta incidencia disciplinaria.
Mediante Contrato 01290, firmado el 22 de noviembre de 2017, el INVÍAS contrató la “Consultoría para la asesoría y acompañamiento en la adopción e implementación de normas internacionales de contabilidad para el sector público NICSP en el Instituto Nacional de Vías.
Respecto a la ejecución del contrato se observó: ...
Lo anterior, conllevó a que no se observaran en las políticas contables del INVIAS cambios referentes a aspectos tales como:
- Medición inicial de los préstamos por pagar.
- Medición inicial de las provisiones.
- Indicios de deterioro del valor de los activos no generadores de efectivo.
- Reversión de las pérdidas por deterioro del valor de los activos no generadores de efectivo.
</t>
  </si>
  <si>
    <t>H25AF18. Techo Reserva Presupuestal Rubro Inversión. Administrativo. 
La apropiación definitiva del presupuesto de inversión de la vigencia 2018 fue por $2.227.526.6 millones, de los cuales constituyeron reserva presupuestal Inversión por $617.943.2 millones, equivalente al 20.57% del presupuesto de inversión del año anterior, superando en 5.57% el tope establecido en el artículo 9 de la Ley 225 de 1995 en una suma correspondiente a $167.274.8 millones.
Acción 1 - Actividad 1.</t>
  </si>
  <si>
    <t>H25AF18. Techo Reserva Presupuestal Rubro Inversión. Administrativo. 
La apropiación definitiva del presupuesto de inversión de la vigencia 2018 fue por $2.227.526.6 millones, de los cuales constituyeron reserva presupuestal Inversión por $617.943.2 millones, equivalente al 20.57% del presupuesto de inversión del año anterior, superando en 5.57% el tope establecido en el artículo 9 de la Ley 225 de 1995 en una suma correspondiente a $167.274.8 millones.
Acción 1 - Actividad 2.</t>
  </si>
  <si>
    <t>H25AF18. Techo Reserva Presupuestal Rubro Inversión. Administrativo. 
La apropiación definitiva del presupuesto de inversión de la vigencia 2018 fue por $2.227.526.6 millones, de los cuales constituyeron reserva presupuestal Inversión por $617.943.2 millones, equivalente al 20.57% del presupuesto de inversión del año anterior, superando en 5.57% el tope establecido en el artículo 9 de la Ley 225 de 1995 en una suma correspondiente a $167.274.8 millones.
Acción 1 - Actividad 3.</t>
  </si>
  <si>
    <t>H25AF18. Techo Reserva Presupuestal Rubro Inversión. Administrativo. 
La apropiación definitiva del presupuesto de inversión de la vigencia 2018 fue por $2.227.526.6 millones, de los cuales constituyeron reserva presupuestal Inversión por $617.943.2 millones, equivalente al 20.57% del presupuesto de inversión del año anterior, superando en 5.57% el tope establecido en el artículo 9 de la Ley 225 de 1995 en una suma correspondiente a $167.274.8 millones.
Acción 1 - Actividad 4.</t>
  </si>
  <si>
    <t>H25AF18. Techo Reserva Presupuestal Rubro Inversión. Administrativo. 
La apropiación definitiva del presupuesto de inversión de la vigencia 2018 fue por $2.227.526.6 millones, de los cuales constituyeron reserva presupuestal Inversión por $617.943.2 millones, equivalente al 20.57% del presupuesto de inversión del año anterior, superando en 5.57% el tope establecido en el artículo 9 de la Ley 225 de 1995 en una suma correspondiente a $167.274.8 millones.
Acción 2.</t>
  </si>
  <si>
    <t xml:space="preserve">H26AF18. Reservas Presupuestal de 2017 no ejecutadas en el 2018. Administrativo con presunta incidencia disciplinaria. 
Respecto de la constitución de Reservas de la vigencia 2017, se registró un monto “valor actual” de $316.163.4 millones para cancelar en la vigencia 2018, de las entidad informó que quedó un “saldo por utilizar” por $63.552.3 millones,  en consecuencia procedió el fenecimiento acorde a lo establecido en el artículo 2.8.1.7.3.3 del Decreto 1068 de 2015.
Sin embargo,   y a pesar de haberse solicitado  por la auditoría de la CGR,  de la relación enviada, en la mayoría de los casos  no indican las razones por las cuales no se pagaron esos compromisos que dieron origen a las reservas presupuestales,  para algunos casos se indicó contrato terminado”. Además, no se observa que se haya dado cumplimiento  con los artículos 2.8.1.7.3.3 y  2.8.1.7.3.4., del Decreto 1068 de  2015, sin aportar Actas de cancelación y modificación de las reservas presupuestales. 
Acción 1 - Actividad 1.
</t>
  </si>
  <si>
    <t xml:space="preserve">H26AF18. Reservas Presupuestal de 2017 no ejecutadas en el 2018. Administrativo con presunta incidencia disciplinaria. 
Respecto de la constitución de Reservas de la vigencia 2017, se registró un monto “valor actual” de $316.163.4 millones para cancelar en la vigencia 2018, de las entidad informó que quedó un “saldo por utilizar” por $63.552.3 millones,  en consecuencia procedió el fenecimiento acorde a lo establecido en el artículo 2.8.1.7.3.3 del Decreto 1068 de 2015.
Sin embargo,   y a pesar de haberse solicitado  por la auditoría de la CGR,  de la relación enviada, en la mayoría de los casos  no indican las razones por las cuales no se pagaron esos compromisos que dieron origen a las reservas presupuestales,  para algunos casos se indicó contrato terminado”. Además, no se observa que se haya dado cumplimiento  con los artículos 2.8.1.7.3.3 y  2.8.1.7.3.4., del Decreto 1068 de  2015, sin aportar Actas de cancelación y modificación de las reservas presupuestales. 
Acción 1 - Actividad 2.
</t>
  </si>
  <si>
    <t xml:space="preserve">H26AF18. Reservas Presupuestal de 2017 no ejecutadas en el 2018. Administrativo con presunta incidencia disciplinaria. 
Respecto de la constitución de Reservas de la vigencia 2017, se registró un monto “valor actual” de $316.163.4 millones para cancelar en la vigencia 2018, de las entidad informó que quedó un “saldo por utilizar” por $63.552.3 millones,  en consecuencia procedió el fenecimiento acorde a lo establecido en el artículo 2.8.1.7.3.3 del Decreto 1068 de 2015.
Sin embargo,   y a pesar de haberse solicitado  por la auditoría de la CGR,  de la relación enviada, en la mayoría de los casos  no indican las razones por las cuales no se pagaron esos compromisos que dieron origen a las reservas presupuestales,  para algunos casos se indicó contrato terminado”. Además, no se observa que se haya dado cumplimiento  con los artículos 2.8.1.7.3.3 y  2.8.1.7.3.4., del Decreto 1068 de  2015, sin aportar Actas de cancelación y modificación de las reservas presupuestales. 
Acción 1 - Actividad 3.
</t>
  </si>
  <si>
    <t xml:space="preserve">H26AF18. Reservas Presupuestal de 2017 no ejecutadas en el 2018. Administrativo con presunta incidencia disciplinaria. 
Respecto de la constitución de Reservas de la vigencia 2017, se registró un monto “valor actual” de $316.163.4 millones para cancelar en la vigencia 2018, de las entidad informó que quedó un “saldo por utilizar” por $63.552.3 millones,  en consecuencia procedió el fenecimiento acorde a lo establecido en el artículo 2.8.1.7.3.3 del Decreto 1068 de 2015.
Sin embargo,   y a pesar de haberse solicitado  por la auditoría de la CGR,  de la relación enviada, en la mayoría de los casos  no indican las razones por las cuales no se pagaron esos compromisos que dieron origen a las reservas presupuestales,  para algunos casos se indicó contrato terminado”. Además, no se observa que se haya dado cumplimiento  con los artículos 2.8.1.7.3.3 y  2.8.1.7.3.4., del Decreto 1068 de  2015, sin aportar Actas de cancelación y modificación de las reservas presupuestales. 
Acción 1 - Actividad 4.
</t>
  </si>
  <si>
    <t xml:space="preserve">H27AF18. Vigencias futuras – Consistencia de la información. Administrativo con incidencia disciplinaria y solicitud de Proceso Administrativo Sancionatorio (PAS).
Respecto a las vigencias futuras, apropiadas en años anteriores a 2017 y que no fueron utilizadas en el 2.018, a pesar de que estas se constituyen para asegurar la ejecución de proyectos de infraestructura o grandes proyectos, que abarcan más de una vigencia, se estableció que, la información, justificación, registro, legalización, seguimiento y control que efectúa la entidad sobre estas, es insuficiente, presenta debilidades e inconsistencias.
Lo anterior ya que al analizar y consolidar la información reportada por el INVIAS y los soportes de justificación de las apropiaciones requeridas para asumir obligaciones con cargo a otras vigencias, se encontró que a los requerimientos de la auditoría, la entidad reporta datos no concordantes para algunos ítems, ni respecto del número de contratos, ni para la apropiación por vigencias....
Teniendo en cuenta lo anterior y lo establecido en el Manual de Funciones (Resolución 3104 del 24 de junio de 2008) para el área de gestión y seguimiento presupuestal, se genera un presunto alcance disciplinario respecto a lo consagrado en el artículo 35 de la Ley 734 de 2002, el artículo 101 de la Ley 42 de 1993 y para solicitud de Proceso Administrativo Sancionatorio.
Acción 1 - Actividad 1.
</t>
  </si>
  <si>
    <t xml:space="preserve">H27AF18. Vigencias futuras – Consistencia de la información. Administrativo con incidencia disciplinaria y solicitud de Proceso Administrativo Sancionatorio (PAS).
Respecto a las vigencias futuras, apropiadas en años anteriores a 2017 y que no fueron utilizadas en el 2.018, a pesar de que estas se constituyen para asegurar la ejecución de proyectos de infraestructura o grandes proyectos, que abarcan más de una vigencia, se estableció que, la información, justificación, registro, legalización, seguimiento y control que efectúa la entidad sobre estas, es insuficiente, presenta debilidades e inconsistencias.
Lo anterior ya que al analizar y consolidar la información reportada por el INVIAS y los soportes de justificación de las apropiaciones requeridas para asumir obligaciones con cargo a otras vigencias, se encontró que a los requerimientos de la auditoría, la entidad reporta datos no concordantes para algunos ítems, ni respecto del número de contratos, ni para la apropiación por vigencias....
Teniendo en cuenta lo anterior y lo establecido en el Manual de Funciones (Resolución 3104 del 24 de junio de 2008) para el área de gestión y seguimiento presupuestal, se genera un presunto alcance disciplinario respecto a lo consagrado en el artículo 35 de la Ley 734 de 2002, el artículo 101 de la Ley 42 de 1993 y para solicitud de Proceso Administrativo Sancionatorio.
Acción 1 - Actividad 2.
</t>
  </si>
  <si>
    <t xml:space="preserve">H27AF18. Vigencias futuras – Consistencia de la información. Administrativo con incidencia disciplinaria y solicitud de Proceso Administrativo Sancionatorio (PAS).
Respecto a las vigencias futuras, apropiadas en años anteriores a 2017 y que no fueron utilizadas en el 2.018, a pesar de que estas se constituyen para asegurar la ejecución de proyectos de infraestructura o grandes proyectos, que abarcan más de una vigencia, se estableció que, la información, justificación, registro, legalización, seguimiento y control que efectúa la entidad sobre estas, es insuficiente, presenta debilidades e inconsistencias.
Lo anterior ya que al analizar y consolidar la información reportada por el INVIAS y los soportes de justificación de las apropiaciones requeridas para asumir obligaciones con cargo a otras vigencias, se encontró que a los requerimientos de la auditoría, la entidad reporta datos no concordantes para algunos ítems, ni respecto del número de contratos, ni para la apropiación por vigencias....
Teniendo en cuenta lo anterior y lo establecido en el Manual de Funciones (Resolución 3104 del 24 de junio de 2008) para el área de gestión y seguimiento presupuestal, se genera un presunto alcance disciplinario respecto a lo consagrado en el artículo 35 de la Ley 734 de 2002, el artículo 101 de la Ley 42 de 1993 y para solicitud de Proceso Administrativo Sancionatorio.
Acción 2.
</t>
  </si>
  <si>
    <t xml:space="preserve">H28AF18. Adición presupuestal, Proyecto Aeropuerto El Edén- Club Campestre- Armenia y  Proyecto Paso Nacional. Administrativo con presunta a incidencia disciplinaria.
La entidad omitió adelantar el trámite para la aprobación de vigencia futura.
Con lo identificado presuntamente se transgredió el Principio de Anualidad, toda vez que  aunque la entidad indica en el adicional al contrato que dichos recursos serán ejecutados en su totalidad en dicha vigencia, tal ejecución  o se dio, máxime si se tiene en cuenta que al momento de la adición, ni siquiera se había iniciado la ejecución de los recursos asignados para la vigencia por $9.200.0 millones.
Situación que presuntamente  contraviene el Principio de Anualidad  del Estatuto Orgánico de Presupuesto  teniendo en cuenta lo previsto en la Circular Externa 043 de 2.008 del Ministerio de Hacienda y Crédito Público, que dispone:...
Decreto 1068 de 2.015.  Artículo 2.8.1.7.1.1
Circular Externa 043 de 2.008. Ministerio de Hacienda y Crédito Público
Acción 1 - Actividad 2.
</t>
  </si>
  <si>
    <t xml:space="preserve">H28AF18. Adición presupuestal, Proyecto Aeropuerto El Edén- Club Campestre- Armenia y  Proyecto Paso Nacional. Administrativo con presunta a incidencia disciplinaria.
La entidad omitió adelantar el trámite para la aprobación de vigencia futura.
Con lo identificado presuntamente se transgredió el Principio de Anualidad, toda vez que  aunque la entidad indica en el adicional al contrato que dichos recursos serán ejecutados en su totalidad en dicha vigencia, tal ejecución  o se dio, máxime si se tiene en cuenta que al momento de la adición, ni siquiera se había iniciado la ejecución de los recursos asignados para la vigencia por $9.200.0 millones.
Situación que presuntamente  contraviene el Principio de Anualidad  del Estatuto Orgánico de Presupuesto  teniendo en cuenta lo previsto en la Circular Externa 043 de 2.008 del Ministerio de Hacienda y Crédito Público, que dispone:...
Decreto 1068 de 2.015.  Artículo 2.8.1.7.1.1
Circular Externa 043 de 2.008. Ministerio de Hacienda y Crédito Público
Acción 1 - Actividad 3.
</t>
  </si>
  <si>
    <t xml:space="preserve">H28AF18. Adición presupuestal, Proyecto Aeropuerto El Edén- Club Campestre- Armenia y  Proyecto Paso Nacional. Administrativo con presunta a incidencia disciplinaria.
La entidad omitió adelantar el trámite para la aprobación de vigencia futura.
Con lo identificado presuntamente se transgredió el Principio de Anualidad, toda vez que  aunque la entidad indica en el adicional al contrato que dichos recursos serán ejecutados en su totalidad en dicha vigencia, tal ejecución  o se dio, máxime si se tiene en cuenta que al momento de la adición, ni siquiera se había iniciado la ejecución de los recursos asignados para la vigencia por $9.200.0 millones.
Situación que presuntamente  contraviene el Principio de Anualidad  del Estatuto Orgánico de Presupuesto  teniendo en cuenta lo previsto en la Circular Externa 043 de 2.008 del Ministerio de Hacienda y Crédito Público, que dispone:...
Decreto 1068 de 2.015.  Artículo 2.8.1.7.1.1
Circular Externa 043 de 2.008. Ministerio de Hacienda y Crédito Público
Acción 1 - Actividad 4.
</t>
  </si>
  <si>
    <t xml:space="preserve">H28AF18. Adición presupuestal, Proyecto Aeropuerto El Edén- Club Campestre- Armenia y  Proyecto Paso Nacional. Administrativo con presunta a incidencia disciplinaria.
La entidad omitió adelantar el trámite para la aprobación de vigencia futura.
Con lo identificado presuntamente se transgredió el Principio de Anualidad, toda vez que  aunque la entidad indica en el adicional al contrato que dichos recursos serán ejecutados en su totalidad en dicha vigencia, tal ejecución  o se dio, máxime si se tiene en cuenta que al momento de la adición, ni siquiera se había iniciado la ejecución de los recursos asignados para la vigencia por $9.200.0 millones.
Situación que presuntamente  contraviene el Principio de Anualidad  del Estatuto Orgánico de Presupuesto  teniendo en cuenta lo previsto en la Circular Externa 043 de 2.008 del Ministerio de Hacienda y Crédito Público, que dispone:...
Decreto 1068 de 2.015.  Artículo 2.8.1.7.1.1
Circular Externa 043 de 2.008. Ministerio de Hacienda y Crédito Público
Acción 2.
</t>
  </si>
  <si>
    <t xml:space="preserve">H29AF18. Fenecimiento Rezago Presupuestal de 2017, Respaldo Presupuestal Contrato de Obra 2179-2016. Administrativo con presunta Incidencia disciplinaria. 
Para amparar el pago del citado contrato a 31/12/2017  el INVÍAS constituyó Reservas Presupuestales por  $3.366.7 millones y Cuentas por Pagar por $8.451.8 millones, equivalente a un rezago presupuestal de $11.818.6 millones; monto del cual, según la entidad  realizaron dos (2) pagos en el 2018 por $3.665.7 millones, lo que equivale decir, que $10.473.9 millones  de rezago de 2017 no fueron ejecutados en el 2018, por  tanto, de conformidad con lo establecido en el artículo 2.8.1.7.3.3 del Decreto 1068 de 2015 fenecieron.
Sin embargo, no se evidenció trámite presupuestal y registro  de cancelación y modificación de la reserva presupuestal y certificación de existencia de compromisos y obligaciones del INVÍAS relacionado con ese contrato, de conformidad con lo establecido en los artículos 2.8.1.7.3.3 y 2.8.1.7.3.4 del Decreto 1068 de 2015 y de acuerdo con conceptos de la Dirección General del Presupuesto Público Nacional, entre otros,  el Concepto 12116 del 8/11/1997 relacionado con Pasivos exigibles - Vigencias expiradas”.
Acción 1 - Actividad 1.
</t>
  </si>
  <si>
    <t xml:space="preserve">H29AF18. Fenecimiento Rezago Presupuestal de 2017, Respaldo Presupuestal Contrato de Obra 2179-2016. Administrativo con presunta Incidencia disciplinaria. 
Para amparar el pago del citado contrato a 31/12/2017  el INVÍAS constituyó Reservas Presupuestales por  $3.366.7 millones y Cuentas por Pagar por $8.451.8 millones, equivalente a un rezago presupuestal de $11.818.6 millones; monto del cual, según la entidad  realizaron dos (2) pagos en el 2018 por $3.665.7 millones, lo que equivale decir, que $10.473.9 millones  de rezago de 2017 no fueron ejecutados en el 2018, por  tanto, de conformidad con lo establecido en el artículo 2.8.1.7.3.3 del Decreto 1068 de 2015 fenecieron.
Sin embargo, no se evidenció trámite presupuestal y registro  de cancelación y modificación de la reserva presupuestal y certificación de existencia de compromisos y obligaciones del INVÍAS relacionado con ese contrato, de conformidad con lo establecido en los artículos 2.8.1.7.3.3 y 2.8.1.7.3.4 del Decreto 1068 de 2015 y de acuerdo con conceptos de la Dirección General del Presupuesto Público Nacional, entre otros,  el Concepto 12116 del 8/11/1997 relacionado con Pasivos exigibles - Vigencias expiradas”.
Acción 1 - Actividad 2.
</t>
  </si>
  <si>
    <t xml:space="preserve">H29AF18. Fenecimiento Rezago Presupuestal de 2017, Respaldo Presupuestal Contrato de Obra 2179-2016. Administrativo con presunta Incidencia disciplinaria. 
Para amparar el pago del citado contrato a 31/12/2017  el INVÍAS constituyó Reservas Presupuestales por  $3.366.7 millones y Cuentas por Pagar por $8.451.8 millones, equivalente a un rezago presupuestal de $11.818.6 millones; monto del cual, según la entidad  realizaron dos (2) pagos en el 2018 por $3.665.7 millones, lo que equivale decir, que $10.473.9 millones  de rezago de 2017 no fueron ejecutados en el 2018, por  tanto, de conformidad con lo establecido en el artículo 2.8.1.7.3.3 del Decreto 1068 de 2015 fenecieron.
Sin embargo, no se evidenció trámite presupuestal y registro  de cancelación y modificación de la reserva presupuestal y certificación de existencia de compromisos y obligaciones del INVÍAS relacionado con ese contrato, de conformidad con lo establecido en los artículos 2.8.1.7.3.3 y 2.8.1.7.3.4 del Decreto 1068 de 2015 y de acuerdo con conceptos de la Dirección General del Presupuesto Público Nacional, entre otros,  el Concepto 12116 del 8/11/1997 relacionado con Pasivos exigibles - Vigencias expiradas”.
Acción 1 - Actividad 3.
</t>
  </si>
  <si>
    <t xml:space="preserve">H29AF18. Fenecimiento Rezago Presupuestal de 2017, Respaldo Presupuestal Contrato de Obra 2179-2016. Administrativo con presunta Incidencia disciplinaria. 
Para amparar el pago del citado contrato a 31/12/2017  el INVÍAS constituyó Reservas Presupuestales por  $3.366.7 millones y Cuentas por Pagar por $8.451.8 millones, equivalente a un rezago presupuestal de $11.818.6 millones; monto del cual, según la entidad  realizaron dos (2) pagos en el 2018 por $3.665.7 millones, lo que equivale decir, que $10.473.9 millones  de rezago de 2017 no fueron ejecutados en el 2018, por  tanto, de conformidad con lo establecido en el artículo 2.8.1.7.3.3 del Decreto 1068 de 2015 fenecieron.
Sin embargo, no se evidenció trámite presupuestal y registro  de cancelación y modificación de la reserva presupuestal y certificación de existencia de compromisos y obligaciones del INVÍAS relacionado con ese contrato, de conformidad con lo establecido en los artículos 2.8.1.7.3.3 y 2.8.1.7.3.4 del Decreto 1068 de 2015 y de acuerdo con conceptos de la Dirección General del Presupuesto Público Nacional, entre otros,  el Concepto 12116 del 8/11/1997 relacionado con Pasivos exigibles - Vigencias expiradas”.
Acción 1 - Actividad 4.
</t>
  </si>
  <si>
    <t xml:space="preserve">H29AF18. Fenecimiento Rezago Presupuestal de 2017, Respaldo Presupuestal Contrato de Obra 2179-2016. Administrativo con presunta Incidencia disciplinaria. 
Para amparar el pago del citado contrato a 31/12/2017  el INVÍAS constituyó Reservas Presupuestales por  $3.366.7 millones y Cuentas por Pagar por $8.451.8 millones, equivalente a un rezago presupuestal de $11.818.6 millones; monto del cual, según la entidad  realizaron dos (2) pagos en el 2018 por $3.665.7 millones, lo que equivale decir, que $10.473.9 millones  de rezago de 2017 no fueron ejecutados en el 2018, por  tanto, de conformidad con lo establecido en el artículo 2.8.1.7.3.3 del Decreto 1068 de 2015 fenecieron.
Sin embargo, no se evidenció trámite presupuestal y registro  de cancelación y modificación de la reserva presupuestal y certificación de existencia de compromisos y obligaciones del INVÍAS relacionado con ese contrato, de conformidad con lo establecido en los artículos 2.8.1.7.3.3 y 2.8.1.7.3.4 del Decreto 1068 de 2015 y de acuerdo con conceptos de la Dirección General del Presupuesto Público Nacional, entre otros,  el Concepto 12116 del 8/11/1997 relacionado con Pasivos exigibles - Vigencias expiradas”.
Acción 2.
</t>
  </si>
  <si>
    <t>H31AF18. Intereses moratorios fallos judiciales.  Administrativo con presunta incidencia fiscal y disciplinaria.
El INVIAS en la vigencia 2018 pagó 105 fallos condenatorios, por $46.462.7 millones, por los cuales reconoció  y pagó  intereses moratorios  por  $9.945.2 millones  ,  correspondientes a los causados por fuera del término legal de 10 meses posteriores a su ejecutoria (Ley 1437 de 2011, artículos 192,195 y 308). 
Con lo identificado, además, presuntamente se contraviene el artículo 209 de la Constitución Política de Colombia (Principios Eficacia, Economía) y el artículo 3 de la Ley 489 de 1998 (Principios de Eficacia, Economía, Eficiencia). Por tanto, podría configurarse un presunto  daño patrimonial al Estado   en cuantía de $9.945.2 millones.
Acción 1.</t>
  </si>
  <si>
    <t>H31AF18. Intereses moratorios fallos judiciales.  Administrativo con presunta incidencia fiscal y disciplinaria.
El INVIAS en la vigencia 2018 pagó 105 fallos condenatorios, por $46.462.7 millones, por los cuales reconoció  y pagó  intereses moratorios  por  $9.945.2 millones  ,  correspondientes a los causados por fuera del término legal de 10 meses posteriores a su ejecutoria (Ley 1437 de 2011, artículos 192,195 y 308). 
Con lo identificado, además, presuntamente se contraviene el artículo 209 de la Constitución Política de Colombia (Principios Eficacia, Economía) y el artículo 3 de la Ley 489 de 1998 (Principios de Eficacia, Economía, Eficiencia). Por tanto, podría configurarse un presunto  daño patrimonial al Estado   en cuantía de $9.945.2 millones.
Acción 2.</t>
  </si>
  <si>
    <t>H32AF18. Información, seguimiento, control y gestión de Defensa Judicial Administrativo con presunta incidencia disciplinaria.
(...) de los soportes de gestión allegados y en visitas administrativas a las DT, se pudo observar que, en la vigencia 2018 los soportes de evidencia de control e información de gestión es deficiente y la reportada por la administración central, cotejada, frente a la registrada en los aplicativos sistematizados de la entidad, los soportes existentes en las DT, los registros de otras áreas al respecto, presenta en algunos casos inconsistencias, desactualización e incoherencias.
1.- Bases de datos que reportan provisiones contables incoherentes, pues la pretensión comporta valores muy pequeños frente a la provisión reportada (...)
2.- Controles que no se pueden evidenciar en el aplicativo eKOGUI (...)
3.- Incoherencia en las pretensiones reportadas a contabilidad(...)
4.- Provisiones que no son coincidentes con las reportadas por la administración central (OAJ) (...)
5.- Procesos no provisionados contablemente a pesar de estar calificados en el eKOGUI con riesgo medio alto y alto (...)
6.- Reporte de última actuación, que no coincide, con lo reportado por la administración central (OAJ) (...)
7.- Direcciones Territoriales donde no se cuenta con un abogado de representación en la jurisdicción o estos se redujeron (...)
8 - (...) no se encontró en las DT, evidencia de control o información derivado del seguimiento, actuación y/o coordinación de la Representación judicial que debe adelantar la OAJ (...)
(...) aspectos que vulneran lo consagrado en el numeral 1 del artículo 34 de la Ley 734 de 2002 (...)
Acción 1.</t>
  </si>
  <si>
    <t>H32AF18. Información, seguimiento, control y gestión de Defensa Judicial Administrativo con presunta incidencia disciplinaria.
(...) de los soportes de gestión allegados y en visitas administrativas a las DT, se pudo observar que, en la vigencia 2018 los soportes de evidencia de control e información de gestión es deficiente y la reportada por la administración central, cotejada, frente a la registrada en los aplicativos sistematizados de la entidad, los soportes existentes en las DT, los registros de otras áreas al respecto, presenta en algunos casos inconsistencias, desactualización e incoherencias.
1.- Bases de datos que reportan provisiones contables incoherentes, pues la pretensión comporta valores muy pequeños frente a la provisión reportada (...)
2.- Controles que no se pueden evidenciar en el aplicativo eKOGUI (...)
3.- Incoherencia en las pretensiones reportadas a contabilidad(...)
4.- Provisiones que no son coincidentes con las reportadas por la administración central (OAJ) (...)
5.- Procesos no provisionados contablemente a pesar de estar calificados en el eKOGUI con riesgo medio alto y alto (...)
6.- Reporte de última actuación, que no coincide, con lo reportado por la administración central (OAJ) (...)
7.- Direcciones Territoriales donde no se cuenta con un abogado de representación en la jurisdicción o estos se redujeron (...)
8 - (...) no se encontró en las DT, evidencia de control o información derivado del seguimiento, actuación y/o coordinación de la Representación judicial que debe adelantar la OAJ (...)
(...) aspectos que vulneran lo consagrado en el numeral 1 del artículo 34 de la Ley 734 de 2002 (...)
Acción 2.</t>
  </si>
  <si>
    <t xml:space="preserve">H35AF18. Proceso constructivo, Contrato 1632 de 2015. Administrativo.
El Contrato tiene por objeto: Mejoramiento, gestión predial, social y ambiental mediante la construcción de segundas calzadas, intersecciones y mejoramiento del corredor vial existente Honda-Manizales en el departamento de Caldas para el Programa "Vías para la Equidad” (...)
En la visita de la CGR  llevada a cabo en marzo de 2019  se  evidenciaron  los siguientes deterioros en varios sitios del tramo anotado, así:
a. Ondulaciones en la estructura del pavimento o presencia de ondas en el sentido longitudinal al eje de la vía (...)
b. Pérdida parcial de la capa de rodadura (descascaramiento), por riego de liga deficiente o por  permeabilidad de la mezcla asfáltica. 
c. Afloramiento  de  agua. No obstante haberse realizado corrección anterior en varios sitios mediante parcheo, se observó que en las juntas del citado parcheo o en otros sitios, de forma aleatoria aflora el agua, sin que haya lluvia. Lo anterior puede manifestarse por subdrenaje insuficiente  o inexistente o por filtración de aguas.
d. Desgaste superficial prematuro con pérdida gradual de ligante y agregados; en varios  sitios ya se evidencia la desintegración superficial de la rodadura por insuficiencia  en la adherencia del asfalto con los granulares, o deficiencias en la dosificación de la mezcla.  
Acción 1.
</t>
  </si>
  <si>
    <t xml:space="preserve">H35AF18. Proceso constructivo, Contrato 1632 de 2015. Administrativo.
El Contrato tiene por objeto: Mejoramiento, gestión predial, social y ambiental mediante la construcción de segundas calzadas, intersecciones y mejoramiento del corredor vial existente Honda-Manizales en el departamento de Caldas para el Programa "Vías para la Equidad” (...)
En la visita de la CGR  llevada a cabo en marzo de 2019  se  evidenciaron  los siguientes deterioros en varios sitios del tramo anotado, así:
a. Ondulaciones en la estructura del pavimento o presencia de ondas en el sentido longitudinal al eje de la vía (...)
b. Pérdida parcial de la capa de rodadura (descascaramiento), por riego de liga deficiente o por  permeabilidad de la mezcla asfáltica. 
c. Afloramiento  de  agua. No obstante haberse realizado corrección anterior en varios sitios mediante parcheo, se observó que en las juntas del citado parcheo o en otros sitios, de forma aleatoria aflora el agua, sin que haya lluvia. Lo anterior puede manifestarse por subdrenaje insuficiente  o inexistente o por filtración de aguas.
d. Desgaste superficial prematuro con pérdida gradual de ligante y agregados; en varios  sitios ya se evidencia la desintegración superficial de la rodadura por insuficiencia  en la adherencia del asfalto con los granulares, o deficiencias en la dosificación de la mezcla.  
Acción 2.
</t>
  </si>
  <si>
    <t xml:space="preserve">H35AF18. Proceso constructivo, Contrato 1632 de 2015. Administrativo.
El Contrato tiene por objeto: Mejoramiento, gestión predial, social y ambiental mediante la construcción de segundas calzadas, intersecciones y mejoramiento del corredor vial existente Honda-Manizales en el departamento de Caldas para el Programa "Vías para la Equidad” (...)
En la visita de la CGR  llevada a cabo en marzo de 2019  se  evidenciaron  los siguientes deterioros en varios sitios del tramo anotado, así:
a. Ondulaciones en la estructura del pavimento o presencia de ondas en el sentido longitudinal al eje de la vía (...)
b. Pérdida parcial de la capa de rodadura (descascaramiento), por riego de liga deficiente o por  permeabilidad de la mezcla asfáltica. 
c. Afloramiento  de  agua. No obstante haberse realizado corrección anterior en varios sitios mediante parcheo, se observó que en las juntas del citado parcheo o en otros sitios, de forma aleatoria aflora el agua, sin que haya lluvia. Lo anterior puede manifestarse por subdrenaje insuficiente  o inexistente o por filtración de aguas.
d. Desgaste superficial prematuro con pérdida gradual de ligante y agregados; en varios  sitios ya se evidencia la desintegración superficial de la rodadura por insuficiencia  en la adherencia del asfalto con los granulares, o deficiencias en la dosificación de la mezcla.  
Acción 3.
</t>
  </si>
  <si>
    <t xml:space="preserve">H39AF18. Contrato de Obra 1638 de 2015. Mayor valor pagado por concepto de vigilancia, operación y mantenimiento de túneles sector Cisneros – Loboguerrero. Administrativo con presunta incidencia fiscal y disciplinaria.
Se observó que las actividades de vigilancia, operación y mantenimiento de túneles que se adicionaron en el presupuesto no corresponden a obras complementarias, puesto que no obedecen a actividades de obra como tal y no son actividades necesarias y/o complementarias que se requirieran para la ejecución de las obras incluidas dentro del alcance contractual . Siendo finalmente estas actividades, un componente contractual independiente a la ejecución de las obras objeto del contrato, que debieron ser adicionadas para garantizar la operación y seguridad de los usuarios de la vía en el tramo Cisneros – Loboguerrero, pero que no hacen parte del alcance contractual incluido en el Contrato de Obra 1638 de 2015.
Por lo anterior se establece que se pagó al Contratista una mayor cantidad que la ejecutada por concepto de vigilancia en el Centro de Control de Operaciones del sistema de túneles, ubicado en el túnel 10 izquierdo del tramo Cisneros – Loboguerrero. El valor del presunto detrimento fiscal corresponde a la suma de $73.3 millones, por concepto del pago de 8 meses de vigilancia para los cuales no se determina su ejecución.
De acuerdo con todo lo descrito anteriormente, se establece que el valor total del posible detrimento fiscal es de $337.0 millones, correspondiente al mayor valor pagado al Contratista por concepto de operación, mantenimiento y vigilancia de túneles.
Acción 1.
</t>
  </si>
  <si>
    <t xml:space="preserve">H39AF18. Contrato de Obra 1638 de 2015. Mayor valor pagado por concepto de vigilancia, operación y mantenimiento de túneles sector Cisneros – Loboguerrero. Administrativo con presunta incidencia fiscal y disciplinaria.
Se observó que las actividades de vigilancia, operación y mantenimiento de túneles que se adicionaron en el presupuesto no corresponden a obras complementarias, puesto que no obedecen a actividades de obra como tal y no son actividades necesarias y/o complementarias que se requirieran para la ejecución de las obras incluidas dentro del alcance contractual . Siendo finalmente estas actividades, un componente contractual independiente a la ejecución de las obras objeto del contrato, que debieron ser adicionadas para garantizar la operación y seguridad de los usuarios de la vía en el tramo Cisneros – Loboguerrero, pero que no hacen parte del alcance contractual incluido en el Contrato de Obra 1638 de 2015.
Por lo anterior se establece que se pagó al Contratista una mayor cantidad que la ejecutada por concepto de vigilancia en el Centro de Control de Operaciones del sistema de túneles, ubicado en el túnel 10 izquierdo del tramo Cisneros – Loboguerrero. El valor del presunto detrimento fiscal corresponde a la suma de $73.3 millones, por concepto del pago de 8 meses de vigilancia para los cuales no se determina su ejecución.
De acuerdo con todo lo descrito anteriormente, se establece que el valor total del posible detrimento fiscal es de $337.0 millones, correspondiente al mayor valor pagado al Contratista por concepto de operación, mantenimiento y vigilancia de túneles.
Acción 2.
</t>
  </si>
  <si>
    <t>H41AF18. Contrato de Obra 518 de 2012. Obras Inconclusas. Administrativo
(…) se determina que existe un riesgo en la inversión del recurso público utilizado para la construcción de la infraestructura correspondiente a los 6 puentes ubicados en la Ruta 3701 en las abscisas K77+430, K79+450, K79+800, K80+150, K80+450 y K82+630, y las obras de consulta previa citadas anteriormente que están pendientes por culminar; ya que las obras construidas quedaron inconclusas y no prestan el servicio que se pretendía satisfacer, afectando el cronograma previsto para la ejecución y puesta en funcionamiento de parte del Proyecto, y la oportunidad en la ejecución de los recursos, que eventualmente conllevará a mayores gastos para la Entidad con el fin de culminar las obras, incluyendo el riesgo de deterioro de las actividades constructivas ya realizadas.
Acción 1.</t>
  </si>
  <si>
    <t>H41AF18. Contrato de Obra 518 de 2012. Obras Inconclusas. Administrativo
(…) se determina que existe un riesgo en la inversión del recurso público utilizado para la construcción de la infraestructura correspondiente a los 6 puentes ubicados en la Ruta 3701 en las abscisas K77+430, K79+450, K79+800, K80+150, K80+450 y K82+630, y las obras de consulta previa citadas anteriormente que están pendientes por culminar; ya que las obras construidas quedaron inconclusas y no prestan el servicio que se pretendía satisfacer, afectando el cronograma previsto para la ejecución y puesta en funcionamiento de parte del Proyecto, y la oportunidad en la ejecución de los recursos, que eventualmente conllevará a mayores gastos para la Entidad con el fin de culminar las obras, incluyendo el riesgo de deterioro de las actividades constructivas ya realizadas.
Acción 2.</t>
  </si>
  <si>
    <t>H42AF18. Contratos de Obra 1533 de 2015 y 518 de 2012. Obras terminadas sin señalización vial. Administrativo con presunta incidencia disciplinaria.
Para los Contratos de Obra 1533 de 2015 y 518 de 2012 se establece, de acuerdo con el Acta de recibo final y lo verificado en la visita a los sitios de ejecución de las obras, que el capítulo del presupuesto correspondiente a Señalización y Seguridad en el cual se tenían destinados recursos para la instalación de señales de seguridad vial y demarcación horizontal fue objeto de modificación de cantidades de obra; dejándolo en el caso del Contrato 1533 de 2015 sin recursos para la ejecución de la señalización correspondiente, puesto que el valor destinado para la ejecución de estas actividades fue utilizado para ejecutar otros ítems de obra, y para el caso del Contrato 518 de 2012 se dejaron ciertos recursos para la demarcación horizontal de la vía pero debido al incumplimiento del contratista, estos recursos no fueron ejecutados. En ambos casos quedaron tramos construidos pero sin la correspondiente señalización de seguridad vial.
Este hallazgo tiene presunto alcance disciplinario por la inobservancia de lo establecido en el Artículo 115 de la Ley 769 de 2002  y en el numeral 2 del Artículo 26 de la Ley 80 de 1993.
Acción 1.</t>
  </si>
  <si>
    <t>H42AF18. Contratos de Obra 1533 de 2015 y 518 de 2012. Obras terminadas sin señalización vial. Administrativo con presunta incidencia disciplinaria.
Para los Contratos de Obra 1533 de 2015 y 518 de 2012 se establece, de acuerdo con el Acta de recibo final y lo verificado en la visita a los sitios de ejecución de las obras, que el capítulo del presupuesto correspondiente a Señalización y Seguridad en el cual se tenían destinados recursos para la instalación de señales de seguridad vial y demarcación horizontal fue objeto de modificación de cantidades de obra; dejándolo en el caso del Contrato 1533 de 2015 sin recursos para la ejecución de la señalización correspondiente, puesto que el valor destinado para la ejecución de estas actividades fue utilizado para ejecutar otros ítems de obra, y para el caso del Contrato 518 de 2012 se dejaron ciertos recursos para la demarcación horizontal de la vía pero debido al incumplimiento del contratista, estos recursos no fueron ejecutados. En ambos casos quedaron tramos construidos pero sin la correspondiente señalización de seguridad vial.
Este hallazgo tiene presunto alcance disciplinario por la inobservancia de lo establecido en el Artículo 115 de la Ley 769 de 2002  y en el numeral 2 del Artículo 26 de la Ley 80 de 1993.
Acción 2.</t>
  </si>
  <si>
    <t xml:space="preserve">H45AF18. Mantenimiento a las Obras de pavimento flexible. Contrato de Obra 1404 de 09-10-2015. Administrativo.
Como resultado de la visita practicada por la CGR el 14 de marzo del 2019 a las obras ejecutadas, se estableció que en varios tramos de la vía intervenida, el pavimento flexible presenta en ambos lados fisuramientos longitudinales, así como en el centro del corredor vial intervenido. Varias de estas fisuras se han venido sellando con emulsión asfáltica y asfalto sólido para posteriormente, según el Contratista, presentarse a la Interventoría antes de la entrega final y liquidación del Contrato.  
En varios sectores de la vía se presenta invasión de maleza y material de suelo desprendido de la zona. Situación que además de limitar la normal circulación de las aguas lluvias, pone en riesgo la circulación vehicular y durabilidad de los sectores de pavimento de la vía intervenida. 
Acción 1.
</t>
  </si>
  <si>
    <t xml:space="preserve">H45AF18. Mantenimiento a las Obras de pavimento flexible. Contrato de Obra 1404 de 09-10-2015. Administrativo.
Como resultado de la visita practicada por la CGR el 14 de marzo del 2019 a las obras ejecutadas, se estableció que en varios tramos de la vía intervenida, el pavimento flexible presenta en ambos lados fisuramientos longitudinales, así como en el centro del corredor vial intervenido. Varias de estas fisuras se han venido sellando con emulsión asfáltica y asfalto sólido para posteriormente, según el Contratista, presentarse a la Interventoría antes de la entrega final y liquidación del Contrato.  
En varios sectores de la vía se presenta invasión de maleza y material de suelo desprendido de la zona. Situación que además de limitar la normal circulación de las aguas lluvias, pone en riesgo la circulación vehicular y durabilidad de los sectores de pavimento de la vía intervenida. 
Acción 2.
</t>
  </si>
  <si>
    <t xml:space="preserve">H45AF18. Mantenimiento a las Obras de pavimento flexible. Contrato de Obra 1404 de 09-10-2015. Administrativo.
Como resultado de la visita practicada por la CGR el 14 de marzo del 2019 a las obras ejecutadas, se estableció que en varios tramos de la vía intervenida, el pavimento flexible presenta en ambos lados fisuramientos longitudinales, así como en el centro del corredor vial intervenido. Varias de estas fisuras se han venido sellando con emulsión asfáltica y asfalto sólido para posteriormente, según el Contratista, presentarse a la Interventoría antes de la entrega final y liquidación del Contrato.  
En varios sectores de la vía se presenta invasión de maleza y material de suelo desprendido de la zona. Situación que además de limitar la normal circulación de las aguas lluvias, pone en riesgo la circulación vehicular y durabilidad de los sectores de pavimento de la vía intervenida.
Acción 3.
</t>
  </si>
  <si>
    <t>H46AF18. Reductores de Velocidad. Contrato de Obra 1647 de 30-11-2015. Administrativo.
En el sector del pavimento flexible comprendido entre TCC – Tele Bucaramanga en el cual se encuentran instalados estoperoles por parte del Contratista, se presenta desprendimiento prematuro de varios de estos elementos (...)
Acción 1.</t>
  </si>
  <si>
    <t>H46AF18. Reductores de Velocidad. Contrato de Obra 1647 de 30-11-2015. Administrativo.
En el sector del pavimento flexible comprendido entre TCC – Tele Bucaramanga en el cual se encuentran instalados estoperoles por parte del Contratista, se presenta desprendimiento prematuro de varios de estos elementos (...)
Acción 2.</t>
  </si>
  <si>
    <t xml:space="preserve">H48AF18. Calidad de las obras en el Corredor Vial del Contrato de Obra 1510 de 26-10-2015. Administrativo con presunta incidencia disciplinaria.
En los sectores pavimentados, el pavimento flexible muestra en algunos tramos fisuras longitudinales de borde.
Existe presencia de derrumbes a lo largo de la vía intervenida, los cuales invaden parte de la calzada pavimentada y cubren las cunetas en concreto, construidas.
En el K1+020 se observó levantamiento y ondulación de la capa de pavimento en un tramo de aproximadamente 25 m. 
En varios sectores, el pavimento flexible carece de cunetas en concreto que brinden entre otros un confinamiento y encauzamiento de las aguas.
El tramo en pavimento flexible, no cuenta con la respectiva demarcación horizontal.
Lo anterior en presunta contravención del Manual de Interventoría y Supervisión del INVÍAS. Así mismo, presuntamente contraviene los numerales 1 y 8 del artículo 26 y 51 de la Ley 80 de 1993, los artículos 82, 84 y 86 de la Ley 1474 de 2011.
Acción 1.
</t>
  </si>
  <si>
    <t xml:space="preserve">H48AF18. Calidad de las obras en el Corredor Vial del Contrato de Obra 1510 de 26-10-2015. Administrativo con presunta incidencia disciplinaria.
En los sectores pavimentados, el pavimento flexible muestra en algunos tramos fisuras longitudinales de borde.
Existe presencia de derrumbes a lo largo de la vía intervenida, los cuales invaden parte de la calzada pavimentada y cubren las cunetas en concreto, construidas.
En el K1+020 se observó levantamiento y ondulación de la capa de pavimento en un tramo de aproximadamente 25 m. 
En varios sectores, el pavimento flexible carece de cunetas en concreto que brinden entre otros un confinamiento y encauzamiento de las aguas.
El tramo en pavimento flexible, no cuenta con la respectiva demarcación horizontal.
Lo anterior en presunta contravención del Manual de Interventoría y Supervisión del INVÍAS. Así mismo, presuntamente contraviene los numerales 1 y 8 del artículo 26 y 51 de la Ley 80 de 1993, los artículos 82, 84 y 86 de la Ley 1474 de 2011.
Acción 2.
</t>
  </si>
  <si>
    <t>H50AF18. Demolición Puente “Artura” y Construcción Puente “Bermellón I” (Terminación Túnel de la Línea). Administrativo con presunta incidencia disciplinaria y fiscal.
Se observó en visita realizada por la CGR a las obras de terminación del Túnel de la Línea que dicha estructura se encuentra en ejecución. El origen de esta solución hace parte de un reproceso generado por las deficiencias presentadas en los diseños y construcción de la solución vial por parte del contratista del Contrato 3460 de 2008, causando un costos adicionales con cargo al Contrato 806 de 2017, para subsanar las deficiencias generadas en desarrollo del Contrato 3460 de 2008.
Las situaciones expuestas se generaron por la deficiente calidad de los trabajos realizados por parte del contratista que venía ejecutando el Contrato 3460 de 2008, en todos los frentes de trabajo (túnel principal, túneles corto y cielo abierto), que conllevaron a la contratación de obras con cargo al Contrato 806 de 2017 tendientes a subsanar obras contratadas y pagadas a través del Contrato 3460 de 2008.  Por tanto ello constituye un presunto daño patrimonial al Estado en cuantía de $680.0 millones. Por tanto ello constituye un presunto daño patrimonial al Estado en cuantía de $680.0 millones.
Sin embargo, lo evidenciado muestra un presunto incumplimiento de acuerdo a lo establecido en el Contrato 3460 de 2008 y su respectivo contrato de interventoría, Artículo 209 de la Constitución Política (Principio de Economía); Artículo 3 Ley 489 de 1998 (Principios de Eficiencia, Economía y Responsabilidad); numeral 8 del artículo 26 de la Ley 80 de 1993; Artículos 83 y 84 de la Ley 1474 de 2011 y numeral 9 del capítulo 8.3 del Manual de Interventoría del INVÍAS, por lo cual este hallazgo tiene  presunta incidencia  fiscal y disciplinaria.
Acción 1.</t>
  </si>
  <si>
    <t>H50AF18. Demolición Puente “Artura” y Construcción Puente “Bermellón I” (Terminación Túnel de la Línea). Administrativo con presunta incidencia disciplinaria y fiscal.
Se observó en visita realizada por la CGR a las obras de terminación del Túnel de la Línea que dicha estructura se encuentra en ejecución. El origen de esta solución hace parte de un reproceso generado por las deficiencias presentadas en los diseños y construcción de la solución vial por parte del contratista del Contrato 3460 de 2008, causando un costos adicionales con cargo al Contrato 806 de 2017, para subsanar las deficiencias generadas en desarrollo del Contrato 3460 de 2008.
Las situaciones expuestas se generaron por la deficiente calidad de los trabajos realizados por parte del contratista que venía ejecutando el Contrato 3460 de 2008, en todos los frentes de trabajo (túnel principal, túneles corto y cielo abierto), que conllevaron a la contratación de obras con cargo al Contrato 806 de 2017 tendientes a subsanar obras contratadas y pagadas a través del Contrato 3460 de 2008.  Por tanto ello constituye un presunto daño patrimonial al Estado en cuantía de $680.0 millones. Por tanto ello constituye un presunto daño patrimonial al Estado en cuantía de $680.0 millones.
Sin embargo, lo evidenciado muestra un presunto incumplimiento de acuerdo a lo establecido en el Contrato 3460 de 2008 y su respectivo contrato de interventoría, Artículo 209 de la Constitución Política (Principio de Economía); Artículo 3 Ley 489 de 1998 (Principios de Eficiencia, Economía y Responsabilidad); numeral 8 del artículo 26 de la Ley 80 de 1993; Artículos 83 y 84 de la Ley 1474 de 2011 y numeral 9 del capítulo 8.3 del Manual de Interventoría del INVÍAS, por lo cual este hallazgo tiene  presunta incidencia  fiscal y disciplinaria.
Acción 2.</t>
  </si>
  <si>
    <t xml:space="preserve">H51AF18. Revestimiento Túnel Principal Sector Falla la Soledad. Administrativo con presunta Incidencia disciplinaria. 
En visita realizada por la CGR a las obras que se adelantan para la terminación del Túnel de la Línea, Contrato 806 de 2017, se evidenció que en los sectores que fueron revestidos durante la ejecución del Contrato 3460 de 2008 dentro de la zona de influencia de la falla de La Soledad, se presentan fallas con evidentes grietas y fisuras (....).
Los problemas evidenciados se generaron por deficiencias en las obras ejecutadas por parte del anterior contratista del Contrato 3460 de 2008, lo que ha obligado al planteamiento de soluciones por parte del contratista del Contrato 806 de 2017 para subsanar dichas deficiencias, a cargo del contrato de obra vigente, implicando que, al asumir los costos de estas obras no contempladas, sea necesario reducir el alcance para ciertos puntos de la obra.  
Acción 1.
</t>
  </si>
  <si>
    <t xml:space="preserve">H51AF18. Revestimiento Túnel Principal Sector Falla la Soledad. Administrativo con presunta Incidencia disciplinaria. 
En visita realizada por la CGR a las obras que se adelantan para la terminación del Túnel de la Línea, Contrato 806 de 2017, se evidenció que en los sectores que fueron revestidos durante la ejecución del Contrato 3460 de 2008 dentro de la zona de influencia de la falla de La Soledad, se presentan fallas con evidentes grietas y fisuras (....).
Los problemas evidenciados se generaron por deficiencias en las obras ejecutadas por parte del anterior contratista del Contrato 3460 de 2008, lo que ha obligado al planteamiento de soluciones por parte del contratista del Contrato 806 de 2017 para subsanar dichas deficiencias, a cargo del contrato de obra vigente, implicando que, al asumir los costos de estas obras no contempladas, sea necesario reducir el alcance para ciertos puntos de la obra.  
Acción 2.
</t>
  </si>
  <si>
    <t>H58AF18. Cumplimiento y seguimiento ambiental, proyecto Dragado Canal de Acceso al Puerto de Buenaventura (Valle del Cauca). Administrativo con presunta incidencia disciplinaria.
En relación con la ejecución del proyecto Dragado Canal de Acceso al Puerto De Buenaventura (Valle Del Cauca), se observa en el seguimiento realizado por parte de la Autoridad de Licencias Ambientales - ANLA, que los beneficiarios de la licencia ambiental del proyecto como son el INSTITUTO NACIONAL DE VÍAS - INVIAS y la Sociedad Portuaria Regional de Buenaventura S.A - SPRBUN, no dieron cumplimiento a obligaciones contenidas en la licencia Ambiental, Plan de Manejo Ambiental y resoluciones que ceden de manera parcial y modifican obligaciones a dicha licencia. (...)
Acción 1 - Actividad 1.</t>
  </si>
  <si>
    <t>H58AF18. Cumplimiento y seguimiento ambiental, proyecto Dragado Canal de Acceso al Puerto de Buenaventura (Valle del Cauca). Administrativo con presunta incidencia disciplinaria.
En relación con la ejecución del proyecto Dragado Canal de Acceso al Puerto De Buenaventura (Valle Del Cauca), se observa en el seguimiento realizado por parte de la Autoridad de Licencias Ambientales - ANLA, que los beneficiarios de la licencia ambiental del proyecto como son el INSTITUTO NACIONAL DE VÍAS - INVIAS y la Sociedad Portuaria Regional de Buenaventura S.A - SPRBUN, no dieron cumplimiento a obligaciones contenidas en la licencia Ambiental, Plan de Manejo Ambiental y resoluciones que ceden de manera parcial y modifican obligaciones a dicha licencia. (...)
Acción 1 - Actividad 2.</t>
  </si>
  <si>
    <t>Soportes remitidos por OAP.</t>
  </si>
  <si>
    <t xml:space="preserve">H28AF18. Adición presupuestal, Proyecto Aeropuerto El Edén- Club Campestre- Armenia y  Proyecto Paso Nacional. Administrativo con presunta a incidencia disciplinaria.
La entidad omitió adelantar el trámite para la aprobación de vigencia futura.
Con lo identificado presuntamente se transgredió el Principio de Anualidad, toda vez que  aunque la entidad indica en el adicional al contrato que dichos recursos serán ejecutados en su totalidad en dicha vigencia, tal ejecución  o se dio, máxime si se tiene en cuenta que al momento de la adición, ni siquiera se había iniciado la ejecución de los recursos asignados para la vigencia por $9.200.0 millones.
Situación que presuntamente  contraviene el Principio de Anualidad  del Estatuto Orgánico de Presupuesto  teniendo en cuenta lo previsto en la Circular Externa 043 de 2.008 del Ministerio de Hacienda y Crédito Público, que dispone:...
Decreto 1068 de 2.015.  Artículo 2.8.1.7.1.1
Circular Externa 043 de 2.008. Ministerio de Hacienda y Crédito Público.
Acción 1 - Actividad 1.
</t>
  </si>
  <si>
    <t xml:space="preserve">La unidad ejecutora solicitará  a la interventoría  un reporte mensual  de los volúmenes de materiales sobrantes programados (proyectados) y ejecutados (generados y dispuestos en ZODMES),  así como la actualización de volúmenes por contingencias, constatando los volúmenes dispuestos y autorizados por el licenciamiento ambiental. </t>
  </si>
  <si>
    <t xml:space="preserve">Elaborar y formalizar un informe acerca de las obligaciones ambientales del contrato, como experiencia hacia otros contratos. </t>
  </si>
  <si>
    <t xml:space="preserve">Documentación de informe sobre obligaciones ambientales del contrato. </t>
  </si>
  <si>
    <t xml:space="preserve"> Informe sobre obligaciones ambientales del contrato.</t>
  </si>
  <si>
    <t>Identificar el o los Riesgos relacionados con el cumplimiento de las obligaciones contenidas en los Permisos, Concesiones y Autorizaciones Ambientales.</t>
  </si>
  <si>
    <t>Matriz de riesgos actualizada</t>
  </si>
  <si>
    <t>Actividad  2: Socialización   para la implementación de  la  Matriz de Riesgos actualizada  a la Subdirección de Medio Ambiente y Gestión Social,  el Grupo Gerencia de Proyectos Estratégicos  y la Oficina  Asesora Jurídica.</t>
  </si>
  <si>
    <t xml:space="preserve">H6R15. Planeación Contrato Plan Boyacá – Metas Físicas.
A marzo de 2016, se evidenciaron retrasos en todos los frentes de obra y reducción del alcance físico de las obras.
</t>
  </si>
  <si>
    <t>La Subdirección Administrativa presentó los soportes que sustentan el cumplimiento de la actividad propuesta. Está pendiente la implementación del instructivo por parte de la Oficina Asesora de Planeación.</t>
  </si>
  <si>
    <t xml:space="preserve">H14AF18. Depreciación Bienes de Uso Público en Servicio. Administrativo.
Las cuentas “5364 Gastos – Deterioro, Depreciaciones Amortizaciones y Provisiones – Depreciación de Bienes de Uso público y 1785 Activos – Bienes de Uso Público e Históricos y Culturales – Depreciación Acumulada de Bienes de Uso Público”, se encuentran sobreestimadas en $227.203 millones (carreteras, férreas, fluviales y marítimas) y se encuentran subestimadas en $44.1 millones (puentes). </t>
  </si>
  <si>
    <t>Realizar el recálculo de la depreciación de los Bienes de Uso Público red carretero.</t>
  </si>
  <si>
    <t>Aplicar la depreciación según  las vidas útiles establecidas para los Bienes de Uso Público.</t>
  </si>
  <si>
    <t>Se excluye a la Dirección de Contratación teniendo como sustento el memorando OCI 63667 del 29 de octubre de 2019, por medio del cual se otorgó respuesta al memorando DC 63601 del 29 de octubre de 2019.
Se excluye a la Dirección Técnica teniendo como soporte el memorando OCI 65980 del 12-11-2019, por medio del cual se asignó respuesta al memorando DT 65715 del 08 de noviembre de 2019.</t>
  </si>
  <si>
    <t>SA-SF (GC)</t>
  </si>
  <si>
    <t xml:space="preserve">De acuerdo con la mesa de trabajo realizada el 25 de noviembre de 2019, los representantes de la Subdirección de Medio Ambiente y Gestión Social junto con la coordinadora del Grupo Contabilidad, acordaron excluir a la citada subdirección de la responsabilidad del hallazgo dado que la Subdirección Financiera (GC) está abordando el tema a la par con la Subdirección Administrativa. (Soporte: Acta d reunión N° 11 del 25 de noviembre de 2019). 
 </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</si>
</sst>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43" formatCode="_-* #,##0.00_-;\-* #,##0.00_-;_-* &quot;-&quot;??_-;_-@_-"/>
    <numFmt numFmtId="164" formatCode="0;[Red]0"/>
    <numFmt numFmtId="165" formatCode="yyyy\-mm\-dd;@"/>
    <numFmt numFmtId="166" formatCode="0&quot;%&quot;"/>
    <numFmt numFmtId="167" formatCode="yyyy/mm/dd;@"/>
    <numFmt numFmtId="168" formatCode="0.000"/>
    <numFmt numFmtId="169" formatCode="yyyy/mm/dd"/>
  </numFmts>
  <fonts count="27" x14ac:knownFonts="1">
    <font>
      <sz val="10"/>
      <name val="Arial"/>
    </font>
    <font>
      <sz val="11"/>
      <color theme="1"/>
      <name val="Calibri"/>
      <family val="2"/>
      <scheme val="minor"/>
    </font>
    <font>
      <sz val="8"/>
      <name val="Arial"/>
      <family val="2"/>
    </font>
    <font>
      <sz val="10"/>
      <name val="Arial"/>
      <family val="2"/>
    </font>
    <font>
      <b/>
      <sz val="8"/>
      <name val="Arial"/>
      <family val="2"/>
    </font>
    <font>
      <b/>
      <sz val="8"/>
      <color indexed="8"/>
      <name val="Tahoma"/>
      <family val="2"/>
    </font>
    <font>
      <sz val="8"/>
      <color indexed="8"/>
      <name val="Tahoma"/>
      <family val="2"/>
    </font>
    <font>
      <sz val="10"/>
      <name val="Arial"/>
      <family val="2"/>
    </font>
    <font>
      <sz val="11"/>
      <color indexed="8"/>
      <name val="Calibri"/>
      <family val="2"/>
    </font>
    <font>
      <sz val="10"/>
      <name val="Arial"/>
      <family val="2"/>
    </font>
    <font>
      <sz val="11"/>
      <color theme="1"/>
      <name val="Calibri"/>
      <family val="2"/>
      <scheme val="minor"/>
    </font>
    <font>
      <sz val="10"/>
      <name val="Arial"/>
      <family val="2"/>
    </font>
    <font>
      <sz val="8"/>
      <color theme="1"/>
      <name val="Arial"/>
      <family val="2"/>
    </font>
    <font>
      <b/>
      <i/>
      <sz val="8"/>
      <name val="Arial"/>
      <family val="2"/>
    </font>
    <font>
      <sz val="10"/>
      <name val="Arial"/>
      <family val="2"/>
    </font>
    <font>
      <sz val="8"/>
      <color theme="0"/>
      <name val="Arial"/>
      <family val="2"/>
    </font>
    <font>
      <b/>
      <sz val="8"/>
      <color theme="1"/>
      <name val="Arial"/>
      <family val="2"/>
    </font>
    <font>
      <sz val="10"/>
      <color theme="0" tint="-0.34998626667073579"/>
      <name val="Arial"/>
      <family val="2"/>
    </font>
    <font>
      <sz val="9"/>
      <color theme="1"/>
      <name val="Arial"/>
      <family val="2"/>
    </font>
    <font>
      <sz val="10"/>
      <color rgb="FFFF0000"/>
      <name val="Arial"/>
      <family val="2"/>
    </font>
    <font>
      <b/>
      <sz val="9"/>
      <color indexed="81"/>
      <name val="Tahoma"/>
      <family val="2"/>
    </font>
    <font>
      <sz val="10"/>
      <color theme="0"/>
      <name val="Arial"/>
      <family val="2"/>
    </font>
    <font>
      <b/>
      <sz val="10"/>
      <color rgb="FFFF0000"/>
      <name val="Arial"/>
      <family val="2"/>
    </font>
    <font>
      <sz val="10"/>
      <color theme="1"/>
      <name val="Arial"/>
      <family val="2"/>
    </font>
    <font>
      <b/>
      <sz val="8"/>
      <color theme="0"/>
      <name val="Arial"/>
      <family val="2"/>
    </font>
    <font>
      <sz val="8"/>
      <color rgb="FFFF0000"/>
      <name val="Arial"/>
      <family val="2"/>
    </font>
    <font>
      <i/>
      <sz val="8"/>
      <color theme="1"/>
      <name val="Arial"/>
      <family val="2"/>
    </font>
  </fonts>
  <fills count="8">
    <fill>
      <patternFill patternType="none"/>
    </fill>
    <fill>
      <patternFill patternType="gray125"/>
    </fill>
    <fill>
      <patternFill patternType="solid">
        <fgColor theme="0"/>
        <bgColor indexed="64"/>
      </patternFill>
    </fill>
    <fill>
      <patternFill patternType="solid">
        <fgColor rgb="FFFFFF00"/>
        <bgColor rgb="FF000000"/>
      </patternFill>
    </fill>
    <fill>
      <patternFill patternType="solid">
        <fgColor rgb="FFFFFFFF"/>
        <bgColor rgb="FF000000"/>
      </patternFill>
    </fill>
    <fill>
      <patternFill patternType="solid">
        <fgColor theme="0"/>
        <bgColor rgb="FF000000"/>
      </patternFill>
    </fill>
    <fill>
      <patternFill patternType="solid">
        <fgColor theme="4" tint="-0.499984740745262"/>
        <bgColor indexed="64"/>
      </patternFill>
    </fill>
    <fill>
      <patternFill patternType="solid">
        <fgColor theme="4" tint="-0.499984740745262"/>
        <bgColor rgb="FF000000"/>
      </patternFill>
    </fill>
  </fills>
  <borders count="7">
    <border>
      <left/>
      <right/>
      <top/>
      <bottom/>
      <diagonal/>
    </border>
    <border>
      <left/>
      <right/>
      <top/>
      <bottom style="thin">
        <color indexed="64"/>
      </bottom>
      <diagonal/>
    </border>
    <border>
      <left style="medium">
        <color indexed="64"/>
      </left>
      <right/>
      <top/>
      <bottom/>
      <diagonal/>
    </border>
    <border>
      <left/>
      <right/>
      <top/>
      <bottom style="medium">
        <color theme="0"/>
      </bottom>
      <diagonal/>
    </border>
    <border>
      <left/>
      <right/>
      <top style="thin">
        <color indexed="64"/>
      </top>
      <bottom/>
      <diagonal/>
    </border>
    <border>
      <left style="hair">
        <color theme="0" tint="-0.249977111117893"/>
      </left>
      <right style="hair">
        <color theme="0" tint="-0.249977111117893"/>
      </right>
      <top style="hair">
        <color theme="0" tint="-0.249977111117893"/>
      </top>
      <bottom style="hair">
        <color theme="0" tint="-0.249977111117893"/>
      </bottom>
      <diagonal/>
    </border>
    <border>
      <left style="hair">
        <color theme="0" tint="-0.249977111117893"/>
      </left>
      <right style="hair">
        <color theme="0" tint="-0.249977111117893"/>
      </right>
      <top style="hair">
        <color theme="0" tint="-0.249977111117893"/>
      </top>
      <bottom/>
      <diagonal/>
    </border>
  </borders>
  <cellStyleXfs count="19">
    <xf numFmtId="0" fontId="0" fillId="0" borderId="0"/>
    <xf numFmtId="0" fontId="3" fillId="0" borderId="0"/>
    <xf numFmtId="0" fontId="7" fillId="0" borderId="0">
      <alignment vertical="top"/>
    </xf>
    <xf numFmtId="0" fontId="3" fillId="0" borderId="0"/>
    <xf numFmtId="0" fontId="3" fillId="0" borderId="0"/>
    <xf numFmtId="0" fontId="3" fillId="0" borderId="0"/>
    <xf numFmtId="0" fontId="10" fillId="0" borderId="0"/>
    <xf numFmtId="0" fontId="3" fillId="0" borderId="0"/>
    <xf numFmtId="0" fontId="8" fillId="0" borderId="0"/>
    <xf numFmtId="0" fontId="3" fillId="0" borderId="0"/>
    <xf numFmtId="0" fontId="10" fillId="0" borderId="0">
      <alignment vertical="top"/>
    </xf>
    <xf numFmtId="0" fontId="7" fillId="0" borderId="0"/>
    <xf numFmtId="0" fontId="9" fillId="0" borderId="0"/>
    <xf numFmtId="9" fontId="10" fillId="0" borderId="0" applyFont="0" applyFill="0" applyBorder="0" applyAlignment="0" applyProtection="0"/>
    <xf numFmtId="9" fontId="11" fillId="0" borderId="0" applyFont="0" applyFill="0" applyBorder="0" applyAlignment="0" applyProtection="0"/>
    <xf numFmtId="43" fontId="14" fillId="0" borderId="0" applyFont="0" applyFill="0" applyBorder="0" applyAlignment="0" applyProtection="0"/>
    <xf numFmtId="0" fontId="3" fillId="0" borderId="0"/>
    <xf numFmtId="0" fontId="1" fillId="0" borderId="0"/>
    <xf numFmtId="9" fontId="1" fillId="0" borderId="0" applyFont="0" applyFill="0" applyBorder="0" applyAlignment="0" applyProtection="0"/>
  </cellStyleXfs>
  <cellXfs count="155">
    <xf numFmtId="0" fontId="0" fillId="0" borderId="0" xfId="0"/>
    <xf numFmtId="0" fontId="2" fillId="0" borderId="0" xfId="0" applyFont="1" applyFill="1" applyBorder="1" applyAlignment="1">
      <alignment horizontal="justify" vertical="center"/>
    </xf>
    <xf numFmtId="0" fontId="2" fillId="0" borderId="0" xfId="0" applyFont="1" applyFill="1" applyBorder="1"/>
    <xf numFmtId="165" fontId="2" fillId="0" borderId="0" xfId="0" applyNumberFormat="1" applyFont="1" applyFill="1" applyBorder="1"/>
    <xf numFmtId="0" fontId="2" fillId="0" borderId="0" xfId="0" applyFont="1" applyFill="1" applyBorder="1" applyAlignment="1"/>
    <xf numFmtId="0" fontId="2" fillId="0" borderId="1" xfId="0" applyFont="1" applyFill="1" applyBorder="1" applyAlignment="1"/>
    <xf numFmtId="165" fontId="2" fillId="0" borderId="1" xfId="0" applyNumberFormat="1" applyFont="1" applyFill="1" applyBorder="1" applyAlignment="1"/>
    <xf numFmtId="0" fontId="2" fillId="4" borderId="0" xfId="0" applyFont="1" applyFill="1" applyBorder="1"/>
    <xf numFmtId="0" fontId="0" fillId="0" borderId="0" xfId="0" applyAlignment="1">
      <alignment horizontal="center"/>
    </xf>
    <xf numFmtId="0" fontId="0" fillId="2" borderId="0" xfId="0" applyFill="1"/>
    <xf numFmtId="0" fontId="0" fillId="2" borderId="0" xfId="0" applyFill="1" applyAlignment="1">
      <alignment horizontal="center" vertical="center"/>
    </xf>
    <xf numFmtId="0" fontId="2" fillId="2" borderId="0" xfId="0" applyFont="1" applyFill="1" applyBorder="1" applyAlignment="1"/>
    <xf numFmtId="0" fontId="2" fillId="2" borderId="0" xfId="0" applyFont="1" applyFill="1" applyBorder="1"/>
    <xf numFmtId="0" fontId="3" fillId="2" borderId="0" xfId="0" applyFont="1" applyFill="1"/>
    <xf numFmtId="0" fontId="17" fillId="2" borderId="0" xfId="0" applyFont="1" applyFill="1" applyAlignment="1">
      <alignment horizontal="center" vertical="center"/>
    </xf>
    <xf numFmtId="0" fontId="0" fillId="2" borderId="0" xfId="0" applyFill="1" applyAlignment="1">
      <alignment horizontal="center"/>
    </xf>
    <xf numFmtId="0" fontId="2" fillId="2" borderId="0" xfId="0" applyFont="1" applyFill="1" applyBorder="1" applyAlignment="1">
      <alignment horizontal="center" vertical="center"/>
    </xf>
    <xf numFmtId="0" fontId="2" fillId="0" borderId="0" xfId="0" applyFont="1" applyFill="1" applyBorder="1" applyAlignment="1">
      <alignment horizontal="center" wrapText="1"/>
    </xf>
    <xf numFmtId="0" fontId="0" fillId="0" borderId="0" xfId="0" applyAlignment="1">
      <alignment horizontal="center" wrapText="1"/>
    </xf>
    <xf numFmtId="0" fontId="3" fillId="0" borderId="0" xfId="0" applyFont="1"/>
    <xf numFmtId="0" fontId="2" fillId="0" borderId="0" xfId="0" applyFont="1" applyFill="1" applyBorder="1" applyAlignment="1">
      <alignment horizontal="justify" vertical="center" wrapText="1"/>
    </xf>
    <xf numFmtId="0" fontId="0" fillId="0" borderId="0" xfId="0" applyAlignment="1">
      <alignment horizontal="justify" vertical="center" wrapText="1"/>
    </xf>
    <xf numFmtId="0" fontId="19" fillId="2" borderId="0" xfId="0" applyFont="1" applyFill="1"/>
    <xf numFmtId="0" fontId="0" fillId="0" borderId="0" xfId="0" applyAlignment="1">
      <alignment horizontal="center"/>
    </xf>
    <xf numFmtId="9" fontId="12" fillId="0" borderId="0" xfId="14" applyFont="1" applyFill="1" applyBorder="1"/>
    <xf numFmtId="0" fontId="12" fillId="0" borderId="0" xfId="0" applyFont="1" applyFill="1" applyBorder="1"/>
    <xf numFmtId="0" fontId="23" fillId="0" borderId="0" xfId="0" applyFont="1" applyBorder="1" applyAlignment="1">
      <alignment horizontal="center" vertical="center" wrapText="1"/>
    </xf>
    <xf numFmtId="0" fontId="23" fillId="0" borderId="0" xfId="0" applyFont="1" applyBorder="1" applyAlignment="1">
      <alignment horizontal="center" vertical="center"/>
    </xf>
    <xf numFmtId="0" fontId="23" fillId="0" borderId="0" xfId="0" applyFont="1" applyAlignment="1">
      <alignment horizontal="center" vertical="center" wrapText="1"/>
    </xf>
    <xf numFmtId="0" fontId="23" fillId="0" borderId="0" xfId="0" applyFont="1" applyAlignment="1">
      <alignment horizontal="center" vertical="center"/>
    </xf>
    <xf numFmtId="0" fontId="23" fillId="0" borderId="3" xfId="0" applyFont="1" applyBorder="1" applyAlignment="1">
      <alignment horizontal="center" vertical="center"/>
    </xf>
    <xf numFmtId="9" fontId="23" fillId="0" borderId="0" xfId="14" applyFont="1"/>
    <xf numFmtId="0" fontId="23" fillId="0" borderId="0" xfId="0" applyFont="1"/>
    <xf numFmtId="0" fontId="12" fillId="2" borderId="2" xfId="0" applyFont="1" applyFill="1" applyBorder="1" applyAlignment="1">
      <alignment horizontal="center"/>
    </xf>
    <xf numFmtId="0" fontId="23" fillId="2" borderId="0" xfId="0" applyFont="1" applyFill="1" applyAlignment="1">
      <alignment horizontal="center"/>
    </xf>
    <xf numFmtId="0" fontId="0" fillId="0" borderId="0" xfId="0" applyAlignment="1">
      <alignment horizontal="center"/>
    </xf>
    <xf numFmtId="0" fontId="24" fillId="0" borderId="0" xfId="0" applyFont="1" applyFill="1" applyBorder="1" applyAlignment="1">
      <alignment horizontal="center" vertical="center" wrapText="1"/>
    </xf>
    <xf numFmtId="0" fontId="15" fillId="0" borderId="0" xfId="0" applyFont="1" applyFill="1" applyBorder="1" applyAlignment="1">
      <alignment horizontal="center" vertical="center"/>
    </xf>
    <xf numFmtId="0" fontId="24" fillId="0" borderId="0" xfId="0" applyNumberFormat="1" applyFont="1" applyFill="1" applyBorder="1" applyAlignment="1">
      <alignment horizontal="center" vertical="center" wrapText="1"/>
    </xf>
    <xf numFmtId="0" fontId="21" fillId="0" borderId="0" xfId="0" applyFont="1" applyFill="1" applyAlignment="1">
      <alignment horizontal="center" vertical="center"/>
    </xf>
    <xf numFmtId="0" fontId="24" fillId="0" borderId="0" xfId="0" applyFont="1" applyFill="1" applyBorder="1" applyAlignment="1">
      <alignment horizontal="center" vertical="center"/>
    </xf>
    <xf numFmtId="0" fontId="21" fillId="0" borderId="0" xfId="0" applyFont="1" applyFill="1" applyBorder="1" applyAlignment="1">
      <alignment horizontal="center" vertical="center"/>
    </xf>
    <xf numFmtId="0" fontId="22" fillId="2" borderId="0" xfId="0" applyFont="1" applyFill="1" applyBorder="1" applyAlignment="1">
      <alignment horizontal="center" vertical="center"/>
    </xf>
    <xf numFmtId="15" fontId="22" fillId="2" borderId="0" xfId="0" applyNumberFormat="1" applyFont="1" applyFill="1" applyBorder="1" applyAlignment="1">
      <alignment horizontal="center" vertical="center"/>
    </xf>
    <xf numFmtId="0" fontId="19" fillId="2" borderId="0" xfId="0" applyFont="1" applyFill="1" applyBorder="1" applyAlignment="1">
      <alignment horizontal="center"/>
    </xf>
    <xf numFmtId="0" fontId="25" fillId="2" borderId="0" xfId="0" applyFont="1" applyFill="1" applyBorder="1"/>
    <xf numFmtId="0" fontId="25" fillId="0" borderId="0" xfId="0" applyFont="1" applyFill="1" applyBorder="1"/>
    <xf numFmtId="0" fontId="12" fillId="2" borderId="0" xfId="0" applyFont="1" applyFill="1" applyBorder="1" applyAlignment="1"/>
    <xf numFmtId="0" fontId="12" fillId="2" borderId="0" xfId="0" applyFont="1" applyFill="1" applyBorder="1"/>
    <xf numFmtId="0" fontId="23" fillId="2" borderId="0" xfId="0" applyFont="1" applyFill="1"/>
    <xf numFmtId="0" fontId="12" fillId="2" borderId="5" xfId="0" applyFont="1" applyFill="1" applyBorder="1" applyAlignment="1">
      <alignment horizontal="center" vertical="center" wrapText="1"/>
    </xf>
    <xf numFmtId="0" fontId="2" fillId="0" borderId="5" xfId="0" applyFont="1" applyBorder="1" applyAlignment="1">
      <alignment horizontal="center" vertical="center" wrapText="1"/>
    </xf>
    <xf numFmtId="0" fontId="2" fillId="5" borderId="5" xfId="0" applyFont="1" applyFill="1" applyBorder="1" applyAlignment="1">
      <alignment horizontal="center" vertical="center" wrapText="1"/>
    </xf>
    <xf numFmtId="0" fontId="2" fillId="0" borderId="5" xfId="0" applyFont="1" applyBorder="1" applyAlignment="1">
      <alignment horizontal="justify" vertical="center" wrapText="1"/>
    </xf>
    <xf numFmtId="0" fontId="12" fillId="0" borderId="5" xfId="0" applyFont="1" applyBorder="1" applyAlignment="1">
      <alignment horizontal="justify" vertical="center" wrapText="1"/>
    </xf>
    <xf numFmtId="0" fontId="12" fillId="5" borderId="5" xfId="0" applyFont="1" applyFill="1" applyBorder="1" applyAlignment="1">
      <alignment horizontal="justify" vertical="center" wrapText="1"/>
    </xf>
    <xf numFmtId="0" fontId="12" fillId="5" borderId="5" xfId="0" applyFont="1" applyFill="1" applyBorder="1" applyAlignment="1">
      <alignment horizontal="center" vertical="center" wrapText="1"/>
    </xf>
    <xf numFmtId="167" fontId="12" fillId="2" borderId="5" xfId="0" applyNumberFormat="1" applyFont="1" applyFill="1" applyBorder="1" applyAlignment="1">
      <alignment horizontal="center" vertical="center" wrapText="1"/>
    </xf>
    <xf numFmtId="164" fontId="12" fillId="2" borderId="5" xfId="0" applyNumberFormat="1" applyFont="1" applyFill="1" applyBorder="1" applyAlignment="1">
      <alignment horizontal="center" vertical="center" wrapText="1"/>
    </xf>
    <xf numFmtId="166" fontId="12" fillId="2" borderId="5" xfId="14" applyNumberFormat="1" applyFont="1" applyFill="1" applyBorder="1" applyAlignment="1">
      <alignment horizontal="center" vertical="center" wrapText="1"/>
    </xf>
    <xf numFmtId="1" fontId="12" fillId="0" borderId="5" xfId="0" applyNumberFormat="1" applyFont="1" applyFill="1" applyBorder="1" applyAlignment="1">
      <alignment horizontal="center" vertical="center" wrapText="1"/>
    </xf>
    <xf numFmtId="0" fontId="12" fillId="0" borderId="5" xfId="0" applyFont="1" applyFill="1" applyBorder="1" applyAlignment="1">
      <alignment horizontal="center" vertical="center" wrapText="1"/>
    </xf>
    <xf numFmtId="0" fontId="18" fillId="0" borderId="5" xfId="0" applyFont="1" applyFill="1" applyBorder="1" applyAlignment="1">
      <alignment horizontal="center" vertical="center" wrapText="1"/>
    </xf>
    <xf numFmtId="0" fontId="18" fillId="0" borderId="5" xfId="0" applyFont="1" applyFill="1" applyBorder="1" applyAlignment="1">
      <alignment horizontal="center" vertical="center"/>
    </xf>
    <xf numFmtId="0" fontId="2" fillId="0" borderId="5" xfId="0" applyFont="1" applyFill="1" applyBorder="1" applyAlignment="1">
      <alignment horizontal="center" vertical="center" wrapText="1"/>
    </xf>
    <xf numFmtId="0" fontId="2" fillId="0" borderId="5" xfId="0" applyFont="1" applyFill="1" applyBorder="1" applyAlignment="1">
      <alignment horizontal="justify" vertical="center" wrapText="1"/>
    </xf>
    <xf numFmtId="0" fontId="12" fillId="0" borderId="5" xfId="0" applyFont="1" applyFill="1" applyBorder="1" applyAlignment="1">
      <alignment horizontal="justify" vertical="center" wrapText="1"/>
    </xf>
    <xf numFmtId="0" fontId="2" fillId="5" borderId="5" xfId="0" applyFont="1" applyFill="1" applyBorder="1" applyAlignment="1">
      <alignment horizontal="justify" vertical="center" wrapText="1"/>
    </xf>
    <xf numFmtId="0" fontId="2" fillId="2" borderId="5" xfId="0" applyFont="1" applyFill="1" applyBorder="1" applyAlignment="1">
      <alignment horizontal="center" vertical="center" wrapText="1"/>
    </xf>
    <xf numFmtId="0" fontId="2" fillId="2" borderId="5" xfId="0" applyFont="1" applyFill="1" applyBorder="1" applyAlignment="1">
      <alignment horizontal="justify" vertical="center" wrapText="1"/>
    </xf>
    <xf numFmtId="9" fontId="12" fillId="5" borderId="5" xfId="0" applyNumberFormat="1" applyFont="1" applyFill="1" applyBorder="1" applyAlignment="1">
      <alignment horizontal="center" vertical="center" wrapText="1"/>
    </xf>
    <xf numFmtId="167" fontId="2" fillId="5" borderId="5" xfId="0" applyNumberFormat="1" applyFont="1" applyFill="1" applyBorder="1" applyAlignment="1">
      <alignment horizontal="center" vertical="center" wrapText="1"/>
    </xf>
    <xf numFmtId="0" fontId="2" fillId="2" borderId="5" xfId="0" applyFont="1" applyFill="1" applyBorder="1" applyAlignment="1">
      <alignment horizontal="center" vertical="center"/>
    </xf>
    <xf numFmtId="0" fontId="12" fillId="2" borderId="5" xfId="0" applyFont="1" applyFill="1" applyBorder="1" applyAlignment="1">
      <alignment horizontal="justify" vertical="center" wrapText="1"/>
    </xf>
    <xf numFmtId="0" fontId="12" fillId="2" borderId="5" xfId="0" applyNumberFormat="1" applyFont="1" applyFill="1" applyBorder="1" applyAlignment="1">
      <alignment horizontal="justify" vertical="center" wrapText="1"/>
    </xf>
    <xf numFmtId="167" fontId="12" fillId="2" borderId="5" xfId="16" applyNumberFormat="1" applyFont="1" applyFill="1" applyBorder="1" applyAlignment="1">
      <alignment horizontal="center" vertical="center" wrapText="1"/>
    </xf>
    <xf numFmtId="0" fontId="12" fillId="2" borderId="5" xfId="0" applyNumberFormat="1" applyFont="1" applyFill="1" applyBorder="1" applyAlignment="1">
      <alignment horizontal="center" vertical="center" wrapText="1"/>
    </xf>
    <xf numFmtId="0" fontId="4" fillId="5" borderId="5" xfId="0" applyFont="1" applyFill="1" applyBorder="1" applyAlignment="1">
      <alignment horizontal="justify" vertical="center" wrapText="1"/>
    </xf>
    <xf numFmtId="1" fontId="12" fillId="2" borderId="5" xfId="0" applyNumberFormat="1" applyFont="1" applyFill="1" applyBorder="1" applyAlignment="1">
      <alignment horizontal="center" vertical="center" wrapText="1"/>
    </xf>
    <xf numFmtId="2" fontId="12" fillId="5" borderId="5" xfId="0" applyNumberFormat="1" applyFont="1" applyFill="1" applyBorder="1" applyAlignment="1">
      <alignment horizontal="center" vertical="center" wrapText="1"/>
    </xf>
    <xf numFmtId="0" fontId="2" fillId="2" borderId="5" xfId="0" applyNumberFormat="1" applyFont="1" applyFill="1" applyBorder="1" applyAlignment="1">
      <alignment horizontal="center" vertical="center" wrapText="1"/>
    </xf>
    <xf numFmtId="14" fontId="12" fillId="2" borderId="5" xfId="0" applyNumberFormat="1" applyFont="1" applyFill="1" applyBorder="1" applyAlignment="1">
      <alignment horizontal="center" vertical="center"/>
    </xf>
    <xf numFmtId="0" fontId="12" fillId="2" borderId="5" xfId="16" applyNumberFormat="1" applyFont="1" applyFill="1" applyBorder="1" applyAlignment="1">
      <alignment horizontal="justify" vertical="center" wrapText="1"/>
    </xf>
    <xf numFmtId="0" fontId="12" fillId="2" borderId="5" xfId="16" applyNumberFormat="1" applyFont="1" applyFill="1" applyBorder="1" applyAlignment="1">
      <alignment horizontal="center" vertical="center" wrapText="1"/>
    </xf>
    <xf numFmtId="0" fontId="12" fillId="2" borderId="5" xfId="16" applyFont="1" applyFill="1" applyBorder="1" applyAlignment="1">
      <alignment horizontal="center" vertical="center" wrapText="1"/>
    </xf>
    <xf numFmtId="0" fontId="12" fillId="2" borderId="5" xfId="16" applyFont="1" applyFill="1" applyBorder="1" applyAlignment="1">
      <alignment horizontal="justify" vertical="center" wrapText="1"/>
    </xf>
    <xf numFmtId="0" fontId="12" fillId="0" borderId="5" xfId="0" applyNumberFormat="1" applyFont="1" applyFill="1" applyBorder="1" applyAlignment="1">
      <alignment horizontal="justify" vertical="center" wrapText="1"/>
    </xf>
    <xf numFmtId="167" fontId="12" fillId="0" borderId="5" xfId="0" applyNumberFormat="1" applyFont="1" applyFill="1" applyBorder="1" applyAlignment="1">
      <alignment horizontal="center" vertical="center" wrapText="1"/>
    </xf>
    <xf numFmtId="164" fontId="12" fillId="0" borderId="5" xfId="0" applyNumberFormat="1" applyFont="1" applyFill="1" applyBorder="1" applyAlignment="1">
      <alignment horizontal="center" vertical="center" wrapText="1"/>
    </xf>
    <xf numFmtId="0" fontId="12" fillId="0" borderId="5" xfId="0" applyNumberFormat="1" applyFont="1" applyFill="1" applyBorder="1" applyAlignment="1">
      <alignment horizontal="center" vertical="center" wrapText="1"/>
    </xf>
    <xf numFmtId="0" fontId="18" fillId="2" borderId="5" xfId="0" applyFont="1" applyFill="1" applyBorder="1" applyAlignment="1">
      <alignment horizontal="center" vertical="center"/>
    </xf>
    <xf numFmtId="14" fontId="12" fillId="2" borderId="5" xfId="0" applyNumberFormat="1" applyFont="1" applyFill="1" applyBorder="1" applyAlignment="1">
      <alignment horizontal="center" vertical="center" wrapText="1"/>
    </xf>
    <xf numFmtId="0" fontId="12" fillId="2" borderId="5" xfId="0" applyFont="1" applyFill="1" applyBorder="1" applyAlignment="1">
      <alignment horizontal="justify" vertical="center"/>
    </xf>
    <xf numFmtId="167" fontId="12" fillId="0" borderId="5" xfId="0" applyNumberFormat="1" applyFont="1" applyFill="1" applyBorder="1" applyAlignment="1">
      <alignment horizontal="justify" vertical="center" wrapText="1"/>
    </xf>
    <xf numFmtId="0" fontId="12" fillId="0" borderId="5" xfId="0" applyNumberFormat="1" applyFont="1" applyFill="1" applyBorder="1" applyAlignment="1">
      <alignment horizontal="left" vertical="center" wrapText="1"/>
    </xf>
    <xf numFmtId="0" fontId="2" fillId="0" borderId="5" xfId="0" applyNumberFormat="1" applyFont="1" applyFill="1" applyBorder="1" applyAlignment="1">
      <alignment horizontal="center" vertical="center" wrapText="1"/>
    </xf>
    <xf numFmtId="0" fontId="2" fillId="0" borderId="5" xfId="0" applyFont="1" applyFill="1" applyBorder="1" applyAlignment="1">
      <alignment horizontal="center" vertical="center"/>
    </xf>
    <xf numFmtId="168" fontId="12" fillId="5" borderId="5" xfId="0" applyNumberFormat="1" applyFont="1" applyFill="1" applyBorder="1" applyAlignment="1">
      <alignment horizontal="center" vertical="center" wrapText="1"/>
    </xf>
    <xf numFmtId="0" fontId="16" fillId="2" borderId="5" xfId="0" applyFont="1" applyFill="1" applyBorder="1" applyAlignment="1">
      <alignment horizontal="center" vertical="center" wrapText="1"/>
    </xf>
    <xf numFmtId="0" fontId="12" fillId="2" borderId="5" xfId="0" applyFont="1" applyFill="1" applyBorder="1" applyAlignment="1">
      <alignment horizontal="center" vertical="center"/>
    </xf>
    <xf numFmtId="9" fontId="12" fillId="0" borderId="5" xfId="0" applyNumberFormat="1" applyFont="1" applyFill="1" applyBorder="1" applyAlignment="1">
      <alignment horizontal="justify" vertical="center" wrapText="1"/>
    </xf>
    <xf numFmtId="9" fontId="12" fillId="0" borderId="5" xfId="0" applyNumberFormat="1" applyFont="1" applyFill="1" applyBorder="1" applyAlignment="1">
      <alignment horizontal="center" vertical="center" wrapText="1"/>
    </xf>
    <xf numFmtId="43" fontId="2" fillId="2" borderId="5" xfId="15" applyFont="1" applyFill="1" applyBorder="1" applyAlignment="1">
      <alignment horizontal="center" vertical="center" wrapText="1"/>
    </xf>
    <xf numFmtId="0" fontId="12" fillId="0" borderId="5" xfId="0" applyFont="1" applyFill="1" applyBorder="1" applyAlignment="1">
      <alignment horizontal="center" vertical="center"/>
    </xf>
    <xf numFmtId="0" fontId="12" fillId="0" borderId="5" xfId="0" applyFont="1" applyFill="1" applyBorder="1" applyAlignment="1">
      <alignment vertical="center" wrapText="1" shrinkToFit="1"/>
    </xf>
    <xf numFmtId="0" fontId="12" fillId="0" borderId="5" xfId="0" applyFont="1" applyFill="1" applyBorder="1" applyAlignment="1">
      <alignment horizontal="justify" vertical="center" wrapText="1" shrinkToFit="1"/>
    </xf>
    <xf numFmtId="0" fontId="12" fillId="0" borderId="5" xfId="1" applyFont="1" applyFill="1" applyBorder="1" applyAlignment="1">
      <alignment horizontal="justify" vertical="center" wrapText="1"/>
    </xf>
    <xf numFmtId="0" fontId="12" fillId="0" borderId="5" xfId="1" applyNumberFormat="1" applyFont="1" applyFill="1" applyBorder="1" applyAlignment="1">
      <alignment horizontal="center" vertical="center" wrapText="1"/>
    </xf>
    <xf numFmtId="0" fontId="12" fillId="0" borderId="5" xfId="1" applyFont="1" applyFill="1" applyBorder="1" applyAlignment="1">
      <alignment horizontal="center" vertical="center" wrapText="1"/>
    </xf>
    <xf numFmtId="167" fontId="12" fillId="0" borderId="5" xfId="1" applyNumberFormat="1" applyFont="1" applyFill="1" applyBorder="1" applyAlignment="1">
      <alignment horizontal="center" vertical="center" wrapText="1"/>
    </xf>
    <xf numFmtId="0" fontId="12" fillId="2" borderId="5" xfId="0" applyNumberFormat="1" applyFont="1" applyFill="1" applyBorder="1" applyAlignment="1">
      <alignment horizontal="center" vertical="center"/>
    </xf>
    <xf numFmtId="0" fontId="12" fillId="0" borderId="5" xfId="1" applyNumberFormat="1" applyFont="1" applyFill="1" applyBorder="1" applyAlignment="1">
      <alignment horizontal="justify" vertical="center" wrapText="1"/>
    </xf>
    <xf numFmtId="0" fontId="12" fillId="0" borderId="5" xfId="0" applyFont="1" applyFill="1" applyBorder="1"/>
    <xf numFmtId="0" fontId="23" fillId="0" borderId="5" xfId="0" applyFont="1" applyFill="1" applyBorder="1" applyAlignment="1">
      <alignment horizontal="center" vertical="center"/>
    </xf>
    <xf numFmtId="0" fontId="22" fillId="0" borderId="0" xfId="0" applyFont="1" applyFill="1" applyBorder="1" applyAlignment="1">
      <alignment horizontal="center" vertical="center"/>
    </xf>
    <xf numFmtId="15" fontId="22" fillId="0" borderId="0" xfId="0" applyNumberFormat="1" applyFont="1" applyFill="1" applyBorder="1" applyAlignment="1">
      <alignment horizontal="center" vertical="center"/>
    </xf>
    <xf numFmtId="0" fontId="19" fillId="0" borderId="0" xfId="0" applyFont="1" applyFill="1" applyBorder="1" applyAlignment="1">
      <alignment horizontal="center"/>
    </xf>
    <xf numFmtId="0" fontId="17" fillId="0" borderId="0" xfId="0" applyFont="1" applyFill="1" applyAlignment="1">
      <alignment horizontal="center" vertical="center"/>
    </xf>
    <xf numFmtId="0" fontId="0" fillId="0" borderId="0" xfId="0" applyFill="1" applyAlignment="1">
      <alignment horizontal="center"/>
    </xf>
    <xf numFmtId="0" fontId="15" fillId="6" borderId="6" xfId="0" applyFont="1" applyFill="1" applyBorder="1" applyAlignment="1">
      <alignment horizontal="center" vertical="center" wrapText="1"/>
    </xf>
    <xf numFmtId="0" fontId="2" fillId="3" borderId="6" xfId="0" applyFont="1" applyFill="1" applyBorder="1" applyAlignment="1">
      <alignment horizontal="center" vertical="center" wrapText="1"/>
    </xf>
    <xf numFmtId="165" fontId="2" fillId="3" borderId="6" xfId="0" applyNumberFormat="1" applyFont="1" applyFill="1" applyBorder="1" applyAlignment="1">
      <alignment horizontal="center" vertical="center" wrapText="1"/>
    </xf>
    <xf numFmtId="0" fontId="15" fillId="7" borderId="6" xfId="0" applyFont="1" applyFill="1" applyBorder="1" applyAlignment="1">
      <alignment horizontal="center" vertical="center" wrapText="1"/>
    </xf>
    <xf numFmtId="9" fontId="15" fillId="6" borderId="6" xfId="14" applyFont="1" applyFill="1" applyBorder="1" applyAlignment="1">
      <alignment horizontal="center" vertical="center" wrapText="1"/>
    </xf>
    <xf numFmtId="0" fontId="15" fillId="6" borderId="6" xfId="0" applyFont="1" applyFill="1" applyBorder="1" applyAlignment="1" applyProtection="1">
      <alignment horizontal="center" vertical="center" wrapText="1"/>
    </xf>
    <xf numFmtId="167" fontId="2" fillId="0" borderId="5" xfId="0" applyNumberFormat="1" applyFont="1" applyFill="1" applyBorder="1" applyAlignment="1">
      <alignment horizontal="center" vertical="center" wrapText="1"/>
    </xf>
    <xf numFmtId="167" fontId="2" fillId="2" borderId="5" xfId="0" applyNumberFormat="1" applyFont="1" applyFill="1" applyBorder="1" applyAlignment="1">
      <alignment horizontal="center" vertical="center" wrapText="1"/>
    </xf>
    <xf numFmtId="0" fontId="2" fillId="5" borderId="5" xfId="1" applyFont="1" applyFill="1" applyBorder="1" applyAlignment="1">
      <alignment horizontal="justify" vertical="center" wrapText="1"/>
    </xf>
    <xf numFmtId="9" fontId="2" fillId="5" borderId="5" xfId="0" applyNumberFormat="1" applyFont="1" applyFill="1" applyBorder="1" applyAlignment="1">
      <alignment horizontal="center" vertical="center" wrapText="1"/>
    </xf>
    <xf numFmtId="0" fontId="2" fillId="0" borderId="5" xfId="0" applyNumberFormat="1" applyFont="1" applyFill="1" applyBorder="1" applyAlignment="1">
      <alignment horizontal="justify" vertical="center" wrapText="1"/>
    </xf>
    <xf numFmtId="0" fontId="12" fillId="2" borderId="5" xfId="1" applyFont="1" applyFill="1" applyBorder="1" applyAlignment="1">
      <alignment horizontal="justify" vertical="center" wrapText="1"/>
    </xf>
    <xf numFmtId="167" fontId="2" fillId="5" borderId="5" xfId="1" applyNumberFormat="1" applyFont="1" applyFill="1" applyBorder="1" applyAlignment="1">
      <alignment horizontal="center" vertical="center" wrapText="1"/>
    </xf>
    <xf numFmtId="0" fontId="2" fillId="2" borderId="5" xfId="1" applyFont="1" applyFill="1" applyBorder="1" applyAlignment="1">
      <alignment horizontal="justify" vertical="center" wrapText="1"/>
    </xf>
    <xf numFmtId="0" fontId="2" fillId="5" borderId="5" xfId="1" applyNumberFormat="1" applyFont="1" applyFill="1" applyBorder="1" applyAlignment="1">
      <alignment horizontal="center" vertical="center" wrapText="1"/>
    </xf>
    <xf numFmtId="167" fontId="2" fillId="2" borderId="5" xfId="1" applyNumberFormat="1" applyFont="1" applyFill="1" applyBorder="1" applyAlignment="1">
      <alignment horizontal="justify" vertical="center" wrapText="1"/>
    </xf>
    <xf numFmtId="0" fontId="2" fillId="5" borderId="5" xfId="1" applyFont="1" applyFill="1" applyBorder="1" applyAlignment="1">
      <alignment horizontal="center" vertical="center" wrapText="1"/>
    </xf>
    <xf numFmtId="0" fontId="25" fillId="5" borderId="5" xfId="1" applyFont="1" applyFill="1" applyBorder="1" applyAlignment="1">
      <alignment horizontal="justify" vertical="center" wrapText="1"/>
    </xf>
    <xf numFmtId="167" fontId="12" fillId="2" borderId="5" xfId="1" applyNumberFormat="1" applyFont="1" applyFill="1" applyBorder="1" applyAlignment="1">
      <alignment horizontal="justify" vertical="center" wrapText="1"/>
    </xf>
    <xf numFmtId="0" fontId="12" fillId="5" borderId="5" xfId="1" applyFont="1" applyFill="1" applyBorder="1" applyAlignment="1">
      <alignment horizontal="justify" vertical="center" wrapText="1"/>
    </xf>
    <xf numFmtId="0" fontId="12" fillId="5" borderId="5" xfId="1" applyFont="1" applyFill="1" applyBorder="1" applyAlignment="1">
      <alignment horizontal="center" vertical="center" wrapText="1"/>
    </xf>
    <xf numFmtId="49" fontId="2" fillId="5" borderId="5" xfId="1" applyNumberFormat="1" applyFont="1" applyFill="1" applyBorder="1" applyAlignment="1">
      <alignment horizontal="center" vertical="center" wrapText="1"/>
    </xf>
    <xf numFmtId="0" fontId="2" fillId="0" borderId="5" xfId="0" applyFont="1" applyBorder="1" applyAlignment="1">
      <alignment horizontal="justify" vertical="center"/>
    </xf>
    <xf numFmtId="0" fontId="2" fillId="2" borderId="5" xfId="1" applyFont="1" applyFill="1" applyBorder="1" applyAlignment="1">
      <alignment horizontal="center" vertical="center" wrapText="1"/>
    </xf>
    <xf numFmtId="169" fontId="2" fillId="2" borderId="5" xfId="1" applyNumberFormat="1" applyFont="1" applyFill="1" applyBorder="1" applyAlignment="1">
      <alignment horizontal="center" vertical="center" wrapText="1"/>
    </xf>
    <xf numFmtId="4" fontId="12" fillId="0" borderId="5" xfId="0" applyNumberFormat="1" applyFont="1" applyFill="1" applyBorder="1" applyAlignment="1">
      <alignment horizontal="center"/>
    </xf>
    <xf numFmtId="0" fontId="2" fillId="2" borderId="5" xfId="1" applyNumberFormat="1" applyFont="1" applyFill="1" applyBorder="1" applyAlignment="1">
      <alignment horizontal="center" vertical="center" wrapText="1"/>
    </xf>
    <xf numFmtId="0" fontId="2" fillId="5" borderId="6" xfId="0" applyFont="1" applyFill="1" applyBorder="1" applyAlignment="1">
      <alignment horizontal="center" vertical="center" wrapText="1"/>
    </xf>
    <xf numFmtId="0" fontId="12" fillId="2" borderId="6" xfId="0" applyFont="1" applyFill="1" applyBorder="1" applyAlignment="1">
      <alignment horizontal="center" vertical="center" wrapText="1"/>
    </xf>
    <xf numFmtId="0" fontId="2" fillId="5" borderId="6" xfId="0" applyFont="1" applyFill="1" applyBorder="1" applyAlignment="1">
      <alignment horizontal="justify" vertical="center" wrapText="1"/>
    </xf>
    <xf numFmtId="0" fontId="4" fillId="0" borderId="5" xfId="0" applyFont="1" applyFill="1" applyBorder="1" applyAlignment="1">
      <alignment horizontal="center" vertical="center" wrapText="1"/>
    </xf>
    <xf numFmtId="0" fontId="13" fillId="0" borderId="2" xfId="0" applyFont="1" applyFill="1" applyBorder="1" applyAlignment="1"/>
    <xf numFmtId="0" fontId="13" fillId="0" borderId="0" xfId="0" applyFont="1" applyFill="1" applyBorder="1" applyAlignment="1"/>
    <xf numFmtId="0" fontId="2" fillId="0" borderId="0" xfId="0" applyFont="1" applyFill="1" applyBorder="1" applyAlignment="1"/>
    <xf numFmtId="0" fontId="2" fillId="0" borderId="0" xfId="0" applyFont="1" applyFill="1" applyBorder="1" applyAlignment="1">
      <alignment horizontal="center"/>
    </xf>
    <xf numFmtId="0" fontId="4" fillId="0" borderId="4" xfId="0" applyFont="1" applyFill="1" applyBorder="1" applyAlignment="1">
      <alignment horizontal="center"/>
    </xf>
  </cellXfs>
  <cellStyles count="19">
    <cellStyle name="Millares" xfId="15" builtinId="3"/>
    <cellStyle name="Normal" xfId="0" builtinId="0"/>
    <cellStyle name="Normal 13 2" xfId="1"/>
    <cellStyle name="Normal 2" xfId="2"/>
    <cellStyle name="Normal 2 3 2" xfId="3"/>
    <cellStyle name="Normal 3" xfId="4"/>
    <cellStyle name="Normal 4" xfId="5"/>
    <cellStyle name="Normal 4 2" xfId="6"/>
    <cellStyle name="Normal 4 3" xfId="7"/>
    <cellStyle name="Normal 5" xfId="8"/>
    <cellStyle name="Normal 5 2" xfId="9"/>
    <cellStyle name="Normal 6" xfId="10"/>
    <cellStyle name="Normal 7" xfId="11"/>
    <cellStyle name="Normal 7 2" xfId="16"/>
    <cellStyle name="Normal 8" xfId="12"/>
    <cellStyle name="Normal 9" xfId="17"/>
    <cellStyle name="Porcentaje" xfId="14" builtinId="5"/>
    <cellStyle name="Porcentaje 2" xfId="18"/>
    <cellStyle name="Porcentaje 2 3" xfId="13"/>
  </cellStyles>
  <dxfs count="786">
    <dxf>
      <font>
        <color theme="0"/>
      </font>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theme="7" tint="0.39994506668294322"/>
        </patternFill>
      </fill>
    </dxf>
    <dxf>
      <fill>
        <patternFill>
          <bgColor rgb="FFC76361"/>
        </patternFill>
      </fill>
    </dxf>
    <dxf>
      <fill>
        <patternFill>
          <bgColor rgb="FFFFFF66"/>
        </patternFill>
      </fill>
    </dxf>
    <dxf>
      <fill>
        <patternFill>
          <bgColor theme="6" tint="0.39994506668294322"/>
        </patternFill>
      </fill>
    </dxf>
    <dxf>
      <fill>
        <patternFill>
          <bgColor theme="4" tint="0.39994506668294322"/>
        </patternFill>
      </fill>
    </dxf>
    <dxf>
      <fill>
        <patternFill>
          <bgColor rgb="FFFFC000"/>
        </patternFill>
      </fill>
    </dxf>
    <dxf>
      <fill>
        <patternFill>
          <bgColor rgb="FFFFFF66"/>
        </patternFill>
      </fill>
    </dxf>
    <dxf>
      <fill>
        <patternFill>
          <bgColor theme="7" tint="0.39994506668294322"/>
        </patternFill>
      </fill>
    </dxf>
    <dxf>
      <fill>
        <patternFill>
          <bgColor theme="4" tint="0.39994506668294322"/>
        </patternFill>
      </fill>
    </dxf>
    <dxf>
      <fill>
        <patternFill>
          <bgColor theme="6" tint="0.39994506668294322"/>
        </patternFill>
      </fill>
    </dxf>
    <dxf>
      <fill>
        <patternFill>
          <bgColor rgb="FFC76361"/>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theme="0"/>
      </font>
    </dxf>
    <dxf>
      <fill>
        <patternFill>
          <bgColor rgb="FFFFC000"/>
        </patternFill>
      </fill>
    </dxf>
    <dxf>
      <fill>
        <patternFill>
          <bgColor rgb="FFFFC000"/>
        </patternFill>
      </fill>
    </dxf>
    <dxf>
      <fill>
        <patternFill>
          <bgColor rgb="FFFFC000"/>
        </patternFill>
      </fill>
    </dxf>
    <dxf>
      <fill>
        <patternFill>
          <bgColor rgb="FFFFC000"/>
        </patternFill>
      </fill>
    </dxf>
    <dxf>
      <font>
        <color theme="0"/>
      </font>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theme="0"/>
      </font>
    </dxf>
    <dxf>
      <fill>
        <patternFill>
          <bgColor rgb="FFFFC000"/>
        </patternFill>
      </fill>
    </dxf>
    <dxf>
      <fill>
        <patternFill>
          <bgColor rgb="FFFFC000"/>
        </patternFill>
      </fill>
    </dxf>
    <dxf>
      <fill>
        <patternFill>
          <bgColor rgb="FFFFC000"/>
        </patternFill>
      </fill>
    </dxf>
    <dxf>
      <font>
        <color theme="0"/>
      </font>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theme="0"/>
      </font>
    </dxf>
    <dxf>
      <fill>
        <patternFill>
          <bgColor rgb="FFFFC000"/>
        </patternFill>
      </fill>
    </dxf>
    <dxf>
      <fill>
        <patternFill>
          <bgColor theme="7" tint="0.39994506668294322"/>
        </patternFill>
      </fill>
    </dxf>
    <dxf>
      <fill>
        <patternFill>
          <bgColor rgb="FFC76361"/>
        </patternFill>
      </fill>
    </dxf>
    <dxf>
      <fill>
        <patternFill>
          <bgColor rgb="FFFFFF66"/>
        </patternFill>
      </fill>
    </dxf>
    <dxf>
      <fill>
        <patternFill>
          <bgColor theme="6" tint="0.39994506668294322"/>
        </patternFill>
      </fill>
    </dxf>
    <dxf>
      <fill>
        <patternFill>
          <bgColor theme="4" tint="0.39994506668294322"/>
        </patternFill>
      </fill>
    </dxf>
    <dxf>
      <fill>
        <patternFill>
          <bgColor rgb="FFFFC000"/>
        </patternFill>
      </fill>
    </dxf>
    <dxf>
      <fill>
        <patternFill>
          <bgColor rgb="FFFFC000"/>
        </patternFill>
      </fill>
    </dxf>
    <dxf>
      <fill>
        <patternFill>
          <bgColor rgb="FFFFFF66"/>
        </patternFill>
      </fill>
    </dxf>
    <dxf>
      <fill>
        <patternFill>
          <bgColor theme="7" tint="0.39994506668294322"/>
        </patternFill>
      </fill>
    </dxf>
    <dxf>
      <fill>
        <patternFill>
          <bgColor theme="4" tint="0.39994506668294322"/>
        </patternFill>
      </fill>
    </dxf>
    <dxf>
      <fill>
        <patternFill>
          <bgColor theme="6" tint="0.39994506668294322"/>
        </patternFill>
      </fill>
    </dxf>
    <dxf>
      <fill>
        <patternFill>
          <bgColor rgb="FFC76361"/>
        </patternFill>
      </fill>
    </dxf>
    <dxf>
      <fill>
        <patternFill>
          <bgColor rgb="FFFFC000"/>
        </patternFill>
      </fill>
    </dxf>
    <dxf>
      <font>
        <color theme="0"/>
      </font>
    </dxf>
    <dxf>
      <font>
        <color theme="0"/>
      </font>
    </dxf>
    <dxf>
      <fill>
        <patternFill>
          <bgColor rgb="FFFFC000"/>
        </patternFill>
      </fill>
    </dxf>
    <dxf>
      <fill>
        <patternFill>
          <bgColor rgb="FFFFC000"/>
        </patternFill>
      </fill>
    </dxf>
    <dxf>
      <fill>
        <patternFill>
          <bgColor rgb="FFFFC000"/>
        </patternFill>
      </fill>
    </dxf>
    <dxf>
      <fill>
        <patternFill>
          <bgColor rgb="FFFFC000"/>
        </patternFill>
      </fill>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rgb="FF9C0006"/>
      </font>
      <fill>
        <patternFill>
          <bgColor rgb="FFFFC7CE"/>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theme="0"/>
      </font>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theme="0"/>
      </font>
    </dxf>
    <dxf>
      <font>
        <color theme="0"/>
      </font>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theme="0"/>
      </font>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ill>
        <patternFill>
          <bgColor rgb="FFFFC000"/>
        </patternFill>
      </fill>
    </dxf>
    <dxf>
      <fill>
        <patternFill>
          <bgColor rgb="FFFFC000"/>
        </patternFill>
      </fill>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ill>
        <patternFill>
          <bgColor rgb="FFFFC000"/>
        </patternFill>
      </fill>
    </dxf>
    <dxf>
      <fill>
        <patternFill patternType="solid">
          <fgColor theme="4" tint="0.79998168889431442"/>
          <bgColor theme="4" tint="0.79998168889431442"/>
        </patternFill>
      </fill>
      <border>
        <bottom style="thin">
          <color theme="4" tint="0.39997558519241921"/>
        </bottom>
      </border>
    </dxf>
    <dxf>
      <fill>
        <patternFill patternType="solid">
          <fgColor theme="4" tint="0.79998168889431442"/>
          <bgColor theme="4" tint="0.79998168889431442"/>
        </patternFill>
      </fill>
      <border>
        <bottom style="thin">
          <color theme="4" tint="0.39997558519241921"/>
        </bottom>
      </border>
    </dxf>
    <dxf>
      <font>
        <b/>
        <color theme="1"/>
      </font>
    </dxf>
    <dxf>
      <font>
        <b/>
        <color theme="1"/>
      </font>
      <border>
        <bottom style="thin">
          <color theme="4" tint="0.39997558519241921"/>
        </bottom>
      </border>
    </dxf>
    <dxf>
      <font>
        <b/>
        <color theme="1"/>
      </font>
    </dxf>
    <dxf>
      <font>
        <b/>
        <color theme="1"/>
      </font>
      <border>
        <top style="thin">
          <color theme="4"/>
        </top>
        <bottom style="thin">
          <color theme="4"/>
        </bottom>
      </border>
    </dxf>
    <dxf>
      <fill>
        <patternFill patternType="solid">
          <fgColor theme="0" tint="-0.14999847407452621"/>
          <bgColor theme="0" tint="-0.14999847407452621"/>
        </patternFill>
      </fill>
    </dxf>
    <dxf>
      <fill>
        <patternFill patternType="solid">
          <fgColor theme="0" tint="-0.14999847407452621"/>
          <bgColor theme="0" tint="-0.14999847407452621"/>
        </patternFill>
      </fill>
      <border>
        <left style="thin">
          <color theme="0" tint="-0.249977111117893"/>
        </left>
        <right style="thin">
          <color theme="0" tint="-0.249977111117893"/>
        </right>
      </border>
    </dxf>
    <dxf>
      <border>
        <left style="thin">
          <color theme="0" tint="-0.24994659260841701"/>
        </left>
        <right style="thin">
          <color theme="0" tint="-0.24994659260841701"/>
        </right>
        <top style="thin">
          <color theme="0" tint="-0.24994659260841701"/>
        </top>
        <bottom style="thin">
          <color theme="0" tint="-0.24994659260841701"/>
        </bottom>
      </border>
    </dxf>
    <dxf>
      <fill>
        <patternFill patternType="solid">
          <fgColor theme="0" tint="-0.14999847407452621"/>
          <bgColor theme="0" tint="-0.14999847407452621"/>
        </patternFill>
      </fill>
      <border>
        <left style="thin">
          <color theme="0" tint="-0.24994659260841701"/>
        </left>
        <right style="thin">
          <color theme="0" tint="-0.24994659260841701"/>
        </right>
        <top style="thin">
          <color theme="0" tint="-0.24994659260841701"/>
        </top>
        <bottom style="thin">
          <color theme="0" tint="-0.24994659260841701"/>
        </bottom>
      </border>
    </dxf>
    <dxf>
      <fill>
        <patternFill>
          <bgColor theme="4" tint="0.79998168889431442"/>
        </patternFill>
      </fill>
      <border>
        <right style="thin">
          <color theme="4" tint="0.39994506668294322"/>
        </right>
      </border>
    </dxf>
    <dxf>
      <font>
        <b/>
        <color theme="1"/>
      </font>
      <fill>
        <patternFill patternType="solid">
          <fgColor theme="4" tint="0.79998168889431442"/>
          <bgColor theme="4" tint="0.79998168889431442"/>
        </patternFill>
      </fill>
      <border>
        <top style="thin">
          <color theme="4" tint="0.39997558519241921"/>
        </top>
      </border>
    </dxf>
    <dxf>
      <font>
        <b/>
        <color theme="1"/>
      </font>
      <fill>
        <patternFill patternType="solid">
          <fgColor theme="4" tint="0.79989013336588644"/>
          <bgColor theme="4" tint="0.79998168889431442"/>
        </patternFill>
      </fill>
      <border>
        <bottom style="thin">
          <color theme="4" tint="0.39997558519241921"/>
        </bottom>
      </border>
    </dxf>
    <dxf>
      <fill>
        <patternFill patternType="none">
          <bgColor auto="1"/>
        </patternFill>
      </fill>
      <border>
        <left style="thin">
          <color theme="0" tint="-0.499984740745262"/>
        </left>
        <right style="thin">
          <color theme="0" tint="-0.499984740745262"/>
        </right>
        <top style="thin">
          <color theme="0" tint="-0.499984740745262"/>
        </top>
        <bottom style="thin">
          <color theme="0" tint="-0.499984740745262"/>
        </bottom>
        <vertical style="thin">
          <color theme="0" tint="-0.499984740745262"/>
        </vertical>
        <horizontal style="thin">
          <color theme="0" tint="-0.499984740745262"/>
        </horizontal>
      </border>
    </dxf>
    <dxf>
      <fill>
        <patternFill patternType="solid">
          <fgColor theme="4" tint="0.79998168889431442"/>
          <bgColor theme="4" tint="0.79998168889431442"/>
        </patternFill>
      </fill>
      <border>
        <bottom style="thin">
          <color theme="4" tint="0.39997558519241921"/>
        </bottom>
      </border>
    </dxf>
    <dxf>
      <fill>
        <patternFill patternType="solid">
          <fgColor theme="4" tint="0.79998168889431442"/>
          <bgColor theme="4" tint="0.79998168889431442"/>
        </patternFill>
      </fill>
      <border>
        <bottom style="thin">
          <color theme="4" tint="0.39997558519241921"/>
        </bottom>
      </border>
    </dxf>
    <dxf>
      <font>
        <b/>
        <color theme="1"/>
      </font>
    </dxf>
    <dxf>
      <font>
        <b/>
        <color theme="1"/>
      </font>
      <border>
        <bottom style="thin">
          <color theme="4" tint="0.39997558519241921"/>
        </bottom>
      </border>
    </dxf>
    <dxf>
      <font>
        <b/>
        <color theme="1"/>
      </font>
    </dxf>
    <dxf>
      <font>
        <b/>
        <color theme="1"/>
      </font>
      <border>
        <top style="thin">
          <color theme="4"/>
        </top>
        <bottom style="thin">
          <color theme="4"/>
        </bottom>
      </border>
    </dxf>
    <dxf>
      <fill>
        <patternFill patternType="solid">
          <fgColor theme="0" tint="-0.14999847407452621"/>
          <bgColor theme="0" tint="-0.14999847407452621"/>
        </patternFill>
      </fill>
    </dxf>
    <dxf>
      <fill>
        <patternFill patternType="solid">
          <fgColor theme="0" tint="-0.14999847407452621"/>
          <bgColor theme="0" tint="-0.14999847407452621"/>
        </patternFill>
      </fill>
      <border>
        <left style="thin">
          <color theme="0" tint="-0.249977111117893"/>
        </left>
        <right style="thin">
          <color theme="0" tint="-0.249977111117893"/>
        </right>
      </border>
    </dxf>
    <dxf>
      <border>
        <left style="thin">
          <color theme="0" tint="-0.24994659260841701"/>
        </left>
        <right style="thin">
          <color theme="0" tint="-0.24994659260841701"/>
        </right>
        <top style="thin">
          <color theme="0" tint="-0.24994659260841701"/>
        </top>
        <bottom style="thin">
          <color theme="0" tint="-0.24994659260841701"/>
        </bottom>
      </border>
    </dxf>
    <dxf>
      <fill>
        <patternFill patternType="solid">
          <fgColor theme="0" tint="-0.14999847407452621"/>
          <bgColor theme="0" tint="-0.14999847407452621"/>
        </patternFill>
      </fill>
      <border>
        <left style="thin">
          <color theme="0" tint="-0.24994659260841701"/>
        </left>
        <right style="thin">
          <color theme="0" tint="-0.24994659260841701"/>
        </right>
        <top style="thin">
          <color theme="0" tint="-0.24994659260841701"/>
        </top>
        <bottom style="thin">
          <color theme="0" tint="-0.24994659260841701"/>
        </bottom>
      </border>
    </dxf>
    <dxf>
      <fill>
        <patternFill>
          <bgColor theme="4" tint="0.79998168889431442"/>
        </patternFill>
      </fill>
      <border>
        <right style="thin">
          <color theme="4" tint="0.39994506668294322"/>
        </right>
      </border>
    </dxf>
    <dxf>
      <font>
        <b/>
        <color theme="1"/>
      </font>
      <fill>
        <patternFill patternType="solid">
          <fgColor theme="4" tint="0.79998168889431442"/>
          <bgColor theme="4" tint="0.79998168889431442"/>
        </patternFill>
      </fill>
      <border>
        <top style="thin">
          <color theme="4" tint="0.39997558519241921"/>
        </top>
      </border>
    </dxf>
    <dxf>
      <font>
        <b/>
        <color theme="1"/>
      </font>
      <fill>
        <patternFill patternType="solid">
          <fgColor theme="4" tint="0.79989013336588644"/>
          <bgColor theme="4" tint="0.79998168889431442"/>
        </patternFill>
      </fill>
      <border>
        <bottom style="thin">
          <color theme="4" tint="0.39997558519241921"/>
        </bottom>
      </border>
    </dxf>
    <dxf>
      <fill>
        <patternFill patternType="none">
          <bgColor auto="1"/>
        </patternFill>
      </fill>
      <border>
        <left style="thin">
          <color theme="0" tint="-0.499984740745262"/>
        </left>
        <right style="thin">
          <color theme="0" tint="-0.499984740745262"/>
        </right>
        <top style="thin">
          <color theme="0" tint="-0.499984740745262"/>
        </top>
        <bottom style="thin">
          <color theme="0" tint="-0.499984740745262"/>
        </bottom>
        <vertical style="thin">
          <color theme="0" tint="-0.499984740745262"/>
        </vertical>
        <horizontal style="thin">
          <color theme="0" tint="-0.499984740745262"/>
        </horizontal>
      </border>
    </dxf>
  </dxfs>
  <tableStyles count="2" defaultTableStyle="TableStyleMedium9" defaultPivotStyle="PivotStyleLight16">
    <tableStyle name="Seguimiento OCI" table="0" count="14">
      <tableStyleElement type="wholeTable" dxfId="785"/>
      <tableStyleElement type="headerRow" dxfId="784"/>
      <tableStyleElement type="totalRow" dxfId="783"/>
      <tableStyleElement type="firstColumn" dxfId="782"/>
      <tableStyleElement type="firstRowStripe" dxfId="781"/>
      <tableStyleElement type="secondRowStripe" dxfId="780"/>
      <tableStyleElement type="firstColumnStripe" dxfId="779"/>
      <tableStyleElement type="firstSubtotalColumn" dxfId="778"/>
      <tableStyleElement type="firstSubtotalRow" dxfId="777"/>
      <tableStyleElement type="secondSubtotalRow" dxfId="776"/>
      <tableStyleElement type="firstRowSubheading" dxfId="775"/>
      <tableStyleElement type="secondRowSubheading" dxfId="774"/>
      <tableStyleElement type="pageFieldLabels" dxfId="773"/>
      <tableStyleElement type="pageFieldValues" dxfId="772"/>
    </tableStyle>
    <tableStyle name="Seguimiento OCI 2" table="0" count="14">
      <tableStyleElement type="wholeTable" dxfId="771"/>
      <tableStyleElement type="headerRow" dxfId="770"/>
      <tableStyleElement type="totalRow" dxfId="769"/>
      <tableStyleElement type="firstColumn" dxfId="768"/>
      <tableStyleElement type="firstRowStripe" dxfId="767"/>
      <tableStyleElement type="secondRowStripe" dxfId="766"/>
      <tableStyleElement type="firstColumnStripe" dxfId="765"/>
      <tableStyleElement type="firstSubtotalColumn" dxfId="764"/>
      <tableStyleElement type="firstSubtotalRow" dxfId="763"/>
      <tableStyleElement type="secondSubtotalRow" dxfId="762"/>
      <tableStyleElement type="firstRowSubheading" dxfId="761"/>
      <tableStyleElement type="secondRowSubheading" dxfId="760"/>
      <tableStyleElement type="pageFieldLabels" dxfId="759"/>
      <tableStyleElement type="pageFieldValues" dxfId="758"/>
    </tableStyle>
  </tableStyles>
  <colors>
    <mruColors>
      <color rgb="FFFFFF33"/>
      <color rgb="FFA9DA74"/>
      <color rgb="FFFFFF71"/>
      <color rgb="FFBF4C49"/>
      <color rgb="FFD17F7D"/>
      <color rgb="FFC96765"/>
      <color rgb="FFC6605E"/>
      <color rgb="FFC76361"/>
      <color rgb="FFC35855"/>
      <color rgb="FFFF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3">
    <tabColor theme="3" tint="0.59999389629810485"/>
    <pageSetUpPr fitToPage="1"/>
  </sheetPr>
  <dimension ref="A1:AP523"/>
  <sheetViews>
    <sheetView showGridLines="0" tabSelected="1" zoomScale="90" zoomScaleNormal="90" zoomScaleSheetLayoutView="80" zoomScalePageLayoutView="60" workbookViewId="0">
      <pane ySplit="1" topLeftCell="A2" activePane="bottomLeft" state="frozen"/>
      <selection pane="bottomLeft"/>
    </sheetView>
  </sheetViews>
  <sheetFormatPr baseColWidth="10" defaultRowHeight="12.75" x14ac:dyDescent="0.2"/>
  <cols>
    <col min="1" max="1" width="13.42578125" style="34" customWidth="1"/>
    <col min="2" max="3" width="15.42578125" style="49" customWidth="1"/>
    <col min="4" max="4" width="16" style="13" customWidth="1"/>
    <col min="5" max="5" width="14.7109375" style="10" customWidth="1"/>
    <col min="6" max="6" width="132" customWidth="1"/>
    <col min="7" max="7" width="53.140625" customWidth="1"/>
    <col min="8" max="8" width="52.85546875" customWidth="1"/>
    <col min="9" max="9" width="52.85546875" style="21" customWidth="1"/>
    <col min="10" max="10" width="30.7109375" style="18" customWidth="1"/>
    <col min="11" max="11" width="15.5703125" customWidth="1"/>
    <col min="12" max="12" width="15.140625" customWidth="1"/>
    <col min="13" max="13" width="13" customWidth="1"/>
    <col min="14" max="14" width="19.85546875" customWidth="1"/>
    <col min="15" max="15" width="20.28515625" style="19" customWidth="1"/>
    <col min="16" max="16" width="15.140625" customWidth="1"/>
    <col min="17" max="17" width="32.140625" hidden="1" customWidth="1"/>
    <col min="18" max="18" width="23.5703125" style="31" customWidth="1"/>
    <col min="19" max="19" width="17.85546875" style="32" hidden="1" customWidth="1"/>
    <col min="20" max="20" width="20.85546875" style="32" hidden="1" customWidth="1"/>
    <col min="21" max="21" width="18.140625" style="32" hidden="1" customWidth="1"/>
    <col min="22" max="22" width="13.7109375" style="32" hidden="1" customWidth="1"/>
    <col min="23" max="24" width="14.5703125" style="28" customWidth="1"/>
    <col min="25" max="25" width="14.5703125" style="29" customWidth="1"/>
    <col min="26" max="27" width="14.5703125" style="29" hidden="1" customWidth="1"/>
    <col min="28" max="28" width="27.28515625" style="29" hidden="1" customWidth="1"/>
    <col min="29" max="29" width="12" style="41" hidden="1" customWidth="1"/>
    <col min="30" max="30" width="9.42578125" style="41" hidden="1" customWidth="1"/>
    <col min="31" max="31" width="13.85546875" style="41" hidden="1" customWidth="1"/>
    <col min="32" max="32" width="11.42578125" style="39" hidden="1" customWidth="1"/>
    <col min="33" max="33" width="20" style="22" bestFit="1" customWidth="1"/>
    <col min="34" max="34" width="19.28515625" style="22" customWidth="1"/>
    <col min="35" max="35" width="11.42578125" style="22"/>
    <col min="36" max="42" width="11.42578125" style="9"/>
  </cols>
  <sheetData>
    <row r="1" spans="1:42" s="8" customFormat="1" ht="48.75" customHeight="1" x14ac:dyDescent="0.2">
      <c r="A1" s="119" t="s">
        <v>2296</v>
      </c>
      <c r="B1" s="119" t="s">
        <v>992</v>
      </c>
      <c r="C1" s="119" t="s">
        <v>2295</v>
      </c>
      <c r="D1" s="119" t="s">
        <v>569</v>
      </c>
      <c r="E1" s="120" t="s">
        <v>7</v>
      </c>
      <c r="F1" s="120" t="s">
        <v>2297</v>
      </c>
      <c r="G1" s="120" t="s">
        <v>8</v>
      </c>
      <c r="H1" s="120" t="s">
        <v>9</v>
      </c>
      <c r="I1" s="120" t="s">
        <v>564</v>
      </c>
      <c r="J1" s="120" t="s">
        <v>2298</v>
      </c>
      <c r="K1" s="120" t="s">
        <v>2299</v>
      </c>
      <c r="L1" s="121" t="s">
        <v>2300</v>
      </c>
      <c r="M1" s="121" t="s">
        <v>2301</v>
      </c>
      <c r="N1" s="120" t="s">
        <v>2302</v>
      </c>
      <c r="O1" s="122" t="s">
        <v>565</v>
      </c>
      <c r="P1" s="120" t="s">
        <v>566</v>
      </c>
      <c r="Q1" s="120" t="s">
        <v>10</v>
      </c>
      <c r="R1" s="123" t="s">
        <v>1482</v>
      </c>
      <c r="S1" s="119" t="s">
        <v>2</v>
      </c>
      <c r="T1" s="119" t="s">
        <v>1</v>
      </c>
      <c r="U1" s="119" t="s">
        <v>3</v>
      </c>
      <c r="V1" s="119" t="s">
        <v>41</v>
      </c>
      <c r="W1" s="124" t="s">
        <v>362</v>
      </c>
      <c r="X1" s="124" t="s">
        <v>363</v>
      </c>
      <c r="Y1" s="124" t="s">
        <v>366</v>
      </c>
      <c r="Z1" s="124" t="s">
        <v>42</v>
      </c>
      <c r="AA1" s="124" t="s">
        <v>568</v>
      </c>
      <c r="AB1" s="124" t="s">
        <v>567</v>
      </c>
      <c r="AC1" s="36" t="s">
        <v>364</v>
      </c>
      <c r="AD1" s="36" t="s">
        <v>365</v>
      </c>
      <c r="AE1" s="36" t="s">
        <v>370</v>
      </c>
      <c r="AF1" s="36" t="s">
        <v>371</v>
      </c>
      <c r="AG1" s="42" t="s">
        <v>418</v>
      </c>
      <c r="AH1" s="43">
        <v>43830</v>
      </c>
      <c r="AI1" s="44"/>
      <c r="AJ1" s="14"/>
      <c r="AK1" s="15"/>
      <c r="AL1" s="15"/>
      <c r="AM1" s="15"/>
      <c r="AN1" s="15"/>
      <c r="AO1" s="15"/>
      <c r="AP1" s="15"/>
    </row>
    <row r="2" spans="1:42" s="15" customFormat="1" ht="300" customHeight="1" x14ac:dyDescent="0.2">
      <c r="A2" s="147">
        <v>1</v>
      </c>
      <c r="B2" s="147">
        <v>1</v>
      </c>
      <c r="C2" s="147"/>
      <c r="D2" s="147" t="s">
        <v>2315</v>
      </c>
      <c r="E2" s="146" t="s">
        <v>2317</v>
      </c>
      <c r="F2" s="148" t="s">
        <v>2345</v>
      </c>
      <c r="G2" s="148" t="s">
        <v>2318</v>
      </c>
      <c r="H2" s="148" t="s">
        <v>2438</v>
      </c>
      <c r="I2" s="148" t="s">
        <v>2319</v>
      </c>
      <c r="J2" s="146" t="s">
        <v>2320</v>
      </c>
      <c r="K2" s="146">
        <v>6</v>
      </c>
      <c r="L2" s="57">
        <v>43710</v>
      </c>
      <c r="M2" s="57">
        <v>43891</v>
      </c>
      <c r="N2" s="58">
        <f t="shared" ref="N2:N9" si="0">(+M2-L2)/7</f>
        <v>25.857142857142858</v>
      </c>
      <c r="O2" s="56" t="s">
        <v>2339</v>
      </c>
      <c r="P2" s="146"/>
      <c r="Q2" s="146"/>
      <c r="R2" s="59">
        <f>IF(P2/K2&gt;1,100,+P2/K2*100)</f>
        <v>0</v>
      </c>
      <c r="S2" s="60">
        <f>+N2*R2/100</f>
        <v>0</v>
      </c>
      <c r="T2" s="60">
        <f>IF(M2&lt;=$AH$1,S2,0)</f>
        <v>0</v>
      </c>
      <c r="U2" s="60">
        <f>IF($AH$1&gt;=M2,N2,0)</f>
        <v>0</v>
      </c>
      <c r="V2" s="61"/>
      <c r="W2" s="62" t="str">
        <f>IF(R2=100,"CUMPLIDO",IF(M2-$AH$1&lt;0,"VENCIDO",IF(M2-$AH$1&lt;=30,"PRÓXIMO A VENCER",IF(R2&gt;0,"CON AVANCE","EN TERMINO"))))</f>
        <v>EN TERMINO</v>
      </c>
      <c r="X2" s="62" t="str">
        <f t="shared" ref="X2" si="1">IF(A2&lt;&gt;"",IF(AD2=1,"VENCIDO",IF(AD2=2,"PRÓXIMO A VENCER",IF(AD2=3,"EN TERMINO",IF(AD2=4,"CON AVANCE",IF(AD2=5,"CUMPLIDO",))))),"")</f>
        <v>EN TERMINO</v>
      </c>
      <c r="Y2" s="113" t="s">
        <v>2346</v>
      </c>
      <c r="Z2" s="113" t="str">
        <f>AF2</f>
        <v>H2ACTL</v>
      </c>
      <c r="AA2" s="113">
        <f>IF(A2&lt;&gt;"",1,AA1+1)</f>
        <v>1</v>
      </c>
      <c r="AB2" s="113" t="str">
        <f>CONCATENATE(Z2," - ",AA2)</f>
        <v>H2ACTL - 1</v>
      </c>
      <c r="AC2" s="37">
        <f>IF(W2="VENCIDO",1,IF(W2="PRÓXIMO A VENCER",2,IF(W2="EN TERMINO",3,IF(W2="CON AVANCE",4,IF(W2="CUMPLIDO",5,)))))</f>
        <v>3</v>
      </c>
      <c r="AD2" s="37">
        <f>IF(AA3=AA2+1,MIN(AC2,AD3),AC2)</f>
        <v>3</v>
      </c>
      <c r="AE2" s="37" t="str">
        <f>IF(A2&lt;&gt;"",MID(F2,1,FIND(" ",F2,1)-1),AE1)</f>
        <v>H2ACTL.</v>
      </c>
      <c r="AF2" s="37" t="str">
        <f t="shared" ref="AF2" si="2">IFERROR(MID(AE2,1,FIND(".",AE2,1)-1),AE2)</f>
        <v>H2ACTL</v>
      </c>
      <c r="AG2" s="42"/>
      <c r="AH2" s="43"/>
      <c r="AI2" s="44"/>
      <c r="AJ2" s="14"/>
    </row>
    <row r="3" spans="1:42" s="15" customFormat="1" ht="300" customHeight="1" x14ac:dyDescent="0.2">
      <c r="A3" s="147">
        <v>2</v>
      </c>
      <c r="B3" s="147">
        <v>2</v>
      </c>
      <c r="C3" s="147"/>
      <c r="D3" s="147" t="s">
        <v>2316</v>
      </c>
      <c r="E3" s="146" t="s">
        <v>2317</v>
      </c>
      <c r="F3" s="148" t="s">
        <v>2347</v>
      </c>
      <c r="G3" s="148" t="s">
        <v>2321</v>
      </c>
      <c r="H3" s="73" t="s">
        <v>2439</v>
      </c>
      <c r="I3" s="73" t="s">
        <v>2440</v>
      </c>
      <c r="J3" s="73" t="s">
        <v>2441</v>
      </c>
      <c r="K3" s="146">
        <v>1</v>
      </c>
      <c r="L3" s="57">
        <v>43690</v>
      </c>
      <c r="M3" s="57">
        <v>44012</v>
      </c>
      <c r="N3" s="58">
        <f t="shared" si="0"/>
        <v>46</v>
      </c>
      <c r="O3" s="56" t="s">
        <v>2339</v>
      </c>
      <c r="P3" s="146"/>
      <c r="Q3" s="146"/>
      <c r="R3" s="59">
        <f t="shared" ref="R3:R9" si="3">IF(P3/K3&gt;1,100,+P3/K3*100)</f>
        <v>0</v>
      </c>
      <c r="S3" s="60">
        <f t="shared" ref="S3:S9" si="4">+N3*R3/100</f>
        <v>0</v>
      </c>
      <c r="T3" s="60">
        <f t="shared" ref="T3:T9" si="5">IF(M3&lt;=$AH$1,S3,0)</f>
        <v>0</v>
      </c>
      <c r="U3" s="60">
        <f t="shared" ref="U3:U9" si="6">IF($AH$1&gt;=M3,N3,0)</f>
        <v>0</v>
      </c>
      <c r="V3" s="61"/>
      <c r="W3" s="62" t="str">
        <f t="shared" ref="W3:W9" si="7">IF(R3=100,"CUMPLIDO",IF(M3-$AH$1&lt;0,"VENCIDO",IF(M3-$AH$1&lt;=30,"PRÓXIMO A VENCER",IF(R3&gt;0,"CON AVANCE","EN TERMINO"))))</f>
        <v>EN TERMINO</v>
      </c>
      <c r="X3" s="62" t="str">
        <f t="shared" ref="X3:X9" si="8">IF(A3&lt;&gt;"",IF(AD3=1,"VENCIDO",IF(AD3=2,"PRÓXIMO A VENCER",IF(AD3=3,"EN TERMINO",IF(AD3=4,"CON AVANCE",IF(AD3=5,"CUMPLIDO",))))),"")</f>
        <v>EN TERMINO</v>
      </c>
      <c r="Y3" s="113" t="s">
        <v>2346</v>
      </c>
      <c r="Z3" s="113" t="str">
        <f t="shared" ref="Z3:Z9" si="9">AF3</f>
        <v>H4ACTL</v>
      </c>
      <c r="AA3" s="113">
        <f t="shared" ref="AA3:AA10" si="10">IF(A3&lt;&gt;"",1,AA2+1)</f>
        <v>1</v>
      </c>
      <c r="AB3" s="113" t="str">
        <f t="shared" ref="AB3:AB9" si="11">CONCATENATE(Z3," - ",AA3)</f>
        <v>H4ACTL - 1</v>
      </c>
      <c r="AC3" s="37">
        <f t="shared" ref="AC3:AC10" si="12">IF(W3="VENCIDO",1,IF(W3="PRÓXIMO A VENCER",2,IF(W3="EN TERMINO",3,IF(W3="CON AVANCE",4,IF(W3="CUMPLIDO",5,)))))</f>
        <v>3</v>
      </c>
      <c r="AD3" s="37">
        <f t="shared" ref="AD3:AD10" si="13">IF(AA4=AA3+1,MIN(AC3,AD4),AC3)</f>
        <v>3</v>
      </c>
      <c r="AE3" s="37" t="str">
        <f t="shared" ref="AE3:AE10" si="14">IF(A3&lt;&gt;"",MID(F3,1,FIND(" ",F3,1)-1),AE2)</f>
        <v>H4ACTL.</v>
      </c>
      <c r="AF3" s="37" t="str">
        <f t="shared" ref="AF3:AF10" si="15">IFERROR(MID(AE3,1,FIND(".",AE3,1)-1),AE3)</f>
        <v>H4ACTL</v>
      </c>
      <c r="AG3" s="42"/>
      <c r="AH3" s="43"/>
      <c r="AI3" s="44"/>
      <c r="AJ3" s="14"/>
    </row>
    <row r="4" spans="1:42" s="15" customFormat="1" ht="300" customHeight="1" x14ac:dyDescent="0.2">
      <c r="A4" s="147">
        <v>3</v>
      </c>
      <c r="B4" s="147">
        <v>3</v>
      </c>
      <c r="C4" s="147">
        <v>1</v>
      </c>
      <c r="D4" s="147" t="s">
        <v>2158</v>
      </c>
      <c r="E4" s="146" t="s">
        <v>2317</v>
      </c>
      <c r="F4" s="148" t="s">
        <v>2344</v>
      </c>
      <c r="G4" s="148" t="s">
        <v>2322</v>
      </c>
      <c r="H4" s="148" t="s">
        <v>2323</v>
      </c>
      <c r="I4" s="148" t="s">
        <v>2324</v>
      </c>
      <c r="J4" s="146" t="s">
        <v>1990</v>
      </c>
      <c r="K4" s="146">
        <v>1</v>
      </c>
      <c r="L4" s="57">
        <v>43710</v>
      </c>
      <c r="M4" s="126">
        <v>43982</v>
      </c>
      <c r="N4" s="58">
        <f t="shared" si="0"/>
        <v>38.857142857142854</v>
      </c>
      <c r="O4" s="56" t="s">
        <v>2339</v>
      </c>
      <c r="P4" s="146"/>
      <c r="Q4" s="146"/>
      <c r="R4" s="59">
        <f t="shared" si="3"/>
        <v>0</v>
      </c>
      <c r="S4" s="60">
        <f t="shared" si="4"/>
        <v>0</v>
      </c>
      <c r="T4" s="60">
        <f t="shared" si="5"/>
        <v>0</v>
      </c>
      <c r="U4" s="60">
        <f t="shared" si="6"/>
        <v>0</v>
      </c>
      <c r="V4" s="61"/>
      <c r="W4" s="62" t="str">
        <f t="shared" si="7"/>
        <v>EN TERMINO</v>
      </c>
      <c r="X4" s="62" t="str">
        <f t="shared" si="8"/>
        <v>EN TERMINO</v>
      </c>
      <c r="Y4" s="113" t="s">
        <v>2346</v>
      </c>
      <c r="Z4" s="113" t="str">
        <f t="shared" si="9"/>
        <v>H5ACTL</v>
      </c>
      <c r="AA4" s="113">
        <f t="shared" si="10"/>
        <v>1</v>
      </c>
      <c r="AB4" s="113" t="str">
        <f t="shared" si="11"/>
        <v>H5ACTL - 1</v>
      </c>
      <c r="AC4" s="37">
        <f t="shared" si="12"/>
        <v>3</v>
      </c>
      <c r="AD4" s="37">
        <f t="shared" si="13"/>
        <v>3</v>
      </c>
      <c r="AE4" s="37" t="str">
        <f t="shared" si="14"/>
        <v>H5ACTL.</v>
      </c>
      <c r="AF4" s="37" t="str">
        <f t="shared" si="15"/>
        <v>H5ACTL</v>
      </c>
      <c r="AG4" s="42"/>
      <c r="AH4" s="43"/>
      <c r="AI4" s="44"/>
      <c r="AJ4" s="14"/>
    </row>
    <row r="5" spans="1:42" s="15" customFormat="1" ht="300" customHeight="1" x14ac:dyDescent="0.2">
      <c r="A5" s="147"/>
      <c r="B5" s="147">
        <v>4</v>
      </c>
      <c r="C5" s="147">
        <v>2</v>
      </c>
      <c r="D5" s="147" t="s">
        <v>2158</v>
      </c>
      <c r="E5" s="146" t="s">
        <v>2317</v>
      </c>
      <c r="F5" s="148" t="s">
        <v>2343</v>
      </c>
      <c r="G5" s="148" t="s">
        <v>2322</v>
      </c>
      <c r="H5" s="148" t="s">
        <v>2442</v>
      </c>
      <c r="I5" s="148" t="s">
        <v>2325</v>
      </c>
      <c r="J5" s="146" t="s">
        <v>2326</v>
      </c>
      <c r="K5" s="146">
        <v>1</v>
      </c>
      <c r="L5" s="57">
        <v>43983</v>
      </c>
      <c r="M5" s="126">
        <v>44012</v>
      </c>
      <c r="N5" s="58">
        <f t="shared" si="0"/>
        <v>4.1428571428571432</v>
      </c>
      <c r="O5" s="56" t="s">
        <v>2339</v>
      </c>
      <c r="P5" s="146"/>
      <c r="Q5" s="146"/>
      <c r="R5" s="59">
        <f t="shared" si="3"/>
        <v>0</v>
      </c>
      <c r="S5" s="60">
        <f t="shared" si="4"/>
        <v>0</v>
      </c>
      <c r="T5" s="60">
        <f t="shared" si="5"/>
        <v>0</v>
      </c>
      <c r="U5" s="60">
        <f t="shared" si="6"/>
        <v>0</v>
      </c>
      <c r="V5" s="61"/>
      <c r="W5" s="62" t="str">
        <f t="shared" si="7"/>
        <v>EN TERMINO</v>
      </c>
      <c r="X5" s="62" t="str">
        <f t="shared" si="8"/>
        <v/>
      </c>
      <c r="Y5" s="113" t="s">
        <v>2346</v>
      </c>
      <c r="Z5" s="113" t="str">
        <f t="shared" si="9"/>
        <v>H5ACTL</v>
      </c>
      <c r="AA5" s="113">
        <f t="shared" si="10"/>
        <v>2</v>
      </c>
      <c r="AB5" s="113" t="str">
        <f t="shared" si="11"/>
        <v>H5ACTL - 2</v>
      </c>
      <c r="AC5" s="37">
        <f t="shared" si="12"/>
        <v>3</v>
      </c>
      <c r="AD5" s="37">
        <f t="shared" si="13"/>
        <v>3</v>
      </c>
      <c r="AE5" s="37" t="str">
        <f t="shared" si="14"/>
        <v>H5ACTL.</v>
      </c>
      <c r="AF5" s="37" t="str">
        <f t="shared" si="15"/>
        <v>H5ACTL</v>
      </c>
      <c r="AG5" s="42"/>
      <c r="AH5" s="43"/>
      <c r="AI5" s="44"/>
      <c r="AJ5" s="14"/>
    </row>
    <row r="6" spans="1:42" s="15" customFormat="1" ht="300" customHeight="1" x14ac:dyDescent="0.2">
      <c r="A6" s="147">
        <v>4</v>
      </c>
      <c r="B6" s="147">
        <v>5</v>
      </c>
      <c r="C6" s="147">
        <v>3</v>
      </c>
      <c r="D6" s="147" t="s">
        <v>2158</v>
      </c>
      <c r="E6" s="146" t="s">
        <v>2317</v>
      </c>
      <c r="F6" s="148" t="s">
        <v>2327</v>
      </c>
      <c r="G6" s="148" t="s">
        <v>2328</v>
      </c>
      <c r="H6" s="148" t="s">
        <v>2329</v>
      </c>
      <c r="I6" s="148" t="s">
        <v>2330</v>
      </c>
      <c r="J6" s="146" t="s">
        <v>2331</v>
      </c>
      <c r="K6" s="146">
        <v>1</v>
      </c>
      <c r="L6" s="57">
        <v>43710</v>
      </c>
      <c r="M6" s="126">
        <v>44012</v>
      </c>
      <c r="N6" s="58">
        <f t="shared" si="0"/>
        <v>43.142857142857146</v>
      </c>
      <c r="O6" s="56" t="s">
        <v>2340</v>
      </c>
      <c r="P6" s="146"/>
      <c r="Q6" s="146"/>
      <c r="R6" s="59">
        <f t="shared" si="3"/>
        <v>0</v>
      </c>
      <c r="S6" s="60">
        <f t="shared" si="4"/>
        <v>0</v>
      </c>
      <c r="T6" s="60">
        <f t="shared" si="5"/>
        <v>0</v>
      </c>
      <c r="U6" s="60">
        <f t="shared" si="6"/>
        <v>0</v>
      </c>
      <c r="V6" s="61"/>
      <c r="W6" s="62" t="str">
        <f t="shared" si="7"/>
        <v>EN TERMINO</v>
      </c>
      <c r="X6" s="62" t="str">
        <f t="shared" si="8"/>
        <v>EN TERMINO</v>
      </c>
      <c r="Y6" s="113" t="s">
        <v>2346</v>
      </c>
      <c r="Z6" s="113" t="str">
        <f t="shared" si="9"/>
        <v>H12ACTL</v>
      </c>
      <c r="AA6" s="113">
        <f t="shared" si="10"/>
        <v>1</v>
      </c>
      <c r="AB6" s="113" t="str">
        <f t="shared" si="11"/>
        <v>H12ACTL - 1</v>
      </c>
      <c r="AC6" s="37">
        <f t="shared" si="12"/>
        <v>3</v>
      </c>
      <c r="AD6" s="37">
        <f t="shared" si="13"/>
        <v>3</v>
      </c>
      <c r="AE6" s="37" t="str">
        <f t="shared" si="14"/>
        <v>H12ACTL.</v>
      </c>
      <c r="AF6" s="37" t="str">
        <f t="shared" si="15"/>
        <v>H12ACTL</v>
      </c>
      <c r="AG6" s="42"/>
      <c r="AH6" s="43"/>
      <c r="AI6" s="44"/>
      <c r="AJ6" s="14"/>
    </row>
    <row r="7" spans="1:42" s="15" customFormat="1" ht="300" customHeight="1" x14ac:dyDescent="0.2">
      <c r="A7" s="147"/>
      <c r="B7" s="147">
        <v>6</v>
      </c>
      <c r="C7" s="147">
        <v>4</v>
      </c>
      <c r="D7" s="147" t="s">
        <v>2158</v>
      </c>
      <c r="E7" s="146" t="s">
        <v>2317</v>
      </c>
      <c r="F7" s="148" t="s">
        <v>2332</v>
      </c>
      <c r="G7" s="148" t="s">
        <v>2328</v>
      </c>
      <c r="H7" s="148" t="s">
        <v>2329</v>
      </c>
      <c r="I7" s="148" t="s">
        <v>2333</v>
      </c>
      <c r="J7" s="146" t="s">
        <v>2326</v>
      </c>
      <c r="K7" s="146">
        <v>1</v>
      </c>
      <c r="L7" s="57">
        <v>44013</v>
      </c>
      <c r="M7" s="126">
        <v>44043</v>
      </c>
      <c r="N7" s="58">
        <f t="shared" si="0"/>
        <v>4.2857142857142856</v>
      </c>
      <c r="O7" s="56" t="s">
        <v>2340</v>
      </c>
      <c r="P7" s="146"/>
      <c r="Q7" s="146"/>
      <c r="R7" s="59">
        <f t="shared" si="3"/>
        <v>0</v>
      </c>
      <c r="S7" s="60">
        <f t="shared" si="4"/>
        <v>0</v>
      </c>
      <c r="T7" s="60">
        <f t="shared" si="5"/>
        <v>0</v>
      </c>
      <c r="U7" s="60">
        <f t="shared" si="6"/>
        <v>0</v>
      </c>
      <c r="V7" s="61"/>
      <c r="W7" s="62" t="str">
        <f t="shared" si="7"/>
        <v>EN TERMINO</v>
      </c>
      <c r="X7" s="62" t="str">
        <f t="shared" si="8"/>
        <v/>
      </c>
      <c r="Y7" s="113" t="s">
        <v>2346</v>
      </c>
      <c r="Z7" s="113" t="str">
        <f t="shared" si="9"/>
        <v>H12ACTL</v>
      </c>
      <c r="AA7" s="113">
        <f t="shared" si="10"/>
        <v>2</v>
      </c>
      <c r="AB7" s="113" t="str">
        <f t="shared" si="11"/>
        <v>H12ACTL - 2</v>
      </c>
      <c r="AC7" s="37">
        <f t="shared" si="12"/>
        <v>3</v>
      </c>
      <c r="AD7" s="37">
        <f t="shared" si="13"/>
        <v>3</v>
      </c>
      <c r="AE7" s="37" t="str">
        <f t="shared" si="14"/>
        <v>H12ACTL.</v>
      </c>
      <c r="AF7" s="37" t="str">
        <f t="shared" si="15"/>
        <v>H12ACTL</v>
      </c>
      <c r="AG7" s="42"/>
      <c r="AH7" s="43"/>
      <c r="AI7" s="44"/>
      <c r="AJ7" s="14"/>
    </row>
    <row r="8" spans="1:42" s="15" customFormat="1" ht="300" customHeight="1" x14ac:dyDescent="0.2">
      <c r="A8" s="147">
        <v>5</v>
      </c>
      <c r="B8" s="147">
        <v>7</v>
      </c>
      <c r="C8" s="147">
        <v>5</v>
      </c>
      <c r="D8" s="147" t="s">
        <v>2158</v>
      </c>
      <c r="E8" s="146" t="s">
        <v>2317</v>
      </c>
      <c r="F8" s="148" t="s">
        <v>2341</v>
      </c>
      <c r="G8" s="148" t="s">
        <v>2334</v>
      </c>
      <c r="H8" s="148" t="s">
        <v>2335</v>
      </c>
      <c r="I8" s="148" t="s">
        <v>2336</v>
      </c>
      <c r="J8" s="146" t="s">
        <v>2443</v>
      </c>
      <c r="K8" s="146">
        <v>1</v>
      </c>
      <c r="L8" s="57">
        <v>43710</v>
      </c>
      <c r="M8" s="126">
        <v>44012</v>
      </c>
      <c r="N8" s="58">
        <f t="shared" si="0"/>
        <v>43.142857142857146</v>
      </c>
      <c r="O8" s="56" t="s">
        <v>2340</v>
      </c>
      <c r="P8" s="146"/>
      <c r="Q8" s="146"/>
      <c r="R8" s="59">
        <f t="shared" si="3"/>
        <v>0</v>
      </c>
      <c r="S8" s="60">
        <f t="shared" si="4"/>
        <v>0</v>
      </c>
      <c r="T8" s="60">
        <f t="shared" si="5"/>
        <v>0</v>
      </c>
      <c r="U8" s="60">
        <f t="shared" si="6"/>
        <v>0</v>
      </c>
      <c r="V8" s="61"/>
      <c r="W8" s="62" t="str">
        <f t="shared" si="7"/>
        <v>EN TERMINO</v>
      </c>
      <c r="X8" s="62" t="str">
        <f t="shared" si="8"/>
        <v>EN TERMINO</v>
      </c>
      <c r="Y8" s="113" t="s">
        <v>2346</v>
      </c>
      <c r="Z8" s="113" t="str">
        <f t="shared" si="9"/>
        <v>H15ACTL</v>
      </c>
      <c r="AA8" s="113">
        <f t="shared" si="10"/>
        <v>1</v>
      </c>
      <c r="AB8" s="113" t="str">
        <f t="shared" si="11"/>
        <v>H15ACTL - 1</v>
      </c>
      <c r="AC8" s="37">
        <f t="shared" si="12"/>
        <v>3</v>
      </c>
      <c r="AD8" s="37">
        <f t="shared" si="13"/>
        <v>3</v>
      </c>
      <c r="AE8" s="37" t="str">
        <f t="shared" si="14"/>
        <v>H15ACTL.</v>
      </c>
      <c r="AF8" s="37" t="str">
        <f t="shared" si="15"/>
        <v>H15ACTL</v>
      </c>
      <c r="AG8" s="42"/>
      <c r="AH8" s="43"/>
      <c r="AI8" s="44"/>
      <c r="AJ8" s="14"/>
    </row>
    <row r="9" spans="1:42" s="15" customFormat="1" ht="300" customHeight="1" x14ac:dyDescent="0.2">
      <c r="A9" s="147"/>
      <c r="B9" s="147">
        <v>8</v>
      </c>
      <c r="C9" s="147">
        <v>6</v>
      </c>
      <c r="D9" s="147" t="s">
        <v>2158</v>
      </c>
      <c r="E9" s="146" t="s">
        <v>2317</v>
      </c>
      <c r="F9" s="148" t="s">
        <v>2342</v>
      </c>
      <c r="G9" s="148" t="s">
        <v>2334</v>
      </c>
      <c r="H9" s="148" t="s">
        <v>2335</v>
      </c>
      <c r="I9" s="148" t="s">
        <v>2444</v>
      </c>
      <c r="J9" s="146" t="s">
        <v>2326</v>
      </c>
      <c r="K9" s="146">
        <v>1</v>
      </c>
      <c r="L9" s="57">
        <v>44013</v>
      </c>
      <c r="M9" s="126">
        <v>44043</v>
      </c>
      <c r="N9" s="58">
        <f t="shared" si="0"/>
        <v>4.2857142857142856</v>
      </c>
      <c r="O9" s="56" t="s">
        <v>2340</v>
      </c>
      <c r="P9" s="146"/>
      <c r="Q9" s="146"/>
      <c r="R9" s="59">
        <f t="shared" si="3"/>
        <v>0</v>
      </c>
      <c r="S9" s="60">
        <f t="shared" si="4"/>
        <v>0</v>
      </c>
      <c r="T9" s="60">
        <f t="shared" si="5"/>
        <v>0</v>
      </c>
      <c r="U9" s="60">
        <f t="shared" si="6"/>
        <v>0</v>
      </c>
      <c r="V9" s="61"/>
      <c r="W9" s="62" t="str">
        <f t="shared" si="7"/>
        <v>EN TERMINO</v>
      </c>
      <c r="X9" s="62" t="str">
        <f t="shared" si="8"/>
        <v/>
      </c>
      <c r="Y9" s="113" t="s">
        <v>2346</v>
      </c>
      <c r="Z9" s="113" t="str">
        <f t="shared" si="9"/>
        <v>H15ACTL</v>
      </c>
      <c r="AA9" s="113">
        <f t="shared" si="10"/>
        <v>2</v>
      </c>
      <c r="AB9" s="113" t="str">
        <f t="shared" si="11"/>
        <v>H15ACTL - 2</v>
      </c>
      <c r="AC9" s="37">
        <f t="shared" si="12"/>
        <v>3</v>
      </c>
      <c r="AD9" s="37">
        <f t="shared" si="13"/>
        <v>3</v>
      </c>
      <c r="AE9" s="37" t="str">
        <f t="shared" si="14"/>
        <v>H15ACTL.</v>
      </c>
      <c r="AF9" s="37" t="str">
        <f t="shared" si="15"/>
        <v>H15ACTL</v>
      </c>
      <c r="AG9" s="42"/>
      <c r="AH9" s="43"/>
      <c r="AI9" s="44"/>
      <c r="AJ9" s="14"/>
    </row>
    <row r="10" spans="1:42" s="15" customFormat="1" ht="300" customHeight="1" x14ac:dyDescent="0.2">
      <c r="A10" s="50">
        <v>6</v>
      </c>
      <c r="B10" s="147">
        <v>9</v>
      </c>
      <c r="C10" s="50">
        <v>7</v>
      </c>
      <c r="D10" s="61" t="s">
        <v>1971</v>
      </c>
      <c r="E10" s="64">
        <v>1801001</v>
      </c>
      <c r="F10" s="69" t="s">
        <v>2348</v>
      </c>
      <c r="G10" s="65" t="s">
        <v>2018</v>
      </c>
      <c r="H10" s="66" t="s">
        <v>2019</v>
      </c>
      <c r="I10" s="66" t="s">
        <v>2020</v>
      </c>
      <c r="J10" s="55" t="s">
        <v>2337</v>
      </c>
      <c r="K10" s="61">
        <v>1</v>
      </c>
      <c r="L10" s="87">
        <v>43690</v>
      </c>
      <c r="M10" s="125">
        <v>43830</v>
      </c>
      <c r="N10" s="58">
        <f t="shared" ref="N10:N73" si="16">(+M10-L10)/7</f>
        <v>20</v>
      </c>
      <c r="O10" s="56" t="s">
        <v>758</v>
      </c>
      <c r="P10" s="56"/>
      <c r="Q10" s="64"/>
      <c r="R10" s="59">
        <f>IF(P10/K10&gt;1,100,+P10/K10*100)</f>
        <v>0</v>
      </c>
      <c r="S10" s="60">
        <f>+N10*R10/100</f>
        <v>0</v>
      </c>
      <c r="T10" s="60">
        <f>IF(M10&lt;=$AH$1,S10,0)</f>
        <v>0</v>
      </c>
      <c r="U10" s="60">
        <f>IF($AH$1&gt;=M10,N10,0)</f>
        <v>20</v>
      </c>
      <c r="V10" s="61"/>
      <c r="W10" s="62" t="str">
        <f>IF(R10=100,"CUMPLIDO",IF(M10-$AH$1&lt;0,"VENCIDO",IF(M10-$AH$1&lt;=30,"PRÓXIMO A VENCER",IF(R10&gt;0,"CON AVANCE","EN TERMINO"))))</f>
        <v>PRÓXIMO A VENCER</v>
      </c>
      <c r="X10" s="62" t="str">
        <f t="shared" ref="X10" si="17">IF(A10&lt;&gt;"",IF(AD10=1,"VENCIDO",IF(AD10=2,"PRÓXIMO A VENCER",IF(AD10=3,"EN TERMINO",IF(AD10=4,"CON AVANCE",IF(AD10=5,"CUMPLIDO",))))),"")</f>
        <v>PRÓXIMO A VENCER</v>
      </c>
      <c r="Y10" s="113" t="s">
        <v>2017</v>
      </c>
      <c r="Z10" s="113" t="str">
        <f>AF10</f>
        <v>H1AF18</v>
      </c>
      <c r="AA10" s="113">
        <f t="shared" si="10"/>
        <v>1</v>
      </c>
      <c r="AB10" s="113" t="str">
        <f>CONCATENATE(Z10," - ",AA10)</f>
        <v>H1AF18 - 1</v>
      </c>
      <c r="AC10" s="37">
        <f t="shared" si="12"/>
        <v>2</v>
      </c>
      <c r="AD10" s="37">
        <f t="shared" si="13"/>
        <v>2</v>
      </c>
      <c r="AE10" s="37" t="str">
        <f t="shared" si="14"/>
        <v>H1AF18.</v>
      </c>
      <c r="AF10" s="37" t="str">
        <f t="shared" si="15"/>
        <v>H1AF18</v>
      </c>
      <c r="AG10" s="42"/>
      <c r="AH10" s="43"/>
      <c r="AI10" s="44"/>
      <c r="AJ10" s="14"/>
    </row>
    <row r="11" spans="1:42" s="15" customFormat="1" ht="300" customHeight="1" x14ac:dyDescent="0.2">
      <c r="A11" s="50"/>
      <c r="B11" s="147">
        <v>10</v>
      </c>
      <c r="C11" s="50">
        <v>8</v>
      </c>
      <c r="D11" s="61" t="s">
        <v>1971</v>
      </c>
      <c r="E11" s="64">
        <v>1801001</v>
      </c>
      <c r="F11" s="69" t="s">
        <v>2349</v>
      </c>
      <c r="G11" s="65" t="s">
        <v>2018</v>
      </c>
      <c r="H11" s="66" t="s">
        <v>2019</v>
      </c>
      <c r="I11" s="66" t="s">
        <v>2022</v>
      </c>
      <c r="J11" s="66" t="s">
        <v>2338</v>
      </c>
      <c r="K11" s="61">
        <v>1</v>
      </c>
      <c r="L11" s="87">
        <v>43690</v>
      </c>
      <c r="M11" s="125">
        <v>43830</v>
      </c>
      <c r="N11" s="58">
        <f t="shared" si="16"/>
        <v>20</v>
      </c>
      <c r="O11" s="56" t="s">
        <v>758</v>
      </c>
      <c r="P11" s="52"/>
      <c r="Q11" s="52"/>
      <c r="R11" s="59">
        <f t="shared" ref="R11:R74" si="18">IF(P11/K11&gt;1,100,+P11/K11*100)</f>
        <v>0</v>
      </c>
      <c r="S11" s="60">
        <f t="shared" ref="S11:S74" si="19">+N11*R11/100</f>
        <v>0</v>
      </c>
      <c r="T11" s="60">
        <f t="shared" ref="T11:T74" si="20">IF(M11&lt;=$AH$1,S11,0)</f>
        <v>0</v>
      </c>
      <c r="U11" s="60">
        <f t="shared" ref="U11:U74" si="21">IF($AH$1&gt;=M11,N11,0)</f>
        <v>20</v>
      </c>
      <c r="V11" s="61"/>
      <c r="W11" s="62" t="str">
        <f t="shared" ref="W11:W74" si="22">IF(R11=100,"CUMPLIDO",IF(M11-$AH$1&lt;0,"VENCIDO",IF(M11-$AH$1&lt;=30,"PRÓXIMO A VENCER",IF(R11&gt;0,"CON AVANCE","EN TERMINO"))))</f>
        <v>PRÓXIMO A VENCER</v>
      </c>
      <c r="X11" s="62" t="str">
        <f t="shared" ref="X11:X74" si="23">IF(A11&lt;&gt;"",IF(AD11=1,"VENCIDO",IF(AD11=2,"PRÓXIMO A VENCER",IF(AD11=3,"EN TERMINO",IF(AD11=4,"CON AVANCE",IF(AD11=5,"CUMPLIDO",))))),"")</f>
        <v/>
      </c>
      <c r="Y11" s="113" t="s">
        <v>2017</v>
      </c>
      <c r="Z11" s="113" t="str">
        <f t="shared" ref="Z11:Z74" si="24">AF11</f>
        <v>H1AF18</v>
      </c>
      <c r="AA11" s="113">
        <f t="shared" ref="AA11:AA74" si="25">IF(A11&lt;&gt;"",1,AA10+1)</f>
        <v>2</v>
      </c>
      <c r="AB11" s="113" t="str">
        <f t="shared" ref="AB11:AB74" si="26">CONCATENATE(Z11," - ",AA11)</f>
        <v>H1AF18 - 2</v>
      </c>
      <c r="AC11" s="37">
        <f t="shared" ref="AC11:AC74" si="27">IF(W11="VENCIDO",1,IF(W11="PRÓXIMO A VENCER",2,IF(W11="EN TERMINO",3,IF(W11="CON AVANCE",4,IF(W11="CUMPLIDO",5,)))))</f>
        <v>2</v>
      </c>
      <c r="AD11" s="37">
        <f t="shared" ref="AD11:AD74" si="28">IF(AA12=AA11+1,MIN(AC11,AD12),AC11)</f>
        <v>2</v>
      </c>
      <c r="AE11" s="37" t="str">
        <f t="shared" ref="AE11:AE74" si="29">IF(A11&lt;&gt;"",MID(F11,1,FIND(" ",F11,1)-1),AE10)</f>
        <v>H1AF18.</v>
      </c>
      <c r="AF11" s="37" t="str">
        <f t="shared" ref="AF11:AF74" si="30">IFERROR(MID(AE11,1,FIND(".",AE11,1)-1),AE11)</f>
        <v>H1AF18</v>
      </c>
      <c r="AG11" s="42"/>
      <c r="AH11" s="43"/>
      <c r="AI11" s="44"/>
      <c r="AJ11" s="14"/>
    </row>
    <row r="12" spans="1:42" s="15" customFormat="1" ht="300" customHeight="1" x14ac:dyDescent="0.2">
      <c r="A12" s="50">
        <v>7</v>
      </c>
      <c r="B12" s="147">
        <v>11</v>
      </c>
      <c r="C12" s="50">
        <v>9</v>
      </c>
      <c r="D12" s="61" t="s">
        <v>1971</v>
      </c>
      <c r="E12" s="64">
        <v>1801001</v>
      </c>
      <c r="F12" s="67" t="s">
        <v>2350</v>
      </c>
      <c r="G12" s="67" t="s">
        <v>2024</v>
      </c>
      <c r="H12" s="55" t="s">
        <v>2025</v>
      </c>
      <c r="I12" s="66" t="s">
        <v>2026</v>
      </c>
      <c r="J12" s="66" t="s">
        <v>2027</v>
      </c>
      <c r="K12" s="61">
        <v>1</v>
      </c>
      <c r="L12" s="87">
        <v>43690</v>
      </c>
      <c r="M12" s="125">
        <v>43830</v>
      </c>
      <c r="N12" s="58">
        <f t="shared" si="16"/>
        <v>20</v>
      </c>
      <c r="O12" s="56" t="s">
        <v>758</v>
      </c>
      <c r="P12" s="52"/>
      <c r="Q12" s="52"/>
      <c r="R12" s="59">
        <f t="shared" si="18"/>
        <v>0</v>
      </c>
      <c r="S12" s="60">
        <f t="shared" si="19"/>
        <v>0</v>
      </c>
      <c r="T12" s="60">
        <f t="shared" si="20"/>
        <v>0</v>
      </c>
      <c r="U12" s="60">
        <f t="shared" si="21"/>
        <v>20</v>
      </c>
      <c r="V12" s="61"/>
      <c r="W12" s="62" t="str">
        <f t="shared" si="22"/>
        <v>PRÓXIMO A VENCER</v>
      </c>
      <c r="X12" s="62" t="str">
        <f t="shared" si="23"/>
        <v>PRÓXIMO A VENCER</v>
      </c>
      <c r="Y12" s="113" t="s">
        <v>2017</v>
      </c>
      <c r="Z12" s="113" t="str">
        <f t="shared" si="24"/>
        <v>H2AF18</v>
      </c>
      <c r="AA12" s="113">
        <f t="shared" si="25"/>
        <v>1</v>
      </c>
      <c r="AB12" s="113" t="str">
        <f t="shared" si="26"/>
        <v>H2AF18 - 1</v>
      </c>
      <c r="AC12" s="37">
        <f t="shared" si="27"/>
        <v>2</v>
      </c>
      <c r="AD12" s="37">
        <f t="shared" si="28"/>
        <v>2</v>
      </c>
      <c r="AE12" s="37" t="str">
        <f t="shared" si="29"/>
        <v>H2AF18.</v>
      </c>
      <c r="AF12" s="37" t="str">
        <f t="shared" si="30"/>
        <v>H2AF18</v>
      </c>
      <c r="AG12" s="42"/>
      <c r="AH12" s="43"/>
      <c r="AI12" s="44"/>
      <c r="AJ12" s="14"/>
    </row>
    <row r="13" spans="1:42" s="15" customFormat="1" ht="300" customHeight="1" x14ac:dyDescent="0.2">
      <c r="A13" s="50"/>
      <c r="B13" s="147">
        <v>12</v>
      </c>
      <c r="C13" s="50">
        <v>10</v>
      </c>
      <c r="D13" s="61" t="s">
        <v>1971</v>
      </c>
      <c r="E13" s="64">
        <v>1801001</v>
      </c>
      <c r="F13" s="67" t="s">
        <v>2351</v>
      </c>
      <c r="G13" s="67" t="s">
        <v>2024</v>
      </c>
      <c r="H13" s="66" t="s">
        <v>2025</v>
      </c>
      <c r="I13" s="66" t="s">
        <v>2028</v>
      </c>
      <c r="J13" s="66" t="s">
        <v>2029</v>
      </c>
      <c r="K13" s="61">
        <v>1</v>
      </c>
      <c r="L13" s="87">
        <v>43690</v>
      </c>
      <c r="M13" s="125">
        <v>43830</v>
      </c>
      <c r="N13" s="58">
        <f t="shared" si="16"/>
        <v>20</v>
      </c>
      <c r="O13" s="56" t="s">
        <v>758</v>
      </c>
      <c r="P13" s="52"/>
      <c r="Q13" s="52"/>
      <c r="R13" s="59">
        <f t="shared" si="18"/>
        <v>0</v>
      </c>
      <c r="S13" s="60">
        <f t="shared" si="19"/>
        <v>0</v>
      </c>
      <c r="T13" s="60">
        <f t="shared" si="20"/>
        <v>0</v>
      </c>
      <c r="U13" s="60">
        <f t="shared" si="21"/>
        <v>20</v>
      </c>
      <c r="V13" s="61"/>
      <c r="W13" s="62" t="str">
        <f t="shared" si="22"/>
        <v>PRÓXIMO A VENCER</v>
      </c>
      <c r="X13" s="62" t="str">
        <f t="shared" si="23"/>
        <v/>
      </c>
      <c r="Y13" s="113" t="s">
        <v>2017</v>
      </c>
      <c r="Z13" s="113" t="str">
        <f t="shared" si="24"/>
        <v>H2AF18</v>
      </c>
      <c r="AA13" s="113">
        <f t="shared" si="25"/>
        <v>2</v>
      </c>
      <c r="AB13" s="113" t="str">
        <f t="shared" si="26"/>
        <v>H2AF18 - 2</v>
      </c>
      <c r="AC13" s="37">
        <f t="shared" si="27"/>
        <v>2</v>
      </c>
      <c r="AD13" s="37">
        <f t="shared" si="28"/>
        <v>2</v>
      </c>
      <c r="AE13" s="37" t="str">
        <f t="shared" si="29"/>
        <v>H2AF18.</v>
      </c>
      <c r="AF13" s="37" t="str">
        <f t="shared" si="30"/>
        <v>H2AF18</v>
      </c>
      <c r="AG13" s="42"/>
      <c r="AH13" s="43"/>
      <c r="AI13" s="44"/>
      <c r="AJ13" s="14"/>
    </row>
    <row r="14" spans="1:42" s="15" customFormat="1" ht="300" customHeight="1" x14ac:dyDescent="0.2">
      <c r="A14" s="50">
        <v>8</v>
      </c>
      <c r="B14" s="147">
        <v>13</v>
      </c>
      <c r="C14" s="50"/>
      <c r="D14" s="61" t="s">
        <v>1440</v>
      </c>
      <c r="E14" s="64">
        <v>1801001</v>
      </c>
      <c r="F14" s="67" t="s">
        <v>2352</v>
      </c>
      <c r="G14" s="67" t="s">
        <v>2030</v>
      </c>
      <c r="H14" s="66" t="s">
        <v>2031</v>
      </c>
      <c r="I14" s="66" t="s">
        <v>2032</v>
      </c>
      <c r="J14" s="66" t="s">
        <v>2033</v>
      </c>
      <c r="K14" s="61">
        <v>1</v>
      </c>
      <c r="L14" s="87">
        <v>43690</v>
      </c>
      <c r="M14" s="125">
        <v>43830</v>
      </c>
      <c r="N14" s="58">
        <f t="shared" si="16"/>
        <v>20</v>
      </c>
      <c r="O14" s="56" t="s">
        <v>758</v>
      </c>
      <c r="P14" s="52"/>
      <c r="Q14" s="52"/>
      <c r="R14" s="59">
        <f t="shared" si="18"/>
        <v>0</v>
      </c>
      <c r="S14" s="60">
        <f t="shared" si="19"/>
        <v>0</v>
      </c>
      <c r="T14" s="60">
        <f t="shared" si="20"/>
        <v>0</v>
      </c>
      <c r="U14" s="60">
        <f t="shared" si="21"/>
        <v>20</v>
      </c>
      <c r="V14" s="61"/>
      <c r="W14" s="62" t="str">
        <f t="shared" si="22"/>
        <v>PRÓXIMO A VENCER</v>
      </c>
      <c r="X14" s="62" t="str">
        <f t="shared" si="23"/>
        <v>PRÓXIMO A VENCER</v>
      </c>
      <c r="Y14" s="113" t="s">
        <v>2017</v>
      </c>
      <c r="Z14" s="113" t="str">
        <f t="shared" si="24"/>
        <v>H3AF18</v>
      </c>
      <c r="AA14" s="113">
        <f t="shared" si="25"/>
        <v>1</v>
      </c>
      <c r="AB14" s="113" t="str">
        <f t="shared" si="26"/>
        <v>H3AF18 - 1</v>
      </c>
      <c r="AC14" s="37">
        <f t="shared" si="27"/>
        <v>2</v>
      </c>
      <c r="AD14" s="37">
        <f t="shared" si="28"/>
        <v>2</v>
      </c>
      <c r="AE14" s="37" t="str">
        <f t="shared" si="29"/>
        <v>H3AF18.</v>
      </c>
      <c r="AF14" s="37" t="str">
        <f t="shared" si="30"/>
        <v>H3AF18</v>
      </c>
      <c r="AG14" s="42"/>
      <c r="AH14" s="43"/>
      <c r="AI14" s="44"/>
      <c r="AJ14" s="14"/>
    </row>
    <row r="15" spans="1:42" s="15" customFormat="1" ht="300" customHeight="1" x14ac:dyDescent="0.2">
      <c r="A15" s="50"/>
      <c r="B15" s="147">
        <v>14</v>
      </c>
      <c r="C15" s="50"/>
      <c r="D15" s="61" t="s">
        <v>1440</v>
      </c>
      <c r="E15" s="64">
        <v>1801001</v>
      </c>
      <c r="F15" s="67" t="s">
        <v>2353</v>
      </c>
      <c r="G15" s="67" t="s">
        <v>2030</v>
      </c>
      <c r="H15" s="66" t="s">
        <v>2034</v>
      </c>
      <c r="I15" s="66" t="s">
        <v>2020</v>
      </c>
      <c r="J15" s="66" t="s">
        <v>2035</v>
      </c>
      <c r="K15" s="61">
        <v>1</v>
      </c>
      <c r="L15" s="87">
        <v>43690</v>
      </c>
      <c r="M15" s="125">
        <v>43830</v>
      </c>
      <c r="N15" s="58">
        <f t="shared" si="16"/>
        <v>20</v>
      </c>
      <c r="O15" s="56" t="s">
        <v>758</v>
      </c>
      <c r="P15" s="52"/>
      <c r="Q15" s="52"/>
      <c r="R15" s="59">
        <f t="shared" si="18"/>
        <v>0</v>
      </c>
      <c r="S15" s="60">
        <f t="shared" si="19"/>
        <v>0</v>
      </c>
      <c r="T15" s="60">
        <f t="shared" si="20"/>
        <v>0</v>
      </c>
      <c r="U15" s="60">
        <f t="shared" si="21"/>
        <v>20</v>
      </c>
      <c r="V15" s="61"/>
      <c r="W15" s="62" t="str">
        <f t="shared" si="22"/>
        <v>PRÓXIMO A VENCER</v>
      </c>
      <c r="X15" s="62" t="str">
        <f t="shared" si="23"/>
        <v/>
      </c>
      <c r="Y15" s="113" t="s">
        <v>2017</v>
      </c>
      <c r="Z15" s="113" t="str">
        <f t="shared" si="24"/>
        <v>H3AF18</v>
      </c>
      <c r="AA15" s="113">
        <f t="shared" si="25"/>
        <v>2</v>
      </c>
      <c r="AB15" s="113" t="str">
        <f t="shared" si="26"/>
        <v>H3AF18 - 2</v>
      </c>
      <c r="AC15" s="37">
        <f t="shared" si="27"/>
        <v>2</v>
      </c>
      <c r="AD15" s="37">
        <f t="shared" si="28"/>
        <v>2</v>
      </c>
      <c r="AE15" s="37" t="str">
        <f t="shared" si="29"/>
        <v>H3AF18.</v>
      </c>
      <c r="AF15" s="37" t="str">
        <f t="shared" si="30"/>
        <v>H3AF18</v>
      </c>
      <c r="AG15" s="42"/>
      <c r="AH15" s="43"/>
      <c r="AI15" s="44"/>
      <c r="AJ15" s="14"/>
    </row>
    <row r="16" spans="1:42" s="15" customFormat="1" ht="300" customHeight="1" x14ac:dyDescent="0.2">
      <c r="A16" s="50"/>
      <c r="B16" s="147">
        <v>15</v>
      </c>
      <c r="C16" s="50"/>
      <c r="D16" s="61" t="s">
        <v>1440</v>
      </c>
      <c r="E16" s="64">
        <v>1801001</v>
      </c>
      <c r="F16" s="67" t="s">
        <v>2354</v>
      </c>
      <c r="G16" s="67" t="s">
        <v>2030</v>
      </c>
      <c r="H16" s="66" t="s">
        <v>2019</v>
      </c>
      <c r="I16" s="66" t="s">
        <v>2036</v>
      </c>
      <c r="J16" s="66" t="s">
        <v>2021</v>
      </c>
      <c r="K16" s="61">
        <v>1</v>
      </c>
      <c r="L16" s="87">
        <v>43690</v>
      </c>
      <c r="M16" s="125">
        <v>43830</v>
      </c>
      <c r="N16" s="58">
        <f t="shared" si="16"/>
        <v>20</v>
      </c>
      <c r="O16" s="56" t="s">
        <v>758</v>
      </c>
      <c r="P16" s="52"/>
      <c r="Q16" s="52"/>
      <c r="R16" s="59">
        <f t="shared" si="18"/>
        <v>0</v>
      </c>
      <c r="S16" s="60">
        <f t="shared" si="19"/>
        <v>0</v>
      </c>
      <c r="T16" s="60">
        <f t="shared" si="20"/>
        <v>0</v>
      </c>
      <c r="U16" s="60">
        <f t="shared" si="21"/>
        <v>20</v>
      </c>
      <c r="V16" s="61"/>
      <c r="W16" s="62" t="str">
        <f t="shared" si="22"/>
        <v>PRÓXIMO A VENCER</v>
      </c>
      <c r="X16" s="62" t="str">
        <f t="shared" si="23"/>
        <v/>
      </c>
      <c r="Y16" s="113" t="s">
        <v>2017</v>
      </c>
      <c r="Z16" s="113" t="str">
        <f t="shared" si="24"/>
        <v>H3AF18</v>
      </c>
      <c r="AA16" s="113">
        <f t="shared" si="25"/>
        <v>3</v>
      </c>
      <c r="AB16" s="113" t="str">
        <f t="shared" si="26"/>
        <v>H3AF18 - 3</v>
      </c>
      <c r="AC16" s="37">
        <f t="shared" si="27"/>
        <v>2</v>
      </c>
      <c r="AD16" s="37">
        <f t="shared" si="28"/>
        <v>2</v>
      </c>
      <c r="AE16" s="37" t="str">
        <f t="shared" si="29"/>
        <v>H3AF18.</v>
      </c>
      <c r="AF16" s="37" t="str">
        <f t="shared" si="30"/>
        <v>H3AF18</v>
      </c>
      <c r="AG16" s="42"/>
      <c r="AH16" s="43"/>
      <c r="AI16" s="44"/>
      <c r="AJ16" s="14"/>
    </row>
    <row r="17" spans="1:36" s="15" customFormat="1" ht="300" customHeight="1" x14ac:dyDescent="0.2">
      <c r="A17" s="50">
        <v>9</v>
      </c>
      <c r="B17" s="147">
        <v>16</v>
      </c>
      <c r="C17" s="50"/>
      <c r="D17" s="61" t="s">
        <v>1971</v>
      </c>
      <c r="E17" s="64">
        <v>1801001</v>
      </c>
      <c r="F17" s="67" t="s">
        <v>2037</v>
      </c>
      <c r="G17" s="67" t="s">
        <v>2038</v>
      </c>
      <c r="H17" s="66" t="s">
        <v>2039</v>
      </c>
      <c r="I17" s="66" t="s">
        <v>2040</v>
      </c>
      <c r="J17" s="66" t="s">
        <v>2035</v>
      </c>
      <c r="K17" s="61">
        <v>1</v>
      </c>
      <c r="L17" s="87">
        <v>43690</v>
      </c>
      <c r="M17" s="125">
        <v>43769</v>
      </c>
      <c r="N17" s="58">
        <f t="shared" si="16"/>
        <v>11.285714285714286</v>
      </c>
      <c r="O17" s="56" t="s">
        <v>758</v>
      </c>
      <c r="P17" s="52">
        <v>1</v>
      </c>
      <c r="Q17" s="52"/>
      <c r="R17" s="59">
        <f t="shared" si="18"/>
        <v>100</v>
      </c>
      <c r="S17" s="60">
        <f t="shared" si="19"/>
        <v>11.285714285714286</v>
      </c>
      <c r="T17" s="60">
        <f t="shared" si="20"/>
        <v>11.285714285714286</v>
      </c>
      <c r="U17" s="60">
        <f t="shared" si="21"/>
        <v>11.285714285714286</v>
      </c>
      <c r="V17" s="61"/>
      <c r="W17" s="62" t="str">
        <f t="shared" si="22"/>
        <v>CUMPLIDO</v>
      </c>
      <c r="X17" s="62" t="str">
        <f t="shared" si="23"/>
        <v>CUMPLIDO</v>
      </c>
      <c r="Y17" s="113" t="s">
        <v>2017</v>
      </c>
      <c r="Z17" s="113" t="str">
        <f t="shared" si="24"/>
        <v>H4AF18</v>
      </c>
      <c r="AA17" s="113">
        <f t="shared" si="25"/>
        <v>1</v>
      </c>
      <c r="AB17" s="113" t="str">
        <f t="shared" si="26"/>
        <v>H4AF18 - 1</v>
      </c>
      <c r="AC17" s="37">
        <f t="shared" si="27"/>
        <v>5</v>
      </c>
      <c r="AD17" s="37">
        <f t="shared" si="28"/>
        <v>5</v>
      </c>
      <c r="AE17" s="37" t="str">
        <f t="shared" si="29"/>
        <v>H4AF18.</v>
      </c>
      <c r="AF17" s="37" t="str">
        <f t="shared" si="30"/>
        <v>H4AF18</v>
      </c>
      <c r="AG17" s="42"/>
      <c r="AH17" s="43"/>
      <c r="AI17" s="44"/>
      <c r="AJ17" s="14"/>
    </row>
    <row r="18" spans="1:36" s="15" customFormat="1" ht="300" customHeight="1" x14ac:dyDescent="0.2">
      <c r="A18" s="50">
        <v>10</v>
      </c>
      <c r="B18" s="147">
        <v>17</v>
      </c>
      <c r="C18" s="50"/>
      <c r="D18" s="61" t="s">
        <v>1971</v>
      </c>
      <c r="E18" s="64">
        <v>1801001</v>
      </c>
      <c r="F18" s="67" t="s">
        <v>2041</v>
      </c>
      <c r="G18" s="67" t="s">
        <v>2042</v>
      </c>
      <c r="H18" s="66" t="s">
        <v>2043</v>
      </c>
      <c r="I18" s="66" t="s">
        <v>2044</v>
      </c>
      <c r="J18" s="66" t="s">
        <v>2023</v>
      </c>
      <c r="K18" s="61">
        <v>1</v>
      </c>
      <c r="L18" s="87">
        <v>43690</v>
      </c>
      <c r="M18" s="125">
        <v>43830</v>
      </c>
      <c r="N18" s="58">
        <f t="shared" si="16"/>
        <v>20</v>
      </c>
      <c r="O18" s="56" t="s">
        <v>758</v>
      </c>
      <c r="P18" s="52"/>
      <c r="Q18" s="52"/>
      <c r="R18" s="59">
        <f t="shared" si="18"/>
        <v>0</v>
      </c>
      <c r="S18" s="60">
        <f t="shared" si="19"/>
        <v>0</v>
      </c>
      <c r="T18" s="60">
        <f t="shared" si="20"/>
        <v>0</v>
      </c>
      <c r="U18" s="60">
        <f t="shared" si="21"/>
        <v>20</v>
      </c>
      <c r="V18" s="61"/>
      <c r="W18" s="62" t="str">
        <f t="shared" si="22"/>
        <v>PRÓXIMO A VENCER</v>
      </c>
      <c r="X18" s="62" t="str">
        <f t="shared" si="23"/>
        <v>PRÓXIMO A VENCER</v>
      </c>
      <c r="Y18" s="113" t="s">
        <v>2017</v>
      </c>
      <c r="Z18" s="113" t="str">
        <f t="shared" si="24"/>
        <v>H5AF18</v>
      </c>
      <c r="AA18" s="113">
        <f t="shared" si="25"/>
        <v>1</v>
      </c>
      <c r="AB18" s="113" t="str">
        <f t="shared" si="26"/>
        <v>H5AF18 - 1</v>
      </c>
      <c r="AC18" s="37">
        <f t="shared" si="27"/>
        <v>2</v>
      </c>
      <c r="AD18" s="37">
        <f t="shared" si="28"/>
        <v>2</v>
      </c>
      <c r="AE18" s="37" t="str">
        <f t="shared" si="29"/>
        <v>H5AF18.</v>
      </c>
      <c r="AF18" s="37" t="str">
        <f t="shared" si="30"/>
        <v>H5AF18</v>
      </c>
      <c r="AG18" s="42"/>
      <c r="AH18" s="43"/>
      <c r="AI18" s="44"/>
      <c r="AJ18" s="14"/>
    </row>
    <row r="19" spans="1:36" s="15" customFormat="1" ht="300" customHeight="1" x14ac:dyDescent="0.2">
      <c r="A19" s="50">
        <v>11</v>
      </c>
      <c r="B19" s="147">
        <v>18</v>
      </c>
      <c r="C19" s="50"/>
      <c r="D19" s="51" t="s">
        <v>1971</v>
      </c>
      <c r="E19" s="52">
        <v>1801001</v>
      </c>
      <c r="F19" s="69" t="s">
        <v>2355</v>
      </c>
      <c r="G19" s="53" t="s">
        <v>2045</v>
      </c>
      <c r="H19" s="66" t="s">
        <v>2046</v>
      </c>
      <c r="I19" s="66" t="s">
        <v>2047</v>
      </c>
      <c r="J19" s="66" t="s">
        <v>2048</v>
      </c>
      <c r="K19" s="61">
        <v>1</v>
      </c>
      <c r="L19" s="87">
        <v>43690</v>
      </c>
      <c r="M19" s="125">
        <v>43861</v>
      </c>
      <c r="N19" s="58">
        <f t="shared" si="16"/>
        <v>24.428571428571427</v>
      </c>
      <c r="O19" s="56" t="s">
        <v>758</v>
      </c>
      <c r="P19" s="52"/>
      <c r="Q19" s="52"/>
      <c r="R19" s="59">
        <f t="shared" si="18"/>
        <v>0</v>
      </c>
      <c r="S19" s="60">
        <f t="shared" si="19"/>
        <v>0</v>
      </c>
      <c r="T19" s="60">
        <f t="shared" si="20"/>
        <v>0</v>
      </c>
      <c r="U19" s="60">
        <f t="shared" si="21"/>
        <v>0</v>
      </c>
      <c r="V19" s="61"/>
      <c r="W19" s="62" t="str">
        <f t="shared" si="22"/>
        <v>EN TERMINO</v>
      </c>
      <c r="X19" s="62" t="str">
        <f t="shared" si="23"/>
        <v>EN TERMINO</v>
      </c>
      <c r="Y19" s="113" t="s">
        <v>2017</v>
      </c>
      <c r="Z19" s="113" t="str">
        <f t="shared" si="24"/>
        <v>H6F18</v>
      </c>
      <c r="AA19" s="113">
        <f t="shared" si="25"/>
        <v>1</v>
      </c>
      <c r="AB19" s="113" t="str">
        <f t="shared" si="26"/>
        <v>H6F18 - 1</v>
      </c>
      <c r="AC19" s="37">
        <f t="shared" si="27"/>
        <v>3</v>
      </c>
      <c r="AD19" s="37">
        <f t="shared" si="28"/>
        <v>3</v>
      </c>
      <c r="AE19" s="37" t="str">
        <f t="shared" si="29"/>
        <v>H6F18.</v>
      </c>
      <c r="AF19" s="37" t="str">
        <f t="shared" si="30"/>
        <v>H6F18</v>
      </c>
      <c r="AG19" s="42"/>
      <c r="AH19" s="43"/>
      <c r="AI19" s="44"/>
      <c r="AJ19" s="14"/>
    </row>
    <row r="20" spans="1:36" s="15" customFormat="1" ht="300" customHeight="1" x14ac:dyDescent="0.2">
      <c r="A20" s="50">
        <v>12</v>
      </c>
      <c r="B20" s="147">
        <v>19</v>
      </c>
      <c r="C20" s="50">
        <v>11</v>
      </c>
      <c r="D20" s="51" t="s">
        <v>1971</v>
      </c>
      <c r="E20" s="52">
        <v>1801001</v>
      </c>
      <c r="F20" s="69" t="s">
        <v>2356</v>
      </c>
      <c r="G20" s="53" t="s">
        <v>2049</v>
      </c>
      <c r="H20" s="66" t="s">
        <v>2019</v>
      </c>
      <c r="I20" s="66" t="s">
        <v>2050</v>
      </c>
      <c r="J20" s="66" t="s">
        <v>2051</v>
      </c>
      <c r="K20" s="61">
        <v>1</v>
      </c>
      <c r="L20" s="87">
        <v>43690</v>
      </c>
      <c r="M20" s="125">
        <v>43830</v>
      </c>
      <c r="N20" s="58">
        <f t="shared" si="16"/>
        <v>20</v>
      </c>
      <c r="O20" s="56" t="s">
        <v>758</v>
      </c>
      <c r="P20" s="52"/>
      <c r="Q20" s="52"/>
      <c r="R20" s="59">
        <f t="shared" si="18"/>
        <v>0</v>
      </c>
      <c r="S20" s="60">
        <f t="shared" si="19"/>
        <v>0</v>
      </c>
      <c r="T20" s="60">
        <f t="shared" si="20"/>
        <v>0</v>
      </c>
      <c r="U20" s="60">
        <f t="shared" si="21"/>
        <v>20</v>
      </c>
      <c r="V20" s="61"/>
      <c r="W20" s="62" t="str">
        <f t="shared" si="22"/>
        <v>PRÓXIMO A VENCER</v>
      </c>
      <c r="X20" s="62" t="str">
        <f t="shared" si="23"/>
        <v>PRÓXIMO A VENCER</v>
      </c>
      <c r="Y20" s="113" t="s">
        <v>2017</v>
      </c>
      <c r="Z20" s="113" t="str">
        <f t="shared" si="24"/>
        <v>H7AF18</v>
      </c>
      <c r="AA20" s="113">
        <f t="shared" si="25"/>
        <v>1</v>
      </c>
      <c r="AB20" s="113" t="str">
        <f t="shared" si="26"/>
        <v>H7AF18 - 1</v>
      </c>
      <c r="AC20" s="37">
        <f t="shared" si="27"/>
        <v>2</v>
      </c>
      <c r="AD20" s="37">
        <f t="shared" si="28"/>
        <v>2</v>
      </c>
      <c r="AE20" s="37" t="str">
        <f t="shared" si="29"/>
        <v>H7AF18.</v>
      </c>
      <c r="AF20" s="37" t="str">
        <f t="shared" si="30"/>
        <v>H7AF18</v>
      </c>
      <c r="AG20" s="42"/>
      <c r="AH20" s="43"/>
      <c r="AI20" s="44"/>
      <c r="AJ20" s="14"/>
    </row>
    <row r="21" spans="1:36" s="15" customFormat="1" ht="300" customHeight="1" x14ac:dyDescent="0.2">
      <c r="A21" s="50"/>
      <c r="B21" s="147">
        <v>20</v>
      </c>
      <c r="C21" s="50">
        <v>12</v>
      </c>
      <c r="D21" s="51" t="s">
        <v>1971</v>
      </c>
      <c r="E21" s="52">
        <v>1801001</v>
      </c>
      <c r="F21" s="69" t="s">
        <v>2357</v>
      </c>
      <c r="G21" s="53" t="s">
        <v>2049</v>
      </c>
      <c r="H21" s="66" t="s">
        <v>2019</v>
      </c>
      <c r="I21" s="66" t="s">
        <v>2052</v>
      </c>
      <c r="J21" s="66" t="s">
        <v>2053</v>
      </c>
      <c r="K21" s="61">
        <v>2</v>
      </c>
      <c r="L21" s="87">
        <v>43690</v>
      </c>
      <c r="M21" s="125">
        <v>43830</v>
      </c>
      <c r="N21" s="58">
        <f t="shared" si="16"/>
        <v>20</v>
      </c>
      <c r="O21" s="56" t="s">
        <v>2303</v>
      </c>
      <c r="P21" s="52"/>
      <c r="Q21" s="52"/>
      <c r="R21" s="59">
        <f t="shared" si="18"/>
        <v>0</v>
      </c>
      <c r="S21" s="60">
        <f t="shared" si="19"/>
        <v>0</v>
      </c>
      <c r="T21" s="60">
        <f t="shared" si="20"/>
        <v>0</v>
      </c>
      <c r="U21" s="60">
        <f t="shared" si="21"/>
        <v>20</v>
      </c>
      <c r="V21" s="61"/>
      <c r="W21" s="62" t="str">
        <f t="shared" si="22"/>
        <v>PRÓXIMO A VENCER</v>
      </c>
      <c r="X21" s="62" t="str">
        <f t="shared" si="23"/>
        <v/>
      </c>
      <c r="Y21" s="113" t="s">
        <v>2017</v>
      </c>
      <c r="Z21" s="113" t="str">
        <f t="shared" si="24"/>
        <v>H7AF18</v>
      </c>
      <c r="AA21" s="113">
        <f t="shared" si="25"/>
        <v>2</v>
      </c>
      <c r="AB21" s="113" t="str">
        <f t="shared" si="26"/>
        <v>H7AF18 - 2</v>
      </c>
      <c r="AC21" s="37">
        <f t="shared" si="27"/>
        <v>2</v>
      </c>
      <c r="AD21" s="37">
        <f t="shared" si="28"/>
        <v>2</v>
      </c>
      <c r="AE21" s="37" t="str">
        <f t="shared" si="29"/>
        <v>H7AF18.</v>
      </c>
      <c r="AF21" s="37" t="str">
        <f t="shared" si="30"/>
        <v>H7AF18</v>
      </c>
      <c r="AG21" s="42"/>
      <c r="AH21" s="43"/>
      <c r="AI21" s="44"/>
      <c r="AJ21" s="14"/>
    </row>
    <row r="22" spans="1:36" s="15" customFormat="1" ht="300" customHeight="1" x14ac:dyDescent="0.2">
      <c r="A22" s="50">
        <v>13</v>
      </c>
      <c r="B22" s="147">
        <v>21</v>
      </c>
      <c r="C22" s="50"/>
      <c r="D22" s="51" t="s">
        <v>1971</v>
      </c>
      <c r="E22" s="52">
        <v>1801001</v>
      </c>
      <c r="F22" s="69" t="s">
        <v>2054</v>
      </c>
      <c r="G22" s="53" t="s">
        <v>2055</v>
      </c>
      <c r="H22" s="66" t="s">
        <v>2056</v>
      </c>
      <c r="I22" s="66" t="s">
        <v>2057</v>
      </c>
      <c r="J22" s="66" t="s">
        <v>2058</v>
      </c>
      <c r="K22" s="61">
        <v>1</v>
      </c>
      <c r="L22" s="87">
        <v>43690</v>
      </c>
      <c r="M22" s="125">
        <v>43889</v>
      </c>
      <c r="N22" s="58">
        <f t="shared" si="16"/>
        <v>28.428571428571427</v>
      </c>
      <c r="O22" s="56" t="s">
        <v>758</v>
      </c>
      <c r="P22" s="52"/>
      <c r="Q22" s="52"/>
      <c r="R22" s="59">
        <f t="shared" si="18"/>
        <v>0</v>
      </c>
      <c r="S22" s="60">
        <f t="shared" si="19"/>
        <v>0</v>
      </c>
      <c r="T22" s="60">
        <f t="shared" si="20"/>
        <v>0</v>
      </c>
      <c r="U22" s="60">
        <f t="shared" si="21"/>
        <v>0</v>
      </c>
      <c r="V22" s="61"/>
      <c r="W22" s="62" t="str">
        <f t="shared" si="22"/>
        <v>EN TERMINO</v>
      </c>
      <c r="X22" s="62" t="str">
        <f t="shared" si="23"/>
        <v>EN TERMINO</v>
      </c>
      <c r="Y22" s="113" t="s">
        <v>2017</v>
      </c>
      <c r="Z22" s="113" t="str">
        <f t="shared" si="24"/>
        <v>H8AF18</v>
      </c>
      <c r="AA22" s="113">
        <f t="shared" si="25"/>
        <v>1</v>
      </c>
      <c r="AB22" s="113" t="str">
        <f t="shared" si="26"/>
        <v>H8AF18 - 1</v>
      </c>
      <c r="AC22" s="37">
        <f t="shared" si="27"/>
        <v>3</v>
      </c>
      <c r="AD22" s="37">
        <f t="shared" si="28"/>
        <v>3</v>
      </c>
      <c r="AE22" s="37" t="str">
        <f t="shared" si="29"/>
        <v>H8AF18.</v>
      </c>
      <c r="AF22" s="37" t="str">
        <f t="shared" si="30"/>
        <v>H8AF18</v>
      </c>
      <c r="AG22" s="42"/>
      <c r="AH22" s="43"/>
      <c r="AI22" s="44"/>
      <c r="AJ22" s="14"/>
    </row>
    <row r="23" spans="1:36" s="15" customFormat="1" ht="300" customHeight="1" x14ac:dyDescent="0.2">
      <c r="A23" s="50">
        <v>14</v>
      </c>
      <c r="B23" s="147">
        <v>22</v>
      </c>
      <c r="C23" s="50">
        <v>13</v>
      </c>
      <c r="D23" s="51" t="s">
        <v>1440</v>
      </c>
      <c r="E23" s="52">
        <v>1801001</v>
      </c>
      <c r="F23" s="69" t="s">
        <v>2358</v>
      </c>
      <c r="G23" s="53" t="s">
        <v>2059</v>
      </c>
      <c r="H23" s="66" t="s">
        <v>2019</v>
      </c>
      <c r="I23" s="66" t="s">
        <v>2060</v>
      </c>
      <c r="J23" s="66" t="s">
        <v>2023</v>
      </c>
      <c r="K23" s="61">
        <v>1</v>
      </c>
      <c r="L23" s="87">
        <v>43690</v>
      </c>
      <c r="M23" s="125">
        <v>43921</v>
      </c>
      <c r="N23" s="58">
        <f t="shared" si="16"/>
        <v>33</v>
      </c>
      <c r="O23" s="56" t="s">
        <v>2061</v>
      </c>
      <c r="P23" s="52"/>
      <c r="Q23" s="52"/>
      <c r="R23" s="59">
        <f t="shared" si="18"/>
        <v>0</v>
      </c>
      <c r="S23" s="60">
        <f t="shared" si="19"/>
        <v>0</v>
      </c>
      <c r="T23" s="60">
        <f t="shared" si="20"/>
        <v>0</v>
      </c>
      <c r="U23" s="60">
        <f t="shared" si="21"/>
        <v>0</v>
      </c>
      <c r="V23" s="61"/>
      <c r="W23" s="62" t="str">
        <f t="shared" si="22"/>
        <v>EN TERMINO</v>
      </c>
      <c r="X23" s="62" t="str">
        <f t="shared" si="23"/>
        <v>PRÓXIMO A VENCER</v>
      </c>
      <c r="Y23" s="113" t="s">
        <v>2017</v>
      </c>
      <c r="Z23" s="113" t="str">
        <f t="shared" si="24"/>
        <v>H9AF18</v>
      </c>
      <c r="AA23" s="113">
        <f t="shared" si="25"/>
        <v>1</v>
      </c>
      <c r="AB23" s="113" t="str">
        <f t="shared" si="26"/>
        <v>H9AF18 - 1</v>
      </c>
      <c r="AC23" s="37">
        <f t="shared" si="27"/>
        <v>3</v>
      </c>
      <c r="AD23" s="37">
        <f t="shared" si="28"/>
        <v>2</v>
      </c>
      <c r="AE23" s="37" t="str">
        <f t="shared" si="29"/>
        <v>H9AF18.</v>
      </c>
      <c r="AF23" s="37" t="str">
        <f t="shared" si="30"/>
        <v>H9AF18</v>
      </c>
      <c r="AG23" s="42"/>
      <c r="AH23" s="43"/>
      <c r="AI23" s="44"/>
      <c r="AJ23" s="14"/>
    </row>
    <row r="24" spans="1:36" s="15" customFormat="1" ht="300" customHeight="1" x14ac:dyDescent="0.2">
      <c r="A24" s="50"/>
      <c r="B24" s="147">
        <v>23</v>
      </c>
      <c r="C24" s="50">
        <v>14</v>
      </c>
      <c r="D24" s="51" t="s">
        <v>1440</v>
      </c>
      <c r="E24" s="52">
        <v>1801001</v>
      </c>
      <c r="F24" s="69" t="s">
        <v>2359</v>
      </c>
      <c r="G24" s="53" t="s">
        <v>2059</v>
      </c>
      <c r="H24" s="66" t="s">
        <v>2019</v>
      </c>
      <c r="I24" s="66" t="s">
        <v>2050</v>
      </c>
      <c r="J24" s="66" t="s">
        <v>2051</v>
      </c>
      <c r="K24" s="61">
        <v>1</v>
      </c>
      <c r="L24" s="87">
        <v>43690</v>
      </c>
      <c r="M24" s="125">
        <v>43830</v>
      </c>
      <c r="N24" s="58">
        <f t="shared" si="16"/>
        <v>20</v>
      </c>
      <c r="O24" s="56" t="s">
        <v>2061</v>
      </c>
      <c r="P24" s="52"/>
      <c r="Q24" s="52"/>
      <c r="R24" s="59">
        <f t="shared" si="18"/>
        <v>0</v>
      </c>
      <c r="S24" s="60">
        <f t="shared" si="19"/>
        <v>0</v>
      </c>
      <c r="T24" s="60">
        <f t="shared" si="20"/>
        <v>0</v>
      </c>
      <c r="U24" s="60">
        <f t="shared" si="21"/>
        <v>20</v>
      </c>
      <c r="V24" s="61"/>
      <c r="W24" s="62" t="str">
        <f t="shared" si="22"/>
        <v>PRÓXIMO A VENCER</v>
      </c>
      <c r="X24" s="62" t="str">
        <f t="shared" si="23"/>
        <v/>
      </c>
      <c r="Y24" s="113" t="s">
        <v>2017</v>
      </c>
      <c r="Z24" s="113" t="str">
        <f t="shared" si="24"/>
        <v>H9AF18</v>
      </c>
      <c r="AA24" s="113">
        <f t="shared" si="25"/>
        <v>2</v>
      </c>
      <c r="AB24" s="113" t="str">
        <f t="shared" si="26"/>
        <v>H9AF18 - 2</v>
      </c>
      <c r="AC24" s="37">
        <f t="shared" si="27"/>
        <v>2</v>
      </c>
      <c r="AD24" s="37">
        <f t="shared" si="28"/>
        <v>2</v>
      </c>
      <c r="AE24" s="37" t="str">
        <f t="shared" si="29"/>
        <v>H9AF18.</v>
      </c>
      <c r="AF24" s="37" t="str">
        <f t="shared" si="30"/>
        <v>H9AF18</v>
      </c>
      <c r="AG24" s="42"/>
      <c r="AH24" s="43"/>
      <c r="AI24" s="44"/>
      <c r="AJ24" s="14"/>
    </row>
    <row r="25" spans="1:36" s="15" customFormat="1" ht="300" customHeight="1" x14ac:dyDescent="0.2">
      <c r="A25" s="50"/>
      <c r="B25" s="147">
        <v>24</v>
      </c>
      <c r="C25" s="50">
        <v>15</v>
      </c>
      <c r="D25" s="51" t="s">
        <v>1440</v>
      </c>
      <c r="E25" s="52">
        <v>1801001</v>
      </c>
      <c r="F25" s="69" t="s">
        <v>2360</v>
      </c>
      <c r="G25" s="53" t="s">
        <v>2059</v>
      </c>
      <c r="H25" s="66" t="s">
        <v>2019</v>
      </c>
      <c r="I25" s="66" t="s">
        <v>2052</v>
      </c>
      <c r="J25" s="66" t="s">
        <v>2062</v>
      </c>
      <c r="K25" s="61">
        <v>1</v>
      </c>
      <c r="L25" s="87">
        <v>43690</v>
      </c>
      <c r="M25" s="125">
        <v>43830</v>
      </c>
      <c r="N25" s="58">
        <f t="shared" si="16"/>
        <v>20</v>
      </c>
      <c r="O25" s="64" t="s">
        <v>2061</v>
      </c>
      <c r="P25" s="52"/>
      <c r="Q25" s="52"/>
      <c r="R25" s="59">
        <f t="shared" si="18"/>
        <v>0</v>
      </c>
      <c r="S25" s="60">
        <f t="shared" si="19"/>
        <v>0</v>
      </c>
      <c r="T25" s="60">
        <f t="shared" si="20"/>
        <v>0</v>
      </c>
      <c r="U25" s="60">
        <f t="shared" si="21"/>
        <v>20</v>
      </c>
      <c r="V25" s="61"/>
      <c r="W25" s="62" t="str">
        <f t="shared" si="22"/>
        <v>PRÓXIMO A VENCER</v>
      </c>
      <c r="X25" s="62" t="str">
        <f t="shared" si="23"/>
        <v/>
      </c>
      <c r="Y25" s="113" t="s">
        <v>2017</v>
      </c>
      <c r="Z25" s="113" t="str">
        <f t="shared" si="24"/>
        <v>H9AF18</v>
      </c>
      <c r="AA25" s="113">
        <f t="shared" si="25"/>
        <v>3</v>
      </c>
      <c r="AB25" s="113" t="str">
        <f t="shared" si="26"/>
        <v>H9AF18 - 3</v>
      </c>
      <c r="AC25" s="37">
        <f t="shared" si="27"/>
        <v>2</v>
      </c>
      <c r="AD25" s="37">
        <f t="shared" si="28"/>
        <v>2</v>
      </c>
      <c r="AE25" s="37" t="str">
        <f t="shared" si="29"/>
        <v>H9AF18.</v>
      </c>
      <c r="AF25" s="37" t="str">
        <f t="shared" si="30"/>
        <v>H9AF18</v>
      </c>
      <c r="AG25" s="42"/>
      <c r="AH25" s="43"/>
      <c r="AI25" s="44"/>
      <c r="AJ25" s="14"/>
    </row>
    <row r="26" spans="1:36" s="15" customFormat="1" ht="300" customHeight="1" x14ac:dyDescent="0.2">
      <c r="A26" s="50">
        <v>15</v>
      </c>
      <c r="B26" s="147">
        <v>25</v>
      </c>
      <c r="C26" s="50">
        <v>16</v>
      </c>
      <c r="D26" s="51" t="s">
        <v>1440</v>
      </c>
      <c r="E26" s="52">
        <v>1801001</v>
      </c>
      <c r="F26" s="69" t="s">
        <v>2361</v>
      </c>
      <c r="G26" s="65" t="s">
        <v>2063</v>
      </c>
      <c r="H26" s="66" t="s">
        <v>2019</v>
      </c>
      <c r="I26" s="66" t="s">
        <v>2060</v>
      </c>
      <c r="J26" s="66" t="s">
        <v>2023</v>
      </c>
      <c r="K26" s="61">
        <v>1</v>
      </c>
      <c r="L26" s="87">
        <v>43690</v>
      </c>
      <c r="M26" s="125">
        <v>43921</v>
      </c>
      <c r="N26" s="58">
        <f t="shared" si="16"/>
        <v>33</v>
      </c>
      <c r="O26" s="56" t="s">
        <v>2304</v>
      </c>
      <c r="P26" s="52"/>
      <c r="Q26" s="52"/>
      <c r="R26" s="59">
        <f t="shared" si="18"/>
        <v>0</v>
      </c>
      <c r="S26" s="60">
        <f t="shared" si="19"/>
        <v>0</v>
      </c>
      <c r="T26" s="60">
        <f t="shared" si="20"/>
        <v>0</v>
      </c>
      <c r="U26" s="60">
        <f t="shared" si="21"/>
        <v>0</v>
      </c>
      <c r="V26" s="61"/>
      <c r="W26" s="62" t="str">
        <f t="shared" si="22"/>
        <v>EN TERMINO</v>
      </c>
      <c r="X26" s="62" t="str">
        <f t="shared" si="23"/>
        <v>PRÓXIMO A VENCER</v>
      </c>
      <c r="Y26" s="113" t="s">
        <v>2017</v>
      </c>
      <c r="Z26" s="113" t="str">
        <f t="shared" si="24"/>
        <v>H10AF18</v>
      </c>
      <c r="AA26" s="113">
        <f t="shared" si="25"/>
        <v>1</v>
      </c>
      <c r="AB26" s="113" t="str">
        <f t="shared" si="26"/>
        <v>H10AF18 - 1</v>
      </c>
      <c r="AC26" s="37">
        <f t="shared" si="27"/>
        <v>3</v>
      </c>
      <c r="AD26" s="37">
        <f t="shared" si="28"/>
        <v>2</v>
      </c>
      <c r="AE26" s="37" t="str">
        <f t="shared" si="29"/>
        <v>H10AF18.</v>
      </c>
      <c r="AF26" s="37" t="str">
        <f t="shared" si="30"/>
        <v>H10AF18</v>
      </c>
      <c r="AG26" s="42"/>
      <c r="AH26" s="43"/>
      <c r="AI26" s="44"/>
      <c r="AJ26" s="14"/>
    </row>
    <row r="27" spans="1:36" s="15" customFormat="1" ht="300" customHeight="1" x14ac:dyDescent="0.2">
      <c r="A27" s="50"/>
      <c r="B27" s="147">
        <v>26</v>
      </c>
      <c r="C27" s="50">
        <v>17</v>
      </c>
      <c r="D27" s="51" t="s">
        <v>1440</v>
      </c>
      <c r="E27" s="52">
        <v>1801001</v>
      </c>
      <c r="F27" s="69" t="s">
        <v>2362</v>
      </c>
      <c r="G27" s="65" t="s">
        <v>2063</v>
      </c>
      <c r="H27" s="66" t="s">
        <v>2019</v>
      </c>
      <c r="I27" s="66" t="s">
        <v>2050</v>
      </c>
      <c r="J27" s="66" t="s">
        <v>2051</v>
      </c>
      <c r="K27" s="61">
        <v>1</v>
      </c>
      <c r="L27" s="87">
        <v>43690</v>
      </c>
      <c r="M27" s="125">
        <v>43830</v>
      </c>
      <c r="N27" s="58">
        <f t="shared" si="16"/>
        <v>20</v>
      </c>
      <c r="O27" s="56" t="s">
        <v>2304</v>
      </c>
      <c r="P27" s="52"/>
      <c r="Q27" s="52"/>
      <c r="R27" s="59">
        <f t="shared" si="18"/>
        <v>0</v>
      </c>
      <c r="S27" s="60">
        <f t="shared" si="19"/>
        <v>0</v>
      </c>
      <c r="T27" s="60">
        <f t="shared" si="20"/>
        <v>0</v>
      </c>
      <c r="U27" s="60">
        <f t="shared" si="21"/>
        <v>20</v>
      </c>
      <c r="V27" s="61"/>
      <c r="W27" s="62" t="str">
        <f t="shared" si="22"/>
        <v>PRÓXIMO A VENCER</v>
      </c>
      <c r="X27" s="62" t="str">
        <f t="shared" si="23"/>
        <v/>
      </c>
      <c r="Y27" s="113" t="s">
        <v>2017</v>
      </c>
      <c r="Z27" s="113" t="str">
        <f t="shared" si="24"/>
        <v>H10AF18</v>
      </c>
      <c r="AA27" s="113">
        <f t="shared" si="25"/>
        <v>2</v>
      </c>
      <c r="AB27" s="113" t="str">
        <f t="shared" si="26"/>
        <v>H10AF18 - 2</v>
      </c>
      <c r="AC27" s="37">
        <f t="shared" si="27"/>
        <v>2</v>
      </c>
      <c r="AD27" s="37">
        <f t="shared" si="28"/>
        <v>2</v>
      </c>
      <c r="AE27" s="37" t="str">
        <f t="shared" si="29"/>
        <v>H10AF18.</v>
      </c>
      <c r="AF27" s="37" t="str">
        <f t="shared" si="30"/>
        <v>H10AF18</v>
      </c>
      <c r="AG27" s="42"/>
      <c r="AH27" s="43"/>
      <c r="AI27" s="44"/>
      <c r="AJ27" s="14"/>
    </row>
    <row r="28" spans="1:36" s="15" customFormat="1" ht="300" customHeight="1" x14ac:dyDescent="0.2">
      <c r="A28" s="50"/>
      <c r="B28" s="147">
        <v>27</v>
      </c>
      <c r="C28" s="50">
        <v>18</v>
      </c>
      <c r="D28" s="51" t="s">
        <v>1440</v>
      </c>
      <c r="E28" s="52">
        <v>1801001</v>
      </c>
      <c r="F28" s="69" t="s">
        <v>2363</v>
      </c>
      <c r="G28" s="65" t="s">
        <v>2063</v>
      </c>
      <c r="H28" s="66" t="s">
        <v>2019</v>
      </c>
      <c r="I28" s="66" t="s">
        <v>2052</v>
      </c>
      <c r="J28" s="66" t="s">
        <v>2064</v>
      </c>
      <c r="K28" s="61">
        <v>2</v>
      </c>
      <c r="L28" s="87">
        <v>43690</v>
      </c>
      <c r="M28" s="125">
        <v>43830</v>
      </c>
      <c r="N28" s="58">
        <f t="shared" si="16"/>
        <v>20</v>
      </c>
      <c r="O28" s="56" t="s">
        <v>2305</v>
      </c>
      <c r="P28" s="52"/>
      <c r="Q28" s="52"/>
      <c r="R28" s="59">
        <f t="shared" si="18"/>
        <v>0</v>
      </c>
      <c r="S28" s="60">
        <f t="shared" si="19"/>
        <v>0</v>
      </c>
      <c r="T28" s="60">
        <f t="shared" si="20"/>
        <v>0</v>
      </c>
      <c r="U28" s="60">
        <f t="shared" si="21"/>
        <v>20</v>
      </c>
      <c r="V28" s="61"/>
      <c r="W28" s="62" t="str">
        <f t="shared" si="22"/>
        <v>PRÓXIMO A VENCER</v>
      </c>
      <c r="X28" s="62" t="str">
        <f t="shared" si="23"/>
        <v/>
      </c>
      <c r="Y28" s="113" t="s">
        <v>2017</v>
      </c>
      <c r="Z28" s="113" t="str">
        <f t="shared" si="24"/>
        <v>H10AF18</v>
      </c>
      <c r="AA28" s="113">
        <f t="shared" si="25"/>
        <v>3</v>
      </c>
      <c r="AB28" s="113" t="str">
        <f t="shared" si="26"/>
        <v>H10AF18 - 3</v>
      </c>
      <c r="AC28" s="37">
        <f t="shared" si="27"/>
        <v>2</v>
      </c>
      <c r="AD28" s="37">
        <f t="shared" si="28"/>
        <v>2</v>
      </c>
      <c r="AE28" s="37" t="str">
        <f t="shared" si="29"/>
        <v>H10AF18.</v>
      </c>
      <c r="AF28" s="37" t="str">
        <f t="shared" si="30"/>
        <v>H10AF18</v>
      </c>
      <c r="AG28" s="42"/>
      <c r="AH28" s="43"/>
      <c r="AI28" s="44"/>
      <c r="AJ28" s="14"/>
    </row>
    <row r="29" spans="1:36" s="15" customFormat="1" ht="300" customHeight="1" x14ac:dyDescent="0.2">
      <c r="A29" s="50">
        <v>16</v>
      </c>
      <c r="B29" s="147">
        <v>28</v>
      </c>
      <c r="C29" s="50">
        <v>19</v>
      </c>
      <c r="D29" s="51" t="s">
        <v>1440</v>
      </c>
      <c r="E29" s="52">
        <v>1801001</v>
      </c>
      <c r="F29" s="69" t="s">
        <v>2364</v>
      </c>
      <c r="G29" s="65" t="s">
        <v>2065</v>
      </c>
      <c r="H29" s="66" t="s">
        <v>2019</v>
      </c>
      <c r="I29" s="66" t="s">
        <v>2066</v>
      </c>
      <c r="J29" s="66" t="s">
        <v>2023</v>
      </c>
      <c r="K29" s="61">
        <v>1</v>
      </c>
      <c r="L29" s="87">
        <v>43690</v>
      </c>
      <c r="M29" s="125">
        <v>43921</v>
      </c>
      <c r="N29" s="58">
        <f t="shared" si="16"/>
        <v>33</v>
      </c>
      <c r="O29" s="56" t="s">
        <v>2067</v>
      </c>
      <c r="P29" s="52"/>
      <c r="Q29" s="52"/>
      <c r="R29" s="59">
        <f t="shared" si="18"/>
        <v>0</v>
      </c>
      <c r="S29" s="60">
        <f t="shared" si="19"/>
        <v>0</v>
      </c>
      <c r="T29" s="60">
        <f t="shared" si="20"/>
        <v>0</v>
      </c>
      <c r="U29" s="60">
        <f t="shared" si="21"/>
        <v>0</v>
      </c>
      <c r="V29" s="61"/>
      <c r="W29" s="62" t="str">
        <f t="shared" si="22"/>
        <v>EN TERMINO</v>
      </c>
      <c r="X29" s="62" t="str">
        <f t="shared" si="23"/>
        <v>PRÓXIMO A VENCER</v>
      </c>
      <c r="Y29" s="113" t="s">
        <v>2017</v>
      </c>
      <c r="Z29" s="113" t="str">
        <f t="shared" si="24"/>
        <v>H11AF18</v>
      </c>
      <c r="AA29" s="113">
        <f t="shared" si="25"/>
        <v>1</v>
      </c>
      <c r="AB29" s="113" t="str">
        <f t="shared" si="26"/>
        <v>H11AF18 - 1</v>
      </c>
      <c r="AC29" s="37">
        <f t="shared" si="27"/>
        <v>3</v>
      </c>
      <c r="AD29" s="37">
        <f t="shared" si="28"/>
        <v>2</v>
      </c>
      <c r="AE29" s="37" t="str">
        <f t="shared" si="29"/>
        <v>H11AF18.</v>
      </c>
      <c r="AF29" s="37" t="str">
        <f t="shared" si="30"/>
        <v>H11AF18</v>
      </c>
      <c r="AG29" s="42"/>
      <c r="AH29" s="43"/>
      <c r="AI29" s="44"/>
      <c r="AJ29" s="14"/>
    </row>
    <row r="30" spans="1:36" s="15" customFormat="1" ht="300" customHeight="1" x14ac:dyDescent="0.2">
      <c r="A30" s="50"/>
      <c r="B30" s="147">
        <v>29</v>
      </c>
      <c r="C30" s="50">
        <v>20</v>
      </c>
      <c r="D30" s="51" t="s">
        <v>1440</v>
      </c>
      <c r="E30" s="52">
        <v>1801001</v>
      </c>
      <c r="F30" s="69" t="s">
        <v>2365</v>
      </c>
      <c r="G30" s="65" t="s">
        <v>2065</v>
      </c>
      <c r="H30" s="66" t="s">
        <v>2019</v>
      </c>
      <c r="I30" s="66" t="s">
        <v>2050</v>
      </c>
      <c r="J30" s="66" t="s">
        <v>2051</v>
      </c>
      <c r="K30" s="61">
        <v>1</v>
      </c>
      <c r="L30" s="87">
        <v>43690</v>
      </c>
      <c r="M30" s="125">
        <v>43830</v>
      </c>
      <c r="N30" s="58">
        <f t="shared" si="16"/>
        <v>20</v>
      </c>
      <c r="O30" s="56" t="s">
        <v>2067</v>
      </c>
      <c r="P30" s="52"/>
      <c r="Q30" s="52"/>
      <c r="R30" s="59">
        <f t="shared" si="18"/>
        <v>0</v>
      </c>
      <c r="S30" s="60">
        <f t="shared" si="19"/>
        <v>0</v>
      </c>
      <c r="T30" s="60">
        <f t="shared" si="20"/>
        <v>0</v>
      </c>
      <c r="U30" s="60">
        <f t="shared" si="21"/>
        <v>20</v>
      </c>
      <c r="V30" s="61"/>
      <c r="W30" s="62" t="str">
        <f t="shared" si="22"/>
        <v>PRÓXIMO A VENCER</v>
      </c>
      <c r="X30" s="62" t="str">
        <f t="shared" si="23"/>
        <v/>
      </c>
      <c r="Y30" s="113" t="s">
        <v>2017</v>
      </c>
      <c r="Z30" s="113" t="str">
        <f t="shared" si="24"/>
        <v>H11AF18</v>
      </c>
      <c r="AA30" s="113">
        <f t="shared" si="25"/>
        <v>2</v>
      </c>
      <c r="AB30" s="113" t="str">
        <f t="shared" si="26"/>
        <v>H11AF18 - 2</v>
      </c>
      <c r="AC30" s="37">
        <f t="shared" si="27"/>
        <v>2</v>
      </c>
      <c r="AD30" s="37">
        <f t="shared" si="28"/>
        <v>2</v>
      </c>
      <c r="AE30" s="37" t="str">
        <f t="shared" si="29"/>
        <v>H11AF18.</v>
      </c>
      <c r="AF30" s="37" t="str">
        <f t="shared" si="30"/>
        <v>H11AF18</v>
      </c>
      <c r="AG30" s="42"/>
      <c r="AH30" s="43"/>
      <c r="AI30" s="44"/>
      <c r="AJ30" s="14"/>
    </row>
    <row r="31" spans="1:36" s="15" customFormat="1" ht="300" customHeight="1" x14ac:dyDescent="0.2">
      <c r="A31" s="50"/>
      <c r="B31" s="147">
        <v>30</v>
      </c>
      <c r="C31" s="50">
        <v>21</v>
      </c>
      <c r="D31" s="51" t="s">
        <v>1440</v>
      </c>
      <c r="E31" s="52">
        <v>1801001</v>
      </c>
      <c r="F31" s="69" t="s">
        <v>2366</v>
      </c>
      <c r="G31" s="65" t="s">
        <v>2065</v>
      </c>
      <c r="H31" s="66" t="s">
        <v>2019</v>
      </c>
      <c r="I31" s="66" t="s">
        <v>2052</v>
      </c>
      <c r="J31" s="66" t="s">
        <v>2062</v>
      </c>
      <c r="K31" s="61">
        <v>1</v>
      </c>
      <c r="L31" s="87">
        <v>43690</v>
      </c>
      <c r="M31" s="125">
        <v>43830</v>
      </c>
      <c r="N31" s="58">
        <f t="shared" si="16"/>
        <v>20</v>
      </c>
      <c r="O31" s="56" t="s">
        <v>2067</v>
      </c>
      <c r="P31" s="52"/>
      <c r="Q31" s="52"/>
      <c r="R31" s="59">
        <f t="shared" si="18"/>
        <v>0</v>
      </c>
      <c r="S31" s="60">
        <f t="shared" si="19"/>
        <v>0</v>
      </c>
      <c r="T31" s="60">
        <f t="shared" si="20"/>
        <v>0</v>
      </c>
      <c r="U31" s="60">
        <f t="shared" si="21"/>
        <v>20</v>
      </c>
      <c r="V31" s="61"/>
      <c r="W31" s="62" t="str">
        <f t="shared" si="22"/>
        <v>PRÓXIMO A VENCER</v>
      </c>
      <c r="X31" s="62" t="str">
        <f t="shared" si="23"/>
        <v/>
      </c>
      <c r="Y31" s="113" t="s">
        <v>2017</v>
      </c>
      <c r="Z31" s="113" t="str">
        <f t="shared" si="24"/>
        <v>H11AF18</v>
      </c>
      <c r="AA31" s="113">
        <f t="shared" si="25"/>
        <v>3</v>
      </c>
      <c r="AB31" s="113" t="str">
        <f t="shared" si="26"/>
        <v>H11AF18 - 3</v>
      </c>
      <c r="AC31" s="37">
        <f t="shared" si="27"/>
        <v>2</v>
      </c>
      <c r="AD31" s="37">
        <f t="shared" si="28"/>
        <v>2</v>
      </c>
      <c r="AE31" s="37" t="str">
        <f t="shared" si="29"/>
        <v>H11AF18.</v>
      </c>
      <c r="AF31" s="37" t="str">
        <f t="shared" si="30"/>
        <v>H11AF18</v>
      </c>
      <c r="AG31" s="42"/>
      <c r="AH31" s="43"/>
      <c r="AI31" s="44"/>
      <c r="AJ31" s="14"/>
    </row>
    <row r="32" spans="1:36" s="15" customFormat="1" ht="300" customHeight="1" x14ac:dyDescent="0.2">
      <c r="A32" s="50">
        <v>17</v>
      </c>
      <c r="B32" s="147">
        <v>31</v>
      </c>
      <c r="C32" s="50">
        <v>22</v>
      </c>
      <c r="D32" s="51" t="s">
        <v>1440</v>
      </c>
      <c r="E32" s="52">
        <v>1801001</v>
      </c>
      <c r="F32" s="69" t="s">
        <v>2367</v>
      </c>
      <c r="G32" s="65" t="s">
        <v>2068</v>
      </c>
      <c r="H32" s="66" t="s">
        <v>2019</v>
      </c>
      <c r="I32" s="66" t="s">
        <v>2066</v>
      </c>
      <c r="J32" s="66" t="s">
        <v>2023</v>
      </c>
      <c r="K32" s="61">
        <v>1</v>
      </c>
      <c r="L32" s="87">
        <v>43690</v>
      </c>
      <c r="M32" s="125">
        <v>43921</v>
      </c>
      <c r="N32" s="58">
        <f t="shared" si="16"/>
        <v>33</v>
      </c>
      <c r="O32" s="56" t="s">
        <v>2067</v>
      </c>
      <c r="P32" s="52"/>
      <c r="Q32" s="52"/>
      <c r="R32" s="59">
        <f t="shared" si="18"/>
        <v>0</v>
      </c>
      <c r="S32" s="60">
        <f t="shared" si="19"/>
        <v>0</v>
      </c>
      <c r="T32" s="60">
        <f t="shared" si="20"/>
        <v>0</v>
      </c>
      <c r="U32" s="60">
        <f t="shared" si="21"/>
        <v>0</v>
      </c>
      <c r="V32" s="61"/>
      <c r="W32" s="62" t="str">
        <f t="shared" si="22"/>
        <v>EN TERMINO</v>
      </c>
      <c r="X32" s="62" t="str">
        <f t="shared" si="23"/>
        <v>PRÓXIMO A VENCER</v>
      </c>
      <c r="Y32" s="113" t="s">
        <v>2017</v>
      </c>
      <c r="Z32" s="113" t="str">
        <f t="shared" si="24"/>
        <v>H12AF18</v>
      </c>
      <c r="AA32" s="113">
        <f t="shared" si="25"/>
        <v>1</v>
      </c>
      <c r="AB32" s="113" t="str">
        <f t="shared" si="26"/>
        <v>H12AF18 - 1</v>
      </c>
      <c r="AC32" s="37">
        <f t="shared" si="27"/>
        <v>3</v>
      </c>
      <c r="AD32" s="37">
        <f t="shared" si="28"/>
        <v>2</v>
      </c>
      <c r="AE32" s="37" t="str">
        <f t="shared" si="29"/>
        <v>H12AF18.</v>
      </c>
      <c r="AF32" s="37" t="str">
        <f t="shared" si="30"/>
        <v>H12AF18</v>
      </c>
      <c r="AG32" s="42"/>
      <c r="AH32" s="43"/>
      <c r="AI32" s="44"/>
      <c r="AJ32" s="14"/>
    </row>
    <row r="33" spans="1:36" s="15" customFormat="1" ht="300" customHeight="1" x14ac:dyDescent="0.2">
      <c r="A33" s="50"/>
      <c r="B33" s="147">
        <v>32</v>
      </c>
      <c r="C33" s="50">
        <v>23</v>
      </c>
      <c r="D33" s="51" t="s">
        <v>1440</v>
      </c>
      <c r="E33" s="52">
        <v>1801001</v>
      </c>
      <c r="F33" s="69" t="s">
        <v>2368</v>
      </c>
      <c r="G33" s="65" t="s">
        <v>2068</v>
      </c>
      <c r="H33" s="66" t="s">
        <v>2019</v>
      </c>
      <c r="I33" s="66" t="s">
        <v>2050</v>
      </c>
      <c r="J33" s="66" t="s">
        <v>2051</v>
      </c>
      <c r="K33" s="61">
        <v>1</v>
      </c>
      <c r="L33" s="87">
        <v>43690</v>
      </c>
      <c r="M33" s="125">
        <v>43830</v>
      </c>
      <c r="N33" s="58">
        <f t="shared" si="16"/>
        <v>20</v>
      </c>
      <c r="O33" s="56" t="s">
        <v>2067</v>
      </c>
      <c r="P33" s="52"/>
      <c r="Q33" s="52"/>
      <c r="R33" s="59">
        <f t="shared" si="18"/>
        <v>0</v>
      </c>
      <c r="S33" s="60">
        <f t="shared" si="19"/>
        <v>0</v>
      </c>
      <c r="T33" s="60">
        <f t="shared" si="20"/>
        <v>0</v>
      </c>
      <c r="U33" s="60">
        <f t="shared" si="21"/>
        <v>20</v>
      </c>
      <c r="V33" s="61"/>
      <c r="W33" s="62" t="str">
        <f t="shared" si="22"/>
        <v>PRÓXIMO A VENCER</v>
      </c>
      <c r="X33" s="62" t="str">
        <f t="shared" si="23"/>
        <v/>
      </c>
      <c r="Y33" s="113" t="s">
        <v>2017</v>
      </c>
      <c r="Z33" s="113" t="str">
        <f t="shared" si="24"/>
        <v>H12AF18</v>
      </c>
      <c r="AA33" s="113">
        <f t="shared" si="25"/>
        <v>2</v>
      </c>
      <c r="AB33" s="113" t="str">
        <f t="shared" si="26"/>
        <v>H12AF18 - 2</v>
      </c>
      <c r="AC33" s="37">
        <f t="shared" si="27"/>
        <v>2</v>
      </c>
      <c r="AD33" s="37">
        <f t="shared" si="28"/>
        <v>2</v>
      </c>
      <c r="AE33" s="37" t="str">
        <f t="shared" si="29"/>
        <v>H12AF18.</v>
      </c>
      <c r="AF33" s="37" t="str">
        <f t="shared" si="30"/>
        <v>H12AF18</v>
      </c>
      <c r="AG33" s="42"/>
      <c r="AH33" s="43"/>
      <c r="AI33" s="44"/>
      <c r="AJ33" s="14"/>
    </row>
    <row r="34" spans="1:36" s="15" customFormat="1" ht="300" customHeight="1" x14ac:dyDescent="0.2">
      <c r="A34" s="50"/>
      <c r="B34" s="147">
        <v>33</v>
      </c>
      <c r="C34" s="50">
        <v>24</v>
      </c>
      <c r="D34" s="51" t="s">
        <v>1440</v>
      </c>
      <c r="E34" s="52">
        <v>1801001</v>
      </c>
      <c r="F34" s="69" t="s">
        <v>2369</v>
      </c>
      <c r="G34" s="65" t="s">
        <v>2068</v>
      </c>
      <c r="H34" s="66" t="s">
        <v>2019</v>
      </c>
      <c r="I34" s="66" t="s">
        <v>2052</v>
      </c>
      <c r="J34" s="66" t="s">
        <v>2062</v>
      </c>
      <c r="K34" s="61">
        <v>1</v>
      </c>
      <c r="L34" s="87">
        <v>43690</v>
      </c>
      <c r="M34" s="125">
        <v>43830</v>
      </c>
      <c r="N34" s="58">
        <f t="shared" si="16"/>
        <v>20</v>
      </c>
      <c r="O34" s="56" t="s">
        <v>2067</v>
      </c>
      <c r="P34" s="52"/>
      <c r="Q34" s="52"/>
      <c r="R34" s="59">
        <f t="shared" si="18"/>
        <v>0</v>
      </c>
      <c r="S34" s="60">
        <f t="shared" si="19"/>
        <v>0</v>
      </c>
      <c r="T34" s="60">
        <f t="shared" si="20"/>
        <v>0</v>
      </c>
      <c r="U34" s="60">
        <f t="shared" si="21"/>
        <v>20</v>
      </c>
      <c r="V34" s="61"/>
      <c r="W34" s="62" t="str">
        <f t="shared" si="22"/>
        <v>PRÓXIMO A VENCER</v>
      </c>
      <c r="X34" s="62" t="str">
        <f t="shared" si="23"/>
        <v/>
      </c>
      <c r="Y34" s="113" t="s">
        <v>2017</v>
      </c>
      <c r="Z34" s="113" t="str">
        <f t="shared" si="24"/>
        <v>H12AF18</v>
      </c>
      <c r="AA34" s="113">
        <f t="shared" si="25"/>
        <v>3</v>
      </c>
      <c r="AB34" s="113" t="str">
        <f t="shared" si="26"/>
        <v>H12AF18 - 3</v>
      </c>
      <c r="AC34" s="37">
        <f t="shared" si="27"/>
        <v>2</v>
      </c>
      <c r="AD34" s="37">
        <f t="shared" si="28"/>
        <v>2</v>
      </c>
      <c r="AE34" s="37" t="str">
        <f t="shared" si="29"/>
        <v>H12AF18.</v>
      </c>
      <c r="AF34" s="37" t="str">
        <f t="shared" si="30"/>
        <v>H12AF18</v>
      </c>
      <c r="AG34" s="42"/>
      <c r="AH34" s="43"/>
      <c r="AI34" s="44"/>
      <c r="AJ34" s="14"/>
    </row>
    <row r="35" spans="1:36" s="15" customFormat="1" ht="300" customHeight="1" x14ac:dyDescent="0.2">
      <c r="A35" s="50">
        <v>18</v>
      </c>
      <c r="B35" s="147">
        <v>34</v>
      </c>
      <c r="C35" s="50">
        <v>25</v>
      </c>
      <c r="D35" s="51" t="s">
        <v>1440</v>
      </c>
      <c r="E35" s="52">
        <v>1801001</v>
      </c>
      <c r="F35" s="69" t="s">
        <v>2370</v>
      </c>
      <c r="G35" s="65" t="s">
        <v>2069</v>
      </c>
      <c r="H35" s="66" t="s">
        <v>2019</v>
      </c>
      <c r="I35" s="66" t="s">
        <v>2066</v>
      </c>
      <c r="J35" s="66" t="s">
        <v>2023</v>
      </c>
      <c r="K35" s="61">
        <v>1</v>
      </c>
      <c r="L35" s="87">
        <v>43690</v>
      </c>
      <c r="M35" s="125">
        <v>43921</v>
      </c>
      <c r="N35" s="58">
        <f t="shared" si="16"/>
        <v>33</v>
      </c>
      <c r="O35" s="64" t="s">
        <v>2067</v>
      </c>
      <c r="P35" s="52"/>
      <c r="Q35" s="52"/>
      <c r="R35" s="59">
        <f t="shared" si="18"/>
        <v>0</v>
      </c>
      <c r="S35" s="60">
        <f t="shared" si="19"/>
        <v>0</v>
      </c>
      <c r="T35" s="60">
        <f t="shared" si="20"/>
        <v>0</v>
      </c>
      <c r="U35" s="60">
        <f t="shared" si="21"/>
        <v>0</v>
      </c>
      <c r="V35" s="61"/>
      <c r="W35" s="62" t="str">
        <f t="shared" si="22"/>
        <v>EN TERMINO</v>
      </c>
      <c r="X35" s="62" t="str">
        <f t="shared" si="23"/>
        <v>PRÓXIMO A VENCER</v>
      </c>
      <c r="Y35" s="113" t="s">
        <v>2017</v>
      </c>
      <c r="Z35" s="113" t="str">
        <f t="shared" si="24"/>
        <v>H13AF18</v>
      </c>
      <c r="AA35" s="113">
        <f t="shared" si="25"/>
        <v>1</v>
      </c>
      <c r="AB35" s="113" t="str">
        <f t="shared" si="26"/>
        <v>H13AF18 - 1</v>
      </c>
      <c r="AC35" s="37">
        <f t="shared" si="27"/>
        <v>3</v>
      </c>
      <c r="AD35" s="37">
        <f t="shared" si="28"/>
        <v>2</v>
      </c>
      <c r="AE35" s="37" t="str">
        <f t="shared" si="29"/>
        <v>H13AF18.</v>
      </c>
      <c r="AF35" s="37" t="str">
        <f t="shared" si="30"/>
        <v>H13AF18</v>
      </c>
      <c r="AG35" s="42"/>
      <c r="AH35" s="43"/>
      <c r="AI35" s="44"/>
      <c r="AJ35" s="14"/>
    </row>
    <row r="36" spans="1:36" s="15" customFormat="1" ht="300" customHeight="1" x14ac:dyDescent="0.2">
      <c r="A36" s="50"/>
      <c r="B36" s="147">
        <v>35</v>
      </c>
      <c r="C36" s="50">
        <v>26</v>
      </c>
      <c r="D36" s="51" t="s">
        <v>1440</v>
      </c>
      <c r="E36" s="52">
        <v>1801001</v>
      </c>
      <c r="F36" s="69" t="s">
        <v>2371</v>
      </c>
      <c r="G36" s="65" t="s">
        <v>2069</v>
      </c>
      <c r="H36" s="66" t="s">
        <v>2019</v>
      </c>
      <c r="I36" s="66" t="s">
        <v>2050</v>
      </c>
      <c r="J36" s="66" t="s">
        <v>2051</v>
      </c>
      <c r="K36" s="61">
        <v>1</v>
      </c>
      <c r="L36" s="87">
        <v>43690</v>
      </c>
      <c r="M36" s="125">
        <v>43830</v>
      </c>
      <c r="N36" s="58">
        <f t="shared" si="16"/>
        <v>20</v>
      </c>
      <c r="O36" s="64" t="s">
        <v>2067</v>
      </c>
      <c r="P36" s="52"/>
      <c r="Q36" s="52"/>
      <c r="R36" s="59">
        <f t="shared" si="18"/>
        <v>0</v>
      </c>
      <c r="S36" s="60">
        <f t="shared" si="19"/>
        <v>0</v>
      </c>
      <c r="T36" s="60">
        <f t="shared" si="20"/>
        <v>0</v>
      </c>
      <c r="U36" s="60">
        <f t="shared" si="21"/>
        <v>20</v>
      </c>
      <c r="V36" s="61"/>
      <c r="W36" s="62" t="str">
        <f t="shared" si="22"/>
        <v>PRÓXIMO A VENCER</v>
      </c>
      <c r="X36" s="62" t="str">
        <f t="shared" si="23"/>
        <v/>
      </c>
      <c r="Y36" s="113" t="s">
        <v>2017</v>
      </c>
      <c r="Z36" s="113" t="str">
        <f t="shared" si="24"/>
        <v>H13AF18</v>
      </c>
      <c r="AA36" s="113">
        <f t="shared" si="25"/>
        <v>2</v>
      </c>
      <c r="AB36" s="113" t="str">
        <f t="shared" si="26"/>
        <v>H13AF18 - 2</v>
      </c>
      <c r="AC36" s="37">
        <f t="shared" si="27"/>
        <v>2</v>
      </c>
      <c r="AD36" s="37">
        <f t="shared" si="28"/>
        <v>2</v>
      </c>
      <c r="AE36" s="37" t="str">
        <f t="shared" si="29"/>
        <v>H13AF18.</v>
      </c>
      <c r="AF36" s="37" t="str">
        <f t="shared" si="30"/>
        <v>H13AF18</v>
      </c>
      <c r="AG36" s="42"/>
      <c r="AH36" s="43"/>
      <c r="AI36" s="44"/>
      <c r="AJ36" s="14"/>
    </row>
    <row r="37" spans="1:36" s="15" customFormat="1" ht="300" customHeight="1" x14ac:dyDescent="0.2">
      <c r="A37" s="50"/>
      <c r="B37" s="147">
        <v>36</v>
      </c>
      <c r="C37" s="50">
        <v>27</v>
      </c>
      <c r="D37" s="51" t="s">
        <v>1440</v>
      </c>
      <c r="E37" s="52">
        <v>1801001</v>
      </c>
      <c r="F37" s="69" t="s">
        <v>2372</v>
      </c>
      <c r="G37" s="65" t="s">
        <v>2069</v>
      </c>
      <c r="H37" s="66" t="s">
        <v>2019</v>
      </c>
      <c r="I37" s="66" t="s">
        <v>2052</v>
      </c>
      <c r="J37" s="66" t="s">
        <v>2062</v>
      </c>
      <c r="K37" s="61">
        <v>1</v>
      </c>
      <c r="L37" s="87">
        <v>43690</v>
      </c>
      <c r="M37" s="125">
        <v>43830</v>
      </c>
      <c r="N37" s="58">
        <f t="shared" si="16"/>
        <v>20</v>
      </c>
      <c r="O37" s="64" t="s">
        <v>2067</v>
      </c>
      <c r="P37" s="52"/>
      <c r="Q37" s="52"/>
      <c r="R37" s="59">
        <f t="shared" si="18"/>
        <v>0</v>
      </c>
      <c r="S37" s="60">
        <f t="shared" si="19"/>
        <v>0</v>
      </c>
      <c r="T37" s="60">
        <f t="shared" si="20"/>
        <v>0</v>
      </c>
      <c r="U37" s="60">
        <f t="shared" si="21"/>
        <v>20</v>
      </c>
      <c r="V37" s="61"/>
      <c r="W37" s="62" t="str">
        <f t="shared" si="22"/>
        <v>PRÓXIMO A VENCER</v>
      </c>
      <c r="X37" s="62" t="str">
        <f t="shared" si="23"/>
        <v/>
      </c>
      <c r="Y37" s="113" t="s">
        <v>2017</v>
      </c>
      <c r="Z37" s="113" t="str">
        <f t="shared" si="24"/>
        <v>H13AF18</v>
      </c>
      <c r="AA37" s="113">
        <f t="shared" si="25"/>
        <v>3</v>
      </c>
      <c r="AB37" s="113" t="str">
        <f t="shared" si="26"/>
        <v>H13AF18 - 3</v>
      </c>
      <c r="AC37" s="37">
        <f t="shared" si="27"/>
        <v>2</v>
      </c>
      <c r="AD37" s="37">
        <f t="shared" si="28"/>
        <v>2</v>
      </c>
      <c r="AE37" s="37" t="str">
        <f t="shared" si="29"/>
        <v>H13AF18.</v>
      </c>
      <c r="AF37" s="37" t="str">
        <f t="shared" si="30"/>
        <v>H13AF18</v>
      </c>
      <c r="AG37" s="42"/>
      <c r="AH37" s="43"/>
      <c r="AI37" s="44"/>
      <c r="AJ37" s="14"/>
    </row>
    <row r="38" spans="1:36" s="15" customFormat="1" ht="300" customHeight="1" x14ac:dyDescent="0.2">
      <c r="A38" s="50">
        <v>19</v>
      </c>
      <c r="B38" s="147">
        <v>37</v>
      </c>
      <c r="C38" s="50"/>
      <c r="D38" s="51" t="s">
        <v>1440</v>
      </c>
      <c r="E38" s="52">
        <v>1801001</v>
      </c>
      <c r="F38" s="67" t="s">
        <v>2447</v>
      </c>
      <c r="G38" s="67" t="s">
        <v>2070</v>
      </c>
      <c r="H38" s="66" t="s">
        <v>2449</v>
      </c>
      <c r="I38" s="66" t="s">
        <v>2448</v>
      </c>
      <c r="J38" s="61" t="s">
        <v>2035</v>
      </c>
      <c r="K38" s="61">
        <v>1</v>
      </c>
      <c r="L38" s="87">
        <v>43690</v>
      </c>
      <c r="M38" s="125">
        <v>43738</v>
      </c>
      <c r="N38" s="58">
        <f t="shared" si="16"/>
        <v>6.8571428571428568</v>
      </c>
      <c r="O38" s="56" t="s">
        <v>758</v>
      </c>
      <c r="P38" s="52">
        <v>1</v>
      </c>
      <c r="Q38" s="52"/>
      <c r="R38" s="59">
        <f t="shared" si="18"/>
        <v>100</v>
      </c>
      <c r="S38" s="60">
        <f t="shared" si="19"/>
        <v>6.8571428571428568</v>
      </c>
      <c r="T38" s="60">
        <f t="shared" si="20"/>
        <v>6.8571428571428568</v>
      </c>
      <c r="U38" s="60">
        <f t="shared" si="21"/>
        <v>6.8571428571428568</v>
      </c>
      <c r="V38" s="61"/>
      <c r="W38" s="62" t="str">
        <f t="shared" si="22"/>
        <v>CUMPLIDO</v>
      </c>
      <c r="X38" s="62" t="str">
        <f t="shared" si="23"/>
        <v>CUMPLIDO</v>
      </c>
      <c r="Y38" s="113" t="s">
        <v>2017</v>
      </c>
      <c r="Z38" s="113" t="str">
        <f t="shared" si="24"/>
        <v>H14AF18</v>
      </c>
      <c r="AA38" s="113">
        <f t="shared" si="25"/>
        <v>1</v>
      </c>
      <c r="AB38" s="113" t="str">
        <f t="shared" si="26"/>
        <v>H14AF18 - 1</v>
      </c>
      <c r="AC38" s="37">
        <f t="shared" si="27"/>
        <v>5</v>
      </c>
      <c r="AD38" s="37">
        <f t="shared" si="28"/>
        <v>5</v>
      </c>
      <c r="AE38" s="37" t="str">
        <f t="shared" si="29"/>
        <v>H14AF18.</v>
      </c>
      <c r="AF38" s="37" t="str">
        <f t="shared" si="30"/>
        <v>H14AF18</v>
      </c>
      <c r="AG38" s="42"/>
      <c r="AH38" s="43"/>
      <c r="AI38" s="44"/>
      <c r="AJ38" s="14"/>
    </row>
    <row r="39" spans="1:36" s="15" customFormat="1" ht="300" customHeight="1" x14ac:dyDescent="0.2">
      <c r="A39" s="50">
        <v>20</v>
      </c>
      <c r="B39" s="147">
        <v>38</v>
      </c>
      <c r="C39" s="50"/>
      <c r="D39" s="51" t="s">
        <v>1971</v>
      </c>
      <c r="E39" s="52">
        <v>1801001</v>
      </c>
      <c r="F39" s="67" t="s">
        <v>2071</v>
      </c>
      <c r="G39" s="67" t="s">
        <v>2072</v>
      </c>
      <c r="H39" s="55" t="s">
        <v>2289</v>
      </c>
      <c r="I39" s="55" t="s">
        <v>2073</v>
      </c>
      <c r="J39" s="55" t="s">
        <v>2074</v>
      </c>
      <c r="K39" s="56">
        <v>1</v>
      </c>
      <c r="L39" s="57">
        <v>43690</v>
      </c>
      <c r="M39" s="57">
        <v>43799</v>
      </c>
      <c r="N39" s="58">
        <f t="shared" si="16"/>
        <v>15.571428571428571</v>
      </c>
      <c r="O39" s="56" t="s">
        <v>2306</v>
      </c>
      <c r="P39" s="52"/>
      <c r="Q39" s="52"/>
      <c r="R39" s="59">
        <f t="shared" si="18"/>
        <v>0</v>
      </c>
      <c r="S39" s="60">
        <f t="shared" si="19"/>
        <v>0</v>
      </c>
      <c r="T39" s="60">
        <f t="shared" si="20"/>
        <v>0</v>
      </c>
      <c r="U39" s="60">
        <f t="shared" si="21"/>
        <v>15.571428571428571</v>
      </c>
      <c r="V39" s="61"/>
      <c r="W39" s="62" t="str">
        <f t="shared" si="22"/>
        <v>VENCIDO</v>
      </c>
      <c r="X39" s="62" t="str">
        <f t="shared" si="23"/>
        <v>VENCIDO</v>
      </c>
      <c r="Y39" s="113" t="s">
        <v>2017</v>
      </c>
      <c r="Z39" s="113" t="str">
        <f t="shared" si="24"/>
        <v>H15AF18</v>
      </c>
      <c r="AA39" s="113">
        <f t="shared" si="25"/>
        <v>1</v>
      </c>
      <c r="AB39" s="113" t="str">
        <f t="shared" si="26"/>
        <v>H15AF18 - 1</v>
      </c>
      <c r="AC39" s="37">
        <f t="shared" si="27"/>
        <v>1</v>
      </c>
      <c r="AD39" s="37">
        <f t="shared" si="28"/>
        <v>1</v>
      </c>
      <c r="AE39" s="37" t="str">
        <f t="shared" si="29"/>
        <v>H15AF18.</v>
      </c>
      <c r="AF39" s="37" t="str">
        <f t="shared" si="30"/>
        <v>H15AF18</v>
      </c>
      <c r="AG39" s="42"/>
      <c r="AH39" s="43"/>
      <c r="AI39" s="44"/>
      <c r="AJ39" s="14"/>
    </row>
    <row r="40" spans="1:36" s="15" customFormat="1" ht="300" customHeight="1" x14ac:dyDescent="0.2">
      <c r="A40" s="50">
        <v>21</v>
      </c>
      <c r="B40" s="147">
        <v>39</v>
      </c>
      <c r="C40" s="50">
        <v>28</v>
      </c>
      <c r="D40" s="51" t="s">
        <v>1440</v>
      </c>
      <c r="E40" s="52">
        <v>1801001</v>
      </c>
      <c r="F40" s="67" t="s">
        <v>2373</v>
      </c>
      <c r="G40" s="67" t="s">
        <v>2075</v>
      </c>
      <c r="H40" s="66" t="s">
        <v>2019</v>
      </c>
      <c r="I40" s="66" t="s">
        <v>2076</v>
      </c>
      <c r="J40" s="66" t="s">
        <v>2023</v>
      </c>
      <c r="K40" s="61">
        <v>1</v>
      </c>
      <c r="L40" s="87">
        <v>43690</v>
      </c>
      <c r="M40" s="125">
        <v>43830</v>
      </c>
      <c r="N40" s="58">
        <f t="shared" si="16"/>
        <v>20</v>
      </c>
      <c r="O40" s="56" t="s">
        <v>2307</v>
      </c>
      <c r="P40" s="52"/>
      <c r="Q40" s="52"/>
      <c r="R40" s="59">
        <f t="shared" si="18"/>
        <v>0</v>
      </c>
      <c r="S40" s="60">
        <f t="shared" si="19"/>
        <v>0</v>
      </c>
      <c r="T40" s="60">
        <f t="shared" si="20"/>
        <v>0</v>
      </c>
      <c r="U40" s="60">
        <f t="shared" si="21"/>
        <v>20</v>
      </c>
      <c r="V40" s="61"/>
      <c r="W40" s="62" t="str">
        <f t="shared" si="22"/>
        <v>PRÓXIMO A VENCER</v>
      </c>
      <c r="X40" s="62" t="str">
        <f t="shared" si="23"/>
        <v>PRÓXIMO A VENCER</v>
      </c>
      <c r="Y40" s="113" t="s">
        <v>2017</v>
      </c>
      <c r="Z40" s="113" t="str">
        <f t="shared" si="24"/>
        <v>H16AF18</v>
      </c>
      <c r="AA40" s="113">
        <f t="shared" si="25"/>
        <v>1</v>
      </c>
      <c r="AB40" s="113" t="str">
        <f t="shared" si="26"/>
        <v>H16AF18 - 1</v>
      </c>
      <c r="AC40" s="37">
        <f t="shared" si="27"/>
        <v>2</v>
      </c>
      <c r="AD40" s="37">
        <f t="shared" si="28"/>
        <v>2</v>
      </c>
      <c r="AE40" s="37" t="str">
        <f t="shared" si="29"/>
        <v>H16AF18.</v>
      </c>
      <c r="AF40" s="37" t="str">
        <f t="shared" si="30"/>
        <v>H16AF18</v>
      </c>
      <c r="AG40" s="42"/>
      <c r="AH40" s="43"/>
      <c r="AI40" s="44"/>
      <c r="AJ40" s="14"/>
    </row>
    <row r="41" spans="1:36" s="15" customFormat="1" ht="300" customHeight="1" x14ac:dyDescent="0.2">
      <c r="A41" s="50"/>
      <c r="B41" s="147">
        <v>40</v>
      </c>
      <c r="C41" s="50">
        <v>29</v>
      </c>
      <c r="D41" s="51" t="s">
        <v>1440</v>
      </c>
      <c r="E41" s="52">
        <v>1801001</v>
      </c>
      <c r="F41" s="67" t="s">
        <v>2374</v>
      </c>
      <c r="G41" s="67" t="s">
        <v>2075</v>
      </c>
      <c r="H41" s="66" t="s">
        <v>2019</v>
      </c>
      <c r="I41" s="66" t="s">
        <v>2050</v>
      </c>
      <c r="J41" s="66" t="s">
        <v>2051</v>
      </c>
      <c r="K41" s="61">
        <v>1</v>
      </c>
      <c r="L41" s="87">
        <v>43690</v>
      </c>
      <c r="M41" s="125">
        <v>43830</v>
      </c>
      <c r="N41" s="58">
        <f t="shared" si="16"/>
        <v>20</v>
      </c>
      <c r="O41" s="64" t="s">
        <v>2307</v>
      </c>
      <c r="P41" s="52"/>
      <c r="Q41" s="52"/>
      <c r="R41" s="59">
        <f t="shared" si="18"/>
        <v>0</v>
      </c>
      <c r="S41" s="60">
        <f t="shared" si="19"/>
        <v>0</v>
      </c>
      <c r="T41" s="60">
        <f t="shared" si="20"/>
        <v>0</v>
      </c>
      <c r="U41" s="60">
        <f t="shared" si="21"/>
        <v>20</v>
      </c>
      <c r="V41" s="61"/>
      <c r="W41" s="62" t="str">
        <f t="shared" si="22"/>
        <v>PRÓXIMO A VENCER</v>
      </c>
      <c r="X41" s="62" t="str">
        <f t="shared" si="23"/>
        <v/>
      </c>
      <c r="Y41" s="113" t="s">
        <v>2017</v>
      </c>
      <c r="Z41" s="113" t="str">
        <f t="shared" si="24"/>
        <v>H16AF18</v>
      </c>
      <c r="AA41" s="113">
        <f t="shared" si="25"/>
        <v>2</v>
      </c>
      <c r="AB41" s="113" t="str">
        <f t="shared" si="26"/>
        <v>H16AF18 - 2</v>
      </c>
      <c r="AC41" s="37">
        <f t="shared" si="27"/>
        <v>2</v>
      </c>
      <c r="AD41" s="37">
        <f t="shared" si="28"/>
        <v>2</v>
      </c>
      <c r="AE41" s="37" t="str">
        <f t="shared" si="29"/>
        <v>H16AF18.</v>
      </c>
      <c r="AF41" s="37" t="str">
        <f t="shared" si="30"/>
        <v>H16AF18</v>
      </c>
      <c r="AG41" s="42"/>
      <c r="AH41" s="43"/>
      <c r="AI41" s="44"/>
      <c r="AJ41" s="14"/>
    </row>
    <row r="42" spans="1:36" s="15" customFormat="1" ht="300" customHeight="1" x14ac:dyDescent="0.2">
      <c r="A42" s="50"/>
      <c r="B42" s="147">
        <v>41</v>
      </c>
      <c r="C42" s="50">
        <v>30</v>
      </c>
      <c r="D42" s="51" t="s">
        <v>1440</v>
      </c>
      <c r="E42" s="52">
        <v>1801001</v>
      </c>
      <c r="F42" s="67" t="s">
        <v>2375</v>
      </c>
      <c r="G42" s="67" t="s">
        <v>2075</v>
      </c>
      <c r="H42" s="66" t="s">
        <v>2019</v>
      </c>
      <c r="I42" s="66" t="s">
        <v>2052</v>
      </c>
      <c r="J42" s="66" t="s">
        <v>2053</v>
      </c>
      <c r="K42" s="61">
        <v>2</v>
      </c>
      <c r="L42" s="87">
        <v>43690</v>
      </c>
      <c r="M42" s="125">
        <v>43830</v>
      </c>
      <c r="N42" s="58">
        <f t="shared" si="16"/>
        <v>20</v>
      </c>
      <c r="O42" s="56" t="s">
        <v>2305</v>
      </c>
      <c r="P42" s="52"/>
      <c r="Q42" s="52"/>
      <c r="R42" s="59">
        <f t="shared" si="18"/>
        <v>0</v>
      </c>
      <c r="S42" s="60">
        <f t="shared" si="19"/>
        <v>0</v>
      </c>
      <c r="T42" s="60">
        <f t="shared" si="20"/>
        <v>0</v>
      </c>
      <c r="U42" s="60">
        <f t="shared" si="21"/>
        <v>20</v>
      </c>
      <c r="V42" s="61"/>
      <c r="W42" s="62" t="str">
        <f t="shared" si="22"/>
        <v>PRÓXIMO A VENCER</v>
      </c>
      <c r="X42" s="62" t="str">
        <f t="shared" si="23"/>
        <v/>
      </c>
      <c r="Y42" s="113" t="s">
        <v>2017</v>
      </c>
      <c r="Z42" s="113" t="str">
        <f t="shared" si="24"/>
        <v>H16AF18</v>
      </c>
      <c r="AA42" s="113">
        <f t="shared" si="25"/>
        <v>3</v>
      </c>
      <c r="AB42" s="113" t="str">
        <f t="shared" si="26"/>
        <v>H16AF18 - 3</v>
      </c>
      <c r="AC42" s="37">
        <f t="shared" si="27"/>
        <v>2</v>
      </c>
      <c r="AD42" s="37">
        <f t="shared" si="28"/>
        <v>2</v>
      </c>
      <c r="AE42" s="37" t="str">
        <f t="shared" si="29"/>
        <v>H16AF18.</v>
      </c>
      <c r="AF42" s="37" t="str">
        <f t="shared" si="30"/>
        <v>H16AF18</v>
      </c>
      <c r="AG42" s="42"/>
      <c r="AH42" s="43"/>
      <c r="AI42" s="44"/>
      <c r="AJ42" s="14"/>
    </row>
    <row r="43" spans="1:36" s="15" customFormat="1" ht="300" customHeight="1" x14ac:dyDescent="0.2">
      <c r="A43" s="50">
        <v>22</v>
      </c>
      <c r="B43" s="147">
        <v>42</v>
      </c>
      <c r="C43" s="50">
        <v>31</v>
      </c>
      <c r="D43" s="51" t="s">
        <v>1440</v>
      </c>
      <c r="E43" s="52">
        <v>1801001</v>
      </c>
      <c r="F43" s="67" t="s">
        <v>2376</v>
      </c>
      <c r="G43" s="67" t="s">
        <v>2077</v>
      </c>
      <c r="H43" s="66" t="s">
        <v>2019</v>
      </c>
      <c r="I43" s="66" t="s">
        <v>2050</v>
      </c>
      <c r="J43" s="66" t="s">
        <v>2051</v>
      </c>
      <c r="K43" s="61">
        <v>1</v>
      </c>
      <c r="L43" s="87">
        <v>43690</v>
      </c>
      <c r="M43" s="125">
        <v>43830</v>
      </c>
      <c r="N43" s="58">
        <f t="shared" si="16"/>
        <v>20</v>
      </c>
      <c r="O43" s="56" t="s">
        <v>2078</v>
      </c>
      <c r="P43" s="52"/>
      <c r="Q43" s="52"/>
      <c r="R43" s="59">
        <f t="shared" si="18"/>
        <v>0</v>
      </c>
      <c r="S43" s="60">
        <f t="shared" si="19"/>
        <v>0</v>
      </c>
      <c r="T43" s="60">
        <f t="shared" si="20"/>
        <v>0</v>
      </c>
      <c r="U43" s="60">
        <f t="shared" si="21"/>
        <v>20</v>
      </c>
      <c r="V43" s="61"/>
      <c r="W43" s="62" t="str">
        <f t="shared" si="22"/>
        <v>PRÓXIMO A VENCER</v>
      </c>
      <c r="X43" s="62" t="str">
        <f t="shared" si="23"/>
        <v>PRÓXIMO A VENCER</v>
      </c>
      <c r="Y43" s="113" t="s">
        <v>2017</v>
      </c>
      <c r="Z43" s="113" t="str">
        <f t="shared" si="24"/>
        <v>H17AF18</v>
      </c>
      <c r="AA43" s="113">
        <f t="shared" si="25"/>
        <v>1</v>
      </c>
      <c r="AB43" s="113" t="str">
        <f t="shared" si="26"/>
        <v>H17AF18 - 1</v>
      </c>
      <c r="AC43" s="37">
        <f t="shared" si="27"/>
        <v>2</v>
      </c>
      <c r="AD43" s="37">
        <f t="shared" si="28"/>
        <v>2</v>
      </c>
      <c r="AE43" s="37" t="str">
        <f t="shared" si="29"/>
        <v>H17AF18.</v>
      </c>
      <c r="AF43" s="37" t="str">
        <f t="shared" si="30"/>
        <v>H17AF18</v>
      </c>
      <c r="AG43" s="42"/>
      <c r="AH43" s="43"/>
      <c r="AI43" s="44"/>
      <c r="AJ43" s="14"/>
    </row>
    <row r="44" spans="1:36" s="15" customFormat="1" ht="300" customHeight="1" x14ac:dyDescent="0.2">
      <c r="A44" s="50"/>
      <c r="B44" s="147">
        <v>43</v>
      </c>
      <c r="C44" s="50">
        <v>32</v>
      </c>
      <c r="D44" s="51" t="s">
        <v>1440</v>
      </c>
      <c r="E44" s="52">
        <v>1801001</v>
      </c>
      <c r="F44" s="67" t="s">
        <v>2377</v>
      </c>
      <c r="G44" s="67" t="s">
        <v>2077</v>
      </c>
      <c r="H44" s="66" t="s">
        <v>2019</v>
      </c>
      <c r="I44" s="66" t="s">
        <v>2052</v>
      </c>
      <c r="J44" s="66" t="s">
        <v>2079</v>
      </c>
      <c r="K44" s="61">
        <v>1</v>
      </c>
      <c r="L44" s="87">
        <v>43690</v>
      </c>
      <c r="M44" s="125">
        <v>43830</v>
      </c>
      <c r="N44" s="58">
        <f t="shared" si="16"/>
        <v>20</v>
      </c>
      <c r="O44" s="56" t="s">
        <v>2078</v>
      </c>
      <c r="P44" s="52"/>
      <c r="Q44" s="52"/>
      <c r="R44" s="59">
        <f t="shared" si="18"/>
        <v>0</v>
      </c>
      <c r="S44" s="60">
        <f t="shared" si="19"/>
        <v>0</v>
      </c>
      <c r="T44" s="60">
        <f t="shared" si="20"/>
        <v>0</v>
      </c>
      <c r="U44" s="60">
        <f t="shared" si="21"/>
        <v>20</v>
      </c>
      <c r="V44" s="61"/>
      <c r="W44" s="62" t="str">
        <f t="shared" si="22"/>
        <v>PRÓXIMO A VENCER</v>
      </c>
      <c r="X44" s="62" t="str">
        <f t="shared" si="23"/>
        <v/>
      </c>
      <c r="Y44" s="113" t="s">
        <v>2017</v>
      </c>
      <c r="Z44" s="113" t="str">
        <f t="shared" si="24"/>
        <v>H17AF18</v>
      </c>
      <c r="AA44" s="113">
        <f t="shared" si="25"/>
        <v>2</v>
      </c>
      <c r="AB44" s="113" t="str">
        <f t="shared" si="26"/>
        <v>H17AF18 - 2</v>
      </c>
      <c r="AC44" s="37">
        <f t="shared" si="27"/>
        <v>2</v>
      </c>
      <c r="AD44" s="37">
        <f t="shared" si="28"/>
        <v>2</v>
      </c>
      <c r="AE44" s="37" t="str">
        <f t="shared" si="29"/>
        <v>H17AF18.</v>
      </c>
      <c r="AF44" s="37" t="str">
        <f t="shared" si="30"/>
        <v>H17AF18</v>
      </c>
      <c r="AG44" s="42"/>
      <c r="AH44" s="43"/>
      <c r="AI44" s="44"/>
      <c r="AJ44" s="14"/>
    </row>
    <row r="45" spans="1:36" s="15" customFormat="1" ht="300" customHeight="1" x14ac:dyDescent="0.2">
      <c r="A45" s="50">
        <v>23</v>
      </c>
      <c r="B45" s="147">
        <v>44</v>
      </c>
      <c r="C45" s="50">
        <v>33</v>
      </c>
      <c r="D45" s="51" t="s">
        <v>1971</v>
      </c>
      <c r="E45" s="52">
        <v>1801001</v>
      </c>
      <c r="F45" s="67" t="s">
        <v>2378</v>
      </c>
      <c r="G45" s="67" t="s">
        <v>2080</v>
      </c>
      <c r="H45" s="66" t="s">
        <v>2019</v>
      </c>
      <c r="I45" s="66" t="s">
        <v>2050</v>
      </c>
      <c r="J45" s="66" t="s">
        <v>2051</v>
      </c>
      <c r="K45" s="61">
        <v>1</v>
      </c>
      <c r="L45" s="87">
        <v>43690</v>
      </c>
      <c r="M45" s="125">
        <v>43830</v>
      </c>
      <c r="N45" s="58">
        <f t="shared" si="16"/>
        <v>20</v>
      </c>
      <c r="O45" s="56" t="s">
        <v>2078</v>
      </c>
      <c r="P45" s="52"/>
      <c r="Q45" s="52"/>
      <c r="R45" s="59">
        <f t="shared" si="18"/>
        <v>0</v>
      </c>
      <c r="S45" s="60">
        <f t="shared" si="19"/>
        <v>0</v>
      </c>
      <c r="T45" s="60">
        <f t="shared" si="20"/>
        <v>0</v>
      </c>
      <c r="U45" s="60">
        <f t="shared" si="21"/>
        <v>20</v>
      </c>
      <c r="V45" s="61"/>
      <c r="W45" s="62" t="str">
        <f t="shared" si="22"/>
        <v>PRÓXIMO A VENCER</v>
      </c>
      <c r="X45" s="62" t="str">
        <f t="shared" si="23"/>
        <v>PRÓXIMO A VENCER</v>
      </c>
      <c r="Y45" s="113" t="s">
        <v>2017</v>
      </c>
      <c r="Z45" s="113" t="str">
        <f t="shared" si="24"/>
        <v>H18AF18</v>
      </c>
      <c r="AA45" s="113">
        <f t="shared" si="25"/>
        <v>1</v>
      </c>
      <c r="AB45" s="113" t="str">
        <f t="shared" si="26"/>
        <v>H18AF18 - 1</v>
      </c>
      <c r="AC45" s="37">
        <f t="shared" si="27"/>
        <v>2</v>
      </c>
      <c r="AD45" s="37">
        <f t="shared" si="28"/>
        <v>2</v>
      </c>
      <c r="AE45" s="37" t="str">
        <f t="shared" si="29"/>
        <v>H18AF18.</v>
      </c>
      <c r="AF45" s="37" t="str">
        <f t="shared" si="30"/>
        <v>H18AF18</v>
      </c>
      <c r="AG45" s="42"/>
      <c r="AH45" s="43"/>
      <c r="AI45" s="44"/>
      <c r="AJ45" s="14"/>
    </row>
    <row r="46" spans="1:36" s="15" customFormat="1" ht="300" customHeight="1" x14ac:dyDescent="0.2">
      <c r="A46" s="50"/>
      <c r="B46" s="147">
        <v>45</v>
      </c>
      <c r="C46" s="50">
        <v>34</v>
      </c>
      <c r="D46" s="51" t="s">
        <v>1971</v>
      </c>
      <c r="E46" s="52">
        <v>1801001</v>
      </c>
      <c r="F46" s="67" t="s">
        <v>2379</v>
      </c>
      <c r="G46" s="67" t="s">
        <v>2080</v>
      </c>
      <c r="H46" s="66" t="s">
        <v>2019</v>
      </c>
      <c r="I46" s="66" t="s">
        <v>2052</v>
      </c>
      <c r="J46" s="66" t="s">
        <v>2079</v>
      </c>
      <c r="K46" s="61">
        <v>1</v>
      </c>
      <c r="L46" s="87">
        <v>43690</v>
      </c>
      <c r="M46" s="125">
        <v>43830</v>
      </c>
      <c r="N46" s="58">
        <f t="shared" si="16"/>
        <v>20</v>
      </c>
      <c r="O46" s="56" t="s">
        <v>2078</v>
      </c>
      <c r="P46" s="52"/>
      <c r="Q46" s="52"/>
      <c r="R46" s="59">
        <f t="shared" si="18"/>
        <v>0</v>
      </c>
      <c r="S46" s="60">
        <f t="shared" si="19"/>
        <v>0</v>
      </c>
      <c r="T46" s="60">
        <f t="shared" si="20"/>
        <v>0</v>
      </c>
      <c r="U46" s="60">
        <f t="shared" si="21"/>
        <v>20</v>
      </c>
      <c r="V46" s="61"/>
      <c r="W46" s="62" t="str">
        <f t="shared" si="22"/>
        <v>PRÓXIMO A VENCER</v>
      </c>
      <c r="X46" s="62" t="str">
        <f t="shared" si="23"/>
        <v/>
      </c>
      <c r="Y46" s="113" t="s">
        <v>2017</v>
      </c>
      <c r="Z46" s="113" t="str">
        <f t="shared" si="24"/>
        <v>H18AF18</v>
      </c>
      <c r="AA46" s="113">
        <f t="shared" si="25"/>
        <v>2</v>
      </c>
      <c r="AB46" s="113" t="str">
        <f t="shared" si="26"/>
        <v>H18AF18 - 2</v>
      </c>
      <c r="AC46" s="37">
        <f t="shared" si="27"/>
        <v>2</v>
      </c>
      <c r="AD46" s="37">
        <f t="shared" si="28"/>
        <v>2</v>
      </c>
      <c r="AE46" s="37" t="str">
        <f t="shared" si="29"/>
        <v>H18AF18.</v>
      </c>
      <c r="AF46" s="37" t="str">
        <f t="shared" si="30"/>
        <v>H18AF18</v>
      </c>
      <c r="AG46" s="42"/>
      <c r="AH46" s="43"/>
      <c r="AI46" s="44"/>
      <c r="AJ46" s="14"/>
    </row>
    <row r="47" spans="1:36" s="15" customFormat="1" ht="300" customHeight="1" x14ac:dyDescent="0.2">
      <c r="A47" s="50">
        <v>24</v>
      </c>
      <c r="B47" s="147">
        <v>46</v>
      </c>
      <c r="C47" s="50">
        <v>35</v>
      </c>
      <c r="D47" s="51" t="s">
        <v>1971</v>
      </c>
      <c r="E47" s="52">
        <v>1801001</v>
      </c>
      <c r="F47" s="69" t="s">
        <v>2380</v>
      </c>
      <c r="G47" s="65" t="s">
        <v>2081</v>
      </c>
      <c r="H47" s="66" t="s">
        <v>2019</v>
      </c>
      <c r="I47" s="66" t="s">
        <v>2050</v>
      </c>
      <c r="J47" s="66" t="s">
        <v>2051</v>
      </c>
      <c r="K47" s="61">
        <v>1</v>
      </c>
      <c r="L47" s="87">
        <v>43690</v>
      </c>
      <c r="M47" s="125">
        <v>43830</v>
      </c>
      <c r="N47" s="58">
        <f t="shared" si="16"/>
        <v>20</v>
      </c>
      <c r="O47" s="56" t="s">
        <v>2078</v>
      </c>
      <c r="P47" s="52"/>
      <c r="Q47" s="52"/>
      <c r="R47" s="59">
        <f t="shared" si="18"/>
        <v>0</v>
      </c>
      <c r="S47" s="60">
        <f t="shared" si="19"/>
        <v>0</v>
      </c>
      <c r="T47" s="60">
        <f t="shared" si="20"/>
        <v>0</v>
      </c>
      <c r="U47" s="60">
        <f t="shared" si="21"/>
        <v>20</v>
      </c>
      <c r="V47" s="61"/>
      <c r="W47" s="62" t="str">
        <f t="shared" si="22"/>
        <v>PRÓXIMO A VENCER</v>
      </c>
      <c r="X47" s="62" t="str">
        <f t="shared" si="23"/>
        <v>PRÓXIMO A VENCER</v>
      </c>
      <c r="Y47" s="113" t="s">
        <v>2017</v>
      </c>
      <c r="Z47" s="113" t="str">
        <f t="shared" si="24"/>
        <v>H19AF18</v>
      </c>
      <c r="AA47" s="113">
        <f t="shared" si="25"/>
        <v>1</v>
      </c>
      <c r="AB47" s="113" t="str">
        <f t="shared" si="26"/>
        <v>H19AF18 - 1</v>
      </c>
      <c r="AC47" s="37">
        <f t="shared" si="27"/>
        <v>2</v>
      </c>
      <c r="AD47" s="37">
        <f t="shared" si="28"/>
        <v>2</v>
      </c>
      <c r="AE47" s="37" t="str">
        <f t="shared" si="29"/>
        <v>H19AF18.</v>
      </c>
      <c r="AF47" s="37" t="str">
        <f t="shared" si="30"/>
        <v>H19AF18</v>
      </c>
      <c r="AG47" s="42"/>
      <c r="AH47" s="43"/>
      <c r="AI47" s="44"/>
      <c r="AJ47" s="14"/>
    </row>
    <row r="48" spans="1:36" s="15" customFormat="1" ht="300" customHeight="1" x14ac:dyDescent="0.2">
      <c r="A48" s="50"/>
      <c r="B48" s="147">
        <v>47</v>
      </c>
      <c r="C48" s="50">
        <v>36</v>
      </c>
      <c r="D48" s="51" t="s">
        <v>1971</v>
      </c>
      <c r="E48" s="52">
        <v>1801001</v>
      </c>
      <c r="F48" s="69" t="s">
        <v>2381</v>
      </c>
      <c r="G48" s="65" t="s">
        <v>2081</v>
      </c>
      <c r="H48" s="66" t="s">
        <v>2019</v>
      </c>
      <c r="I48" s="66" t="s">
        <v>2052</v>
      </c>
      <c r="J48" s="66" t="s">
        <v>2079</v>
      </c>
      <c r="K48" s="61">
        <v>1</v>
      </c>
      <c r="L48" s="87">
        <v>43690</v>
      </c>
      <c r="M48" s="125">
        <v>43830</v>
      </c>
      <c r="N48" s="58">
        <f t="shared" si="16"/>
        <v>20</v>
      </c>
      <c r="O48" s="56" t="s">
        <v>2078</v>
      </c>
      <c r="P48" s="52"/>
      <c r="Q48" s="52"/>
      <c r="R48" s="59">
        <f t="shared" si="18"/>
        <v>0</v>
      </c>
      <c r="S48" s="60">
        <f t="shared" si="19"/>
        <v>0</v>
      </c>
      <c r="T48" s="60">
        <f t="shared" si="20"/>
        <v>0</v>
      </c>
      <c r="U48" s="60">
        <f t="shared" si="21"/>
        <v>20</v>
      </c>
      <c r="V48" s="61"/>
      <c r="W48" s="62" t="str">
        <f t="shared" si="22"/>
        <v>PRÓXIMO A VENCER</v>
      </c>
      <c r="X48" s="62" t="str">
        <f t="shared" si="23"/>
        <v/>
      </c>
      <c r="Y48" s="113" t="s">
        <v>2017</v>
      </c>
      <c r="Z48" s="113" t="str">
        <f t="shared" si="24"/>
        <v>H19AF18</v>
      </c>
      <c r="AA48" s="113">
        <f t="shared" si="25"/>
        <v>2</v>
      </c>
      <c r="AB48" s="113" t="str">
        <f t="shared" si="26"/>
        <v>H19AF18 - 2</v>
      </c>
      <c r="AC48" s="37">
        <f t="shared" si="27"/>
        <v>2</v>
      </c>
      <c r="AD48" s="37">
        <f t="shared" si="28"/>
        <v>2</v>
      </c>
      <c r="AE48" s="37" t="str">
        <f t="shared" si="29"/>
        <v>H19AF18.</v>
      </c>
      <c r="AF48" s="37" t="str">
        <f t="shared" si="30"/>
        <v>H19AF18</v>
      </c>
      <c r="AG48" s="42"/>
      <c r="AH48" s="43"/>
      <c r="AI48" s="44"/>
      <c r="AJ48" s="14"/>
    </row>
    <row r="49" spans="1:36" s="15" customFormat="1" ht="300" customHeight="1" x14ac:dyDescent="0.2">
      <c r="A49" s="50">
        <v>25</v>
      </c>
      <c r="B49" s="147">
        <v>48</v>
      </c>
      <c r="C49" s="50">
        <v>37</v>
      </c>
      <c r="D49" s="51" t="s">
        <v>1440</v>
      </c>
      <c r="E49" s="52">
        <v>1801001</v>
      </c>
      <c r="F49" s="53" t="s">
        <v>2382</v>
      </c>
      <c r="G49" s="67" t="s">
        <v>2082</v>
      </c>
      <c r="H49" s="66" t="s">
        <v>2019</v>
      </c>
      <c r="I49" s="66" t="s">
        <v>2050</v>
      </c>
      <c r="J49" s="66" t="s">
        <v>2051</v>
      </c>
      <c r="K49" s="61">
        <v>1</v>
      </c>
      <c r="L49" s="87">
        <v>43690</v>
      </c>
      <c r="M49" s="125">
        <v>43830</v>
      </c>
      <c r="N49" s="58">
        <f t="shared" si="16"/>
        <v>20</v>
      </c>
      <c r="O49" s="56" t="s">
        <v>2078</v>
      </c>
      <c r="P49" s="52"/>
      <c r="Q49" s="52"/>
      <c r="R49" s="59">
        <f t="shared" si="18"/>
        <v>0</v>
      </c>
      <c r="S49" s="60">
        <f t="shared" si="19"/>
        <v>0</v>
      </c>
      <c r="T49" s="60">
        <f t="shared" si="20"/>
        <v>0</v>
      </c>
      <c r="U49" s="60">
        <f t="shared" si="21"/>
        <v>20</v>
      </c>
      <c r="V49" s="61"/>
      <c r="W49" s="62" t="str">
        <f t="shared" si="22"/>
        <v>PRÓXIMO A VENCER</v>
      </c>
      <c r="X49" s="62" t="str">
        <f t="shared" si="23"/>
        <v>PRÓXIMO A VENCER</v>
      </c>
      <c r="Y49" s="113" t="s">
        <v>2017</v>
      </c>
      <c r="Z49" s="113" t="str">
        <f t="shared" si="24"/>
        <v>H20AF18</v>
      </c>
      <c r="AA49" s="113">
        <f t="shared" si="25"/>
        <v>1</v>
      </c>
      <c r="AB49" s="113" t="str">
        <f t="shared" si="26"/>
        <v>H20AF18 - 1</v>
      </c>
      <c r="AC49" s="37">
        <f t="shared" si="27"/>
        <v>2</v>
      </c>
      <c r="AD49" s="37">
        <f t="shared" si="28"/>
        <v>2</v>
      </c>
      <c r="AE49" s="37" t="str">
        <f t="shared" si="29"/>
        <v>H20AF18.</v>
      </c>
      <c r="AF49" s="37" t="str">
        <f t="shared" si="30"/>
        <v>H20AF18</v>
      </c>
      <c r="AG49" s="42"/>
      <c r="AH49" s="43"/>
      <c r="AI49" s="44"/>
      <c r="AJ49" s="14"/>
    </row>
    <row r="50" spans="1:36" s="15" customFormat="1" ht="300" customHeight="1" x14ac:dyDescent="0.2">
      <c r="A50" s="50"/>
      <c r="B50" s="147">
        <v>49</v>
      </c>
      <c r="C50" s="50">
        <v>38</v>
      </c>
      <c r="D50" s="51" t="s">
        <v>1440</v>
      </c>
      <c r="E50" s="52">
        <v>1801001</v>
      </c>
      <c r="F50" s="53" t="s">
        <v>2383</v>
      </c>
      <c r="G50" s="67" t="s">
        <v>2082</v>
      </c>
      <c r="H50" s="66" t="s">
        <v>2019</v>
      </c>
      <c r="I50" s="66" t="s">
        <v>2052</v>
      </c>
      <c r="J50" s="66" t="s">
        <v>2079</v>
      </c>
      <c r="K50" s="61">
        <v>1</v>
      </c>
      <c r="L50" s="87">
        <v>43690</v>
      </c>
      <c r="M50" s="125">
        <v>43830</v>
      </c>
      <c r="N50" s="58">
        <f t="shared" si="16"/>
        <v>20</v>
      </c>
      <c r="O50" s="56" t="s">
        <v>2078</v>
      </c>
      <c r="P50" s="52"/>
      <c r="Q50" s="52"/>
      <c r="R50" s="59">
        <f t="shared" si="18"/>
        <v>0</v>
      </c>
      <c r="S50" s="60">
        <f t="shared" si="19"/>
        <v>0</v>
      </c>
      <c r="T50" s="60">
        <f t="shared" si="20"/>
        <v>0</v>
      </c>
      <c r="U50" s="60">
        <f t="shared" si="21"/>
        <v>20</v>
      </c>
      <c r="V50" s="61"/>
      <c r="W50" s="62" t="str">
        <f t="shared" si="22"/>
        <v>PRÓXIMO A VENCER</v>
      </c>
      <c r="X50" s="62" t="str">
        <f t="shared" si="23"/>
        <v/>
      </c>
      <c r="Y50" s="113" t="s">
        <v>2017</v>
      </c>
      <c r="Z50" s="113" t="str">
        <f t="shared" si="24"/>
        <v>H20AF18</v>
      </c>
      <c r="AA50" s="113">
        <f t="shared" si="25"/>
        <v>2</v>
      </c>
      <c r="AB50" s="113" t="str">
        <f t="shared" si="26"/>
        <v>H20AF18 - 2</v>
      </c>
      <c r="AC50" s="37">
        <f t="shared" si="27"/>
        <v>2</v>
      </c>
      <c r="AD50" s="37">
        <f t="shared" si="28"/>
        <v>2</v>
      </c>
      <c r="AE50" s="37" t="str">
        <f t="shared" si="29"/>
        <v>H20AF18.</v>
      </c>
      <c r="AF50" s="37" t="str">
        <f t="shared" si="30"/>
        <v>H20AF18</v>
      </c>
      <c r="AG50" s="42"/>
      <c r="AH50" s="43"/>
      <c r="AI50" s="44"/>
      <c r="AJ50" s="14"/>
    </row>
    <row r="51" spans="1:36" s="15" customFormat="1" ht="300" customHeight="1" x14ac:dyDescent="0.2">
      <c r="A51" s="50">
        <v>26</v>
      </c>
      <c r="B51" s="147">
        <v>50</v>
      </c>
      <c r="C51" s="50"/>
      <c r="D51" s="51" t="s">
        <v>1971</v>
      </c>
      <c r="E51" s="52">
        <v>1801001</v>
      </c>
      <c r="F51" s="53" t="s">
        <v>2083</v>
      </c>
      <c r="G51" s="67" t="s">
        <v>2084</v>
      </c>
      <c r="H51" s="66" t="s">
        <v>2085</v>
      </c>
      <c r="I51" s="66" t="s">
        <v>2086</v>
      </c>
      <c r="J51" s="66" t="s">
        <v>2087</v>
      </c>
      <c r="K51" s="61">
        <v>2</v>
      </c>
      <c r="L51" s="87">
        <v>43690</v>
      </c>
      <c r="M51" s="125">
        <v>44055</v>
      </c>
      <c r="N51" s="58">
        <f t="shared" si="16"/>
        <v>52.142857142857146</v>
      </c>
      <c r="O51" s="56" t="s">
        <v>665</v>
      </c>
      <c r="P51" s="52"/>
      <c r="Q51" s="52"/>
      <c r="R51" s="59">
        <f t="shared" si="18"/>
        <v>0</v>
      </c>
      <c r="S51" s="60">
        <f t="shared" si="19"/>
        <v>0</v>
      </c>
      <c r="T51" s="60">
        <f t="shared" si="20"/>
        <v>0</v>
      </c>
      <c r="U51" s="60">
        <f t="shared" si="21"/>
        <v>0</v>
      </c>
      <c r="V51" s="61"/>
      <c r="W51" s="62" t="str">
        <f t="shared" si="22"/>
        <v>EN TERMINO</v>
      </c>
      <c r="X51" s="62" t="str">
        <f t="shared" si="23"/>
        <v>EN TERMINO</v>
      </c>
      <c r="Y51" s="113" t="s">
        <v>2017</v>
      </c>
      <c r="Z51" s="113" t="str">
        <f t="shared" si="24"/>
        <v>H21AF18</v>
      </c>
      <c r="AA51" s="113">
        <f t="shared" si="25"/>
        <v>1</v>
      </c>
      <c r="AB51" s="113" t="str">
        <f t="shared" si="26"/>
        <v>H21AF18 - 1</v>
      </c>
      <c r="AC51" s="37">
        <f t="shared" si="27"/>
        <v>3</v>
      </c>
      <c r="AD51" s="37">
        <f t="shared" si="28"/>
        <v>3</v>
      </c>
      <c r="AE51" s="37" t="str">
        <f t="shared" si="29"/>
        <v>H21AF18.</v>
      </c>
      <c r="AF51" s="37" t="str">
        <f t="shared" si="30"/>
        <v>H21AF18</v>
      </c>
      <c r="AG51" s="42"/>
      <c r="AH51" s="43"/>
      <c r="AI51" s="44"/>
      <c r="AJ51" s="14"/>
    </row>
    <row r="52" spans="1:36" s="15" customFormat="1" ht="300" customHeight="1" x14ac:dyDescent="0.2">
      <c r="A52" s="50">
        <v>27</v>
      </c>
      <c r="B52" s="147">
        <v>51</v>
      </c>
      <c r="C52" s="50">
        <v>39</v>
      </c>
      <c r="D52" s="64" t="s">
        <v>1971</v>
      </c>
      <c r="E52" s="52">
        <v>1801001</v>
      </c>
      <c r="F52" s="69" t="s">
        <v>2384</v>
      </c>
      <c r="G52" s="65" t="s">
        <v>2088</v>
      </c>
      <c r="H52" s="66" t="s">
        <v>2019</v>
      </c>
      <c r="I52" s="66" t="s">
        <v>2050</v>
      </c>
      <c r="J52" s="66" t="s">
        <v>2051</v>
      </c>
      <c r="K52" s="61">
        <v>1</v>
      </c>
      <c r="L52" s="87">
        <v>43690</v>
      </c>
      <c r="M52" s="125">
        <v>43830</v>
      </c>
      <c r="N52" s="58">
        <f t="shared" si="16"/>
        <v>20</v>
      </c>
      <c r="O52" s="56" t="s">
        <v>2078</v>
      </c>
      <c r="P52" s="52"/>
      <c r="Q52" s="52"/>
      <c r="R52" s="59">
        <f t="shared" si="18"/>
        <v>0</v>
      </c>
      <c r="S52" s="60">
        <f t="shared" si="19"/>
        <v>0</v>
      </c>
      <c r="T52" s="60">
        <f t="shared" si="20"/>
        <v>0</v>
      </c>
      <c r="U52" s="60">
        <f t="shared" si="21"/>
        <v>20</v>
      </c>
      <c r="V52" s="61"/>
      <c r="W52" s="62" t="str">
        <f t="shared" si="22"/>
        <v>PRÓXIMO A VENCER</v>
      </c>
      <c r="X52" s="62" t="str">
        <f t="shared" si="23"/>
        <v>PRÓXIMO A VENCER</v>
      </c>
      <c r="Y52" s="113" t="s">
        <v>2017</v>
      </c>
      <c r="Z52" s="113" t="str">
        <f t="shared" si="24"/>
        <v>H22AF18</v>
      </c>
      <c r="AA52" s="113">
        <f t="shared" si="25"/>
        <v>1</v>
      </c>
      <c r="AB52" s="113" t="str">
        <f t="shared" si="26"/>
        <v>H22AF18 - 1</v>
      </c>
      <c r="AC52" s="37">
        <f t="shared" si="27"/>
        <v>2</v>
      </c>
      <c r="AD52" s="37">
        <f t="shared" si="28"/>
        <v>2</v>
      </c>
      <c r="AE52" s="37" t="str">
        <f t="shared" si="29"/>
        <v>H22AF18.</v>
      </c>
      <c r="AF52" s="37" t="str">
        <f t="shared" si="30"/>
        <v>H22AF18</v>
      </c>
      <c r="AG52" s="42"/>
      <c r="AH52" s="43"/>
      <c r="AI52" s="44"/>
      <c r="AJ52" s="14"/>
    </row>
    <row r="53" spans="1:36" s="15" customFormat="1" ht="300" customHeight="1" x14ac:dyDescent="0.2">
      <c r="A53" s="50"/>
      <c r="B53" s="147">
        <v>52</v>
      </c>
      <c r="C53" s="50">
        <v>40</v>
      </c>
      <c r="D53" s="64" t="s">
        <v>1971</v>
      </c>
      <c r="E53" s="52">
        <v>1801001</v>
      </c>
      <c r="F53" s="69" t="s">
        <v>2385</v>
      </c>
      <c r="G53" s="65" t="s">
        <v>2088</v>
      </c>
      <c r="H53" s="66" t="s">
        <v>2019</v>
      </c>
      <c r="I53" s="66" t="s">
        <v>2052</v>
      </c>
      <c r="J53" s="66" t="s">
        <v>2079</v>
      </c>
      <c r="K53" s="61">
        <v>1</v>
      </c>
      <c r="L53" s="87">
        <v>43690</v>
      </c>
      <c r="M53" s="125">
        <v>43830</v>
      </c>
      <c r="N53" s="58">
        <f t="shared" si="16"/>
        <v>20</v>
      </c>
      <c r="O53" s="56" t="s">
        <v>2078</v>
      </c>
      <c r="P53" s="52"/>
      <c r="Q53" s="52"/>
      <c r="R53" s="59">
        <f t="shared" si="18"/>
        <v>0</v>
      </c>
      <c r="S53" s="60">
        <f t="shared" si="19"/>
        <v>0</v>
      </c>
      <c r="T53" s="60">
        <f t="shared" si="20"/>
        <v>0</v>
      </c>
      <c r="U53" s="60">
        <f t="shared" si="21"/>
        <v>20</v>
      </c>
      <c r="V53" s="61"/>
      <c r="W53" s="62" t="str">
        <f t="shared" si="22"/>
        <v>PRÓXIMO A VENCER</v>
      </c>
      <c r="X53" s="62" t="str">
        <f t="shared" si="23"/>
        <v/>
      </c>
      <c r="Y53" s="113" t="s">
        <v>2017</v>
      </c>
      <c r="Z53" s="113" t="str">
        <f t="shared" si="24"/>
        <v>H22AF18</v>
      </c>
      <c r="AA53" s="113">
        <f t="shared" si="25"/>
        <v>2</v>
      </c>
      <c r="AB53" s="113" t="str">
        <f t="shared" si="26"/>
        <v>H22AF18 - 2</v>
      </c>
      <c r="AC53" s="37">
        <f t="shared" si="27"/>
        <v>2</v>
      </c>
      <c r="AD53" s="37">
        <f t="shared" si="28"/>
        <v>2</v>
      </c>
      <c r="AE53" s="37" t="str">
        <f t="shared" si="29"/>
        <v>H22AF18.</v>
      </c>
      <c r="AF53" s="37" t="str">
        <f t="shared" si="30"/>
        <v>H22AF18</v>
      </c>
      <c r="AG53" s="42"/>
      <c r="AH53" s="43"/>
      <c r="AI53" s="44"/>
      <c r="AJ53" s="14"/>
    </row>
    <row r="54" spans="1:36" s="15" customFormat="1" ht="300" customHeight="1" x14ac:dyDescent="0.2">
      <c r="A54" s="50">
        <v>28</v>
      </c>
      <c r="B54" s="147">
        <v>53</v>
      </c>
      <c r="C54" s="50">
        <v>41</v>
      </c>
      <c r="D54" s="68" t="s">
        <v>1971</v>
      </c>
      <c r="E54" s="52">
        <v>1801001</v>
      </c>
      <c r="F54" s="69" t="s">
        <v>2386</v>
      </c>
      <c r="G54" s="69" t="s">
        <v>2089</v>
      </c>
      <c r="H54" s="66" t="s">
        <v>2090</v>
      </c>
      <c r="I54" s="66" t="s">
        <v>2091</v>
      </c>
      <c r="J54" s="66" t="s">
        <v>2033</v>
      </c>
      <c r="K54" s="61">
        <v>1</v>
      </c>
      <c r="L54" s="87">
        <v>43690</v>
      </c>
      <c r="M54" s="125">
        <v>43830</v>
      </c>
      <c r="N54" s="58">
        <f t="shared" si="16"/>
        <v>20</v>
      </c>
      <c r="O54" s="56" t="s">
        <v>758</v>
      </c>
      <c r="P54" s="52"/>
      <c r="Q54" s="52"/>
      <c r="R54" s="59">
        <f t="shared" si="18"/>
        <v>0</v>
      </c>
      <c r="S54" s="60">
        <f t="shared" si="19"/>
        <v>0</v>
      </c>
      <c r="T54" s="60">
        <f t="shared" si="20"/>
        <v>0</v>
      </c>
      <c r="U54" s="60">
        <f t="shared" si="21"/>
        <v>20</v>
      </c>
      <c r="V54" s="61"/>
      <c r="W54" s="62" t="str">
        <f t="shared" si="22"/>
        <v>PRÓXIMO A VENCER</v>
      </c>
      <c r="X54" s="62" t="str">
        <f t="shared" si="23"/>
        <v>PRÓXIMO A VENCER</v>
      </c>
      <c r="Y54" s="113" t="s">
        <v>2017</v>
      </c>
      <c r="Z54" s="113" t="str">
        <f t="shared" si="24"/>
        <v>H23AF18</v>
      </c>
      <c r="AA54" s="113">
        <f t="shared" si="25"/>
        <v>1</v>
      </c>
      <c r="AB54" s="113" t="str">
        <f t="shared" si="26"/>
        <v>H23AF18 - 1</v>
      </c>
      <c r="AC54" s="37">
        <f t="shared" si="27"/>
        <v>2</v>
      </c>
      <c r="AD54" s="37">
        <f t="shared" si="28"/>
        <v>2</v>
      </c>
      <c r="AE54" s="37" t="str">
        <f t="shared" si="29"/>
        <v>H23AF18.</v>
      </c>
      <c r="AF54" s="37" t="str">
        <f t="shared" si="30"/>
        <v>H23AF18</v>
      </c>
      <c r="AG54" s="42"/>
      <c r="AH54" s="43"/>
      <c r="AI54" s="44"/>
      <c r="AJ54" s="14"/>
    </row>
    <row r="55" spans="1:36" s="15" customFormat="1" ht="300" customHeight="1" x14ac:dyDescent="0.2">
      <c r="A55" s="50"/>
      <c r="B55" s="147">
        <v>54</v>
      </c>
      <c r="C55" s="50">
        <v>42</v>
      </c>
      <c r="D55" s="68" t="s">
        <v>1971</v>
      </c>
      <c r="E55" s="52">
        <v>1801001</v>
      </c>
      <c r="F55" s="69" t="s">
        <v>2387</v>
      </c>
      <c r="G55" s="69" t="s">
        <v>2089</v>
      </c>
      <c r="H55" s="66" t="s">
        <v>1549</v>
      </c>
      <c r="I55" s="66" t="s">
        <v>2092</v>
      </c>
      <c r="J55" s="66" t="s">
        <v>2093</v>
      </c>
      <c r="K55" s="61">
        <v>1</v>
      </c>
      <c r="L55" s="87">
        <v>43690</v>
      </c>
      <c r="M55" s="125">
        <v>43921</v>
      </c>
      <c r="N55" s="58">
        <f t="shared" si="16"/>
        <v>33</v>
      </c>
      <c r="O55" s="56" t="s">
        <v>758</v>
      </c>
      <c r="P55" s="52"/>
      <c r="Q55" s="52"/>
      <c r="R55" s="59">
        <f t="shared" si="18"/>
        <v>0</v>
      </c>
      <c r="S55" s="60">
        <f t="shared" si="19"/>
        <v>0</v>
      </c>
      <c r="T55" s="60">
        <f t="shared" si="20"/>
        <v>0</v>
      </c>
      <c r="U55" s="60">
        <f t="shared" si="21"/>
        <v>0</v>
      </c>
      <c r="V55" s="61"/>
      <c r="W55" s="62" t="str">
        <f t="shared" si="22"/>
        <v>EN TERMINO</v>
      </c>
      <c r="X55" s="62" t="str">
        <f t="shared" si="23"/>
        <v/>
      </c>
      <c r="Y55" s="113" t="s">
        <v>2017</v>
      </c>
      <c r="Z55" s="113" t="str">
        <f t="shared" si="24"/>
        <v>H23AF18</v>
      </c>
      <c r="AA55" s="113">
        <f t="shared" si="25"/>
        <v>2</v>
      </c>
      <c r="AB55" s="113" t="str">
        <f t="shared" si="26"/>
        <v>H23AF18 - 2</v>
      </c>
      <c r="AC55" s="37">
        <f t="shared" si="27"/>
        <v>3</v>
      </c>
      <c r="AD55" s="37">
        <f t="shared" si="28"/>
        <v>3</v>
      </c>
      <c r="AE55" s="37" t="str">
        <f t="shared" si="29"/>
        <v>H23AF18.</v>
      </c>
      <c r="AF55" s="37" t="str">
        <f t="shared" si="30"/>
        <v>H23AF18</v>
      </c>
      <c r="AG55" s="42"/>
      <c r="AH55" s="43"/>
      <c r="AI55" s="44"/>
      <c r="AJ55" s="14"/>
    </row>
    <row r="56" spans="1:36" s="15" customFormat="1" ht="300" customHeight="1" x14ac:dyDescent="0.2">
      <c r="A56" s="50">
        <v>29</v>
      </c>
      <c r="B56" s="147">
        <v>55</v>
      </c>
      <c r="C56" s="50"/>
      <c r="D56" s="64" t="s">
        <v>1971</v>
      </c>
      <c r="E56" s="52">
        <v>1801001</v>
      </c>
      <c r="F56" s="69" t="s">
        <v>2388</v>
      </c>
      <c r="G56" s="65" t="s">
        <v>2094</v>
      </c>
      <c r="H56" s="66" t="s">
        <v>2095</v>
      </c>
      <c r="I56" s="66" t="s">
        <v>2096</v>
      </c>
      <c r="J56" s="66" t="s">
        <v>2097</v>
      </c>
      <c r="K56" s="61">
        <v>1</v>
      </c>
      <c r="L56" s="87">
        <v>43690</v>
      </c>
      <c r="M56" s="125">
        <v>43830</v>
      </c>
      <c r="N56" s="58">
        <f t="shared" si="16"/>
        <v>20</v>
      </c>
      <c r="O56" s="56" t="s">
        <v>758</v>
      </c>
      <c r="P56" s="52"/>
      <c r="Q56" s="52"/>
      <c r="R56" s="59">
        <f t="shared" si="18"/>
        <v>0</v>
      </c>
      <c r="S56" s="60">
        <f t="shared" si="19"/>
        <v>0</v>
      </c>
      <c r="T56" s="60">
        <f t="shared" si="20"/>
        <v>0</v>
      </c>
      <c r="U56" s="60">
        <f t="shared" si="21"/>
        <v>20</v>
      </c>
      <c r="V56" s="61"/>
      <c r="W56" s="62" t="str">
        <f t="shared" si="22"/>
        <v>PRÓXIMO A VENCER</v>
      </c>
      <c r="X56" s="62" t="str">
        <f t="shared" si="23"/>
        <v>PRÓXIMO A VENCER</v>
      </c>
      <c r="Y56" s="113" t="s">
        <v>2017</v>
      </c>
      <c r="Z56" s="113" t="str">
        <f t="shared" si="24"/>
        <v xml:space="preserve">
H24AF18</v>
      </c>
      <c r="AA56" s="113">
        <f t="shared" si="25"/>
        <v>1</v>
      </c>
      <c r="AB56" s="113" t="str">
        <f t="shared" si="26"/>
        <v xml:space="preserve">
H24AF18 - 1</v>
      </c>
      <c r="AC56" s="37">
        <f t="shared" si="27"/>
        <v>2</v>
      </c>
      <c r="AD56" s="37">
        <f t="shared" si="28"/>
        <v>2</v>
      </c>
      <c r="AE56" s="37" t="str">
        <f t="shared" si="29"/>
        <v xml:space="preserve">
H24AF18.</v>
      </c>
      <c r="AF56" s="37" t="str">
        <f t="shared" si="30"/>
        <v xml:space="preserve">
H24AF18</v>
      </c>
      <c r="AG56" s="42"/>
      <c r="AH56" s="43"/>
      <c r="AI56" s="44"/>
      <c r="AJ56" s="14"/>
    </row>
    <row r="57" spans="1:36" s="15" customFormat="1" ht="300" customHeight="1" x14ac:dyDescent="0.2">
      <c r="A57" s="50">
        <v>30</v>
      </c>
      <c r="B57" s="147">
        <v>56</v>
      </c>
      <c r="C57" s="50">
        <v>43</v>
      </c>
      <c r="D57" s="51" t="s">
        <v>1440</v>
      </c>
      <c r="E57" s="52">
        <v>1801001</v>
      </c>
      <c r="F57" s="69" t="s">
        <v>2389</v>
      </c>
      <c r="G57" s="53" t="s">
        <v>2098</v>
      </c>
      <c r="H57" s="66" t="s">
        <v>2099</v>
      </c>
      <c r="I57" s="55" t="s">
        <v>2100</v>
      </c>
      <c r="J57" s="56" t="s">
        <v>2101</v>
      </c>
      <c r="K57" s="56">
        <v>2</v>
      </c>
      <c r="L57" s="57">
        <v>43690</v>
      </c>
      <c r="M57" s="57">
        <v>43738</v>
      </c>
      <c r="N57" s="58">
        <f t="shared" si="16"/>
        <v>6.8571428571428568</v>
      </c>
      <c r="O57" s="56" t="s">
        <v>2308</v>
      </c>
      <c r="P57" s="52">
        <v>2</v>
      </c>
      <c r="Q57" s="52" t="s">
        <v>2436</v>
      </c>
      <c r="R57" s="59">
        <f t="shared" si="18"/>
        <v>100</v>
      </c>
      <c r="S57" s="60">
        <f t="shared" si="19"/>
        <v>6.8571428571428568</v>
      </c>
      <c r="T57" s="60">
        <f t="shared" si="20"/>
        <v>6.8571428571428568</v>
      </c>
      <c r="U57" s="60">
        <f t="shared" si="21"/>
        <v>6.8571428571428568</v>
      </c>
      <c r="V57" s="61"/>
      <c r="W57" s="62" t="str">
        <f t="shared" si="22"/>
        <v>CUMPLIDO</v>
      </c>
      <c r="X57" s="62" t="str">
        <f t="shared" si="23"/>
        <v>CUMPLIDO</v>
      </c>
      <c r="Y57" s="113" t="s">
        <v>2017</v>
      </c>
      <c r="Z57" s="113" t="str">
        <f t="shared" si="24"/>
        <v>H25AF18</v>
      </c>
      <c r="AA57" s="113">
        <f t="shared" si="25"/>
        <v>1</v>
      </c>
      <c r="AB57" s="113" t="str">
        <f t="shared" si="26"/>
        <v>H25AF18 - 1</v>
      </c>
      <c r="AC57" s="37">
        <f t="shared" si="27"/>
        <v>5</v>
      </c>
      <c r="AD57" s="37">
        <f t="shared" si="28"/>
        <v>5</v>
      </c>
      <c r="AE57" s="37" t="str">
        <f t="shared" si="29"/>
        <v>H25AF18.</v>
      </c>
      <c r="AF57" s="37" t="str">
        <f t="shared" si="30"/>
        <v>H25AF18</v>
      </c>
      <c r="AG57" s="42"/>
      <c r="AH57" s="43"/>
      <c r="AI57" s="44"/>
      <c r="AJ57" s="14"/>
    </row>
    <row r="58" spans="1:36" s="15" customFormat="1" ht="300" customHeight="1" x14ac:dyDescent="0.2">
      <c r="A58" s="50"/>
      <c r="B58" s="147">
        <v>57</v>
      </c>
      <c r="C58" s="50">
        <v>44</v>
      </c>
      <c r="D58" s="51" t="s">
        <v>1440</v>
      </c>
      <c r="E58" s="52">
        <v>1801001</v>
      </c>
      <c r="F58" s="69" t="s">
        <v>2390</v>
      </c>
      <c r="G58" s="53" t="s">
        <v>2098</v>
      </c>
      <c r="H58" s="66" t="s">
        <v>2099</v>
      </c>
      <c r="I58" s="55" t="s">
        <v>2102</v>
      </c>
      <c r="J58" s="55" t="s">
        <v>2103</v>
      </c>
      <c r="K58" s="56">
        <v>1</v>
      </c>
      <c r="L58" s="57">
        <v>43739</v>
      </c>
      <c r="M58" s="57">
        <v>43768</v>
      </c>
      <c r="N58" s="58">
        <f t="shared" si="16"/>
        <v>4.1428571428571432</v>
      </c>
      <c r="O58" s="56" t="s">
        <v>2104</v>
      </c>
      <c r="P58" s="52">
        <v>1</v>
      </c>
      <c r="Q58" s="52"/>
      <c r="R58" s="59">
        <f t="shared" si="18"/>
        <v>100</v>
      </c>
      <c r="S58" s="60">
        <f t="shared" si="19"/>
        <v>4.1428571428571432</v>
      </c>
      <c r="T58" s="60">
        <f t="shared" si="20"/>
        <v>4.1428571428571432</v>
      </c>
      <c r="U58" s="60">
        <f t="shared" si="21"/>
        <v>4.1428571428571432</v>
      </c>
      <c r="V58" s="61"/>
      <c r="W58" s="62" t="str">
        <f t="shared" si="22"/>
        <v>CUMPLIDO</v>
      </c>
      <c r="X58" s="62" t="str">
        <f t="shared" si="23"/>
        <v/>
      </c>
      <c r="Y58" s="113" t="s">
        <v>2017</v>
      </c>
      <c r="Z58" s="113" t="str">
        <f t="shared" si="24"/>
        <v>H25AF18</v>
      </c>
      <c r="AA58" s="113">
        <f t="shared" si="25"/>
        <v>2</v>
      </c>
      <c r="AB58" s="113" t="str">
        <f t="shared" si="26"/>
        <v>H25AF18 - 2</v>
      </c>
      <c r="AC58" s="37">
        <f t="shared" si="27"/>
        <v>5</v>
      </c>
      <c r="AD58" s="37">
        <f t="shared" si="28"/>
        <v>5</v>
      </c>
      <c r="AE58" s="37" t="str">
        <f t="shared" si="29"/>
        <v>H25AF18.</v>
      </c>
      <c r="AF58" s="37" t="str">
        <f t="shared" si="30"/>
        <v>H25AF18</v>
      </c>
      <c r="AG58" s="42"/>
      <c r="AH58" s="43"/>
      <c r="AI58" s="44"/>
      <c r="AJ58" s="14"/>
    </row>
    <row r="59" spans="1:36" s="15" customFormat="1" ht="300" customHeight="1" x14ac:dyDescent="0.2">
      <c r="A59" s="50"/>
      <c r="B59" s="147">
        <v>58</v>
      </c>
      <c r="C59" s="50">
        <v>45</v>
      </c>
      <c r="D59" s="51" t="s">
        <v>1440</v>
      </c>
      <c r="E59" s="52">
        <v>1801001</v>
      </c>
      <c r="F59" s="69" t="s">
        <v>2391</v>
      </c>
      <c r="G59" s="53" t="s">
        <v>2098</v>
      </c>
      <c r="H59" s="66" t="s">
        <v>2099</v>
      </c>
      <c r="I59" s="55" t="s">
        <v>2105</v>
      </c>
      <c r="J59" s="55" t="s">
        <v>2106</v>
      </c>
      <c r="K59" s="56">
        <v>1</v>
      </c>
      <c r="L59" s="57">
        <v>43753</v>
      </c>
      <c r="M59" s="57">
        <v>43768</v>
      </c>
      <c r="N59" s="58">
        <f t="shared" si="16"/>
        <v>2.1428571428571428</v>
      </c>
      <c r="O59" s="56" t="s">
        <v>693</v>
      </c>
      <c r="P59" s="52">
        <v>1</v>
      </c>
      <c r="Q59" s="52"/>
      <c r="R59" s="59">
        <f t="shared" si="18"/>
        <v>100</v>
      </c>
      <c r="S59" s="60">
        <f t="shared" si="19"/>
        <v>2.1428571428571428</v>
      </c>
      <c r="T59" s="60">
        <f t="shared" si="20"/>
        <v>2.1428571428571428</v>
      </c>
      <c r="U59" s="60">
        <f t="shared" si="21"/>
        <v>2.1428571428571428</v>
      </c>
      <c r="V59" s="61"/>
      <c r="W59" s="62" t="str">
        <f t="shared" si="22"/>
        <v>CUMPLIDO</v>
      </c>
      <c r="X59" s="62" t="str">
        <f t="shared" si="23"/>
        <v/>
      </c>
      <c r="Y59" s="113" t="s">
        <v>2017</v>
      </c>
      <c r="Z59" s="113" t="str">
        <f t="shared" si="24"/>
        <v>H25AF18</v>
      </c>
      <c r="AA59" s="113">
        <f t="shared" si="25"/>
        <v>3</v>
      </c>
      <c r="AB59" s="113" t="str">
        <f t="shared" si="26"/>
        <v>H25AF18 - 3</v>
      </c>
      <c r="AC59" s="37">
        <f t="shared" si="27"/>
        <v>5</v>
      </c>
      <c r="AD59" s="37">
        <f t="shared" si="28"/>
        <v>5</v>
      </c>
      <c r="AE59" s="37" t="str">
        <f t="shared" si="29"/>
        <v>H25AF18.</v>
      </c>
      <c r="AF59" s="37" t="str">
        <f t="shared" si="30"/>
        <v>H25AF18</v>
      </c>
      <c r="AG59" s="42"/>
      <c r="AH59" s="43"/>
      <c r="AI59" s="44"/>
      <c r="AJ59" s="14"/>
    </row>
    <row r="60" spans="1:36" s="15" customFormat="1" ht="300" customHeight="1" x14ac:dyDescent="0.2">
      <c r="A60" s="50"/>
      <c r="B60" s="147">
        <v>59</v>
      </c>
      <c r="C60" s="50">
        <v>46</v>
      </c>
      <c r="D60" s="51" t="s">
        <v>1440</v>
      </c>
      <c r="E60" s="52">
        <v>1801001</v>
      </c>
      <c r="F60" s="69" t="s">
        <v>2392</v>
      </c>
      <c r="G60" s="53" t="s">
        <v>2098</v>
      </c>
      <c r="H60" s="66" t="s">
        <v>2099</v>
      </c>
      <c r="I60" s="55" t="s">
        <v>2107</v>
      </c>
      <c r="J60" s="55" t="s">
        <v>2108</v>
      </c>
      <c r="K60" s="56">
        <v>1</v>
      </c>
      <c r="L60" s="57">
        <v>43770</v>
      </c>
      <c r="M60" s="57">
        <v>43860</v>
      </c>
      <c r="N60" s="58">
        <f t="shared" si="16"/>
        <v>12.857142857142858</v>
      </c>
      <c r="O60" s="56" t="s">
        <v>2309</v>
      </c>
      <c r="P60" s="52">
        <v>1</v>
      </c>
      <c r="Q60" s="52"/>
      <c r="R60" s="59">
        <f t="shared" si="18"/>
        <v>100</v>
      </c>
      <c r="S60" s="60">
        <f t="shared" si="19"/>
        <v>12.857142857142858</v>
      </c>
      <c r="T60" s="60">
        <f t="shared" si="20"/>
        <v>0</v>
      </c>
      <c r="U60" s="60">
        <f t="shared" si="21"/>
        <v>0</v>
      </c>
      <c r="V60" s="61"/>
      <c r="W60" s="62" t="str">
        <f t="shared" si="22"/>
        <v>CUMPLIDO</v>
      </c>
      <c r="X60" s="62" t="str">
        <f t="shared" si="23"/>
        <v/>
      </c>
      <c r="Y60" s="113" t="s">
        <v>2017</v>
      </c>
      <c r="Z60" s="113" t="str">
        <f t="shared" si="24"/>
        <v>H25AF18</v>
      </c>
      <c r="AA60" s="113">
        <f t="shared" si="25"/>
        <v>4</v>
      </c>
      <c r="AB60" s="113" t="str">
        <f t="shared" si="26"/>
        <v>H25AF18 - 4</v>
      </c>
      <c r="AC60" s="37">
        <f t="shared" si="27"/>
        <v>5</v>
      </c>
      <c r="AD60" s="37">
        <f t="shared" si="28"/>
        <v>5</v>
      </c>
      <c r="AE60" s="37" t="str">
        <f t="shared" si="29"/>
        <v>H25AF18.</v>
      </c>
      <c r="AF60" s="37" t="str">
        <f t="shared" si="30"/>
        <v>H25AF18</v>
      </c>
      <c r="AG60" s="42"/>
      <c r="AH60" s="43"/>
      <c r="AI60" s="44"/>
      <c r="AJ60" s="14"/>
    </row>
    <row r="61" spans="1:36" s="15" customFormat="1" ht="300" customHeight="1" x14ac:dyDescent="0.2">
      <c r="A61" s="50"/>
      <c r="B61" s="147">
        <v>60</v>
      </c>
      <c r="C61" s="50"/>
      <c r="D61" s="51" t="s">
        <v>1440</v>
      </c>
      <c r="E61" s="52">
        <v>1801001</v>
      </c>
      <c r="F61" s="69" t="s">
        <v>2393</v>
      </c>
      <c r="G61" s="53" t="s">
        <v>2098</v>
      </c>
      <c r="H61" s="66" t="s">
        <v>2109</v>
      </c>
      <c r="I61" s="56" t="s">
        <v>2110</v>
      </c>
      <c r="J61" s="56" t="s">
        <v>2111</v>
      </c>
      <c r="K61" s="56">
        <v>2</v>
      </c>
      <c r="L61" s="57">
        <v>43697</v>
      </c>
      <c r="M61" s="57">
        <v>43738</v>
      </c>
      <c r="N61" s="58">
        <f t="shared" si="16"/>
        <v>5.8571428571428568</v>
      </c>
      <c r="O61" s="56" t="s">
        <v>693</v>
      </c>
      <c r="P61" s="52">
        <v>2</v>
      </c>
      <c r="Q61" s="52"/>
      <c r="R61" s="59">
        <f t="shared" si="18"/>
        <v>100</v>
      </c>
      <c r="S61" s="60">
        <f t="shared" si="19"/>
        <v>5.8571428571428568</v>
      </c>
      <c r="T61" s="60">
        <f t="shared" si="20"/>
        <v>5.8571428571428568</v>
      </c>
      <c r="U61" s="60">
        <f t="shared" si="21"/>
        <v>5.8571428571428568</v>
      </c>
      <c r="V61" s="61"/>
      <c r="W61" s="62" t="str">
        <f t="shared" si="22"/>
        <v>CUMPLIDO</v>
      </c>
      <c r="X61" s="62" t="str">
        <f t="shared" si="23"/>
        <v/>
      </c>
      <c r="Y61" s="113" t="s">
        <v>2017</v>
      </c>
      <c r="Z61" s="113" t="str">
        <f t="shared" si="24"/>
        <v>H25AF18</v>
      </c>
      <c r="AA61" s="113">
        <f t="shared" si="25"/>
        <v>5</v>
      </c>
      <c r="AB61" s="113" t="str">
        <f t="shared" si="26"/>
        <v>H25AF18 - 5</v>
      </c>
      <c r="AC61" s="37">
        <f t="shared" si="27"/>
        <v>5</v>
      </c>
      <c r="AD61" s="37">
        <f t="shared" si="28"/>
        <v>5</v>
      </c>
      <c r="AE61" s="37" t="str">
        <f t="shared" si="29"/>
        <v>H25AF18.</v>
      </c>
      <c r="AF61" s="37" t="str">
        <f t="shared" si="30"/>
        <v>H25AF18</v>
      </c>
      <c r="AG61" s="42"/>
      <c r="AH61" s="43"/>
      <c r="AI61" s="44"/>
      <c r="AJ61" s="14"/>
    </row>
    <row r="62" spans="1:36" s="15" customFormat="1" ht="300" customHeight="1" x14ac:dyDescent="0.2">
      <c r="A62" s="50">
        <v>31</v>
      </c>
      <c r="B62" s="147">
        <v>61</v>
      </c>
      <c r="C62" s="50">
        <v>47</v>
      </c>
      <c r="D62" s="64" t="s">
        <v>1971</v>
      </c>
      <c r="E62" s="52">
        <v>1801001</v>
      </c>
      <c r="F62" s="69" t="s">
        <v>2394</v>
      </c>
      <c r="G62" s="65" t="s">
        <v>2112</v>
      </c>
      <c r="H62" s="66" t="s">
        <v>2113</v>
      </c>
      <c r="I62" s="67" t="s">
        <v>2114</v>
      </c>
      <c r="J62" s="67" t="s">
        <v>2111</v>
      </c>
      <c r="K62" s="52">
        <v>2</v>
      </c>
      <c r="L62" s="126">
        <v>43770</v>
      </c>
      <c r="M62" s="126">
        <v>43860</v>
      </c>
      <c r="N62" s="58">
        <f t="shared" si="16"/>
        <v>12.857142857142858</v>
      </c>
      <c r="O62" s="56" t="s">
        <v>2310</v>
      </c>
      <c r="P62" s="52"/>
      <c r="Q62" s="52"/>
      <c r="R62" s="59">
        <f t="shared" si="18"/>
        <v>0</v>
      </c>
      <c r="S62" s="60">
        <f t="shared" si="19"/>
        <v>0</v>
      </c>
      <c r="T62" s="60">
        <f t="shared" si="20"/>
        <v>0</v>
      </c>
      <c r="U62" s="60">
        <f t="shared" si="21"/>
        <v>0</v>
      </c>
      <c r="V62" s="61"/>
      <c r="W62" s="62" t="str">
        <f t="shared" si="22"/>
        <v>PRÓXIMO A VENCER</v>
      </c>
      <c r="X62" s="62" t="str">
        <f t="shared" si="23"/>
        <v>PRÓXIMO A VENCER</v>
      </c>
      <c r="Y62" s="113" t="s">
        <v>2017</v>
      </c>
      <c r="Z62" s="113" t="str">
        <f t="shared" si="24"/>
        <v>H26AF18</v>
      </c>
      <c r="AA62" s="113">
        <f t="shared" si="25"/>
        <v>1</v>
      </c>
      <c r="AB62" s="113" t="str">
        <f t="shared" si="26"/>
        <v>H26AF18 - 1</v>
      </c>
      <c r="AC62" s="37">
        <f t="shared" si="27"/>
        <v>2</v>
      </c>
      <c r="AD62" s="37">
        <f t="shared" si="28"/>
        <v>2</v>
      </c>
      <c r="AE62" s="37" t="str">
        <f t="shared" si="29"/>
        <v>H26AF18.</v>
      </c>
      <c r="AF62" s="37" t="str">
        <f t="shared" si="30"/>
        <v>H26AF18</v>
      </c>
      <c r="AG62" s="42"/>
      <c r="AH62" s="43"/>
      <c r="AI62" s="44"/>
      <c r="AJ62" s="14"/>
    </row>
    <row r="63" spans="1:36" s="15" customFormat="1" ht="300" customHeight="1" x14ac:dyDescent="0.2">
      <c r="A63" s="50"/>
      <c r="B63" s="147">
        <v>62</v>
      </c>
      <c r="C63" s="50">
        <v>48</v>
      </c>
      <c r="D63" s="64" t="s">
        <v>1971</v>
      </c>
      <c r="E63" s="52">
        <v>1801001</v>
      </c>
      <c r="F63" s="69" t="s">
        <v>2395</v>
      </c>
      <c r="G63" s="65" t="s">
        <v>2112</v>
      </c>
      <c r="H63" s="66" t="s">
        <v>2113</v>
      </c>
      <c r="I63" s="67" t="s">
        <v>2115</v>
      </c>
      <c r="J63" s="67" t="s">
        <v>2116</v>
      </c>
      <c r="K63" s="52">
        <v>1</v>
      </c>
      <c r="L63" s="126">
        <v>43860</v>
      </c>
      <c r="M63" s="126">
        <f>L63+16</f>
        <v>43876</v>
      </c>
      <c r="N63" s="58">
        <f t="shared" si="16"/>
        <v>2.2857142857142856</v>
      </c>
      <c r="O63" s="52" t="s">
        <v>2310</v>
      </c>
      <c r="P63" s="52"/>
      <c r="Q63" s="52"/>
      <c r="R63" s="59">
        <f t="shared" si="18"/>
        <v>0</v>
      </c>
      <c r="S63" s="60">
        <f t="shared" si="19"/>
        <v>0</v>
      </c>
      <c r="T63" s="60">
        <f t="shared" si="20"/>
        <v>0</v>
      </c>
      <c r="U63" s="60">
        <f t="shared" si="21"/>
        <v>0</v>
      </c>
      <c r="V63" s="61"/>
      <c r="W63" s="62" t="str">
        <f t="shared" si="22"/>
        <v>EN TERMINO</v>
      </c>
      <c r="X63" s="62" t="str">
        <f t="shared" si="23"/>
        <v/>
      </c>
      <c r="Y63" s="113" t="s">
        <v>2017</v>
      </c>
      <c r="Z63" s="113" t="str">
        <f t="shared" si="24"/>
        <v>H26AF18</v>
      </c>
      <c r="AA63" s="113">
        <f t="shared" si="25"/>
        <v>2</v>
      </c>
      <c r="AB63" s="113" t="str">
        <f t="shared" si="26"/>
        <v>H26AF18 - 2</v>
      </c>
      <c r="AC63" s="37">
        <f t="shared" si="27"/>
        <v>3</v>
      </c>
      <c r="AD63" s="37">
        <f t="shared" si="28"/>
        <v>3</v>
      </c>
      <c r="AE63" s="37" t="str">
        <f t="shared" si="29"/>
        <v>H26AF18.</v>
      </c>
      <c r="AF63" s="37" t="str">
        <f t="shared" si="30"/>
        <v>H26AF18</v>
      </c>
      <c r="AG63" s="42"/>
      <c r="AH63" s="43"/>
      <c r="AI63" s="44"/>
      <c r="AJ63" s="14"/>
    </row>
    <row r="64" spans="1:36" s="15" customFormat="1" ht="300" customHeight="1" x14ac:dyDescent="0.2">
      <c r="A64" s="50"/>
      <c r="B64" s="147">
        <v>63</v>
      </c>
      <c r="C64" s="50">
        <v>49</v>
      </c>
      <c r="D64" s="64" t="s">
        <v>1971</v>
      </c>
      <c r="E64" s="52">
        <v>1801001</v>
      </c>
      <c r="F64" s="69" t="s">
        <v>2396</v>
      </c>
      <c r="G64" s="65" t="s">
        <v>2112</v>
      </c>
      <c r="H64" s="66" t="s">
        <v>2113</v>
      </c>
      <c r="I64" s="67" t="s">
        <v>2117</v>
      </c>
      <c r="J64" s="67" t="s">
        <v>2108</v>
      </c>
      <c r="K64" s="52">
        <v>1</v>
      </c>
      <c r="L64" s="126">
        <f>M62</f>
        <v>43860</v>
      </c>
      <c r="M64" s="126">
        <f>L64+7</f>
        <v>43867</v>
      </c>
      <c r="N64" s="58">
        <f t="shared" si="16"/>
        <v>1</v>
      </c>
      <c r="O64" s="52" t="s">
        <v>693</v>
      </c>
      <c r="P64" s="52"/>
      <c r="Q64" s="52"/>
      <c r="R64" s="59">
        <f t="shared" si="18"/>
        <v>0</v>
      </c>
      <c r="S64" s="60">
        <f t="shared" si="19"/>
        <v>0</v>
      </c>
      <c r="T64" s="60">
        <f t="shared" si="20"/>
        <v>0</v>
      </c>
      <c r="U64" s="60">
        <f t="shared" si="21"/>
        <v>0</v>
      </c>
      <c r="V64" s="61"/>
      <c r="W64" s="62" t="str">
        <f t="shared" si="22"/>
        <v>EN TERMINO</v>
      </c>
      <c r="X64" s="62" t="str">
        <f t="shared" si="23"/>
        <v/>
      </c>
      <c r="Y64" s="113" t="s">
        <v>2017</v>
      </c>
      <c r="Z64" s="113" t="str">
        <f t="shared" si="24"/>
        <v>H26AF18</v>
      </c>
      <c r="AA64" s="113">
        <f t="shared" si="25"/>
        <v>3</v>
      </c>
      <c r="AB64" s="113" t="str">
        <f t="shared" si="26"/>
        <v>H26AF18 - 3</v>
      </c>
      <c r="AC64" s="37">
        <f t="shared" si="27"/>
        <v>3</v>
      </c>
      <c r="AD64" s="37">
        <f t="shared" si="28"/>
        <v>3</v>
      </c>
      <c r="AE64" s="37" t="str">
        <f t="shared" si="29"/>
        <v>H26AF18.</v>
      </c>
      <c r="AF64" s="37" t="str">
        <f t="shared" si="30"/>
        <v>H26AF18</v>
      </c>
      <c r="AG64" s="42"/>
      <c r="AH64" s="43"/>
      <c r="AI64" s="44"/>
      <c r="AJ64" s="14"/>
    </row>
    <row r="65" spans="1:36" s="15" customFormat="1" ht="300" customHeight="1" x14ac:dyDescent="0.2">
      <c r="A65" s="50"/>
      <c r="B65" s="147">
        <v>64</v>
      </c>
      <c r="C65" s="50">
        <v>50</v>
      </c>
      <c r="D65" s="64" t="s">
        <v>1971</v>
      </c>
      <c r="E65" s="52">
        <v>1801001</v>
      </c>
      <c r="F65" s="69" t="s">
        <v>2397</v>
      </c>
      <c r="G65" s="65" t="s">
        <v>2112</v>
      </c>
      <c r="H65" s="66" t="s">
        <v>2113</v>
      </c>
      <c r="I65" s="67" t="s">
        <v>2118</v>
      </c>
      <c r="J65" s="67" t="s">
        <v>2119</v>
      </c>
      <c r="K65" s="52">
        <v>12</v>
      </c>
      <c r="L65" s="126">
        <f>M64</f>
        <v>43867</v>
      </c>
      <c r="M65" s="126">
        <v>44226</v>
      </c>
      <c r="N65" s="58">
        <f t="shared" si="16"/>
        <v>51.285714285714285</v>
      </c>
      <c r="O65" s="52" t="s">
        <v>1484</v>
      </c>
      <c r="P65" s="52"/>
      <c r="Q65" s="52"/>
      <c r="R65" s="59">
        <f t="shared" si="18"/>
        <v>0</v>
      </c>
      <c r="S65" s="60">
        <f t="shared" si="19"/>
        <v>0</v>
      </c>
      <c r="T65" s="60">
        <f t="shared" si="20"/>
        <v>0</v>
      </c>
      <c r="U65" s="60">
        <f t="shared" si="21"/>
        <v>0</v>
      </c>
      <c r="V65" s="61"/>
      <c r="W65" s="62" t="str">
        <f t="shared" si="22"/>
        <v>EN TERMINO</v>
      </c>
      <c r="X65" s="62" t="str">
        <f t="shared" si="23"/>
        <v/>
      </c>
      <c r="Y65" s="113" t="s">
        <v>2017</v>
      </c>
      <c r="Z65" s="113" t="str">
        <f t="shared" si="24"/>
        <v>H26AF18</v>
      </c>
      <c r="AA65" s="113">
        <f t="shared" si="25"/>
        <v>4</v>
      </c>
      <c r="AB65" s="113" t="str">
        <f t="shared" si="26"/>
        <v>H26AF18 - 4</v>
      </c>
      <c r="AC65" s="37">
        <f t="shared" si="27"/>
        <v>3</v>
      </c>
      <c r="AD65" s="37">
        <f t="shared" si="28"/>
        <v>3</v>
      </c>
      <c r="AE65" s="37" t="str">
        <f t="shared" si="29"/>
        <v>H26AF18.</v>
      </c>
      <c r="AF65" s="37" t="str">
        <f t="shared" si="30"/>
        <v>H26AF18</v>
      </c>
      <c r="AG65" s="42"/>
      <c r="AH65" s="43"/>
      <c r="AI65" s="44"/>
      <c r="AJ65" s="14"/>
    </row>
    <row r="66" spans="1:36" s="15" customFormat="1" ht="300" customHeight="1" x14ac:dyDescent="0.2">
      <c r="A66" s="50">
        <v>32</v>
      </c>
      <c r="B66" s="147">
        <v>65</v>
      </c>
      <c r="C66" s="50">
        <v>51</v>
      </c>
      <c r="D66" s="68" t="s">
        <v>2120</v>
      </c>
      <c r="E66" s="52">
        <v>1801001</v>
      </c>
      <c r="F66" s="69" t="s">
        <v>2398</v>
      </c>
      <c r="G66" s="69" t="s">
        <v>2121</v>
      </c>
      <c r="H66" s="127" t="s">
        <v>2122</v>
      </c>
      <c r="I66" s="67" t="s">
        <v>2123</v>
      </c>
      <c r="J66" s="67" t="s">
        <v>2124</v>
      </c>
      <c r="K66" s="52">
        <v>1</v>
      </c>
      <c r="L66" s="126">
        <v>43690</v>
      </c>
      <c r="M66" s="126">
        <v>43799</v>
      </c>
      <c r="N66" s="58">
        <f t="shared" si="16"/>
        <v>15.571428571428571</v>
      </c>
      <c r="O66" s="56" t="s">
        <v>2125</v>
      </c>
      <c r="P66" s="52">
        <v>1</v>
      </c>
      <c r="Q66" s="52"/>
      <c r="R66" s="59">
        <f t="shared" si="18"/>
        <v>100</v>
      </c>
      <c r="S66" s="60">
        <f t="shared" si="19"/>
        <v>15.571428571428571</v>
      </c>
      <c r="T66" s="60">
        <f t="shared" si="20"/>
        <v>15.571428571428571</v>
      </c>
      <c r="U66" s="60">
        <f t="shared" si="21"/>
        <v>15.571428571428571</v>
      </c>
      <c r="V66" s="61"/>
      <c r="W66" s="62" t="str">
        <f t="shared" si="22"/>
        <v>CUMPLIDO</v>
      </c>
      <c r="X66" s="62" t="str">
        <f t="shared" si="23"/>
        <v>CUMPLIDO</v>
      </c>
      <c r="Y66" s="113" t="s">
        <v>2017</v>
      </c>
      <c r="Z66" s="113" t="str">
        <f t="shared" si="24"/>
        <v>H27AF18</v>
      </c>
      <c r="AA66" s="113">
        <f t="shared" si="25"/>
        <v>1</v>
      </c>
      <c r="AB66" s="113" t="str">
        <f t="shared" si="26"/>
        <v>H27AF18 - 1</v>
      </c>
      <c r="AC66" s="37">
        <f t="shared" si="27"/>
        <v>5</v>
      </c>
      <c r="AD66" s="37">
        <f t="shared" si="28"/>
        <v>5</v>
      </c>
      <c r="AE66" s="37" t="str">
        <f t="shared" si="29"/>
        <v>H27AF18.</v>
      </c>
      <c r="AF66" s="37" t="str">
        <f t="shared" si="30"/>
        <v>H27AF18</v>
      </c>
      <c r="AG66" s="42"/>
      <c r="AH66" s="43"/>
      <c r="AI66" s="44"/>
      <c r="AJ66" s="14"/>
    </row>
    <row r="67" spans="1:36" s="15" customFormat="1" ht="300" customHeight="1" x14ac:dyDescent="0.2">
      <c r="A67" s="50"/>
      <c r="B67" s="147">
        <v>66</v>
      </c>
      <c r="C67" s="50">
        <v>52</v>
      </c>
      <c r="D67" s="68" t="s">
        <v>2120</v>
      </c>
      <c r="E67" s="52">
        <v>1801001</v>
      </c>
      <c r="F67" s="69" t="s">
        <v>2399</v>
      </c>
      <c r="G67" s="69" t="s">
        <v>2121</v>
      </c>
      <c r="H67" s="127" t="s">
        <v>2122</v>
      </c>
      <c r="I67" s="67" t="s">
        <v>2126</v>
      </c>
      <c r="J67" s="52" t="s">
        <v>2048</v>
      </c>
      <c r="K67" s="52">
        <v>1</v>
      </c>
      <c r="L67" s="126">
        <v>43690</v>
      </c>
      <c r="M67" s="126">
        <v>43707</v>
      </c>
      <c r="N67" s="58">
        <f t="shared" si="16"/>
        <v>2.4285714285714284</v>
      </c>
      <c r="O67" s="56" t="s">
        <v>1483</v>
      </c>
      <c r="P67" s="52">
        <v>1</v>
      </c>
      <c r="Q67" s="52"/>
      <c r="R67" s="59">
        <f t="shared" si="18"/>
        <v>100</v>
      </c>
      <c r="S67" s="60">
        <f t="shared" si="19"/>
        <v>2.4285714285714284</v>
      </c>
      <c r="T67" s="60">
        <f t="shared" si="20"/>
        <v>2.4285714285714284</v>
      </c>
      <c r="U67" s="60">
        <f t="shared" si="21"/>
        <v>2.4285714285714284</v>
      </c>
      <c r="V67" s="61"/>
      <c r="W67" s="62" t="str">
        <f t="shared" si="22"/>
        <v>CUMPLIDO</v>
      </c>
      <c r="X67" s="62" t="str">
        <f t="shared" si="23"/>
        <v/>
      </c>
      <c r="Y67" s="113" t="s">
        <v>2017</v>
      </c>
      <c r="Z67" s="113" t="str">
        <f t="shared" si="24"/>
        <v>H27AF18</v>
      </c>
      <c r="AA67" s="113">
        <f t="shared" si="25"/>
        <v>2</v>
      </c>
      <c r="AB67" s="113" t="str">
        <f t="shared" si="26"/>
        <v>H27AF18 - 2</v>
      </c>
      <c r="AC67" s="37">
        <f t="shared" si="27"/>
        <v>5</v>
      </c>
      <c r="AD67" s="37">
        <f t="shared" si="28"/>
        <v>5</v>
      </c>
      <c r="AE67" s="37" t="str">
        <f t="shared" si="29"/>
        <v>H27AF18.</v>
      </c>
      <c r="AF67" s="37" t="str">
        <f t="shared" si="30"/>
        <v>H27AF18</v>
      </c>
      <c r="AG67" s="42"/>
      <c r="AH67" s="43"/>
      <c r="AI67" s="44"/>
      <c r="AJ67" s="14"/>
    </row>
    <row r="68" spans="1:36" s="15" customFormat="1" ht="300" customHeight="1" x14ac:dyDescent="0.2">
      <c r="A68" s="50"/>
      <c r="B68" s="147">
        <v>67</v>
      </c>
      <c r="C68" s="50"/>
      <c r="D68" s="68" t="s">
        <v>2120</v>
      </c>
      <c r="E68" s="52">
        <v>1801001</v>
      </c>
      <c r="F68" s="69" t="s">
        <v>2400</v>
      </c>
      <c r="G68" s="69" t="s">
        <v>2121</v>
      </c>
      <c r="H68" s="127" t="s">
        <v>2127</v>
      </c>
      <c r="I68" s="67" t="s">
        <v>2128</v>
      </c>
      <c r="J68" s="67" t="s">
        <v>2129</v>
      </c>
      <c r="K68" s="52">
        <v>1</v>
      </c>
      <c r="L68" s="126">
        <v>43690</v>
      </c>
      <c r="M68" s="126">
        <v>43830</v>
      </c>
      <c r="N68" s="58">
        <f t="shared" si="16"/>
        <v>20</v>
      </c>
      <c r="O68" s="56" t="s">
        <v>2125</v>
      </c>
      <c r="P68" s="52">
        <v>1</v>
      </c>
      <c r="Q68" s="52"/>
      <c r="R68" s="59">
        <f t="shared" si="18"/>
        <v>100</v>
      </c>
      <c r="S68" s="60">
        <f t="shared" si="19"/>
        <v>20</v>
      </c>
      <c r="T68" s="60">
        <f t="shared" si="20"/>
        <v>20</v>
      </c>
      <c r="U68" s="60">
        <f t="shared" si="21"/>
        <v>20</v>
      </c>
      <c r="V68" s="61"/>
      <c r="W68" s="62" t="str">
        <f t="shared" si="22"/>
        <v>CUMPLIDO</v>
      </c>
      <c r="X68" s="62" t="str">
        <f t="shared" si="23"/>
        <v/>
      </c>
      <c r="Y68" s="113" t="s">
        <v>2017</v>
      </c>
      <c r="Z68" s="113" t="str">
        <f t="shared" si="24"/>
        <v>H27AF18</v>
      </c>
      <c r="AA68" s="113">
        <f t="shared" si="25"/>
        <v>3</v>
      </c>
      <c r="AB68" s="113" t="str">
        <f t="shared" si="26"/>
        <v>H27AF18 - 3</v>
      </c>
      <c r="AC68" s="37">
        <f t="shared" si="27"/>
        <v>5</v>
      </c>
      <c r="AD68" s="37">
        <f t="shared" si="28"/>
        <v>5</v>
      </c>
      <c r="AE68" s="37" t="str">
        <f t="shared" si="29"/>
        <v>H27AF18.</v>
      </c>
      <c r="AF68" s="37" t="str">
        <f t="shared" si="30"/>
        <v>H27AF18</v>
      </c>
      <c r="AG68" s="42"/>
      <c r="AH68" s="43"/>
      <c r="AI68" s="44"/>
      <c r="AJ68" s="14"/>
    </row>
    <row r="69" spans="1:36" s="15" customFormat="1" ht="300" customHeight="1" x14ac:dyDescent="0.2">
      <c r="A69" s="50">
        <v>33</v>
      </c>
      <c r="B69" s="147">
        <v>68</v>
      </c>
      <c r="C69" s="50">
        <v>53</v>
      </c>
      <c r="D69" s="51" t="s">
        <v>1971</v>
      </c>
      <c r="E69" s="52">
        <v>1801001</v>
      </c>
      <c r="F69" s="53" t="s">
        <v>2437</v>
      </c>
      <c r="G69" s="53" t="s">
        <v>2130</v>
      </c>
      <c r="H69" s="66" t="s">
        <v>2099</v>
      </c>
      <c r="I69" s="55" t="s">
        <v>2100</v>
      </c>
      <c r="J69" s="55" t="s">
        <v>2101</v>
      </c>
      <c r="K69" s="56">
        <v>2</v>
      </c>
      <c r="L69" s="57">
        <v>43690</v>
      </c>
      <c r="M69" s="57">
        <v>43738</v>
      </c>
      <c r="N69" s="58">
        <f t="shared" si="16"/>
        <v>6.8571428571428568</v>
      </c>
      <c r="O69" s="56" t="s">
        <v>2308</v>
      </c>
      <c r="P69" s="52">
        <v>2</v>
      </c>
      <c r="Q69" s="52"/>
      <c r="R69" s="59">
        <f t="shared" si="18"/>
        <v>100</v>
      </c>
      <c r="S69" s="60">
        <f t="shared" si="19"/>
        <v>6.8571428571428568</v>
      </c>
      <c r="T69" s="60">
        <f t="shared" si="20"/>
        <v>6.8571428571428568</v>
      </c>
      <c r="U69" s="60">
        <f t="shared" si="21"/>
        <v>6.8571428571428568</v>
      </c>
      <c r="V69" s="61"/>
      <c r="W69" s="62" t="str">
        <f t="shared" si="22"/>
        <v>CUMPLIDO</v>
      </c>
      <c r="X69" s="62" t="str">
        <f t="shared" si="23"/>
        <v>VENCIDO</v>
      </c>
      <c r="Y69" s="113" t="s">
        <v>2017</v>
      </c>
      <c r="Z69" s="113" t="str">
        <f t="shared" si="24"/>
        <v>H28AF18</v>
      </c>
      <c r="AA69" s="113">
        <f t="shared" si="25"/>
        <v>1</v>
      </c>
      <c r="AB69" s="113" t="str">
        <f t="shared" si="26"/>
        <v>H28AF18 - 1</v>
      </c>
      <c r="AC69" s="37">
        <f t="shared" si="27"/>
        <v>5</v>
      </c>
      <c r="AD69" s="37">
        <f t="shared" si="28"/>
        <v>1</v>
      </c>
      <c r="AE69" s="37" t="str">
        <f t="shared" si="29"/>
        <v>H28AF18.</v>
      </c>
      <c r="AF69" s="37" t="str">
        <f t="shared" si="30"/>
        <v>H28AF18</v>
      </c>
      <c r="AG69" s="42"/>
      <c r="AH69" s="43"/>
      <c r="AI69" s="44"/>
      <c r="AJ69" s="14"/>
    </row>
    <row r="70" spans="1:36" s="15" customFormat="1" ht="300" customHeight="1" x14ac:dyDescent="0.2">
      <c r="A70" s="50"/>
      <c r="B70" s="147">
        <v>69</v>
      </c>
      <c r="C70" s="50">
        <v>54</v>
      </c>
      <c r="D70" s="51" t="s">
        <v>1971</v>
      </c>
      <c r="E70" s="52">
        <v>1801001</v>
      </c>
      <c r="F70" s="53" t="s">
        <v>2401</v>
      </c>
      <c r="G70" s="53" t="s">
        <v>2130</v>
      </c>
      <c r="H70" s="66" t="s">
        <v>2099</v>
      </c>
      <c r="I70" s="55" t="s">
        <v>2102</v>
      </c>
      <c r="J70" s="55" t="s">
        <v>2103</v>
      </c>
      <c r="K70" s="56">
        <v>1</v>
      </c>
      <c r="L70" s="57">
        <v>43739</v>
      </c>
      <c r="M70" s="57">
        <v>43768</v>
      </c>
      <c r="N70" s="58">
        <f t="shared" si="16"/>
        <v>4.1428571428571432</v>
      </c>
      <c r="O70" s="56" t="s">
        <v>693</v>
      </c>
      <c r="P70" s="52">
        <v>1</v>
      </c>
      <c r="Q70" s="52"/>
      <c r="R70" s="59">
        <f t="shared" si="18"/>
        <v>100</v>
      </c>
      <c r="S70" s="60">
        <f t="shared" si="19"/>
        <v>4.1428571428571432</v>
      </c>
      <c r="T70" s="60">
        <f t="shared" si="20"/>
        <v>4.1428571428571432</v>
      </c>
      <c r="U70" s="60">
        <f t="shared" si="21"/>
        <v>4.1428571428571432</v>
      </c>
      <c r="V70" s="61"/>
      <c r="W70" s="62" t="str">
        <f t="shared" si="22"/>
        <v>CUMPLIDO</v>
      </c>
      <c r="X70" s="62" t="str">
        <f t="shared" si="23"/>
        <v/>
      </c>
      <c r="Y70" s="113" t="s">
        <v>2017</v>
      </c>
      <c r="Z70" s="113" t="str">
        <f t="shared" si="24"/>
        <v>H28AF18</v>
      </c>
      <c r="AA70" s="113">
        <f t="shared" si="25"/>
        <v>2</v>
      </c>
      <c r="AB70" s="113" t="str">
        <f t="shared" si="26"/>
        <v>H28AF18 - 2</v>
      </c>
      <c r="AC70" s="37">
        <f t="shared" si="27"/>
        <v>5</v>
      </c>
      <c r="AD70" s="37">
        <f t="shared" si="28"/>
        <v>1</v>
      </c>
      <c r="AE70" s="37" t="str">
        <f t="shared" si="29"/>
        <v>H28AF18.</v>
      </c>
      <c r="AF70" s="37" t="str">
        <f t="shared" si="30"/>
        <v>H28AF18</v>
      </c>
      <c r="AG70" s="42"/>
      <c r="AH70" s="43"/>
      <c r="AI70" s="44"/>
      <c r="AJ70" s="14"/>
    </row>
    <row r="71" spans="1:36" s="15" customFormat="1" ht="300" customHeight="1" x14ac:dyDescent="0.2">
      <c r="A71" s="50"/>
      <c r="B71" s="147">
        <v>70</v>
      </c>
      <c r="C71" s="50">
        <v>55</v>
      </c>
      <c r="D71" s="51" t="s">
        <v>1971</v>
      </c>
      <c r="E71" s="52">
        <v>1801001</v>
      </c>
      <c r="F71" s="53" t="s">
        <v>2402</v>
      </c>
      <c r="G71" s="53" t="s">
        <v>2130</v>
      </c>
      <c r="H71" s="66" t="s">
        <v>2099</v>
      </c>
      <c r="I71" s="55" t="s">
        <v>2105</v>
      </c>
      <c r="J71" s="55" t="s">
        <v>2106</v>
      </c>
      <c r="K71" s="56">
        <v>1</v>
      </c>
      <c r="L71" s="57">
        <v>43753</v>
      </c>
      <c r="M71" s="57">
        <v>43768</v>
      </c>
      <c r="N71" s="58">
        <f t="shared" si="16"/>
        <v>2.1428571428571428</v>
      </c>
      <c r="O71" s="56" t="s">
        <v>693</v>
      </c>
      <c r="P71" s="52">
        <v>1</v>
      </c>
      <c r="Q71" s="52"/>
      <c r="R71" s="59">
        <f t="shared" si="18"/>
        <v>100</v>
      </c>
      <c r="S71" s="60">
        <f t="shared" si="19"/>
        <v>2.1428571428571428</v>
      </c>
      <c r="T71" s="60">
        <f t="shared" si="20"/>
        <v>2.1428571428571428</v>
      </c>
      <c r="U71" s="60">
        <f t="shared" si="21"/>
        <v>2.1428571428571428</v>
      </c>
      <c r="V71" s="61"/>
      <c r="W71" s="62" t="str">
        <f t="shared" si="22"/>
        <v>CUMPLIDO</v>
      </c>
      <c r="X71" s="62" t="str">
        <f t="shared" si="23"/>
        <v/>
      </c>
      <c r="Y71" s="113" t="s">
        <v>2017</v>
      </c>
      <c r="Z71" s="113" t="str">
        <f t="shared" si="24"/>
        <v>H28AF18</v>
      </c>
      <c r="AA71" s="113">
        <f t="shared" si="25"/>
        <v>3</v>
      </c>
      <c r="AB71" s="113" t="str">
        <f t="shared" si="26"/>
        <v>H28AF18 - 3</v>
      </c>
      <c r="AC71" s="37">
        <f t="shared" si="27"/>
        <v>5</v>
      </c>
      <c r="AD71" s="37">
        <f t="shared" si="28"/>
        <v>1</v>
      </c>
      <c r="AE71" s="37" t="str">
        <f t="shared" si="29"/>
        <v>H28AF18.</v>
      </c>
      <c r="AF71" s="37" t="str">
        <f t="shared" si="30"/>
        <v>H28AF18</v>
      </c>
      <c r="AG71" s="42"/>
      <c r="AH71" s="43"/>
      <c r="AI71" s="44"/>
      <c r="AJ71" s="14"/>
    </row>
    <row r="72" spans="1:36" s="15" customFormat="1" ht="300" customHeight="1" x14ac:dyDescent="0.2">
      <c r="A72" s="50"/>
      <c r="B72" s="147">
        <v>71</v>
      </c>
      <c r="C72" s="50">
        <v>56</v>
      </c>
      <c r="D72" s="51" t="s">
        <v>1971</v>
      </c>
      <c r="E72" s="52">
        <v>1801001</v>
      </c>
      <c r="F72" s="53" t="s">
        <v>2403</v>
      </c>
      <c r="G72" s="53" t="s">
        <v>2130</v>
      </c>
      <c r="H72" s="66" t="s">
        <v>2099</v>
      </c>
      <c r="I72" s="55" t="s">
        <v>2107</v>
      </c>
      <c r="J72" s="55" t="s">
        <v>2108</v>
      </c>
      <c r="K72" s="56">
        <v>1</v>
      </c>
      <c r="L72" s="57">
        <v>43770</v>
      </c>
      <c r="M72" s="57">
        <v>43860</v>
      </c>
      <c r="N72" s="58">
        <f t="shared" si="16"/>
        <v>12.857142857142858</v>
      </c>
      <c r="O72" s="56" t="s">
        <v>2309</v>
      </c>
      <c r="P72" s="52">
        <v>1</v>
      </c>
      <c r="Q72" s="52"/>
      <c r="R72" s="59">
        <f t="shared" si="18"/>
        <v>100</v>
      </c>
      <c r="S72" s="60">
        <f t="shared" si="19"/>
        <v>12.857142857142858</v>
      </c>
      <c r="T72" s="60">
        <f t="shared" si="20"/>
        <v>0</v>
      </c>
      <c r="U72" s="60">
        <f t="shared" si="21"/>
        <v>0</v>
      </c>
      <c r="V72" s="61"/>
      <c r="W72" s="62" t="str">
        <f t="shared" si="22"/>
        <v>CUMPLIDO</v>
      </c>
      <c r="X72" s="62" t="str">
        <f t="shared" si="23"/>
        <v/>
      </c>
      <c r="Y72" s="113" t="s">
        <v>2017</v>
      </c>
      <c r="Z72" s="113" t="str">
        <f t="shared" si="24"/>
        <v>H28AF18</v>
      </c>
      <c r="AA72" s="113">
        <f t="shared" si="25"/>
        <v>4</v>
      </c>
      <c r="AB72" s="113" t="str">
        <f t="shared" si="26"/>
        <v>H28AF18 - 4</v>
      </c>
      <c r="AC72" s="37">
        <f t="shared" si="27"/>
        <v>5</v>
      </c>
      <c r="AD72" s="37">
        <f t="shared" si="28"/>
        <v>1</v>
      </c>
      <c r="AE72" s="37" t="str">
        <f t="shared" si="29"/>
        <v>H28AF18.</v>
      </c>
      <c r="AF72" s="37" t="str">
        <f t="shared" si="30"/>
        <v>H28AF18</v>
      </c>
      <c r="AG72" s="42"/>
      <c r="AH72" s="43"/>
      <c r="AI72" s="44"/>
      <c r="AJ72" s="14"/>
    </row>
    <row r="73" spans="1:36" s="15" customFormat="1" ht="300" customHeight="1" x14ac:dyDescent="0.2">
      <c r="A73" s="50"/>
      <c r="B73" s="147">
        <v>72</v>
      </c>
      <c r="C73" s="50"/>
      <c r="D73" s="51" t="s">
        <v>1971</v>
      </c>
      <c r="E73" s="52">
        <v>1801001</v>
      </c>
      <c r="F73" s="53" t="s">
        <v>2404</v>
      </c>
      <c r="G73" s="53" t="s">
        <v>2130</v>
      </c>
      <c r="H73" s="66" t="s">
        <v>2109</v>
      </c>
      <c r="I73" s="55" t="s">
        <v>2110</v>
      </c>
      <c r="J73" s="55" t="s">
        <v>2111</v>
      </c>
      <c r="K73" s="56">
        <v>2</v>
      </c>
      <c r="L73" s="57">
        <v>43697</v>
      </c>
      <c r="M73" s="57">
        <v>43738</v>
      </c>
      <c r="N73" s="58">
        <f t="shared" si="16"/>
        <v>5.8571428571428568</v>
      </c>
      <c r="O73" s="56" t="s">
        <v>693</v>
      </c>
      <c r="P73" s="52"/>
      <c r="Q73" s="52"/>
      <c r="R73" s="59">
        <f t="shared" si="18"/>
        <v>0</v>
      </c>
      <c r="S73" s="60">
        <f t="shared" si="19"/>
        <v>0</v>
      </c>
      <c r="T73" s="60">
        <f t="shared" si="20"/>
        <v>0</v>
      </c>
      <c r="U73" s="60">
        <f t="shared" si="21"/>
        <v>5.8571428571428568</v>
      </c>
      <c r="V73" s="61"/>
      <c r="W73" s="62" t="str">
        <f t="shared" si="22"/>
        <v>VENCIDO</v>
      </c>
      <c r="X73" s="62" t="str">
        <f t="shared" si="23"/>
        <v/>
      </c>
      <c r="Y73" s="113" t="s">
        <v>2017</v>
      </c>
      <c r="Z73" s="113" t="str">
        <f t="shared" si="24"/>
        <v>H28AF18</v>
      </c>
      <c r="AA73" s="113">
        <f t="shared" si="25"/>
        <v>5</v>
      </c>
      <c r="AB73" s="113" t="str">
        <f t="shared" si="26"/>
        <v>H28AF18 - 5</v>
      </c>
      <c r="AC73" s="37">
        <f t="shared" si="27"/>
        <v>1</v>
      </c>
      <c r="AD73" s="37">
        <f t="shared" si="28"/>
        <v>1</v>
      </c>
      <c r="AE73" s="37" t="str">
        <f t="shared" si="29"/>
        <v>H28AF18.</v>
      </c>
      <c r="AF73" s="37" t="str">
        <f t="shared" si="30"/>
        <v>H28AF18</v>
      </c>
      <c r="AG73" s="42"/>
      <c r="AH73" s="43"/>
      <c r="AI73" s="44"/>
      <c r="AJ73" s="14"/>
    </row>
    <row r="74" spans="1:36" s="15" customFormat="1" ht="300" customHeight="1" x14ac:dyDescent="0.2">
      <c r="A74" s="50">
        <v>34</v>
      </c>
      <c r="B74" s="147">
        <v>73</v>
      </c>
      <c r="C74" s="50">
        <v>57</v>
      </c>
      <c r="D74" s="68" t="s">
        <v>2131</v>
      </c>
      <c r="E74" s="52">
        <v>1801001</v>
      </c>
      <c r="F74" s="69" t="s">
        <v>2405</v>
      </c>
      <c r="G74" s="69" t="s">
        <v>2132</v>
      </c>
      <c r="H74" s="65" t="s">
        <v>2099</v>
      </c>
      <c r="I74" s="67" t="s">
        <v>2100</v>
      </c>
      <c r="J74" s="67" t="s">
        <v>2101</v>
      </c>
      <c r="K74" s="52">
        <v>2</v>
      </c>
      <c r="L74" s="126">
        <v>43690</v>
      </c>
      <c r="M74" s="126">
        <v>43738</v>
      </c>
      <c r="N74" s="58">
        <f t="shared" ref="N74:N132" si="31">(+M74-L74)/7</f>
        <v>6.8571428571428568</v>
      </c>
      <c r="O74" s="52" t="s">
        <v>2308</v>
      </c>
      <c r="P74" s="52"/>
      <c r="Q74" s="52"/>
      <c r="R74" s="59">
        <f t="shared" si="18"/>
        <v>0</v>
      </c>
      <c r="S74" s="60">
        <f t="shared" si="19"/>
        <v>0</v>
      </c>
      <c r="T74" s="60">
        <f t="shared" si="20"/>
        <v>0</v>
      </c>
      <c r="U74" s="60">
        <f t="shared" si="21"/>
        <v>6.8571428571428568</v>
      </c>
      <c r="V74" s="61"/>
      <c r="W74" s="62" t="str">
        <f t="shared" si="22"/>
        <v>VENCIDO</v>
      </c>
      <c r="X74" s="62" t="str">
        <f t="shared" si="23"/>
        <v>VENCIDO</v>
      </c>
      <c r="Y74" s="113" t="s">
        <v>2017</v>
      </c>
      <c r="Z74" s="113" t="str">
        <f t="shared" si="24"/>
        <v>H29AF18</v>
      </c>
      <c r="AA74" s="113">
        <f t="shared" si="25"/>
        <v>1</v>
      </c>
      <c r="AB74" s="113" t="str">
        <f t="shared" si="26"/>
        <v>H29AF18 - 1</v>
      </c>
      <c r="AC74" s="37">
        <f t="shared" si="27"/>
        <v>1</v>
      </c>
      <c r="AD74" s="37">
        <f t="shared" si="28"/>
        <v>1</v>
      </c>
      <c r="AE74" s="37" t="str">
        <f t="shared" si="29"/>
        <v>H29AF18.</v>
      </c>
      <c r="AF74" s="37" t="str">
        <f t="shared" si="30"/>
        <v>H29AF18</v>
      </c>
      <c r="AG74" s="42"/>
      <c r="AH74" s="43"/>
      <c r="AI74" s="44"/>
      <c r="AJ74" s="14"/>
    </row>
    <row r="75" spans="1:36" s="15" customFormat="1" ht="300" customHeight="1" x14ac:dyDescent="0.2">
      <c r="A75" s="50"/>
      <c r="B75" s="147">
        <v>74</v>
      </c>
      <c r="C75" s="50">
        <v>58</v>
      </c>
      <c r="D75" s="68" t="s">
        <v>2131</v>
      </c>
      <c r="E75" s="52">
        <v>1801001</v>
      </c>
      <c r="F75" s="69" t="s">
        <v>2406</v>
      </c>
      <c r="G75" s="69" t="s">
        <v>2132</v>
      </c>
      <c r="H75" s="65" t="s">
        <v>2099</v>
      </c>
      <c r="I75" s="67" t="s">
        <v>2102</v>
      </c>
      <c r="J75" s="67" t="s">
        <v>2103</v>
      </c>
      <c r="K75" s="52">
        <v>1</v>
      </c>
      <c r="L75" s="126">
        <v>43739</v>
      </c>
      <c r="M75" s="126">
        <v>43768</v>
      </c>
      <c r="N75" s="58">
        <f t="shared" si="31"/>
        <v>4.1428571428571432</v>
      </c>
      <c r="O75" s="52" t="s">
        <v>693</v>
      </c>
      <c r="P75" s="52">
        <v>1</v>
      </c>
      <c r="Q75" s="52"/>
      <c r="R75" s="59">
        <f t="shared" ref="R75:R138" si="32">IF(P75/K75&gt;1,100,+P75/K75*100)</f>
        <v>100</v>
      </c>
      <c r="S75" s="60">
        <f t="shared" ref="S75:S138" si="33">+N75*R75/100</f>
        <v>4.1428571428571432</v>
      </c>
      <c r="T75" s="60">
        <f t="shared" ref="T75:T138" si="34">IF(M75&lt;=$AH$1,S75,0)</f>
        <v>4.1428571428571432</v>
      </c>
      <c r="U75" s="60">
        <f t="shared" ref="U75:U138" si="35">IF($AH$1&gt;=M75,N75,0)</f>
        <v>4.1428571428571432</v>
      </c>
      <c r="V75" s="61"/>
      <c r="W75" s="62" t="str">
        <f t="shared" ref="W75:W138" si="36">IF(R75=100,"CUMPLIDO",IF(M75-$AH$1&lt;0,"VENCIDO",IF(M75-$AH$1&lt;=30,"PRÓXIMO A VENCER",IF(R75&gt;0,"CON AVANCE","EN TERMINO"))))</f>
        <v>CUMPLIDO</v>
      </c>
      <c r="X75" s="62" t="str">
        <f t="shared" ref="X75:X138" si="37">IF(A75&lt;&gt;"",IF(AD75=1,"VENCIDO",IF(AD75=2,"PRÓXIMO A VENCER",IF(AD75=3,"EN TERMINO",IF(AD75=4,"CON AVANCE",IF(AD75=5,"CUMPLIDO",))))),"")</f>
        <v/>
      </c>
      <c r="Y75" s="113" t="s">
        <v>2017</v>
      </c>
      <c r="Z75" s="113" t="str">
        <f t="shared" ref="Z75:Z122" si="38">AF75</f>
        <v>H29AF18</v>
      </c>
      <c r="AA75" s="113">
        <f t="shared" ref="AA75:AA138" si="39">IF(A75&lt;&gt;"",1,AA74+1)</f>
        <v>2</v>
      </c>
      <c r="AB75" s="113" t="str">
        <f t="shared" ref="AB75:AB122" si="40">CONCATENATE(Z75," - ",AA75)</f>
        <v>H29AF18 - 2</v>
      </c>
      <c r="AC75" s="37">
        <f t="shared" ref="AC75:AC138" si="41">IF(W75="VENCIDO",1,IF(W75="PRÓXIMO A VENCER",2,IF(W75="EN TERMINO",3,IF(W75="CON AVANCE",4,IF(W75="CUMPLIDO",5,)))))</f>
        <v>5</v>
      </c>
      <c r="AD75" s="37">
        <f t="shared" ref="AD75:AD138" si="42">IF(AA76=AA75+1,MIN(AC75,AD76),AC75)</f>
        <v>1</v>
      </c>
      <c r="AE75" s="37" t="str">
        <f t="shared" ref="AE75:AE138" si="43">IF(A75&lt;&gt;"",MID(F75,1,FIND(" ",F75,1)-1),AE74)</f>
        <v>H29AF18.</v>
      </c>
      <c r="AF75" s="37" t="str">
        <f t="shared" ref="AF75:AF138" si="44">IFERROR(MID(AE75,1,FIND(".",AE75,1)-1),AE75)</f>
        <v>H29AF18</v>
      </c>
      <c r="AG75" s="42"/>
      <c r="AH75" s="43"/>
      <c r="AI75" s="44"/>
      <c r="AJ75" s="14"/>
    </row>
    <row r="76" spans="1:36" s="15" customFormat="1" ht="300" customHeight="1" x14ac:dyDescent="0.2">
      <c r="A76" s="50"/>
      <c r="B76" s="147">
        <v>75</v>
      </c>
      <c r="C76" s="50">
        <v>59</v>
      </c>
      <c r="D76" s="68" t="s">
        <v>2131</v>
      </c>
      <c r="E76" s="52">
        <v>1801001</v>
      </c>
      <c r="F76" s="69" t="s">
        <v>2407</v>
      </c>
      <c r="G76" s="69" t="s">
        <v>2132</v>
      </c>
      <c r="H76" s="65" t="s">
        <v>2099</v>
      </c>
      <c r="I76" s="67" t="s">
        <v>2105</v>
      </c>
      <c r="J76" s="67" t="s">
        <v>2106</v>
      </c>
      <c r="K76" s="52">
        <v>1</v>
      </c>
      <c r="L76" s="126">
        <v>43753</v>
      </c>
      <c r="M76" s="126">
        <v>43768</v>
      </c>
      <c r="N76" s="58">
        <f t="shared" si="31"/>
        <v>2.1428571428571428</v>
      </c>
      <c r="O76" s="52" t="s">
        <v>693</v>
      </c>
      <c r="P76" s="52">
        <v>1</v>
      </c>
      <c r="Q76" s="52"/>
      <c r="R76" s="59">
        <f t="shared" si="32"/>
        <v>100</v>
      </c>
      <c r="S76" s="60">
        <f t="shared" si="33"/>
        <v>2.1428571428571428</v>
      </c>
      <c r="T76" s="60">
        <f t="shared" si="34"/>
        <v>2.1428571428571428</v>
      </c>
      <c r="U76" s="60">
        <f t="shared" si="35"/>
        <v>2.1428571428571428</v>
      </c>
      <c r="V76" s="61"/>
      <c r="W76" s="62" t="str">
        <f t="shared" si="36"/>
        <v>CUMPLIDO</v>
      </c>
      <c r="X76" s="62" t="str">
        <f t="shared" si="37"/>
        <v/>
      </c>
      <c r="Y76" s="113" t="s">
        <v>2017</v>
      </c>
      <c r="Z76" s="113" t="str">
        <f t="shared" si="38"/>
        <v>H29AF18</v>
      </c>
      <c r="AA76" s="113">
        <f t="shared" si="39"/>
        <v>3</v>
      </c>
      <c r="AB76" s="113" t="str">
        <f t="shared" si="40"/>
        <v>H29AF18 - 3</v>
      </c>
      <c r="AC76" s="37">
        <f t="shared" si="41"/>
        <v>5</v>
      </c>
      <c r="AD76" s="37">
        <f t="shared" si="42"/>
        <v>1</v>
      </c>
      <c r="AE76" s="37" t="str">
        <f t="shared" si="43"/>
        <v>H29AF18.</v>
      </c>
      <c r="AF76" s="37" t="str">
        <f t="shared" si="44"/>
        <v>H29AF18</v>
      </c>
      <c r="AG76" s="42"/>
      <c r="AH76" s="43"/>
      <c r="AI76" s="44"/>
      <c r="AJ76" s="14"/>
    </row>
    <row r="77" spans="1:36" s="15" customFormat="1" ht="300" customHeight="1" x14ac:dyDescent="0.2">
      <c r="A77" s="50"/>
      <c r="B77" s="147">
        <v>76</v>
      </c>
      <c r="C77" s="50">
        <v>60</v>
      </c>
      <c r="D77" s="68" t="s">
        <v>2131</v>
      </c>
      <c r="E77" s="52">
        <v>1801001</v>
      </c>
      <c r="F77" s="69" t="s">
        <v>2408</v>
      </c>
      <c r="G77" s="69" t="s">
        <v>2132</v>
      </c>
      <c r="H77" s="65" t="s">
        <v>2099</v>
      </c>
      <c r="I77" s="67" t="s">
        <v>2107</v>
      </c>
      <c r="J77" s="67" t="s">
        <v>2108</v>
      </c>
      <c r="K77" s="52">
        <v>1</v>
      </c>
      <c r="L77" s="126">
        <v>43770</v>
      </c>
      <c r="M77" s="126">
        <v>43860</v>
      </c>
      <c r="N77" s="58">
        <f t="shared" si="31"/>
        <v>12.857142857142858</v>
      </c>
      <c r="O77" s="52" t="s">
        <v>2309</v>
      </c>
      <c r="P77" s="52">
        <v>1</v>
      </c>
      <c r="Q77" s="52"/>
      <c r="R77" s="59">
        <f t="shared" si="32"/>
        <v>100</v>
      </c>
      <c r="S77" s="60">
        <f t="shared" si="33"/>
        <v>12.857142857142858</v>
      </c>
      <c r="T77" s="60">
        <f t="shared" si="34"/>
        <v>0</v>
      </c>
      <c r="U77" s="60">
        <f t="shared" si="35"/>
        <v>0</v>
      </c>
      <c r="V77" s="61"/>
      <c r="W77" s="62" t="str">
        <f t="shared" si="36"/>
        <v>CUMPLIDO</v>
      </c>
      <c r="X77" s="62" t="str">
        <f t="shared" si="37"/>
        <v/>
      </c>
      <c r="Y77" s="113" t="s">
        <v>2017</v>
      </c>
      <c r="Z77" s="113" t="str">
        <f t="shared" si="38"/>
        <v>H29AF18</v>
      </c>
      <c r="AA77" s="113">
        <f t="shared" si="39"/>
        <v>4</v>
      </c>
      <c r="AB77" s="113" t="str">
        <f t="shared" si="40"/>
        <v>H29AF18 - 4</v>
      </c>
      <c r="AC77" s="37">
        <f t="shared" si="41"/>
        <v>5</v>
      </c>
      <c r="AD77" s="37">
        <f t="shared" si="42"/>
        <v>1</v>
      </c>
      <c r="AE77" s="37" t="str">
        <f t="shared" si="43"/>
        <v>H29AF18.</v>
      </c>
      <c r="AF77" s="37" t="str">
        <f t="shared" si="44"/>
        <v>H29AF18</v>
      </c>
      <c r="AG77" s="42"/>
      <c r="AH77" s="43"/>
      <c r="AI77" s="44"/>
      <c r="AJ77" s="14"/>
    </row>
    <row r="78" spans="1:36" s="15" customFormat="1" ht="300" customHeight="1" x14ac:dyDescent="0.2">
      <c r="A78" s="50"/>
      <c r="B78" s="147">
        <v>77</v>
      </c>
      <c r="C78" s="50"/>
      <c r="D78" s="68" t="s">
        <v>2131</v>
      </c>
      <c r="E78" s="52">
        <v>1801001</v>
      </c>
      <c r="F78" s="69" t="s">
        <v>2409</v>
      </c>
      <c r="G78" s="69" t="s">
        <v>2132</v>
      </c>
      <c r="H78" s="65" t="s">
        <v>2109</v>
      </c>
      <c r="I78" s="67" t="s">
        <v>2110</v>
      </c>
      <c r="J78" s="67" t="s">
        <v>2111</v>
      </c>
      <c r="K78" s="52">
        <v>2</v>
      </c>
      <c r="L78" s="126">
        <v>43697</v>
      </c>
      <c r="M78" s="126">
        <v>43738</v>
      </c>
      <c r="N78" s="58">
        <f t="shared" si="31"/>
        <v>5.8571428571428568</v>
      </c>
      <c r="O78" s="52" t="s">
        <v>693</v>
      </c>
      <c r="P78" s="52"/>
      <c r="Q78" s="52"/>
      <c r="R78" s="59">
        <f t="shared" si="32"/>
        <v>0</v>
      </c>
      <c r="S78" s="60">
        <f t="shared" si="33"/>
        <v>0</v>
      </c>
      <c r="T78" s="60">
        <f t="shared" si="34"/>
        <v>0</v>
      </c>
      <c r="U78" s="60">
        <f t="shared" si="35"/>
        <v>5.8571428571428568</v>
      </c>
      <c r="V78" s="61"/>
      <c r="W78" s="62" t="str">
        <f t="shared" si="36"/>
        <v>VENCIDO</v>
      </c>
      <c r="X78" s="62" t="str">
        <f t="shared" si="37"/>
        <v/>
      </c>
      <c r="Y78" s="113" t="s">
        <v>2017</v>
      </c>
      <c r="Z78" s="113" t="str">
        <f t="shared" si="38"/>
        <v>H29AF18</v>
      </c>
      <c r="AA78" s="113">
        <f t="shared" si="39"/>
        <v>5</v>
      </c>
      <c r="AB78" s="113" t="str">
        <f t="shared" si="40"/>
        <v>H29AF18 - 5</v>
      </c>
      <c r="AC78" s="37">
        <f t="shared" si="41"/>
        <v>1</v>
      </c>
      <c r="AD78" s="37">
        <f t="shared" si="42"/>
        <v>1</v>
      </c>
      <c r="AE78" s="37" t="str">
        <f t="shared" si="43"/>
        <v>H29AF18.</v>
      </c>
      <c r="AF78" s="37" t="str">
        <f t="shared" si="44"/>
        <v>H29AF18</v>
      </c>
      <c r="AG78" s="42"/>
      <c r="AH78" s="43"/>
      <c r="AI78" s="44"/>
      <c r="AJ78" s="14"/>
    </row>
    <row r="79" spans="1:36" s="15" customFormat="1" ht="300" customHeight="1" x14ac:dyDescent="0.2">
      <c r="A79" s="50">
        <v>35</v>
      </c>
      <c r="B79" s="147">
        <v>78</v>
      </c>
      <c r="C79" s="50"/>
      <c r="D79" s="51" t="s">
        <v>1440</v>
      </c>
      <c r="E79" s="52" t="s">
        <v>2133</v>
      </c>
      <c r="F79" s="53" t="s">
        <v>2134</v>
      </c>
      <c r="G79" s="53" t="s">
        <v>2135</v>
      </c>
      <c r="H79" s="55" t="s">
        <v>2136</v>
      </c>
      <c r="I79" s="55" t="s">
        <v>2137</v>
      </c>
      <c r="J79" s="55" t="s">
        <v>696</v>
      </c>
      <c r="K79" s="56">
        <v>6</v>
      </c>
      <c r="L79" s="57">
        <v>43690</v>
      </c>
      <c r="M79" s="57">
        <v>43861</v>
      </c>
      <c r="N79" s="58">
        <f t="shared" si="31"/>
        <v>24.428571428571427</v>
      </c>
      <c r="O79" s="56" t="s">
        <v>2138</v>
      </c>
      <c r="P79" s="52"/>
      <c r="Q79" s="52"/>
      <c r="R79" s="59">
        <f t="shared" si="32"/>
        <v>0</v>
      </c>
      <c r="S79" s="60">
        <f t="shared" si="33"/>
        <v>0</v>
      </c>
      <c r="T79" s="60">
        <f t="shared" si="34"/>
        <v>0</v>
      </c>
      <c r="U79" s="60">
        <f t="shared" si="35"/>
        <v>0</v>
      </c>
      <c r="V79" s="61"/>
      <c r="W79" s="62" t="str">
        <f t="shared" si="36"/>
        <v>EN TERMINO</v>
      </c>
      <c r="X79" s="62" t="str">
        <f t="shared" si="37"/>
        <v>EN TERMINO</v>
      </c>
      <c r="Y79" s="113" t="s">
        <v>2017</v>
      </c>
      <c r="Z79" s="113" t="str">
        <f t="shared" si="38"/>
        <v>H30AF18</v>
      </c>
      <c r="AA79" s="113">
        <f t="shared" si="39"/>
        <v>1</v>
      </c>
      <c r="AB79" s="113" t="str">
        <f t="shared" si="40"/>
        <v>H30AF18 - 1</v>
      </c>
      <c r="AC79" s="37">
        <f t="shared" si="41"/>
        <v>3</v>
      </c>
      <c r="AD79" s="37">
        <f t="shared" si="42"/>
        <v>3</v>
      </c>
      <c r="AE79" s="37" t="str">
        <f t="shared" si="43"/>
        <v>H30AF18.</v>
      </c>
      <c r="AF79" s="37" t="str">
        <f t="shared" si="44"/>
        <v>H30AF18</v>
      </c>
      <c r="AG79" s="42"/>
      <c r="AH79" s="43"/>
      <c r="AI79" s="44"/>
      <c r="AJ79" s="14"/>
    </row>
    <row r="80" spans="1:36" s="15" customFormat="1" ht="300" customHeight="1" x14ac:dyDescent="0.2">
      <c r="A80" s="50"/>
      <c r="B80" s="147">
        <v>79</v>
      </c>
      <c r="C80" s="50"/>
      <c r="D80" s="51"/>
      <c r="E80" s="52" t="s">
        <v>2133</v>
      </c>
      <c r="F80" s="53" t="s">
        <v>2139</v>
      </c>
      <c r="G80" s="53" t="s">
        <v>2135</v>
      </c>
      <c r="H80" s="55" t="s">
        <v>2140</v>
      </c>
      <c r="I80" s="55" t="s">
        <v>2141</v>
      </c>
      <c r="J80" s="56" t="s">
        <v>2142</v>
      </c>
      <c r="K80" s="56">
        <v>29</v>
      </c>
      <c r="L80" s="57">
        <v>43690</v>
      </c>
      <c r="M80" s="57">
        <v>43861</v>
      </c>
      <c r="N80" s="58">
        <f t="shared" si="31"/>
        <v>24.428571428571427</v>
      </c>
      <c r="O80" s="56" t="s">
        <v>2311</v>
      </c>
      <c r="P80" s="52">
        <v>16.5</v>
      </c>
      <c r="Q80" s="52"/>
      <c r="R80" s="59">
        <f t="shared" si="32"/>
        <v>56.896551724137936</v>
      </c>
      <c r="S80" s="60">
        <f t="shared" si="33"/>
        <v>13.899014778325125</v>
      </c>
      <c r="T80" s="60">
        <f t="shared" si="34"/>
        <v>0</v>
      </c>
      <c r="U80" s="60">
        <f t="shared" si="35"/>
        <v>0</v>
      </c>
      <c r="V80" s="61"/>
      <c r="W80" s="62" t="str">
        <f t="shared" si="36"/>
        <v>CON AVANCE</v>
      </c>
      <c r="X80" s="62" t="str">
        <f t="shared" si="37"/>
        <v/>
      </c>
      <c r="Y80" s="113" t="s">
        <v>2017</v>
      </c>
      <c r="Z80" s="113" t="str">
        <f t="shared" si="38"/>
        <v>H30AF18</v>
      </c>
      <c r="AA80" s="113">
        <f t="shared" si="39"/>
        <v>2</v>
      </c>
      <c r="AB80" s="113" t="str">
        <f t="shared" si="40"/>
        <v>H30AF18 - 2</v>
      </c>
      <c r="AC80" s="37">
        <f t="shared" si="41"/>
        <v>4</v>
      </c>
      <c r="AD80" s="37">
        <f t="shared" si="42"/>
        <v>4</v>
      </c>
      <c r="AE80" s="37" t="str">
        <f t="shared" si="43"/>
        <v>H30AF18.</v>
      </c>
      <c r="AF80" s="37" t="str">
        <f t="shared" si="44"/>
        <v>H30AF18</v>
      </c>
      <c r="AG80" s="42"/>
      <c r="AH80" s="43"/>
      <c r="AI80" s="44"/>
      <c r="AJ80" s="14"/>
    </row>
    <row r="81" spans="1:36" s="15" customFormat="1" ht="300" customHeight="1" x14ac:dyDescent="0.2">
      <c r="A81" s="50">
        <v>36</v>
      </c>
      <c r="B81" s="147">
        <v>80</v>
      </c>
      <c r="C81" s="50"/>
      <c r="D81" s="51" t="s">
        <v>1971</v>
      </c>
      <c r="E81" s="52" t="s">
        <v>2143</v>
      </c>
      <c r="F81" s="67" t="s">
        <v>2410</v>
      </c>
      <c r="G81" s="67" t="s">
        <v>2144</v>
      </c>
      <c r="H81" s="67" t="s">
        <v>2145</v>
      </c>
      <c r="I81" s="67" t="s">
        <v>2146</v>
      </c>
      <c r="J81" s="67" t="s">
        <v>2147</v>
      </c>
      <c r="K81" s="128">
        <v>1</v>
      </c>
      <c r="L81" s="126">
        <v>43690</v>
      </c>
      <c r="M81" s="126">
        <v>43830</v>
      </c>
      <c r="N81" s="58">
        <f t="shared" si="31"/>
        <v>20</v>
      </c>
      <c r="O81" s="52" t="s">
        <v>665</v>
      </c>
      <c r="P81" s="52"/>
      <c r="Q81" s="52"/>
      <c r="R81" s="59">
        <f t="shared" si="32"/>
        <v>0</v>
      </c>
      <c r="S81" s="60">
        <f t="shared" si="33"/>
        <v>0</v>
      </c>
      <c r="T81" s="60">
        <f t="shared" si="34"/>
        <v>0</v>
      </c>
      <c r="U81" s="60">
        <f t="shared" si="35"/>
        <v>20</v>
      </c>
      <c r="V81" s="61"/>
      <c r="W81" s="62" t="str">
        <f t="shared" si="36"/>
        <v>PRÓXIMO A VENCER</v>
      </c>
      <c r="X81" s="62" t="str">
        <f t="shared" si="37"/>
        <v>PRÓXIMO A VENCER</v>
      </c>
      <c r="Y81" s="113" t="s">
        <v>2017</v>
      </c>
      <c r="Z81" s="113" t="str">
        <f t="shared" si="38"/>
        <v>H31AF18</v>
      </c>
      <c r="AA81" s="113">
        <f t="shared" si="39"/>
        <v>1</v>
      </c>
      <c r="AB81" s="113" t="str">
        <f t="shared" si="40"/>
        <v>H31AF18 - 1</v>
      </c>
      <c r="AC81" s="37">
        <f t="shared" si="41"/>
        <v>2</v>
      </c>
      <c r="AD81" s="37">
        <f t="shared" si="42"/>
        <v>2</v>
      </c>
      <c r="AE81" s="37" t="str">
        <f t="shared" si="43"/>
        <v>H31AF18.</v>
      </c>
      <c r="AF81" s="37" t="str">
        <f t="shared" si="44"/>
        <v>H31AF18</v>
      </c>
      <c r="AG81" s="42"/>
      <c r="AH81" s="43"/>
      <c r="AI81" s="44"/>
      <c r="AJ81" s="14"/>
    </row>
    <row r="82" spans="1:36" s="15" customFormat="1" ht="300" customHeight="1" x14ac:dyDescent="0.2">
      <c r="A82" s="50"/>
      <c r="B82" s="147">
        <v>81</v>
      </c>
      <c r="C82" s="50"/>
      <c r="D82" s="51" t="s">
        <v>1971</v>
      </c>
      <c r="E82" s="52" t="s">
        <v>2143</v>
      </c>
      <c r="F82" s="67" t="s">
        <v>2411</v>
      </c>
      <c r="G82" s="67" t="s">
        <v>2144</v>
      </c>
      <c r="H82" s="67" t="s">
        <v>2148</v>
      </c>
      <c r="I82" s="67" t="s">
        <v>2149</v>
      </c>
      <c r="J82" s="67" t="s">
        <v>2150</v>
      </c>
      <c r="K82" s="126">
        <v>43690</v>
      </c>
      <c r="L82" s="126">
        <v>43690</v>
      </c>
      <c r="M82" s="126">
        <v>43830</v>
      </c>
      <c r="N82" s="58">
        <f t="shared" si="31"/>
        <v>20</v>
      </c>
      <c r="O82" s="52" t="s">
        <v>665</v>
      </c>
      <c r="P82" s="52"/>
      <c r="Q82" s="52"/>
      <c r="R82" s="59">
        <f t="shared" si="32"/>
        <v>0</v>
      </c>
      <c r="S82" s="60">
        <f t="shared" si="33"/>
        <v>0</v>
      </c>
      <c r="T82" s="60">
        <f t="shared" si="34"/>
        <v>0</v>
      </c>
      <c r="U82" s="60">
        <f t="shared" si="35"/>
        <v>20</v>
      </c>
      <c r="V82" s="61"/>
      <c r="W82" s="62" t="str">
        <f t="shared" si="36"/>
        <v>PRÓXIMO A VENCER</v>
      </c>
      <c r="X82" s="62" t="str">
        <f t="shared" si="37"/>
        <v/>
      </c>
      <c r="Y82" s="113" t="s">
        <v>2017</v>
      </c>
      <c r="Z82" s="113" t="str">
        <f t="shared" si="38"/>
        <v>H31AF18</v>
      </c>
      <c r="AA82" s="113">
        <f t="shared" si="39"/>
        <v>2</v>
      </c>
      <c r="AB82" s="113" t="str">
        <f t="shared" si="40"/>
        <v>H31AF18 - 2</v>
      </c>
      <c r="AC82" s="37">
        <f t="shared" si="41"/>
        <v>2</v>
      </c>
      <c r="AD82" s="37">
        <f t="shared" si="42"/>
        <v>2</v>
      </c>
      <c r="AE82" s="37" t="str">
        <f t="shared" si="43"/>
        <v>H31AF18.</v>
      </c>
      <c r="AF82" s="37" t="str">
        <f t="shared" si="44"/>
        <v>H31AF18</v>
      </c>
      <c r="AG82" s="42"/>
      <c r="AH82" s="43"/>
      <c r="AI82" s="44"/>
      <c r="AJ82" s="14"/>
    </row>
    <row r="83" spans="1:36" s="15" customFormat="1" ht="300" customHeight="1" x14ac:dyDescent="0.2">
      <c r="A83" s="50">
        <v>37</v>
      </c>
      <c r="B83" s="147">
        <v>82</v>
      </c>
      <c r="C83" s="50"/>
      <c r="D83" s="51" t="s">
        <v>1971</v>
      </c>
      <c r="E83" s="52" t="s">
        <v>2143</v>
      </c>
      <c r="F83" s="67" t="s">
        <v>2412</v>
      </c>
      <c r="G83" s="67" t="s">
        <v>2151</v>
      </c>
      <c r="H83" s="53" t="s">
        <v>2152</v>
      </c>
      <c r="I83" s="67" t="s">
        <v>2153</v>
      </c>
      <c r="J83" s="67" t="s">
        <v>2154</v>
      </c>
      <c r="K83" s="128">
        <v>1</v>
      </c>
      <c r="L83" s="126">
        <v>43690</v>
      </c>
      <c r="M83" s="126">
        <v>44055</v>
      </c>
      <c r="N83" s="58">
        <f t="shared" si="31"/>
        <v>52.142857142857146</v>
      </c>
      <c r="O83" s="52" t="s">
        <v>665</v>
      </c>
      <c r="P83" s="52"/>
      <c r="Q83" s="52"/>
      <c r="R83" s="59">
        <f t="shared" si="32"/>
        <v>0</v>
      </c>
      <c r="S83" s="60">
        <f t="shared" si="33"/>
        <v>0</v>
      </c>
      <c r="T83" s="60">
        <f t="shared" si="34"/>
        <v>0</v>
      </c>
      <c r="U83" s="60">
        <f t="shared" si="35"/>
        <v>0</v>
      </c>
      <c r="V83" s="61"/>
      <c r="W83" s="62" t="str">
        <f t="shared" si="36"/>
        <v>EN TERMINO</v>
      </c>
      <c r="X83" s="62" t="str">
        <f t="shared" si="37"/>
        <v>EN TERMINO</v>
      </c>
      <c r="Y83" s="113" t="s">
        <v>2017</v>
      </c>
      <c r="Z83" s="113" t="str">
        <f t="shared" si="38"/>
        <v>H32AF18</v>
      </c>
      <c r="AA83" s="113">
        <f t="shared" si="39"/>
        <v>1</v>
      </c>
      <c r="AB83" s="113" t="str">
        <f t="shared" si="40"/>
        <v>H32AF18 - 1</v>
      </c>
      <c r="AC83" s="37">
        <f t="shared" si="41"/>
        <v>3</v>
      </c>
      <c r="AD83" s="37">
        <f t="shared" si="42"/>
        <v>3</v>
      </c>
      <c r="AE83" s="37" t="str">
        <f t="shared" si="43"/>
        <v>H32AF18.</v>
      </c>
      <c r="AF83" s="37" t="str">
        <f t="shared" si="44"/>
        <v>H32AF18</v>
      </c>
      <c r="AG83" s="42"/>
      <c r="AH83" s="43"/>
      <c r="AI83" s="44"/>
      <c r="AJ83" s="14"/>
    </row>
    <row r="84" spans="1:36" s="15" customFormat="1" ht="300" customHeight="1" x14ac:dyDescent="0.2">
      <c r="A84" s="50"/>
      <c r="B84" s="147">
        <v>83</v>
      </c>
      <c r="C84" s="50"/>
      <c r="D84" s="51" t="s">
        <v>1971</v>
      </c>
      <c r="E84" s="52" t="s">
        <v>2143</v>
      </c>
      <c r="F84" s="67" t="s">
        <v>2413</v>
      </c>
      <c r="G84" s="67" t="s">
        <v>2151</v>
      </c>
      <c r="H84" s="129" t="s">
        <v>2155</v>
      </c>
      <c r="I84" s="129" t="s">
        <v>2156</v>
      </c>
      <c r="J84" s="65" t="s">
        <v>2157</v>
      </c>
      <c r="K84" s="64">
        <v>2</v>
      </c>
      <c r="L84" s="125">
        <v>43690</v>
      </c>
      <c r="M84" s="125">
        <v>44055</v>
      </c>
      <c r="N84" s="58">
        <f t="shared" si="31"/>
        <v>52.142857142857146</v>
      </c>
      <c r="O84" s="50" t="s">
        <v>665</v>
      </c>
      <c r="P84" s="52"/>
      <c r="Q84" s="52"/>
      <c r="R84" s="59">
        <f t="shared" si="32"/>
        <v>0</v>
      </c>
      <c r="S84" s="60">
        <f t="shared" si="33"/>
        <v>0</v>
      </c>
      <c r="T84" s="60">
        <f t="shared" si="34"/>
        <v>0</v>
      </c>
      <c r="U84" s="60">
        <f t="shared" si="35"/>
        <v>0</v>
      </c>
      <c r="V84" s="61"/>
      <c r="W84" s="62" t="str">
        <f t="shared" si="36"/>
        <v>EN TERMINO</v>
      </c>
      <c r="X84" s="62" t="str">
        <f t="shared" si="37"/>
        <v/>
      </c>
      <c r="Y84" s="113" t="s">
        <v>2017</v>
      </c>
      <c r="Z84" s="113" t="str">
        <f t="shared" si="38"/>
        <v>H32AF18</v>
      </c>
      <c r="AA84" s="113">
        <f t="shared" si="39"/>
        <v>2</v>
      </c>
      <c r="AB84" s="113" t="str">
        <f t="shared" si="40"/>
        <v>H32AF18 - 2</v>
      </c>
      <c r="AC84" s="37">
        <f t="shared" si="41"/>
        <v>3</v>
      </c>
      <c r="AD84" s="37">
        <f t="shared" si="42"/>
        <v>3</v>
      </c>
      <c r="AE84" s="37" t="str">
        <f t="shared" si="43"/>
        <v>H32AF18.</v>
      </c>
      <c r="AF84" s="37" t="str">
        <f t="shared" si="44"/>
        <v>H32AF18</v>
      </c>
      <c r="AG84" s="42"/>
      <c r="AH84" s="43"/>
      <c r="AI84" s="44"/>
      <c r="AJ84" s="14"/>
    </row>
    <row r="85" spans="1:36" s="15" customFormat="1" ht="300" customHeight="1" x14ac:dyDescent="0.2">
      <c r="A85" s="50">
        <v>38</v>
      </c>
      <c r="B85" s="147">
        <v>84</v>
      </c>
      <c r="C85" s="50"/>
      <c r="D85" s="51" t="s">
        <v>2158</v>
      </c>
      <c r="E85" s="52" t="s">
        <v>2159</v>
      </c>
      <c r="F85" s="67" t="s">
        <v>2160</v>
      </c>
      <c r="G85" s="67" t="s">
        <v>2161</v>
      </c>
      <c r="H85" s="69" t="s">
        <v>2162</v>
      </c>
      <c r="I85" s="69" t="s">
        <v>2163</v>
      </c>
      <c r="J85" s="69" t="s">
        <v>2164</v>
      </c>
      <c r="K85" s="68">
        <v>1</v>
      </c>
      <c r="L85" s="126">
        <v>43690</v>
      </c>
      <c r="M85" s="126">
        <v>43768</v>
      </c>
      <c r="N85" s="58">
        <f t="shared" si="31"/>
        <v>11.142857142857142</v>
      </c>
      <c r="O85" s="52" t="s">
        <v>1028</v>
      </c>
      <c r="P85" s="52"/>
      <c r="Q85" s="52"/>
      <c r="R85" s="59">
        <f t="shared" si="32"/>
        <v>0</v>
      </c>
      <c r="S85" s="60">
        <f t="shared" si="33"/>
        <v>0</v>
      </c>
      <c r="T85" s="60">
        <f t="shared" si="34"/>
        <v>0</v>
      </c>
      <c r="U85" s="60">
        <f t="shared" si="35"/>
        <v>11.142857142857142</v>
      </c>
      <c r="V85" s="61"/>
      <c r="W85" s="62" t="str">
        <f t="shared" si="36"/>
        <v>VENCIDO</v>
      </c>
      <c r="X85" s="62" t="str">
        <f t="shared" si="37"/>
        <v>VENCIDO</v>
      </c>
      <c r="Y85" s="113" t="s">
        <v>2017</v>
      </c>
      <c r="Z85" s="113" t="str">
        <f t="shared" si="38"/>
        <v>H33AF18</v>
      </c>
      <c r="AA85" s="113">
        <f t="shared" si="39"/>
        <v>1</v>
      </c>
      <c r="AB85" s="113" t="str">
        <f t="shared" si="40"/>
        <v>H33AF18 - 1</v>
      </c>
      <c r="AC85" s="37">
        <f t="shared" si="41"/>
        <v>1</v>
      </c>
      <c r="AD85" s="37">
        <f t="shared" si="42"/>
        <v>1</v>
      </c>
      <c r="AE85" s="37" t="str">
        <f t="shared" si="43"/>
        <v>H33AF18.</v>
      </c>
      <c r="AF85" s="37" t="str">
        <f t="shared" si="44"/>
        <v>H33AF18</v>
      </c>
      <c r="AG85" s="42"/>
      <c r="AH85" s="43"/>
      <c r="AI85" s="44"/>
      <c r="AJ85" s="14"/>
    </row>
    <row r="86" spans="1:36" s="15" customFormat="1" ht="300" customHeight="1" x14ac:dyDescent="0.2">
      <c r="A86" s="50">
        <v>39</v>
      </c>
      <c r="B86" s="147">
        <v>85</v>
      </c>
      <c r="C86" s="50"/>
      <c r="D86" s="51" t="s">
        <v>1440</v>
      </c>
      <c r="E86" s="52" t="s">
        <v>2159</v>
      </c>
      <c r="F86" s="67" t="s">
        <v>2165</v>
      </c>
      <c r="G86" s="67" t="s">
        <v>2166</v>
      </c>
      <c r="H86" s="65" t="s">
        <v>2167</v>
      </c>
      <c r="I86" s="65" t="s">
        <v>2168</v>
      </c>
      <c r="J86" s="65" t="s">
        <v>926</v>
      </c>
      <c r="K86" s="64">
        <v>1</v>
      </c>
      <c r="L86" s="125">
        <v>43690</v>
      </c>
      <c r="M86" s="125">
        <v>43723</v>
      </c>
      <c r="N86" s="58">
        <f t="shared" si="31"/>
        <v>4.7142857142857144</v>
      </c>
      <c r="O86" s="52" t="s">
        <v>2169</v>
      </c>
      <c r="P86" s="52"/>
      <c r="Q86" s="52"/>
      <c r="R86" s="59">
        <f t="shared" si="32"/>
        <v>0</v>
      </c>
      <c r="S86" s="60">
        <f t="shared" si="33"/>
        <v>0</v>
      </c>
      <c r="T86" s="60">
        <f t="shared" si="34"/>
        <v>0</v>
      </c>
      <c r="U86" s="60">
        <f t="shared" si="35"/>
        <v>4.7142857142857144</v>
      </c>
      <c r="V86" s="61"/>
      <c r="W86" s="62" t="str">
        <f t="shared" si="36"/>
        <v>VENCIDO</v>
      </c>
      <c r="X86" s="62" t="str">
        <f t="shared" si="37"/>
        <v>VENCIDO</v>
      </c>
      <c r="Y86" s="113" t="s">
        <v>2017</v>
      </c>
      <c r="Z86" s="113" t="str">
        <f t="shared" si="38"/>
        <v>H34AF18</v>
      </c>
      <c r="AA86" s="113">
        <f t="shared" si="39"/>
        <v>1</v>
      </c>
      <c r="AB86" s="113" t="str">
        <f t="shared" si="40"/>
        <v>H34AF18 - 1</v>
      </c>
      <c r="AC86" s="37">
        <f t="shared" si="41"/>
        <v>1</v>
      </c>
      <c r="AD86" s="37">
        <f t="shared" si="42"/>
        <v>1</v>
      </c>
      <c r="AE86" s="37" t="str">
        <f t="shared" si="43"/>
        <v>H34AF18.</v>
      </c>
      <c r="AF86" s="37" t="str">
        <f t="shared" si="44"/>
        <v>H34AF18</v>
      </c>
      <c r="AG86" s="42"/>
      <c r="AH86" s="43"/>
      <c r="AI86" s="44"/>
      <c r="AJ86" s="14"/>
    </row>
    <row r="87" spans="1:36" s="15" customFormat="1" ht="300" customHeight="1" x14ac:dyDescent="0.2">
      <c r="A87" s="50">
        <v>40</v>
      </c>
      <c r="B87" s="147">
        <v>86</v>
      </c>
      <c r="C87" s="50"/>
      <c r="D87" s="51" t="s">
        <v>1440</v>
      </c>
      <c r="E87" s="52" t="s">
        <v>2159</v>
      </c>
      <c r="F87" s="67" t="s">
        <v>2414</v>
      </c>
      <c r="G87" s="67" t="s">
        <v>2170</v>
      </c>
      <c r="H87" s="127" t="s">
        <v>2171</v>
      </c>
      <c r="I87" s="130" t="s">
        <v>2172</v>
      </c>
      <c r="J87" s="130" t="s">
        <v>2173</v>
      </c>
      <c r="K87" s="133">
        <v>1</v>
      </c>
      <c r="L87" s="131">
        <v>43709</v>
      </c>
      <c r="M87" s="131">
        <v>43799</v>
      </c>
      <c r="N87" s="58">
        <f t="shared" si="31"/>
        <v>12.857142857142858</v>
      </c>
      <c r="O87" s="56" t="s">
        <v>2312</v>
      </c>
      <c r="P87" s="52"/>
      <c r="Q87" s="52"/>
      <c r="R87" s="59">
        <f t="shared" si="32"/>
        <v>0</v>
      </c>
      <c r="S87" s="60">
        <f t="shared" si="33"/>
        <v>0</v>
      </c>
      <c r="T87" s="60">
        <f t="shared" si="34"/>
        <v>0</v>
      </c>
      <c r="U87" s="60">
        <f t="shared" si="35"/>
        <v>12.857142857142858</v>
      </c>
      <c r="V87" s="61"/>
      <c r="W87" s="62" t="str">
        <f t="shared" si="36"/>
        <v>VENCIDO</v>
      </c>
      <c r="X87" s="62" t="str">
        <f t="shared" si="37"/>
        <v>VENCIDO</v>
      </c>
      <c r="Y87" s="113" t="s">
        <v>2017</v>
      </c>
      <c r="Z87" s="113" t="str">
        <f t="shared" si="38"/>
        <v>H35AF18</v>
      </c>
      <c r="AA87" s="113">
        <f t="shared" si="39"/>
        <v>1</v>
      </c>
      <c r="AB87" s="113" t="str">
        <f t="shared" ref="AB87:AB88" si="45">CONCATENATE(Z87," - ",AA87)</f>
        <v>H35AF18 - 1</v>
      </c>
      <c r="AC87" s="37">
        <f t="shared" si="41"/>
        <v>1</v>
      </c>
      <c r="AD87" s="37">
        <f t="shared" si="42"/>
        <v>1</v>
      </c>
      <c r="AE87" s="37" t="str">
        <f t="shared" si="43"/>
        <v>H35AF18.</v>
      </c>
      <c r="AF87" s="37" t="str">
        <f t="shared" si="44"/>
        <v>H35AF18</v>
      </c>
      <c r="AG87" s="42"/>
      <c r="AH87" s="43"/>
      <c r="AI87" s="44"/>
      <c r="AJ87" s="14"/>
    </row>
    <row r="88" spans="1:36" s="15" customFormat="1" ht="300" customHeight="1" x14ac:dyDescent="0.2">
      <c r="A88" s="50"/>
      <c r="B88" s="147">
        <v>87</v>
      </c>
      <c r="C88" s="50"/>
      <c r="D88" s="51" t="s">
        <v>1440</v>
      </c>
      <c r="E88" s="52" t="s">
        <v>2159</v>
      </c>
      <c r="F88" s="67" t="s">
        <v>2415</v>
      </c>
      <c r="G88" s="67" t="s">
        <v>2170</v>
      </c>
      <c r="H88" s="127" t="s">
        <v>2174</v>
      </c>
      <c r="I88" s="132" t="s">
        <v>2175</v>
      </c>
      <c r="J88" s="132" t="s">
        <v>2176</v>
      </c>
      <c r="K88" s="133">
        <v>8</v>
      </c>
      <c r="L88" s="131">
        <v>43718</v>
      </c>
      <c r="M88" s="131">
        <v>44012</v>
      </c>
      <c r="N88" s="58">
        <f t="shared" si="31"/>
        <v>42</v>
      </c>
      <c r="O88" s="52" t="s">
        <v>2312</v>
      </c>
      <c r="P88" s="52"/>
      <c r="Q88" s="52"/>
      <c r="R88" s="59">
        <f t="shared" si="32"/>
        <v>0</v>
      </c>
      <c r="S88" s="60">
        <f t="shared" si="33"/>
        <v>0</v>
      </c>
      <c r="T88" s="60">
        <f t="shared" si="34"/>
        <v>0</v>
      </c>
      <c r="U88" s="60">
        <f t="shared" si="35"/>
        <v>0</v>
      </c>
      <c r="V88" s="61"/>
      <c r="W88" s="62" t="str">
        <f t="shared" si="36"/>
        <v>EN TERMINO</v>
      </c>
      <c r="X88" s="62" t="str">
        <f t="shared" si="37"/>
        <v/>
      </c>
      <c r="Y88" s="113" t="s">
        <v>2017</v>
      </c>
      <c r="Z88" s="113" t="str">
        <f t="shared" si="38"/>
        <v>H35AF18</v>
      </c>
      <c r="AA88" s="113">
        <f t="shared" si="39"/>
        <v>2</v>
      </c>
      <c r="AB88" s="113" t="str">
        <f t="shared" si="45"/>
        <v>H35AF18 - 2</v>
      </c>
      <c r="AC88" s="37">
        <f t="shared" si="41"/>
        <v>3</v>
      </c>
      <c r="AD88" s="37">
        <f t="shared" ref="AD88:AD89" si="46">IF(AA89=AA88+1,MIN(AC88,AD89),AC88)</f>
        <v>2</v>
      </c>
      <c r="AE88" s="37" t="str">
        <f t="shared" si="43"/>
        <v>H35AF18.</v>
      </c>
      <c r="AF88" s="37" t="str">
        <f t="shared" si="44"/>
        <v>H35AF18</v>
      </c>
      <c r="AG88" s="42"/>
      <c r="AH88" s="43"/>
      <c r="AI88" s="44"/>
      <c r="AJ88" s="14"/>
    </row>
    <row r="89" spans="1:36" s="15" customFormat="1" ht="300" customHeight="1" x14ac:dyDescent="0.2">
      <c r="A89" s="50"/>
      <c r="B89" s="147">
        <v>88</v>
      </c>
      <c r="C89" s="50"/>
      <c r="D89" s="51" t="s">
        <v>1440</v>
      </c>
      <c r="E89" s="52" t="s">
        <v>2159</v>
      </c>
      <c r="F89" s="67" t="s">
        <v>2416</v>
      </c>
      <c r="G89" s="67" t="s">
        <v>2170</v>
      </c>
      <c r="H89" s="127" t="s">
        <v>2177</v>
      </c>
      <c r="I89" s="130" t="s">
        <v>2178</v>
      </c>
      <c r="J89" s="130" t="s">
        <v>2179</v>
      </c>
      <c r="K89" s="133">
        <v>1</v>
      </c>
      <c r="L89" s="131">
        <v>43713</v>
      </c>
      <c r="M89" s="131">
        <v>43830</v>
      </c>
      <c r="N89" s="58">
        <f t="shared" si="31"/>
        <v>16.714285714285715</v>
      </c>
      <c r="O89" s="56" t="s">
        <v>2312</v>
      </c>
      <c r="P89" s="52"/>
      <c r="Q89" s="52"/>
      <c r="R89" s="59">
        <f t="shared" si="32"/>
        <v>0</v>
      </c>
      <c r="S89" s="60">
        <f t="shared" si="33"/>
        <v>0</v>
      </c>
      <c r="T89" s="60">
        <f t="shared" si="34"/>
        <v>0</v>
      </c>
      <c r="U89" s="60">
        <f t="shared" si="35"/>
        <v>16.714285714285715</v>
      </c>
      <c r="V89" s="61"/>
      <c r="W89" s="62" t="str">
        <f t="shared" si="36"/>
        <v>PRÓXIMO A VENCER</v>
      </c>
      <c r="X89" s="62" t="str">
        <f t="shared" si="37"/>
        <v/>
      </c>
      <c r="Y89" s="113" t="s">
        <v>2017</v>
      </c>
      <c r="Z89" s="113" t="str">
        <f t="shared" si="38"/>
        <v>H35AF18</v>
      </c>
      <c r="AA89" s="113">
        <f t="shared" si="39"/>
        <v>3</v>
      </c>
      <c r="AB89" s="113" t="str">
        <f t="shared" si="40"/>
        <v>H35AF18 - 3</v>
      </c>
      <c r="AC89" s="37">
        <f t="shared" si="41"/>
        <v>2</v>
      </c>
      <c r="AD89" s="37">
        <f t="shared" si="46"/>
        <v>2</v>
      </c>
      <c r="AE89" s="37" t="str">
        <f t="shared" si="43"/>
        <v>H35AF18.</v>
      </c>
      <c r="AF89" s="37" t="str">
        <f t="shared" si="44"/>
        <v>H35AF18</v>
      </c>
      <c r="AG89" s="42"/>
      <c r="AH89" s="43"/>
      <c r="AI89" s="44"/>
      <c r="AJ89" s="14"/>
    </row>
    <row r="90" spans="1:36" s="15" customFormat="1" ht="300" customHeight="1" x14ac:dyDescent="0.2">
      <c r="A90" s="50">
        <v>41</v>
      </c>
      <c r="B90" s="147">
        <v>89</v>
      </c>
      <c r="C90" s="50"/>
      <c r="D90" s="51" t="s">
        <v>1440</v>
      </c>
      <c r="E90" s="52" t="s">
        <v>2159</v>
      </c>
      <c r="F90" s="67" t="s">
        <v>2180</v>
      </c>
      <c r="G90" s="67" t="s">
        <v>2181</v>
      </c>
      <c r="H90" s="65" t="s">
        <v>2182</v>
      </c>
      <c r="I90" s="65" t="s">
        <v>2183</v>
      </c>
      <c r="J90" s="65" t="s">
        <v>1035</v>
      </c>
      <c r="K90" s="64">
        <v>1</v>
      </c>
      <c r="L90" s="125">
        <v>43690</v>
      </c>
      <c r="M90" s="125">
        <v>43800</v>
      </c>
      <c r="N90" s="58">
        <f t="shared" si="31"/>
        <v>15.714285714285714</v>
      </c>
      <c r="O90" s="52" t="s">
        <v>1028</v>
      </c>
      <c r="P90" s="52"/>
      <c r="Q90" s="52"/>
      <c r="R90" s="59">
        <f t="shared" si="32"/>
        <v>0</v>
      </c>
      <c r="S90" s="60">
        <f t="shared" si="33"/>
        <v>0</v>
      </c>
      <c r="T90" s="60">
        <f t="shared" si="34"/>
        <v>0</v>
      </c>
      <c r="U90" s="60">
        <f t="shared" si="35"/>
        <v>15.714285714285714</v>
      </c>
      <c r="V90" s="61"/>
      <c r="W90" s="62" t="str">
        <f t="shared" si="36"/>
        <v>VENCIDO</v>
      </c>
      <c r="X90" s="62" t="str">
        <f t="shared" si="37"/>
        <v>VENCIDO</v>
      </c>
      <c r="Y90" s="113" t="s">
        <v>2017</v>
      </c>
      <c r="Z90" s="113" t="str">
        <f t="shared" si="38"/>
        <v>H36AF18</v>
      </c>
      <c r="AA90" s="113">
        <f t="shared" si="39"/>
        <v>1</v>
      </c>
      <c r="AB90" s="113" t="str">
        <f t="shared" si="40"/>
        <v>H36AF18 - 1</v>
      </c>
      <c r="AC90" s="37">
        <f t="shared" si="41"/>
        <v>1</v>
      </c>
      <c r="AD90" s="37">
        <f t="shared" si="42"/>
        <v>1</v>
      </c>
      <c r="AE90" s="37" t="str">
        <f t="shared" si="43"/>
        <v>H36AF18.</v>
      </c>
      <c r="AF90" s="37" t="str">
        <f t="shared" si="44"/>
        <v>H36AF18</v>
      </c>
      <c r="AG90" s="42"/>
      <c r="AH90" s="43"/>
      <c r="AI90" s="44"/>
      <c r="AJ90" s="14"/>
    </row>
    <row r="91" spans="1:36" s="15" customFormat="1" ht="300" customHeight="1" x14ac:dyDescent="0.2">
      <c r="A91" s="50">
        <v>42</v>
      </c>
      <c r="B91" s="147">
        <v>90</v>
      </c>
      <c r="C91" s="50"/>
      <c r="D91" s="68" t="s">
        <v>2158</v>
      </c>
      <c r="E91" s="52" t="s">
        <v>2159</v>
      </c>
      <c r="F91" s="67" t="s">
        <v>2184</v>
      </c>
      <c r="G91" s="67" t="s">
        <v>2185</v>
      </c>
      <c r="H91" s="69" t="s">
        <v>2162</v>
      </c>
      <c r="I91" s="69" t="s">
        <v>2163</v>
      </c>
      <c r="J91" s="69" t="s">
        <v>2164</v>
      </c>
      <c r="K91" s="68">
        <v>1</v>
      </c>
      <c r="L91" s="126">
        <v>43690</v>
      </c>
      <c r="M91" s="126">
        <v>43768</v>
      </c>
      <c r="N91" s="58">
        <f t="shared" si="31"/>
        <v>11.142857142857142</v>
      </c>
      <c r="O91" s="52" t="s">
        <v>1028</v>
      </c>
      <c r="P91" s="52"/>
      <c r="Q91" s="52"/>
      <c r="R91" s="59">
        <f t="shared" si="32"/>
        <v>0</v>
      </c>
      <c r="S91" s="60">
        <f t="shared" si="33"/>
        <v>0</v>
      </c>
      <c r="T91" s="60">
        <f t="shared" si="34"/>
        <v>0</v>
      </c>
      <c r="U91" s="60">
        <f t="shared" si="35"/>
        <v>11.142857142857142</v>
      </c>
      <c r="V91" s="61"/>
      <c r="W91" s="62" t="str">
        <f t="shared" si="36"/>
        <v>VENCIDO</v>
      </c>
      <c r="X91" s="62" t="str">
        <f t="shared" si="37"/>
        <v>VENCIDO</v>
      </c>
      <c r="Y91" s="113" t="s">
        <v>2017</v>
      </c>
      <c r="Z91" s="113" t="str">
        <f t="shared" si="38"/>
        <v>H37AF18</v>
      </c>
      <c r="AA91" s="113">
        <f t="shared" si="39"/>
        <v>1</v>
      </c>
      <c r="AB91" s="113" t="str">
        <f t="shared" si="40"/>
        <v>H37AF18 - 1</v>
      </c>
      <c r="AC91" s="37">
        <f t="shared" si="41"/>
        <v>1</v>
      </c>
      <c r="AD91" s="37">
        <f t="shared" si="42"/>
        <v>1</v>
      </c>
      <c r="AE91" s="37" t="str">
        <f t="shared" si="43"/>
        <v>H37AF18.</v>
      </c>
      <c r="AF91" s="37" t="str">
        <f t="shared" si="44"/>
        <v>H37AF18</v>
      </c>
      <c r="AG91" s="42"/>
      <c r="AH91" s="43"/>
      <c r="AI91" s="44"/>
      <c r="AJ91" s="14"/>
    </row>
    <row r="92" spans="1:36" s="15" customFormat="1" ht="300" customHeight="1" x14ac:dyDescent="0.2">
      <c r="A92" s="50">
        <v>43</v>
      </c>
      <c r="B92" s="147">
        <v>91</v>
      </c>
      <c r="C92" s="50"/>
      <c r="D92" s="68" t="s">
        <v>2158</v>
      </c>
      <c r="E92" s="52" t="s">
        <v>2159</v>
      </c>
      <c r="F92" s="67" t="s">
        <v>2186</v>
      </c>
      <c r="G92" s="67" t="s">
        <v>2187</v>
      </c>
      <c r="H92" s="69" t="s">
        <v>2162</v>
      </c>
      <c r="I92" s="69" t="s">
        <v>2163</v>
      </c>
      <c r="J92" s="69" t="s">
        <v>2164</v>
      </c>
      <c r="K92" s="68">
        <v>1</v>
      </c>
      <c r="L92" s="126">
        <v>43690</v>
      </c>
      <c r="M92" s="126">
        <v>43768</v>
      </c>
      <c r="N92" s="58">
        <f t="shared" si="31"/>
        <v>11.142857142857142</v>
      </c>
      <c r="O92" s="52" t="s">
        <v>1028</v>
      </c>
      <c r="P92" s="52"/>
      <c r="Q92" s="52"/>
      <c r="R92" s="59">
        <f t="shared" si="32"/>
        <v>0</v>
      </c>
      <c r="S92" s="60">
        <f t="shared" si="33"/>
        <v>0</v>
      </c>
      <c r="T92" s="60">
        <f t="shared" si="34"/>
        <v>0</v>
      </c>
      <c r="U92" s="60">
        <f t="shared" si="35"/>
        <v>11.142857142857142</v>
      </c>
      <c r="V92" s="61"/>
      <c r="W92" s="62" t="str">
        <f t="shared" si="36"/>
        <v>VENCIDO</v>
      </c>
      <c r="X92" s="62" t="str">
        <f t="shared" si="37"/>
        <v>VENCIDO</v>
      </c>
      <c r="Y92" s="113" t="s">
        <v>2017</v>
      </c>
      <c r="Z92" s="113" t="str">
        <f t="shared" si="38"/>
        <v>H38AF18</v>
      </c>
      <c r="AA92" s="113">
        <f t="shared" si="39"/>
        <v>1</v>
      </c>
      <c r="AB92" s="113" t="str">
        <f t="shared" si="40"/>
        <v>H38AF18 - 1</v>
      </c>
      <c r="AC92" s="37">
        <f t="shared" si="41"/>
        <v>1</v>
      </c>
      <c r="AD92" s="37">
        <f t="shared" si="42"/>
        <v>1</v>
      </c>
      <c r="AE92" s="37" t="str">
        <f t="shared" si="43"/>
        <v>H38AF18.</v>
      </c>
      <c r="AF92" s="37" t="str">
        <f t="shared" si="44"/>
        <v>H38AF18</v>
      </c>
      <c r="AG92" s="42"/>
      <c r="AH92" s="43"/>
      <c r="AI92" s="44"/>
      <c r="AJ92" s="14"/>
    </row>
    <row r="93" spans="1:36" s="15" customFormat="1" ht="300" customHeight="1" x14ac:dyDescent="0.2">
      <c r="A93" s="50">
        <v>44</v>
      </c>
      <c r="B93" s="147">
        <v>92</v>
      </c>
      <c r="C93" s="50"/>
      <c r="D93" s="68" t="s">
        <v>2158</v>
      </c>
      <c r="E93" s="52" t="s">
        <v>2159</v>
      </c>
      <c r="F93" s="67" t="s">
        <v>2417</v>
      </c>
      <c r="G93" s="67" t="s">
        <v>2188</v>
      </c>
      <c r="H93" s="127" t="s">
        <v>2189</v>
      </c>
      <c r="I93" s="134" t="s">
        <v>2190</v>
      </c>
      <c r="J93" s="127" t="s">
        <v>2191</v>
      </c>
      <c r="K93" s="135">
        <v>1</v>
      </c>
      <c r="L93" s="131">
        <v>43690</v>
      </c>
      <c r="M93" s="131">
        <v>43830</v>
      </c>
      <c r="N93" s="58">
        <f t="shared" si="31"/>
        <v>20</v>
      </c>
      <c r="O93" s="52" t="s">
        <v>2313</v>
      </c>
      <c r="P93" s="52"/>
      <c r="Q93" s="52"/>
      <c r="R93" s="59">
        <f t="shared" si="32"/>
        <v>0</v>
      </c>
      <c r="S93" s="60">
        <f t="shared" si="33"/>
        <v>0</v>
      </c>
      <c r="T93" s="60">
        <f t="shared" si="34"/>
        <v>0</v>
      </c>
      <c r="U93" s="60">
        <f t="shared" si="35"/>
        <v>20</v>
      </c>
      <c r="V93" s="61"/>
      <c r="W93" s="62" t="str">
        <f t="shared" si="36"/>
        <v>PRÓXIMO A VENCER</v>
      </c>
      <c r="X93" s="62" t="str">
        <f t="shared" si="37"/>
        <v>PRÓXIMO A VENCER</v>
      </c>
      <c r="Y93" s="113" t="s">
        <v>2017</v>
      </c>
      <c r="Z93" s="113" t="str">
        <f t="shared" si="38"/>
        <v>H39AF18</v>
      </c>
      <c r="AA93" s="113">
        <f t="shared" si="39"/>
        <v>1</v>
      </c>
      <c r="AB93" s="113" t="str">
        <f t="shared" si="40"/>
        <v>H39AF18 - 1</v>
      </c>
      <c r="AC93" s="37">
        <f t="shared" si="41"/>
        <v>2</v>
      </c>
      <c r="AD93" s="37">
        <f t="shared" si="42"/>
        <v>2</v>
      </c>
      <c r="AE93" s="37" t="str">
        <f t="shared" si="43"/>
        <v>H39AF18.</v>
      </c>
      <c r="AF93" s="37" t="str">
        <f t="shared" si="44"/>
        <v>H39AF18</v>
      </c>
      <c r="AG93" s="42"/>
      <c r="AH93" s="43"/>
      <c r="AI93" s="44"/>
      <c r="AJ93" s="14"/>
    </row>
    <row r="94" spans="1:36" s="15" customFormat="1" ht="300" customHeight="1" x14ac:dyDescent="0.2">
      <c r="A94" s="50"/>
      <c r="B94" s="147">
        <v>93</v>
      </c>
      <c r="C94" s="50"/>
      <c r="D94" s="50" t="s">
        <v>2158</v>
      </c>
      <c r="E94" s="52" t="s">
        <v>2159</v>
      </c>
      <c r="F94" s="67" t="s">
        <v>2418</v>
      </c>
      <c r="G94" s="67" t="s">
        <v>2188</v>
      </c>
      <c r="H94" s="136" t="s">
        <v>2192</v>
      </c>
      <c r="I94" s="137" t="s">
        <v>2193</v>
      </c>
      <c r="J94" s="138" t="s">
        <v>2194</v>
      </c>
      <c r="K94" s="139">
        <v>1</v>
      </c>
      <c r="L94" s="131">
        <v>43690</v>
      </c>
      <c r="M94" s="131">
        <v>43830</v>
      </c>
      <c r="N94" s="58">
        <f t="shared" si="31"/>
        <v>20</v>
      </c>
      <c r="O94" s="56" t="s">
        <v>2312</v>
      </c>
      <c r="P94" s="52"/>
      <c r="Q94" s="52"/>
      <c r="R94" s="59">
        <f t="shared" si="32"/>
        <v>0</v>
      </c>
      <c r="S94" s="60">
        <f t="shared" si="33"/>
        <v>0</v>
      </c>
      <c r="T94" s="60">
        <f t="shared" si="34"/>
        <v>0</v>
      </c>
      <c r="U94" s="60">
        <f t="shared" si="35"/>
        <v>20</v>
      </c>
      <c r="V94" s="61"/>
      <c r="W94" s="62" t="str">
        <f t="shared" si="36"/>
        <v>PRÓXIMO A VENCER</v>
      </c>
      <c r="X94" s="62" t="str">
        <f t="shared" si="37"/>
        <v/>
      </c>
      <c r="Y94" s="113" t="s">
        <v>2017</v>
      </c>
      <c r="Z94" s="113" t="str">
        <f t="shared" si="38"/>
        <v>H39AF18</v>
      </c>
      <c r="AA94" s="113">
        <f t="shared" si="39"/>
        <v>2</v>
      </c>
      <c r="AB94" s="113" t="str">
        <f t="shared" si="40"/>
        <v>H39AF18 - 2</v>
      </c>
      <c r="AC94" s="37">
        <f t="shared" si="41"/>
        <v>2</v>
      </c>
      <c r="AD94" s="37">
        <f t="shared" si="42"/>
        <v>2</v>
      </c>
      <c r="AE94" s="37" t="str">
        <f t="shared" si="43"/>
        <v>H39AF18.</v>
      </c>
      <c r="AF94" s="37" t="str">
        <f t="shared" si="44"/>
        <v>H39AF18</v>
      </c>
      <c r="AG94" s="42"/>
      <c r="AH94" s="43"/>
      <c r="AI94" s="44"/>
      <c r="AJ94" s="14"/>
    </row>
    <row r="95" spans="1:36" s="15" customFormat="1" ht="300" customHeight="1" x14ac:dyDescent="0.2">
      <c r="A95" s="50">
        <v>45</v>
      </c>
      <c r="B95" s="147">
        <v>94</v>
      </c>
      <c r="C95" s="50"/>
      <c r="D95" s="50" t="s">
        <v>1971</v>
      </c>
      <c r="E95" s="52" t="s">
        <v>2159</v>
      </c>
      <c r="F95" s="67" t="s">
        <v>2195</v>
      </c>
      <c r="G95" s="67" t="s">
        <v>2196</v>
      </c>
      <c r="H95" s="127" t="s">
        <v>2197</v>
      </c>
      <c r="I95" s="127" t="s">
        <v>2198</v>
      </c>
      <c r="J95" s="127" t="s">
        <v>2199</v>
      </c>
      <c r="K95" s="133">
        <v>1</v>
      </c>
      <c r="L95" s="131">
        <v>43709</v>
      </c>
      <c r="M95" s="131">
        <v>43830</v>
      </c>
      <c r="N95" s="58">
        <f t="shared" si="31"/>
        <v>17.285714285714285</v>
      </c>
      <c r="O95" s="56" t="s">
        <v>2312</v>
      </c>
      <c r="P95" s="52"/>
      <c r="Q95" s="52"/>
      <c r="R95" s="59">
        <f t="shared" si="32"/>
        <v>0</v>
      </c>
      <c r="S95" s="60">
        <f t="shared" si="33"/>
        <v>0</v>
      </c>
      <c r="T95" s="60">
        <f t="shared" si="34"/>
        <v>0</v>
      </c>
      <c r="U95" s="60">
        <f t="shared" si="35"/>
        <v>17.285714285714285</v>
      </c>
      <c r="V95" s="61"/>
      <c r="W95" s="62" t="str">
        <f t="shared" si="36"/>
        <v>PRÓXIMO A VENCER</v>
      </c>
      <c r="X95" s="62" t="str">
        <f t="shared" si="37"/>
        <v>PRÓXIMO A VENCER</v>
      </c>
      <c r="Y95" s="113" t="s">
        <v>2017</v>
      </c>
      <c r="Z95" s="113" t="str">
        <f t="shared" si="38"/>
        <v>H40AF18</v>
      </c>
      <c r="AA95" s="113">
        <f t="shared" si="39"/>
        <v>1</v>
      </c>
      <c r="AB95" s="113" t="str">
        <f t="shared" si="40"/>
        <v>H40AF18 - 1</v>
      </c>
      <c r="AC95" s="37">
        <f t="shared" si="41"/>
        <v>2</v>
      </c>
      <c r="AD95" s="37">
        <f t="shared" si="42"/>
        <v>2</v>
      </c>
      <c r="AE95" s="37" t="str">
        <f t="shared" si="43"/>
        <v>H40AF18.</v>
      </c>
      <c r="AF95" s="37" t="str">
        <f t="shared" si="44"/>
        <v>H40AF18</v>
      </c>
      <c r="AG95" s="42"/>
      <c r="AH95" s="43"/>
      <c r="AI95" s="44"/>
      <c r="AJ95" s="14"/>
    </row>
    <row r="96" spans="1:36" s="15" customFormat="1" ht="300" customHeight="1" x14ac:dyDescent="0.2">
      <c r="A96" s="50">
        <v>46</v>
      </c>
      <c r="B96" s="147">
        <v>95</v>
      </c>
      <c r="C96" s="50"/>
      <c r="D96" s="68" t="s">
        <v>1440</v>
      </c>
      <c r="E96" s="52" t="s">
        <v>2159</v>
      </c>
      <c r="F96" s="67" t="s">
        <v>2419</v>
      </c>
      <c r="G96" s="67" t="s">
        <v>2200</v>
      </c>
      <c r="H96" s="65" t="s">
        <v>2201</v>
      </c>
      <c r="I96" s="65" t="s">
        <v>2202</v>
      </c>
      <c r="J96" s="65" t="s">
        <v>2048</v>
      </c>
      <c r="K96" s="64">
        <v>1</v>
      </c>
      <c r="L96" s="125">
        <v>43690</v>
      </c>
      <c r="M96" s="125">
        <v>44055</v>
      </c>
      <c r="N96" s="58">
        <f t="shared" si="31"/>
        <v>52.142857142857146</v>
      </c>
      <c r="O96" s="52" t="s">
        <v>1028</v>
      </c>
      <c r="P96" s="52"/>
      <c r="Q96" s="52"/>
      <c r="R96" s="59">
        <f t="shared" si="32"/>
        <v>0</v>
      </c>
      <c r="S96" s="60">
        <f t="shared" si="33"/>
        <v>0</v>
      </c>
      <c r="T96" s="60">
        <f t="shared" si="34"/>
        <v>0</v>
      </c>
      <c r="U96" s="60">
        <f t="shared" si="35"/>
        <v>0</v>
      </c>
      <c r="V96" s="61"/>
      <c r="W96" s="62" t="str">
        <f t="shared" si="36"/>
        <v>EN TERMINO</v>
      </c>
      <c r="X96" s="62" t="str">
        <f t="shared" si="37"/>
        <v>VENCIDO</v>
      </c>
      <c r="Y96" s="113" t="s">
        <v>2017</v>
      </c>
      <c r="Z96" s="113" t="str">
        <f t="shared" si="38"/>
        <v>H41AF18</v>
      </c>
      <c r="AA96" s="113">
        <f t="shared" si="39"/>
        <v>1</v>
      </c>
      <c r="AB96" s="113" t="str">
        <f t="shared" si="40"/>
        <v>H41AF18 - 1</v>
      </c>
      <c r="AC96" s="37">
        <f t="shared" si="41"/>
        <v>3</v>
      </c>
      <c r="AD96" s="37">
        <f t="shared" si="42"/>
        <v>1</v>
      </c>
      <c r="AE96" s="37" t="str">
        <f t="shared" si="43"/>
        <v>H41AF18.</v>
      </c>
      <c r="AF96" s="37" t="str">
        <f t="shared" si="44"/>
        <v>H41AF18</v>
      </c>
      <c r="AG96" s="42"/>
      <c r="AH96" s="43"/>
      <c r="AI96" s="44"/>
      <c r="AJ96" s="14"/>
    </row>
    <row r="97" spans="1:36" s="15" customFormat="1" ht="300" customHeight="1" x14ac:dyDescent="0.2">
      <c r="A97" s="50"/>
      <c r="B97" s="147">
        <v>96</v>
      </c>
      <c r="C97" s="50"/>
      <c r="D97" s="68" t="s">
        <v>1440</v>
      </c>
      <c r="E97" s="52" t="s">
        <v>2159</v>
      </c>
      <c r="F97" s="67" t="s">
        <v>2420</v>
      </c>
      <c r="G97" s="67" t="s">
        <v>2200</v>
      </c>
      <c r="H97" s="65" t="s">
        <v>2203</v>
      </c>
      <c r="I97" s="65" t="s">
        <v>2204</v>
      </c>
      <c r="J97" s="65" t="s">
        <v>2205</v>
      </c>
      <c r="K97" s="64">
        <v>1</v>
      </c>
      <c r="L97" s="125">
        <v>43690</v>
      </c>
      <c r="M97" s="125">
        <v>43769</v>
      </c>
      <c r="N97" s="58">
        <f t="shared" si="31"/>
        <v>11.285714285714286</v>
      </c>
      <c r="O97" s="52" t="s">
        <v>1028</v>
      </c>
      <c r="P97" s="52"/>
      <c r="Q97" s="52"/>
      <c r="R97" s="59">
        <f t="shared" si="32"/>
        <v>0</v>
      </c>
      <c r="S97" s="60">
        <f t="shared" si="33"/>
        <v>0</v>
      </c>
      <c r="T97" s="60">
        <f t="shared" si="34"/>
        <v>0</v>
      </c>
      <c r="U97" s="60">
        <f t="shared" si="35"/>
        <v>11.285714285714286</v>
      </c>
      <c r="V97" s="61"/>
      <c r="W97" s="62" t="str">
        <f t="shared" si="36"/>
        <v>VENCIDO</v>
      </c>
      <c r="X97" s="62" t="str">
        <f t="shared" si="37"/>
        <v/>
      </c>
      <c r="Y97" s="113" t="s">
        <v>2017</v>
      </c>
      <c r="Z97" s="113" t="str">
        <f t="shared" si="38"/>
        <v>H41AF18</v>
      </c>
      <c r="AA97" s="113">
        <f t="shared" si="39"/>
        <v>2</v>
      </c>
      <c r="AB97" s="113" t="str">
        <f t="shared" si="40"/>
        <v>H41AF18 - 2</v>
      </c>
      <c r="AC97" s="37">
        <f t="shared" si="41"/>
        <v>1</v>
      </c>
      <c r="AD97" s="37">
        <f t="shared" si="42"/>
        <v>1</v>
      </c>
      <c r="AE97" s="37" t="str">
        <f t="shared" si="43"/>
        <v>H41AF18.</v>
      </c>
      <c r="AF97" s="37" t="str">
        <f t="shared" si="44"/>
        <v>H41AF18</v>
      </c>
      <c r="AG97" s="42"/>
      <c r="AH97" s="43"/>
      <c r="AI97" s="44"/>
      <c r="AJ97" s="14"/>
    </row>
    <row r="98" spans="1:36" s="15" customFormat="1" ht="300" customHeight="1" x14ac:dyDescent="0.2">
      <c r="A98" s="50">
        <v>47</v>
      </c>
      <c r="B98" s="147">
        <v>97</v>
      </c>
      <c r="C98" s="50"/>
      <c r="D98" s="68" t="s">
        <v>1971</v>
      </c>
      <c r="E98" s="52" t="s">
        <v>2159</v>
      </c>
      <c r="F98" s="67" t="s">
        <v>2421</v>
      </c>
      <c r="G98" s="67" t="s">
        <v>2206</v>
      </c>
      <c r="H98" s="65" t="s">
        <v>2207</v>
      </c>
      <c r="I98" s="64" t="s">
        <v>2202</v>
      </c>
      <c r="J98" s="64" t="s">
        <v>2048</v>
      </c>
      <c r="K98" s="64">
        <v>1</v>
      </c>
      <c r="L98" s="125">
        <v>43690</v>
      </c>
      <c r="M98" s="125">
        <v>44055</v>
      </c>
      <c r="N98" s="58">
        <f t="shared" si="31"/>
        <v>52.142857142857146</v>
      </c>
      <c r="O98" s="52" t="s">
        <v>1028</v>
      </c>
      <c r="P98" s="52">
        <v>1</v>
      </c>
      <c r="Q98" s="52"/>
      <c r="R98" s="59">
        <f t="shared" si="32"/>
        <v>100</v>
      </c>
      <c r="S98" s="60">
        <f t="shared" si="33"/>
        <v>52.142857142857146</v>
      </c>
      <c r="T98" s="60">
        <f t="shared" si="34"/>
        <v>0</v>
      </c>
      <c r="U98" s="60">
        <f t="shared" si="35"/>
        <v>0</v>
      </c>
      <c r="V98" s="61"/>
      <c r="W98" s="62" t="str">
        <f t="shared" si="36"/>
        <v>CUMPLIDO</v>
      </c>
      <c r="X98" s="62" t="str">
        <f t="shared" si="37"/>
        <v>PRÓXIMO A VENCER</v>
      </c>
      <c r="Y98" s="113" t="s">
        <v>2017</v>
      </c>
      <c r="Z98" s="113" t="str">
        <f t="shared" si="38"/>
        <v>H42AF18</v>
      </c>
      <c r="AA98" s="113">
        <f t="shared" si="39"/>
        <v>1</v>
      </c>
      <c r="AB98" s="113" t="str">
        <f t="shared" si="40"/>
        <v>H42AF18 - 1</v>
      </c>
      <c r="AC98" s="37">
        <f t="shared" si="41"/>
        <v>5</v>
      </c>
      <c r="AD98" s="37">
        <f t="shared" si="42"/>
        <v>2</v>
      </c>
      <c r="AE98" s="37" t="str">
        <f t="shared" si="43"/>
        <v>H42AF18.</v>
      </c>
      <c r="AF98" s="37" t="str">
        <f t="shared" si="44"/>
        <v>H42AF18</v>
      </c>
      <c r="AG98" s="42"/>
      <c r="AH98" s="43"/>
      <c r="AI98" s="44"/>
      <c r="AJ98" s="14"/>
    </row>
    <row r="99" spans="1:36" s="15" customFormat="1" ht="300" customHeight="1" x14ac:dyDescent="0.2">
      <c r="A99" s="50"/>
      <c r="B99" s="147">
        <v>98</v>
      </c>
      <c r="C99" s="50"/>
      <c r="D99" s="68" t="s">
        <v>1971</v>
      </c>
      <c r="E99" s="52" t="s">
        <v>2159</v>
      </c>
      <c r="F99" s="67" t="s">
        <v>2422</v>
      </c>
      <c r="G99" s="67" t="s">
        <v>2206</v>
      </c>
      <c r="H99" s="65" t="s">
        <v>2208</v>
      </c>
      <c r="I99" s="65" t="s">
        <v>2209</v>
      </c>
      <c r="J99" s="65" t="s">
        <v>2210</v>
      </c>
      <c r="K99" s="64">
        <v>1</v>
      </c>
      <c r="L99" s="125">
        <v>43690</v>
      </c>
      <c r="M99" s="125">
        <v>43830</v>
      </c>
      <c r="N99" s="58">
        <f t="shared" si="31"/>
        <v>20</v>
      </c>
      <c r="O99" s="52" t="s">
        <v>1028</v>
      </c>
      <c r="P99" s="52"/>
      <c r="Q99" s="52"/>
      <c r="R99" s="59">
        <f t="shared" si="32"/>
        <v>0</v>
      </c>
      <c r="S99" s="60">
        <f t="shared" si="33"/>
        <v>0</v>
      </c>
      <c r="T99" s="60">
        <f t="shared" si="34"/>
        <v>0</v>
      </c>
      <c r="U99" s="60">
        <f t="shared" si="35"/>
        <v>20</v>
      </c>
      <c r="V99" s="61"/>
      <c r="W99" s="62" t="str">
        <f t="shared" si="36"/>
        <v>PRÓXIMO A VENCER</v>
      </c>
      <c r="X99" s="62" t="str">
        <f t="shared" si="37"/>
        <v/>
      </c>
      <c r="Y99" s="113" t="s">
        <v>2017</v>
      </c>
      <c r="Z99" s="113" t="str">
        <f t="shared" si="38"/>
        <v>H42AF18</v>
      </c>
      <c r="AA99" s="113">
        <f t="shared" si="39"/>
        <v>2</v>
      </c>
      <c r="AB99" s="113" t="str">
        <f t="shared" si="40"/>
        <v>H42AF18 - 2</v>
      </c>
      <c r="AC99" s="37">
        <f t="shared" si="41"/>
        <v>2</v>
      </c>
      <c r="AD99" s="37">
        <f t="shared" si="42"/>
        <v>2</v>
      </c>
      <c r="AE99" s="37" t="str">
        <f t="shared" si="43"/>
        <v>H42AF18.</v>
      </c>
      <c r="AF99" s="37" t="str">
        <f t="shared" si="44"/>
        <v>H42AF18</v>
      </c>
      <c r="AG99" s="42"/>
      <c r="AH99" s="43"/>
      <c r="AI99" s="44"/>
      <c r="AJ99" s="14"/>
    </row>
    <row r="100" spans="1:36" s="15" customFormat="1" ht="300" customHeight="1" x14ac:dyDescent="0.2">
      <c r="A100" s="50">
        <v>48</v>
      </c>
      <c r="B100" s="147">
        <v>99</v>
      </c>
      <c r="C100" s="50"/>
      <c r="D100" s="68" t="s">
        <v>1440</v>
      </c>
      <c r="E100" s="52" t="s">
        <v>2159</v>
      </c>
      <c r="F100" s="67" t="s">
        <v>2211</v>
      </c>
      <c r="G100" s="67" t="s">
        <v>2212</v>
      </c>
      <c r="H100" s="65" t="s">
        <v>2213</v>
      </c>
      <c r="I100" s="65" t="s">
        <v>2214</v>
      </c>
      <c r="J100" s="65" t="s">
        <v>2215</v>
      </c>
      <c r="K100" s="64">
        <v>1</v>
      </c>
      <c r="L100" s="125">
        <v>43690</v>
      </c>
      <c r="M100" s="125">
        <v>43830</v>
      </c>
      <c r="N100" s="58">
        <f t="shared" si="31"/>
        <v>20</v>
      </c>
      <c r="O100" s="52" t="s">
        <v>1028</v>
      </c>
      <c r="P100" s="52"/>
      <c r="Q100" s="52"/>
      <c r="R100" s="59">
        <f t="shared" si="32"/>
        <v>0</v>
      </c>
      <c r="S100" s="60">
        <f t="shared" si="33"/>
        <v>0</v>
      </c>
      <c r="T100" s="60">
        <f t="shared" si="34"/>
        <v>0</v>
      </c>
      <c r="U100" s="60">
        <f t="shared" si="35"/>
        <v>20</v>
      </c>
      <c r="V100" s="61"/>
      <c r="W100" s="62" t="str">
        <f t="shared" si="36"/>
        <v>PRÓXIMO A VENCER</v>
      </c>
      <c r="X100" s="62" t="str">
        <f t="shared" si="37"/>
        <v>PRÓXIMO A VENCER</v>
      </c>
      <c r="Y100" s="113" t="s">
        <v>2017</v>
      </c>
      <c r="Z100" s="113" t="str">
        <f t="shared" si="38"/>
        <v>H43AF18</v>
      </c>
      <c r="AA100" s="113">
        <f t="shared" si="39"/>
        <v>1</v>
      </c>
      <c r="AB100" s="113" t="str">
        <f t="shared" si="40"/>
        <v>H43AF18 - 1</v>
      </c>
      <c r="AC100" s="37">
        <f t="shared" si="41"/>
        <v>2</v>
      </c>
      <c r="AD100" s="37">
        <f t="shared" si="42"/>
        <v>2</v>
      </c>
      <c r="AE100" s="37" t="str">
        <f t="shared" si="43"/>
        <v>H43AF18.</v>
      </c>
      <c r="AF100" s="37" t="str">
        <f t="shared" si="44"/>
        <v>H43AF18</v>
      </c>
      <c r="AG100" s="42"/>
      <c r="AH100" s="43"/>
      <c r="AI100" s="44"/>
      <c r="AJ100" s="14"/>
    </row>
    <row r="101" spans="1:36" s="15" customFormat="1" ht="300" customHeight="1" x14ac:dyDescent="0.2">
      <c r="A101" s="50">
        <v>49</v>
      </c>
      <c r="B101" s="147">
        <v>100</v>
      </c>
      <c r="C101" s="50"/>
      <c r="D101" s="68" t="s">
        <v>1440</v>
      </c>
      <c r="E101" s="52" t="s">
        <v>2159</v>
      </c>
      <c r="F101" s="67" t="s">
        <v>2216</v>
      </c>
      <c r="G101" s="67" t="s">
        <v>2217</v>
      </c>
      <c r="H101" s="65" t="s">
        <v>2218</v>
      </c>
      <c r="I101" s="65" t="s">
        <v>2219</v>
      </c>
      <c r="J101" s="65" t="s">
        <v>2215</v>
      </c>
      <c r="K101" s="64">
        <v>2</v>
      </c>
      <c r="L101" s="125">
        <v>43690</v>
      </c>
      <c r="M101" s="125">
        <v>43811</v>
      </c>
      <c r="N101" s="58">
        <f t="shared" si="31"/>
        <v>17.285714285714285</v>
      </c>
      <c r="O101" s="52" t="s">
        <v>1028</v>
      </c>
      <c r="P101" s="52">
        <v>2</v>
      </c>
      <c r="Q101" s="52"/>
      <c r="R101" s="59">
        <f t="shared" si="32"/>
        <v>100</v>
      </c>
      <c r="S101" s="60">
        <f t="shared" si="33"/>
        <v>17.285714285714285</v>
      </c>
      <c r="T101" s="60">
        <f t="shared" si="34"/>
        <v>17.285714285714285</v>
      </c>
      <c r="U101" s="60">
        <f t="shared" si="35"/>
        <v>17.285714285714285</v>
      </c>
      <c r="V101" s="61"/>
      <c r="W101" s="62" t="str">
        <f t="shared" si="36"/>
        <v>CUMPLIDO</v>
      </c>
      <c r="X101" s="62" t="str">
        <f t="shared" si="37"/>
        <v>CUMPLIDO</v>
      </c>
      <c r="Y101" s="113" t="s">
        <v>2017</v>
      </c>
      <c r="Z101" s="113" t="str">
        <f t="shared" si="38"/>
        <v>H44AF18</v>
      </c>
      <c r="AA101" s="113">
        <f t="shared" si="39"/>
        <v>1</v>
      </c>
      <c r="AB101" s="113" t="str">
        <f t="shared" si="40"/>
        <v>H44AF18 - 1</v>
      </c>
      <c r="AC101" s="37">
        <f t="shared" si="41"/>
        <v>5</v>
      </c>
      <c r="AD101" s="37">
        <f t="shared" si="42"/>
        <v>5</v>
      </c>
      <c r="AE101" s="37" t="str">
        <f t="shared" si="43"/>
        <v>H44AF18.</v>
      </c>
      <c r="AF101" s="37" t="str">
        <f t="shared" si="44"/>
        <v>H44AF18</v>
      </c>
      <c r="AG101" s="42"/>
      <c r="AH101" s="43"/>
      <c r="AI101" s="44"/>
      <c r="AJ101" s="14"/>
    </row>
    <row r="102" spans="1:36" s="15" customFormat="1" ht="300" customHeight="1" x14ac:dyDescent="0.2">
      <c r="A102" s="50">
        <v>50</v>
      </c>
      <c r="B102" s="147">
        <v>101</v>
      </c>
      <c r="C102" s="50"/>
      <c r="D102" s="50" t="s">
        <v>1440</v>
      </c>
      <c r="E102" s="52" t="s">
        <v>2159</v>
      </c>
      <c r="F102" s="67" t="s">
        <v>2423</v>
      </c>
      <c r="G102" s="67" t="s">
        <v>2220</v>
      </c>
      <c r="H102" s="127" t="s">
        <v>2221</v>
      </c>
      <c r="I102" s="130" t="s">
        <v>2222</v>
      </c>
      <c r="J102" s="130" t="s">
        <v>2223</v>
      </c>
      <c r="K102" s="135">
        <v>1</v>
      </c>
      <c r="L102" s="131">
        <v>43718</v>
      </c>
      <c r="M102" s="131">
        <v>44012</v>
      </c>
      <c r="N102" s="58">
        <f t="shared" si="31"/>
        <v>42</v>
      </c>
      <c r="O102" s="56" t="s">
        <v>2314</v>
      </c>
      <c r="P102" s="52"/>
      <c r="Q102" s="52"/>
      <c r="R102" s="59">
        <f t="shared" si="32"/>
        <v>0</v>
      </c>
      <c r="S102" s="60">
        <f t="shared" si="33"/>
        <v>0</v>
      </c>
      <c r="T102" s="60">
        <f t="shared" si="34"/>
        <v>0</v>
      </c>
      <c r="U102" s="60">
        <f t="shared" si="35"/>
        <v>0</v>
      </c>
      <c r="V102" s="61"/>
      <c r="W102" s="62" t="str">
        <f t="shared" si="36"/>
        <v>EN TERMINO</v>
      </c>
      <c r="X102" s="62" t="str">
        <f t="shared" si="37"/>
        <v>PRÓXIMO A VENCER</v>
      </c>
      <c r="Y102" s="113" t="s">
        <v>2017</v>
      </c>
      <c r="Z102" s="113" t="str">
        <f t="shared" si="38"/>
        <v>H45AF18</v>
      </c>
      <c r="AA102" s="113">
        <f t="shared" si="39"/>
        <v>1</v>
      </c>
      <c r="AB102" s="113" t="str">
        <f t="shared" si="40"/>
        <v>H45AF18 - 1</v>
      </c>
      <c r="AC102" s="37">
        <f t="shared" si="41"/>
        <v>3</v>
      </c>
      <c r="AD102" s="37">
        <f t="shared" si="42"/>
        <v>2</v>
      </c>
      <c r="AE102" s="37" t="str">
        <f t="shared" si="43"/>
        <v>H45AF18.</v>
      </c>
      <c r="AF102" s="37" t="str">
        <f t="shared" si="44"/>
        <v>H45AF18</v>
      </c>
      <c r="AG102" s="42"/>
      <c r="AH102" s="43"/>
      <c r="AI102" s="44"/>
      <c r="AJ102" s="14"/>
    </row>
    <row r="103" spans="1:36" s="15" customFormat="1" ht="300" customHeight="1" x14ac:dyDescent="0.2">
      <c r="A103" s="50"/>
      <c r="B103" s="147">
        <v>102</v>
      </c>
      <c r="C103" s="50"/>
      <c r="D103" s="50" t="s">
        <v>1440</v>
      </c>
      <c r="E103" s="52" t="s">
        <v>2159</v>
      </c>
      <c r="F103" s="67" t="s">
        <v>2424</v>
      </c>
      <c r="G103" s="67" t="s">
        <v>2220</v>
      </c>
      <c r="H103" s="127" t="s">
        <v>2290</v>
      </c>
      <c r="I103" s="130" t="s">
        <v>2224</v>
      </c>
      <c r="J103" s="130" t="s">
        <v>2225</v>
      </c>
      <c r="K103" s="135">
        <v>1</v>
      </c>
      <c r="L103" s="131">
        <v>43690</v>
      </c>
      <c r="M103" s="131">
        <v>43830</v>
      </c>
      <c r="N103" s="58">
        <f t="shared" si="31"/>
        <v>20</v>
      </c>
      <c r="O103" s="56" t="s">
        <v>2314</v>
      </c>
      <c r="P103" s="52"/>
      <c r="Q103" s="52"/>
      <c r="R103" s="59">
        <f t="shared" si="32"/>
        <v>0</v>
      </c>
      <c r="S103" s="60">
        <f t="shared" si="33"/>
        <v>0</v>
      </c>
      <c r="T103" s="60">
        <f t="shared" si="34"/>
        <v>0</v>
      </c>
      <c r="U103" s="60">
        <f t="shared" si="35"/>
        <v>20</v>
      </c>
      <c r="V103" s="61"/>
      <c r="W103" s="62" t="str">
        <f t="shared" si="36"/>
        <v>PRÓXIMO A VENCER</v>
      </c>
      <c r="X103" s="62" t="str">
        <f t="shared" si="37"/>
        <v/>
      </c>
      <c r="Y103" s="113" t="s">
        <v>2017</v>
      </c>
      <c r="Z103" s="113" t="str">
        <f t="shared" si="38"/>
        <v>H45AF18</v>
      </c>
      <c r="AA103" s="113">
        <f t="shared" si="39"/>
        <v>2</v>
      </c>
      <c r="AB103" s="113" t="str">
        <f t="shared" si="40"/>
        <v>H45AF18 - 2</v>
      </c>
      <c r="AC103" s="37">
        <f t="shared" si="41"/>
        <v>2</v>
      </c>
      <c r="AD103" s="37">
        <f t="shared" si="42"/>
        <v>2</v>
      </c>
      <c r="AE103" s="37" t="str">
        <f t="shared" si="43"/>
        <v>H45AF18.</v>
      </c>
      <c r="AF103" s="37" t="str">
        <f t="shared" si="44"/>
        <v>H45AF18</v>
      </c>
      <c r="AG103" s="42"/>
      <c r="AH103" s="43"/>
      <c r="AI103" s="44"/>
      <c r="AJ103" s="14"/>
    </row>
    <row r="104" spans="1:36" s="15" customFormat="1" ht="300" customHeight="1" x14ac:dyDescent="0.2">
      <c r="A104" s="50"/>
      <c r="B104" s="147">
        <v>103</v>
      </c>
      <c r="C104" s="50"/>
      <c r="D104" s="68" t="s">
        <v>1440</v>
      </c>
      <c r="E104" s="52" t="s">
        <v>2159</v>
      </c>
      <c r="F104" s="67" t="s">
        <v>2425</v>
      </c>
      <c r="G104" s="67" t="s">
        <v>2220</v>
      </c>
      <c r="H104" s="127" t="s">
        <v>2226</v>
      </c>
      <c r="I104" s="127" t="s">
        <v>2227</v>
      </c>
      <c r="J104" s="127" t="s">
        <v>2228</v>
      </c>
      <c r="K104" s="140" t="s">
        <v>2229</v>
      </c>
      <c r="L104" s="131">
        <v>43690</v>
      </c>
      <c r="M104" s="131">
        <v>43830</v>
      </c>
      <c r="N104" s="58">
        <f t="shared" si="31"/>
        <v>20</v>
      </c>
      <c r="O104" s="52" t="s">
        <v>2314</v>
      </c>
      <c r="P104" s="52"/>
      <c r="Q104" s="52"/>
      <c r="R104" s="59">
        <f t="shared" si="32"/>
        <v>0</v>
      </c>
      <c r="S104" s="60">
        <f t="shared" si="33"/>
        <v>0</v>
      </c>
      <c r="T104" s="60">
        <f t="shared" si="34"/>
        <v>0</v>
      </c>
      <c r="U104" s="60">
        <f t="shared" si="35"/>
        <v>20</v>
      </c>
      <c r="V104" s="61"/>
      <c r="W104" s="62" t="str">
        <f t="shared" si="36"/>
        <v>PRÓXIMO A VENCER</v>
      </c>
      <c r="X104" s="62" t="str">
        <f t="shared" si="37"/>
        <v/>
      </c>
      <c r="Y104" s="113" t="s">
        <v>2017</v>
      </c>
      <c r="Z104" s="113" t="str">
        <f t="shared" si="38"/>
        <v>H45AF18</v>
      </c>
      <c r="AA104" s="113">
        <f t="shared" si="39"/>
        <v>3</v>
      </c>
      <c r="AB104" s="113" t="str">
        <f t="shared" si="40"/>
        <v>H45AF18 - 3</v>
      </c>
      <c r="AC104" s="37">
        <f t="shared" si="41"/>
        <v>2</v>
      </c>
      <c r="AD104" s="37">
        <f t="shared" si="42"/>
        <v>2</v>
      </c>
      <c r="AE104" s="37" t="str">
        <f t="shared" si="43"/>
        <v>H45AF18.</v>
      </c>
      <c r="AF104" s="37" t="str">
        <f t="shared" si="44"/>
        <v>H45AF18</v>
      </c>
      <c r="AG104" s="42"/>
      <c r="AH104" s="43"/>
      <c r="AI104" s="44"/>
      <c r="AJ104" s="14"/>
    </row>
    <row r="105" spans="1:36" s="15" customFormat="1" ht="300" customHeight="1" x14ac:dyDescent="0.2">
      <c r="A105" s="50">
        <v>51</v>
      </c>
      <c r="B105" s="147">
        <v>104</v>
      </c>
      <c r="C105" s="50"/>
      <c r="D105" s="50" t="s">
        <v>1440</v>
      </c>
      <c r="E105" s="52" t="s">
        <v>2159</v>
      </c>
      <c r="F105" s="67" t="s">
        <v>2426</v>
      </c>
      <c r="G105" s="67" t="s">
        <v>2230</v>
      </c>
      <c r="H105" s="127" t="s">
        <v>2231</v>
      </c>
      <c r="I105" s="130" t="s">
        <v>2232</v>
      </c>
      <c r="J105" s="130" t="s">
        <v>2233</v>
      </c>
      <c r="K105" s="135">
        <v>1</v>
      </c>
      <c r="L105" s="131">
        <v>43690</v>
      </c>
      <c r="M105" s="131">
        <v>43830</v>
      </c>
      <c r="N105" s="58">
        <f t="shared" si="31"/>
        <v>20</v>
      </c>
      <c r="O105" s="56" t="s">
        <v>2312</v>
      </c>
      <c r="P105" s="52"/>
      <c r="Q105" s="52"/>
      <c r="R105" s="59">
        <f t="shared" si="32"/>
        <v>0</v>
      </c>
      <c r="S105" s="60">
        <f t="shared" si="33"/>
        <v>0</v>
      </c>
      <c r="T105" s="60">
        <f t="shared" si="34"/>
        <v>0</v>
      </c>
      <c r="U105" s="60">
        <f t="shared" si="35"/>
        <v>20</v>
      </c>
      <c r="V105" s="61"/>
      <c r="W105" s="62" t="str">
        <f t="shared" si="36"/>
        <v>PRÓXIMO A VENCER</v>
      </c>
      <c r="X105" s="62" t="str">
        <f t="shared" si="37"/>
        <v>PRÓXIMO A VENCER</v>
      </c>
      <c r="Y105" s="113" t="s">
        <v>2017</v>
      </c>
      <c r="Z105" s="113" t="str">
        <f t="shared" si="38"/>
        <v>H46AF18</v>
      </c>
      <c r="AA105" s="113">
        <f t="shared" si="39"/>
        <v>1</v>
      </c>
      <c r="AB105" s="113" t="str">
        <f t="shared" si="40"/>
        <v>H46AF18 - 1</v>
      </c>
      <c r="AC105" s="37">
        <f t="shared" si="41"/>
        <v>2</v>
      </c>
      <c r="AD105" s="37">
        <f t="shared" si="42"/>
        <v>2</v>
      </c>
      <c r="AE105" s="37" t="str">
        <f t="shared" si="43"/>
        <v>H46AF18.</v>
      </c>
      <c r="AF105" s="37" t="str">
        <f t="shared" si="44"/>
        <v>H46AF18</v>
      </c>
      <c r="AG105" s="42"/>
      <c r="AH105" s="43"/>
      <c r="AI105" s="44"/>
      <c r="AJ105" s="14"/>
    </row>
    <row r="106" spans="1:36" s="15" customFormat="1" ht="300" customHeight="1" x14ac:dyDescent="0.2">
      <c r="A106" s="50"/>
      <c r="B106" s="147">
        <v>105</v>
      </c>
      <c r="C106" s="50"/>
      <c r="D106" s="68" t="s">
        <v>1440</v>
      </c>
      <c r="E106" s="52" t="s">
        <v>2159</v>
      </c>
      <c r="F106" s="67" t="s">
        <v>2427</v>
      </c>
      <c r="G106" s="67" t="s">
        <v>2230</v>
      </c>
      <c r="H106" s="127" t="s">
        <v>2174</v>
      </c>
      <c r="I106" s="132" t="s">
        <v>2175</v>
      </c>
      <c r="J106" s="132" t="s">
        <v>2176</v>
      </c>
      <c r="K106" s="133">
        <v>8</v>
      </c>
      <c r="L106" s="131">
        <v>43718</v>
      </c>
      <c r="M106" s="131">
        <v>44012</v>
      </c>
      <c r="N106" s="58">
        <f t="shared" si="31"/>
        <v>42</v>
      </c>
      <c r="O106" s="52" t="s">
        <v>2312</v>
      </c>
      <c r="P106" s="52"/>
      <c r="Q106" s="52"/>
      <c r="R106" s="59">
        <f t="shared" si="32"/>
        <v>0</v>
      </c>
      <c r="S106" s="60">
        <f t="shared" si="33"/>
        <v>0</v>
      </c>
      <c r="T106" s="60">
        <f t="shared" si="34"/>
        <v>0</v>
      </c>
      <c r="U106" s="60">
        <f t="shared" si="35"/>
        <v>0</v>
      </c>
      <c r="V106" s="61"/>
      <c r="W106" s="62" t="str">
        <f t="shared" si="36"/>
        <v>EN TERMINO</v>
      </c>
      <c r="X106" s="62" t="str">
        <f t="shared" si="37"/>
        <v/>
      </c>
      <c r="Y106" s="113" t="s">
        <v>2017</v>
      </c>
      <c r="Z106" s="113" t="str">
        <f t="shared" si="38"/>
        <v>H46AF18</v>
      </c>
      <c r="AA106" s="113">
        <f t="shared" si="39"/>
        <v>2</v>
      </c>
      <c r="AB106" s="113" t="str">
        <f t="shared" si="40"/>
        <v>H46AF18 - 2</v>
      </c>
      <c r="AC106" s="37">
        <f t="shared" si="41"/>
        <v>3</v>
      </c>
      <c r="AD106" s="37">
        <f t="shared" si="42"/>
        <v>3</v>
      </c>
      <c r="AE106" s="37" t="str">
        <f t="shared" si="43"/>
        <v>H46AF18.</v>
      </c>
      <c r="AF106" s="37" t="str">
        <f t="shared" si="44"/>
        <v>H46AF18</v>
      </c>
      <c r="AG106" s="42"/>
      <c r="AH106" s="43"/>
      <c r="AI106" s="44"/>
      <c r="AJ106" s="14"/>
    </row>
    <row r="107" spans="1:36" s="15" customFormat="1" ht="300" customHeight="1" x14ac:dyDescent="0.2">
      <c r="A107" s="50">
        <v>52</v>
      </c>
      <c r="B107" s="147">
        <v>106</v>
      </c>
      <c r="C107" s="50"/>
      <c r="D107" s="68" t="s">
        <v>1440</v>
      </c>
      <c r="E107" s="52" t="s">
        <v>2159</v>
      </c>
      <c r="F107" s="67" t="s">
        <v>2234</v>
      </c>
      <c r="G107" s="67" t="s">
        <v>2235</v>
      </c>
      <c r="H107" s="65" t="s">
        <v>2236</v>
      </c>
      <c r="I107" s="65" t="s">
        <v>2237</v>
      </c>
      <c r="J107" s="65" t="s">
        <v>1382</v>
      </c>
      <c r="K107" s="64">
        <v>1</v>
      </c>
      <c r="L107" s="125">
        <v>43690</v>
      </c>
      <c r="M107" s="125">
        <v>43830</v>
      </c>
      <c r="N107" s="58">
        <f t="shared" si="31"/>
        <v>20</v>
      </c>
      <c r="O107" s="52" t="s">
        <v>1028</v>
      </c>
      <c r="P107" s="52"/>
      <c r="Q107" s="52"/>
      <c r="R107" s="59">
        <f t="shared" si="32"/>
        <v>0</v>
      </c>
      <c r="S107" s="60">
        <f t="shared" si="33"/>
        <v>0</v>
      </c>
      <c r="T107" s="60">
        <f t="shared" si="34"/>
        <v>0</v>
      </c>
      <c r="U107" s="60">
        <f t="shared" si="35"/>
        <v>20</v>
      </c>
      <c r="V107" s="61"/>
      <c r="W107" s="62" t="str">
        <f t="shared" si="36"/>
        <v>PRÓXIMO A VENCER</v>
      </c>
      <c r="X107" s="62" t="str">
        <f t="shared" si="37"/>
        <v>PRÓXIMO A VENCER</v>
      </c>
      <c r="Y107" s="113" t="s">
        <v>2017</v>
      </c>
      <c r="Z107" s="113" t="str">
        <f t="shared" si="38"/>
        <v>H47AF18</v>
      </c>
      <c r="AA107" s="113">
        <f t="shared" si="39"/>
        <v>1</v>
      </c>
      <c r="AB107" s="113" t="str">
        <f t="shared" si="40"/>
        <v>H47AF18 - 1</v>
      </c>
      <c r="AC107" s="37">
        <f t="shared" si="41"/>
        <v>2</v>
      </c>
      <c r="AD107" s="37">
        <f t="shared" si="42"/>
        <v>2</v>
      </c>
      <c r="AE107" s="37" t="str">
        <f t="shared" si="43"/>
        <v>H47AF18.</v>
      </c>
      <c r="AF107" s="37" t="str">
        <f t="shared" si="44"/>
        <v>H47AF18</v>
      </c>
      <c r="AG107" s="42"/>
      <c r="AH107" s="43"/>
      <c r="AI107" s="44"/>
      <c r="AJ107" s="14"/>
    </row>
    <row r="108" spans="1:36" s="15" customFormat="1" ht="300" customHeight="1" x14ac:dyDescent="0.2">
      <c r="A108" s="50">
        <v>53</v>
      </c>
      <c r="B108" s="147">
        <v>107</v>
      </c>
      <c r="C108" s="50"/>
      <c r="D108" s="68" t="s">
        <v>1971</v>
      </c>
      <c r="E108" s="52" t="s">
        <v>2159</v>
      </c>
      <c r="F108" s="67" t="s">
        <v>2428</v>
      </c>
      <c r="G108" s="67" t="s">
        <v>2238</v>
      </c>
      <c r="H108" s="127" t="s">
        <v>2239</v>
      </c>
      <c r="I108" s="127" t="s">
        <v>2240</v>
      </c>
      <c r="J108" s="127" t="s">
        <v>2241</v>
      </c>
      <c r="K108" s="140" t="s">
        <v>2229</v>
      </c>
      <c r="L108" s="131">
        <v>43690</v>
      </c>
      <c r="M108" s="131">
        <v>43830</v>
      </c>
      <c r="N108" s="58">
        <f t="shared" si="31"/>
        <v>20</v>
      </c>
      <c r="O108" s="52" t="s">
        <v>2312</v>
      </c>
      <c r="P108" s="52"/>
      <c r="Q108" s="52"/>
      <c r="R108" s="59">
        <f t="shared" si="32"/>
        <v>0</v>
      </c>
      <c r="S108" s="60">
        <f t="shared" si="33"/>
        <v>0</v>
      </c>
      <c r="T108" s="60">
        <f t="shared" si="34"/>
        <v>0</v>
      </c>
      <c r="U108" s="60">
        <f t="shared" si="35"/>
        <v>20</v>
      </c>
      <c r="V108" s="61"/>
      <c r="W108" s="62" t="str">
        <f t="shared" si="36"/>
        <v>PRÓXIMO A VENCER</v>
      </c>
      <c r="X108" s="62" t="str">
        <f t="shared" si="37"/>
        <v>PRÓXIMO A VENCER</v>
      </c>
      <c r="Y108" s="113" t="s">
        <v>2017</v>
      </c>
      <c r="Z108" s="113" t="str">
        <f t="shared" si="38"/>
        <v>H48AF18</v>
      </c>
      <c r="AA108" s="113">
        <f t="shared" si="39"/>
        <v>1</v>
      </c>
      <c r="AB108" s="113" t="str">
        <f t="shared" si="40"/>
        <v>H48AF18 - 1</v>
      </c>
      <c r="AC108" s="37">
        <f t="shared" si="41"/>
        <v>2</v>
      </c>
      <c r="AD108" s="37">
        <f t="shared" si="42"/>
        <v>2</v>
      </c>
      <c r="AE108" s="37" t="str">
        <f t="shared" si="43"/>
        <v>H48AF18.</v>
      </c>
      <c r="AF108" s="37" t="str">
        <f t="shared" si="44"/>
        <v>H48AF18</v>
      </c>
      <c r="AG108" s="42"/>
      <c r="AH108" s="43"/>
      <c r="AI108" s="44"/>
      <c r="AJ108" s="14"/>
    </row>
    <row r="109" spans="1:36" s="15" customFormat="1" ht="300" customHeight="1" x14ac:dyDescent="0.2">
      <c r="A109" s="50"/>
      <c r="B109" s="147">
        <v>108</v>
      </c>
      <c r="C109" s="50"/>
      <c r="D109" s="68" t="s">
        <v>1971</v>
      </c>
      <c r="E109" s="52" t="s">
        <v>2159</v>
      </c>
      <c r="F109" s="67" t="s">
        <v>2429</v>
      </c>
      <c r="G109" s="67" t="s">
        <v>2238</v>
      </c>
      <c r="H109" s="127" t="s">
        <v>2242</v>
      </c>
      <c r="I109" s="127" t="s">
        <v>2243</v>
      </c>
      <c r="J109" s="127" t="s">
        <v>6</v>
      </c>
      <c r="K109" s="140" t="s">
        <v>2229</v>
      </c>
      <c r="L109" s="131">
        <v>43690</v>
      </c>
      <c r="M109" s="131">
        <v>43830</v>
      </c>
      <c r="N109" s="58">
        <f t="shared" si="31"/>
        <v>20</v>
      </c>
      <c r="O109" s="52" t="s">
        <v>2312</v>
      </c>
      <c r="P109" s="52"/>
      <c r="Q109" s="52"/>
      <c r="R109" s="59">
        <f t="shared" si="32"/>
        <v>0</v>
      </c>
      <c r="S109" s="60">
        <f t="shared" si="33"/>
        <v>0</v>
      </c>
      <c r="T109" s="60">
        <f t="shared" si="34"/>
        <v>0</v>
      </c>
      <c r="U109" s="60">
        <f t="shared" si="35"/>
        <v>20</v>
      </c>
      <c r="V109" s="61"/>
      <c r="W109" s="62" t="str">
        <f t="shared" si="36"/>
        <v>PRÓXIMO A VENCER</v>
      </c>
      <c r="X109" s="62" t="str">
        <f t="shared" si="37"/>
        <v/>
      </c>
      <c r="Y109" s="113" t="s">
        <v>2017</v>
      </c>
      <c r="Z109" s="113" t="str">
        <f t="shared" si="38"/>
        <v>H48AF18</v>
      </c>
      <c r="AA109" s="113">
        <f t="shared" si="39"/>
        <v>2</v>
      </c>
      <c r="AB109" s="113" t="str">
        <f t="shared" si="40"/>
        <v>H48AF18 - 2</v>
      </c>
      <c r="AC109" s="37">
        <f t="shared" si="41"/>
        <v>2</v>
      </c>
      <c r="AD109" s="37">
        <f t="shared" si="42"/>
        <v>2</v>
      </c>
      <c r="AE109" s="37" t="str">
        <f t="shared" si="43"/>
        <v>H48AF18.</v>
      </c>
      <c r="AF109" s="37" t="str">
        <f t="shared" si="44"/>
        <v>H48AF18</v>
      </c>
      <c r="AG109" s="42"/>
      <c r="AH109" s="43"/>
      <c r="AI109" s="44"/>
      <c r="AJ109" s="14"/>
    </row>
    <row r="110" spans="1:36" s="15" customFormat="1" ht="300" customHeight="1" x14ac:dyDescent="0.2">
      <c r="A110" s="50">
        <v>54</v>
      </c>
      <c r="B110" s="147">
        <v>109</v>
      </c>
      <c r="C110" s="50"/>
      <c r="D110" s="68" t="s">
        <v>1971</v>
      </c>
      <c r="E110" s="52" t="s">
        <v>2159</v>
      </c>
      <c r="F110" s="67" t="s">
        <v>2244</v>
      </c>
      <c r="G110" s="67" t="s">
        <v>2245</v>
      </c>
      <c r="H110" s="67" t="s">
        <v>2246</v>
      </c>
      <c r="I110" s="67" t="s">
        <v>2247</v>
      </c>
      <c r="J110" s="52" t="s">
        <v>5</v>
      </c>
      <c r="K110" s="52">
        <v>1</v>
      </c>
      <c r="L110" s="71">
        <v>43690</v>
      </c>
      <c r="M110" s="71">
        <v>43708</v>
      </c>
      <c r="N110" s="58">
        <f t="shared" si="31"/>
        <v>2.5714285714285716</v>
      </c>
      <c r="O110" s="52" t="s">
        <v>1997</v>
      </c>
      <c r="P110" s="52">
        <v>1</v>
      </c>
      <c r="Q110" s="52"/>
      <c r="R110" s="59">
        <f t="shared" si="32"/>
        <v>100</v>
      </c>
      <c r="S110" s="60">
        <f t="shared" si="33"/>
        <v>2.5714285714285716</v>
      </c>
      <c r="T110" s="60">
        <f t="shared" si="34"/>
        <v>2.5714285714285716</v>
      </c>
      <c r="U110" s="60">
        <f t="shared" si="35"/>
        <v>2.5714285714285716</v>
      </c>
      <c r="V110" s="61"/>
      <c r="W110" s="62" t="str">
        <f t="shared" si="36"/>
        <v>CUMPLIDO</v>
      </c>
      <c r="X110" s="62" t="str">
        <f t="shared" si="37"/>
        <v>CUMPLIDO</v>
      </c>
      <c r="Y110" s="113" t="s">
        <v>2017</v>
      </c>
      <c r="Z110" s="113" t="str">
        <f t="shared" si="38"/>
        <v>H49AF18</v>
      </c>
      <c r="AA110" s="113">
        <f t="shared" si="39"/>
        <v>1</v>
      </c>
      <c r="AB110" s="113" t="str">
        <f t="shared" si="40"/>
        <v>H49AF18 - 1</v>
      </c>
      <c r="AC110" s="37">
        <f t="shared" si="41"/>
        <v>5</v>
      </c>
      <c r="AD110" s="37">
        <f t="shared" si="42"/>
        <v>5</v>
      </c>
      <c r="AE110" s="37" t="str">
        <f t="shared" si="43"/>
        <v>H49AF18.</v>
      </c>
      <c r="AF110" s="37" t="str">
        <f t="shared" si="44"/>
        <v>H49AF18</v>
      </c>
      <c r="AG110" s="42"/>
      <c r="AH110" s="43"/>
      <c r="AI110" s="44"/>
      <c r="AJ110" s="14"/>
    </row>
    <row r="111" spans="1:36" s="15" customFormat="1" ht="300" customHeight="1" x14ac:dyDescent="0.2">
      <c r="A111" s="50">
        <v>55</v>
      </c>
      <c r="B111" s="147">
        <v>110</v>
      </c>
      <c r="C111" s="50"/>
      <c r="D111" s="68" t="s">
        <v>2158</v>
      </c>
      <c r="E111" s="52" t="s">
        <v>2159</v>
      </c>
      <c r="F111" s="67" t="s">
        <v>2430</v>
      </c>
      <c r="G111" s="67" t="s">
        <v>2248</v>
      </c>
      <c r="H111" s="67" t="s">
        <v>2249</v>
      </c>
      <c r="I111" s="67" t="s">
        <v>2250</v>
      </c>
      <c r="J111" s="67" t="s">
        <v>2251</v>
      </c>
      <c r="K111" s="52">
        <v>2</v>
      </c>
      <c r="L111" s="71">
        <v>43690</v>
      </c>
      <c r="M111" s="71">
        <v>44055</v>
      </c>
      <c r="N111" s="58">
        <f t="shared" si="31"/>
        <v>52.142857142857146</v>
      </c>
      <c r="O111" s="52" t="s">
        <v>1997</v>
      </c>
      <c r="P111" s="52"/>
      <c r="Q111" s="52"/>
      <c r="R111" s="59">
        <f t="shared" si="32"/>
        <v>0</v>
      </c>
      <c r="S111" s="60">
        <f t="shared" si="33"/>
        <v>0</v>
      </c>
      <c r="T111" s="60">
        <f t="shared" si="34"/>
        <v>0</v>
      </c>
      <c r="U111" s="60">
        <f t="shared" si="35"/>
        <v>0</v>
      </c>
      <c r="V111" s="61"/>
      <c r="W111" s="62" t="str">
        <f t="shared" si="36"/>
        <v>EN TERMINO</v>
      </c>
      <c r="X111" s="62" t="str">
        <f t="shared" si="37"/>
        <v>EN TERMINO</v>
      </c>
      <c r="Y111" s="113" t="s">
        <v>2017</v>
      </c>
      <c r="Z111" s="113" t="str">
        <f t="shared" si="38"/>
        <v>H50AF18</v>
      </c>
      <c r="AA111" s="113">
        <f t="shared" si="39"/>
        <v>1</v>
      </c>
      <c r="AB111" s="113" t="str">
        <f t="shared" si="40"/>
        <v>H50AF18 - 1</v>
      </c>
      <c r="AC111" s="37">
        <f t="shared" si="41"/>
        <v>3</v>
      </c>
      <c r="AD111" s="37">
        <f t="shared" si="42"/>
        <v>3</v>
      </c>
      <c r="AE111" s="37" t="str">
        <f t="shared" si="43"/>
        <v>H50AF18.</v>
      </c>
      <c r="AF111" s="37" t="str">
        <f t="shared" si="44"/>
        <v>H50AF18</v>
      </c>
      <c r="AG111" s="42"/>
      <c r="AH111" s="43"/>
      <c r="AI111" s="44"/>
      <c r="AJ111" s="14"/>
    </row>
    <row r="112" spans="1:36" s="15" customFormat="1" ht="300" customHeight="1" x14ac:dyDescent="0.2">
      <c r="A112" s="50"/>
      <c r="B112" s="147">
        <v>111</v>
      </c>
      <c r="C112" s="50"/>
      <c r="D112" s="68" t="s">
        <v>2158</v>
      </c>
      <c r="E112" s="52" t="s">
        <v>2159</v>
      </c>
      <c r="F112" s="67" t="s">
        <v>2431</v>
      </c>
      <c r="G112" s="67" t="s">
        <v>2248</v>
      </c>
      <c r="H112" s="67" t="s">
        <v>2252</v>
      </c>
      <c r="I112" s="67" t="s">
        <v>2253</v>
      </c>
      <c r="J112" s="67" t="s">
        <v>2254</v>
      </c>
      <c r="K112" s="52">
        <v>40</v>
      </c>
      <c r="L112" s="71">
        <v>43690</v>
      </c>
      <c r="M112" s="71">
        <v>44012</v>
      </c>
      <c r="N112" s="58">
        <f t="shared" si="31"/>
        <v>46</v>
      </c>
      <c r="O112" s="52" t="s">
        <v>1997</v>
      </c>
      <c r="P112" s="52"/>
      <c r="Q112" s="52"/>
      <c r="R112" s="59">
        <f t="shared" si="32"/>
        <v>0</v>
      </c>
      <c r="S112" s="60">
        <f t="shared" si="33"/>
        <v>0</v>
      </c>
      <c r="T112" s="60">
        <f t="shared" si="34"/>
        <v>0</v>
      </c>
      <c r="U112" s="60">
        <f t="shared" si="35"/>
        <v>0</v>
      </c>
      <c r="V112" s="61"/>
      <c r="W112" s="62" t="str">
        <f t="shared" si="36"/>
        <v>EN TERMINO</v>
      </c>
      <c r="X112" s="62" t="str">
        <f t="shared" si="37"/>
        <v/>
      </c>
      <c r="Y112" s="113" t="s">
        <v>2017</v>
      </c>
      <c r="Z112" s="113" t="str">
        <f t="shared" si="38"/>
        <v>H50AF18</v>
      </c>
      <c r="AA112" s="113">
        <f t="shared" si="39"/>
        <v>2</v>
      </c>
      <c r="AB112" s="113" t="str">
        <f t="shared" si="40"/>
        <v>H50AF18 - 2</v>
      </c>
      <c r="AC112" s="37">
        <f t="shared" si="41"/>
        <v>3</v>
      </c>
      <c r="AD112" s="37">
        <f t="shared" si="42"/>
        <v>3</v>
      </c>
      <c r="AE112" s="37" t="str">
        <f t="shared" si="43"/>
        <v>H50AF18.</v>
      </c>
      <c r="AF112" s="37" t="str">
        <f t="shared" si="44"/>
        <v>H50AF18</v>
      </c>
      <c r="AG112" s="42"/>
      <c r="AH112" s="43"/>
      <c r="AI112" s="44"/>
      <c r="AJ112" s="14"/>
    </row>
    <row r="113" spans="1:36" s="15" customFormat="1" ht="300" customHeight="1" x14ac:dyDescent="0.2">
      <c r="A113" s="50">
        <v>56</v>
      </c>
      <c r="B113" s="147">
        <v>112</v>
      </c>
      <c r="C113" s="50"/>
      <c r="D113" s="68" t="s">
        <v>1971</v>
      </c>
      <c r="E113" s="52" t="s">
        <v>2159</v>
      </c>
      <c r="F113" s="67" t="s">
        <v>2432</v>
      </c>
      <c r="G113" s="67" t="s">
        <v>2255</v>
      </c>
      <c r="H113" s="67" t="s">
        <v>2249</v>
      </c>
      <c r="I113" s="67" t="s">
        <v>2250</v>
      </c>
      <c r="J113" s="67" t="s">
        <v>2251</v>
      </c>
      <c r="K113" s="52">
        <v>2</v>
      </c>
      <c r="L113" s="71">
        <v>43690</v>
      </c>
      <c r="M113" s="71">
        <v>44055</v>
      </c>
      <c r="N113" s="58">
        <f t="shared" si="31"/>
        <v>52.142857142857146</v>
      </c>
      <c r="O113" s="52" t="s">
        <v>1997</v>
      </c>
      <c r="P113" s="52"/>
      <c r="Q113" s="52"/>
      <c r="R113" s="59">
        <f t="shared" si="32"/>
        <v>0</v>
      </c>
      <c r="S113" s="60">
        <f t="shared" si="33"/>
        <v>0</v>
      </c>
      <c r="T113" s="60">
        <f t="shared" si="34"/>
        <v>0</v>
      </c>
      <c r="U113" s="60">
        <f t="shared" si="35"/>
        <v>0</v>
      </c>
      <c r="V113" s="61"/>
      <c r="W113" s="62" t="str">
        <f t="shared" si="36"/>
        <v>EN TERMINO</v>
      </c>
      <c r="X113" s="62" t="str">
        <f t="shared" si="37"/>
        <v>EN TERMINO</v>
      </c>
      <c r="Y113" s="113" t="s">
        <v>2017</v>
      </c>
      <c r="Z113" s="113" t="str">
        <f t="shared" si="38"/>
        <v>H51AF18</v>
      </c>
      <c r="AA113" s="113">
        <f t="shared" si="39"/>
        <v>1</v>
      </c>
      <c r="AB113" s="113" t="str">
        <f t="shared" si="40"/>
        <v>H51AF18 - 1</v>
      </c>
      <c r="AC113" s="37">
        <f t="shared" si="41"/>
        <v>3</v>
      </c>
      <c r="AD113" s="37">
        <f t="shared" si="42"/>
        <v>3</v>
      </c>
      <c r="AE113" s="37" t="str">
        <f t="shared" si="43"/>
        <v>H51AF18.</v>
      </c>
      <c r="AF113" s="37" t="str">
        <f t="shared" si="44"/>
        <v>H51AF18</v>
      </c>
      <c r="AG113" s="42"/>
      <c r="AH113" s="43"/>
      <c r="AI113" s="44"/>
      <c r="AJ113" s="14"/>
    </row>
    <row r="114" spans="1:36" s="15" customFormat="1" ht="300" customHeight="1" x14ac:dyDescent="0.2">
      <c r="A114" s="50"/>
      <c r="B114" s="147">
        <v>113</v>
      </c>
      <c r="C114" s="50"/>
      <c r="D114" s="68" t="s">
        <v>1971</v>
      </c>
      <c r="E114" s="52" t="s">
        <v>2159</v>
      </c>
      <c r="F114" s="67" t="s">
        <v>2433</v>
      </c>
      <c r="G114" s="67" t="s">
        <v>2255</v>
      </c>
      <c r="H114" s="67" t="s">
        <v>2252</v>
      </c>
      <c r="I114" s="67" t="s">
        <v>2253</v>
      </c>
      <c r="J114" s="67" t="s">
        <v>2254</v>
      </c>
      <c r="K114" s="52">
        <v>40</v>
      </c>
      <c r="L114" s="71">
        <v>43690</v>
      </c>
      <c r="M114" s="71">
        <v>44012</v>
      </c>
      <c r="N114" s="58">
        <f t="shared" si="31"/>
        <v>46</v>
      </c>
      <c r="O114" s="52" t="s">
        <v>1997</v>
      </c>
      <c r="P114" s="52"/>
      <c r="Q114" s="52"/>
      <c r="R114" s="59">
        <f t="shared" si="32"/>
        <v>0</v>
      </c>
      <c r="S114" s="60">
        <f t="shared" si="33"/>
        <v>0</v>
      </c>
      <c r="T114" s="60">
        <f t="shared" si="34"/>
        <v>0</v>
      </c>
      <c r="U114" s="60">
        <f t="shared" si="35"/>
        <v>0</v>
      </c>
      <c r="V114" s="61"/>
      <c r="W114" s="62" t="str">
        <f t="shared" si="36"/>
        <v>EN TERMINO</v>
      </c>
      <c r="X114" s="62" t="str">
        <f t="shared" si="37"/>
        <v/>
      </c>
      <c r="Y114" s="113" t="s">
        <v>2017</v>
      </c>
      <c r="Z114" s="113" t="str">
        <f t="shared" si="38"/>
        <v>H51AF18</v>
      </c>
      <c r="AA114" s="113">
        <f t="shared" si="39"/>
        <v>2</v>
      </c>
      <c r="AB114" s="113" t="str">
        <f t="shared" si="40"/>
        <v>H51AF18 - 2</v>
      </c>
      <c r="AC114" s="37">
        <f t="shared" si="41"/>
        <v>3</v>
      </c>
      <c r="AD114" s="37">
        <f t="shared" si="42"/>
        <v>3</v>
      </c>
      <c r="AE114" s="37" t="str">
        <f t="shared" si="43"/>
        <v>H51AF18.</v>
      </c>
      <c r="AF114" s="37" t="str">
        <f t="shared" si="44"/>
        <v>H51AF18</v>
      </c>
      <c r="AG114" s="42"/>
      <c r="AH114" s="43"/>
      <c r="AI114" s="44"/>
      <c r="AJ114" s="14"/>
    </row>
    <row r="115" spans="1:36" s="15" customFormat="1" ht="300" customHeight="1" x14ac:dyDescent="0.2">
      <c r="A115" s="50">
        <v>57</v>
      </c>
      <c r="B115" s="147">
        <v>114</v>
      </c>
      <c r="C115" s="50"/>
      <c r="D115" s="68" t="s">
        <v>1440</v>
      </c>
      <c r="E115" s="52" t="s">
        <v>2159</v>
      </c>
      <c r="F115" s="67" t="s">
        <v>2256</v>
      </c>
      <c r="G115" s="67" t="s">
        <v>2257</v>
      </c>
      <c r="H115" s="69" t="s">
        <v>2258</v>
      </c>
      <c r="I115" s="69" t="s">
        <v>2259</v>
      </c>
      <c r="J115" s="69" t="s">
        <v>2260</v>
      </c>
      <c r="K115" s="68">
        <v>1</v>
      </c>
      <c r="L115" s="126">
        <v>43690</v>
      </c>
      <c r="M115" s="126">
        <v>44012</v>
      </c>
      <c r="N115" s="58">
        <f t="shared" si="31"/>
        <v>46</v>
      </c>
      <c r="O115" s="52" t="s">
        <v>1997</v>
      </c>
      <c r="P115" s="52"/>
      <c r="Q115" s="52"/>
      <c r="R115" s="59">
        <f t="shared" si="32"/>
        <v>0</v>
      </c>
      <c r="S115" s="60">
        <f t="shared" si="33"/>
        <v>0</v>
      </c>
      <c r="T115" s="60">
        <f t="shared" si="34"/>
        <v>0</v>
      </c>
      <c r="U115" s="60">
        <f t="shared" si="35"/>
        <v>0</v>
      </c>
      <c r="V115" s="61"/>
      <c r="W115" s="62" t="str">
        <f t="shared" si="36"/>
        <v>EN TERMINO</v>
      </c>
      <c r="X115" s="62" t="str">
        <f t="shared" si="37"/>
        <v>EN TERMINO</v>
      </c>
      <c r="Y115" s="113" t="s">
        <v>2017</v>
      </c>
      <c r="Z115" s="113" t="str">
        <f t="shared" si="38"/>
        <v>H52AF18</v>
      </c>
      <c r="AA115" s="113">
        <f t="shared" si="39"/>
        <v>1</v>
      </c>
      <c r="AB115" s="113" t="str">
        <f t="shared" si="40"/>
        <v>H52AF18 - 1</v>
      </c>
      <c r="AC115" s="37">
        <f t="shared" si="41"/>
        <v>3</v>
      </c>
      <c r="AD115" s="37">
        <f t="shared" si="42"/>
        <v>3</v>
      </c>
      <c r="AE115" s="37" t="str">
        <f t="shared" si="43"/>
        <v>H52AF18.</v>
      </c>
      <c r="AF115" s="37" t="str">
        <f t="shared" si="44"/>
        <v>H52AF18</v>
      </c>
      <c r="AG115" s="42"/>
      <c r="AH115" s="43"/>
      <c r="AI115" s="44"/>
      <c r="AJ115" s="14"/>
    </row>
    <row r="116" spans="1:36" s="15" customFormat="1" ht="300" customHeight="1" x14ac:dyDescent="0.2">
      <c r="A116" s="50">
        <v>58</v>
      </c>
      <c r="B116" s="147">
        <v>115</v>
      </c>
      <c r="C116" s="50"/>
      <c r="D116" s="50" t="s">
        <v>1971</v>
      </c>
      <c r="E116" s="52" t="s">
        <v>2159</v>
      </c>
      <c r="F116" s="55" t="s">
        <v>2261</v>
      </c>
      <c r="G116" s="55" t="s">
        <v>2262</v>
      </c>
      <c r="H116" s="141" t="s">
        <v>2263</v>
      </c>
      <c r="I116" s="55" t="s">
        <v>2264</v>
      </c>
      <c r="J116" s="55" t="s">
        <v>2265</v>
      </c>
      <c r="K116" s="56">
        <v>1</v>
      </c>
      <c r="L116" s="57">
        <v>43690</v>
      </c>
      <c r="M116" s="57">
        <v>43830</v>
      </c>
      <c r="N116" s="58">
        <f t="shared" si="31"/>
        <v>20</v>
      </c>
      <c r="O116" s="56" t="s">
        <v>1024</v>
      </c>
      <c r="P116" s="52"/>
      <c r="Q116" s="52"/>
      <c r="R116" s="59">
        <f t="shared" si="32"/>
        <v>0</v>
      </c>
      <c r="S116" s="60">
        <f t="shared" si="33"/>
        <v>0</v>
      </c>
      <c r="T116" s="60">
        <f t="shared" si="34"/>
        <v>0</v>
      </c>
      <c r="U116" s="60">
        <f t="shared" si="35"/>
        <v>20</v>
      </c>
      <c r="V116" s="61"/>
      <c r="W116" s="62" t="str">
        <f t="shared" si="36"/>
        <v>PRÓXIMO A VENCER</v>
      </c>
      <c r="X116" s="62" t="str">
        <f t="shared" si="37"/>
        <v>PRÓXIMO A VENCER</v>
      </c>
      <c r="Y116" s="113" t="s">
        <v>2017</v>
      </c>
      <c r="Z116" s="113" t="str">
        <f t="shared" si="38"/>
        <v>H53AF18</v>
      </c>
      <c r="AA116" s="113">
        <f t="shared" si="39"/>
        <v>1</v>
      </c>
      <c r="AB116" s="113" t="str">
        <f t="shared" si="40"/>
        <v>H53AF18 - 1</v>
      </c>
      <c r="AC116" s="37">
        <f t="shared" si="41"/>
        <v>2</v>
      </c>
      <c r="AD116" s="37">
        <f t="shared" si="42"/>
        <v>2</v>
      </c>
      <c r="AE116" s="37" t="str">
        <f t="shared" si="43"/>
        <v>H53AF18.</v>
      </c>
      <c r="AF116" s="37" t="str">
        <f t="shared" si="44"/>
        <v>H53AF18</v>
      </c>
      <c r="AG116" s="42"/>
      <c r="AH116" s="43"/>
      <c r="AI116" s="44"/>
      <c r="AJ116" s="14"/>
    </row>
    <row r="117" spans="1:36" s="15" customFormat="1" ht="300" customHeight="1" x14ac:dyDescent="0.2">
      <c r="A117" s="50">
        <v>59</v>
      </c>
      <c r="B117" s="147">
        <v>116</v>
      </c>
      <c r="C117" s="50"/>
      <c r="D117" s="50" t="s">
        <v>1971</v>
      </c>
      <c r="E117" s="52" t="s">
        <v>2159</v>
      </c>
      <c r="F117" s="55" t="s">
        <v>2266</v>
      </c>
      <c r="G117" s="55" t="s">
        <v>2267</v>
      </c>
      <c r="H117" s="132" t="s">
        <v>2291</v>
      </c>
      <c r="I117" s="132" t="s">
        <v>2268</v>
      </c>
      <c r="J117" s="132" t="s">
        <v>2269</v>
      </c>
      <c r="K117" s="142">
        <v>1</v>
      </c>
      <c r="L117" s="143">
        <v>43690</v>
      </c>
      <c r="M117" s="143">
        <v>43830</v>
      </c>
      <c r="N117" s="58">
        <f t="shared" si="31"/>
        <v>20</v>
      </c>
      <c r="O117" s="56" t="s">
        <v>2312</v>
      </c>
      <c r="P117" s="52"/>
      <c r="Q117" s="52"/>
      <c r="R117" s="59">
        <f t="shared" si="32"/>
        <v>0</v>
      </c>
      <c r="S117" s="60">
        <f t="shared" si="33"/>
        <v>0</v>
      </c>
      <c r="T117" s="60">
        <f t="shared" si="34"/>
        <v>0</v>
      </c>
      <c r="U117" s="60">
        <f t="shared" si="35"/>
        <v>20</v>
      </c>
      <c r="V117" s="61"/>
      <c r="W117" s="62" t="str">
        <f t="shared" si="36"/>
        <v>PRÓXIMO A VENCER</v>
      </c>
      <c r="X117" s="62" t="str">
        <f t="shared" si="37"/>
        <v>PRÓXIMO A VENCER</v>
      </c>
      <c r="Y117" s="113" t="s">
        <v>2017</v>
      </c>
      <c r="Z117" s="113" t="str">
        <f t="shared" si="38"/>
        <v xml:space="preserve">
H54AF18</v>
      </c>
      <c r="AA117" s="113">
        <f t="shared" si="39"/>
        <v>1</v>
      </c>
      <c r="AB117" s="113" t="str">
        <f t="shared" si="40"/>
        <v xml:space="preserve">
H54AF18 - 1</v>
      </c>
      <c r="AC117" s="37">
        <f t="shared" si="41"/>
        <v>2</v>
      </c>
      <c r="AD117" s="37">
        <f t="shared" si="42"/>
        <v>2</v>
      </c>
      <c r="AE117" s="37" t="str">
        <f t="shared" si="43"/>
        <v xml:space="preserve">
H54AF18.</v>
      </c>
      <c r="AF117" s="37" t="str">
        <f t="shared" si="44"/>
        <v xml:space="preserve">
H54AF18</v>
      </c>
      <c r="AG117" s="42"/>
      <c r="AH117" s="43"/>
      <c r="AI117" s="44"/>
      <c r="AJ117" s="14"/>
    </row>
    <row r="118" spans="1:36" s="15" customFormat="1" ht="300" customHeight="1" x14ac:dyDescent="0.2">
      <c r="A118" s="50">
        <v>60</v>
      </c>
      <c r="B118" s="147">
        <v>117</v>
      </c>
      <c r="C118" s="50"/>
      <c r="D118" s="50" t="s">
        <v>2270</v>
      </c>
      <c r="E118" s="52" t="s">
        <v>2159</v>
      </c>
      <c r="F118" s="55" t="s">
        <v>2271</v>
      </c>
      <c r="G118" s="55" t="s">
        <v>2272</v>
      </c>
      <c r="H118" s="132" t="s">
        <v>2292</v>
      </c>
      <c r="I118" s="132" t="s">
        <v>2293</v>
      </c>
      <c r="J118" s="132" t="s">
        <v>2273</v>
      </c>
      <c r="K118" s="145">
        <v>1</v>
      </c>
      <c r="L118" s="143">
        <v>43690</v>
      </c>
      <c r="M118" s="143">
        <v>43830</v>
      </c>
      <c r="N118" s="58">
        <f t="shared" si="31"/>
        <v>20</v>
      </c>
      <c r="O118" s="56" t="s">
        <v>2312</v>
      </c>
      <c r="P118" s="52"/>
      <c r="Q118" s="52"/>
      <c r="R118" s="59">
        <f t="shared" si="32"/>
        <v>0</v>
      </c>
      <c r="S118" s="60">
        <f t="shared" si="33"/>
        <v>0</v>
      </c>
      <c r="T118" s="60">
        <f t="shared" si="34"/>
        <v>0</v>
      </c>
      <c r="U118" s="60">
        <f t="shared" si="35"/>
        <v>20</v>
      </c>
      <c r="V118" s="61"/>
      <c r="W118" s="62" t="str">
        <f t="shared" si="36"/>
        <v>PRÓXIMO A VENCER</v>
      </c>
      <c r="X118" s="62" t="str">
        <f t="shared" si="37"/>
        <v>PRÓXIMO A VENCER</v>
      </c>
      <c r="Y118" s="113" t="s">
        <v>2017</v>
      </c>
      <c r="Z118" s="113" t="str">
        <f t="shared" si="38"/>
        <v>H55AF18</v>
      </c>
      <c r="AA118" s="113">
        <f t="shared" si="39"/>
        <v>1</v>
      </c>
      <c r="AB118" s="113" t="str">
        <f t="shared" si="40"/>
        <v>H55AF18 - 1</v>
      </c>
      <c r="AC118" s="37">
        <f t="shared" si="41"/>
        <v>2</v>
      </c>
      <c r="AD118" s="37">
        <f t="shared" si="42"/>
        <v>2</v>
      </c>
      <c r="AE118" s="37" t="str">
        <f t="shared" si="43"/>
        <v>H55AF18.</v>
      </c>
      <c r="AF118" s="37" t="str">
        <f t="shared" si="44"/>
        <v>H55AF18</v>
      </c>
      <c r="AG118" s="42"/>
      <c r="AH118" s="43"/>
      <c r="AI118" s="44"/>
      <c r="AJ118" s="14"/>
    </row>
    <row r="119" spans="1:36" s="15" customFormat="1" ht="300" customHeight="1" x14ac:dyDescent="0.2">
      <c r="A119" s="50">
        <v>61</v>
      </c>
      <c r="B119" s="147">
        <v>118</v>
      </c>
      <c r="C119" s="50"/>
      <c r="D119" s="68" t="s">
        <v>2270</v>
      </c>
      <c r="E119" s="52" t="s">
        <v>2159</v>
      </c>
      <c r="F119" s="67" t="s">
        <v>2274</v>
      </c>
      <c r="G119" s="67" t="s">
        <v>2275</v>
      </c>
      <c r="H119" s="65" t="s">
        <v>2276</v>
      </c>
      <c r="I119" s="65" t="s">
        <v>2277</v>
      </c>
      <c r="J119" s="65" t="s">
        <v>1036</v>
      </c>
      <c r="K119" s="64">
        <v>4</v>
      </c>
      <c r="L119" s="125">
        <v>43690</v>
      </c>
      <c r="M119" s="125">
        <v>44055</v>
      </c>
      <c r="N119" s="58">
        <f t="shared" si="31"/>
        <v>52.142857142857146</v>
      </c>
      <c r="O119" s="52" t="s">
        <v>1028</v>
      </c>
      <c r="P119" s="52"/>
      <c r="Q119" s="52"/>
      <c r="R119" s="59">
        <f t="shared" si="32"/>
        <v>0</v>
      </c>
      <c r="S119" s="60">
        <f t="shared" si="33"/>
        <v>0</v>
      </c>
      <c r="T119" s="60">
        <f t="shared" si="34"/>
        <v>0</v>
      </c>
      <c r="U119" s="60">
        <f t="shared" si="35"/>
        <v>0</v>
      </c>
      <c r="V119" s="61"/>
      <c r="W119" s="62" t="str">
        <f t="shared" si="36"/>
        <v>EN TERMINO</v>
      </c>
      <c r="X119" s="62" t="str">
        <f t="shared" si="37"/>
        <v>EN TERMINO</v>
      </c>
      <c r="Y119" s="113" t="s">
        <v>2017</v>
      </c>
      <c r="Z119" s="113" t="str">
        <f t="shared" si="38"/>
        <v>H56AF18</v>
      </c>
      <c r="AA119" s="113">
        <f t="shared" si="39"/>
        <v>1</v>
      </c>
      <c r="AB119" s="113" t="str">
        <f t="shared" si="40"/>
        <v>H56AF18 - 1</v>
      </c>
      <c r="AC119" s="37">
        <f t="shared" si="41"/>
        <v>3</v>
      </c>
      <c r="AD119" s="37">
        <f t="shared" si="42"/>
        <v>3</v>
      </c>
      <c r="AE119" s="37" t="str">
        <f t="shared" si="43"/>
        <v>H56AF18.</v>
      </c>
      <c r="AF119" s="37" t="str">
        <f t="shared" si="44"/>
        <v>H56AF18</v>
      </c>
      <c r="AG119" s="42"/>
      <c r="AH119" s="43"/>
      <c r="AI119" s="44"/>
      <c r="AJ119" s="14"/>
    </row>
    <row r="120" spans="1:36" s="15" customFormat="1" ht="300" customHeight="1" x14ac:dyDescent="0.2">
      <c r="A120" s="50">
        <v>62</v>
      </c>
      <c r="B120" s="147">
        <v>119</v>
      </c>
      <c r="C120" s="50"/>
      <c r="D120" s="68" t="s">
        <v>1440</v>
      </c>
      <c r="E120" s="52" t="s">
        <v>2159</v>
      </c>
      <c r="F120" s="67" t="s">
        <v>2278</v>
      </c>
      <c r="G120" s="67" t="s">
        <v>2279</v>
      </c>
      <c r="H120" s="69" t="s">
        <v>2280</v>
      </c>
      <c r="I120" s="69" t="s">
        <v>2281</v>
      </c>
      <c r="J120" s="69" t="s">
        <v>2282</v>
      </c>
      <c r="K120" s="68">
        <v>1</v>
      </c>
      <c r="L120" s="126">
        <v>43690</v>
      </c>
      <c r="M120" s="126">
        <v>43753</v>
      </c>
      <c r="N120" s="58">
        <f t="shared" si="31"/>
        <v>9</v>
      </c>
      <c r="O120" s="52" t="s">
        <v>986</v>
      </c>
      <c r="P120" s="52"/>
      <c r="Q120" s="52"/>
      <c r="R120" s="59">
        <f t="shared" si="32"/>
        <v>0</v>
      </c>
      <c r="S120" s="60">
        <f t="shared" si="33"/>
        <v>0</v>
      </c>
      <c r="T120" s="60">
        <f t="shared" si="34"/>
        <v>0</v>
      </c>
      <c r="U120" s="60">
        <f t="shared" si="35"/>
        <v>9</v>
      </c>
      <c r="V120" s="61"/>
      <c r="W120" s="62" t="str">
        <f t="shared" si="36"/>
        <v>VENCIDO</v>
      </c>
      <c r="X120" s="62" t="str">
        <f t="shared" si="37"/>
        <v>VENCIDO</v>
      </c>
      <c r="Y120" s="113" t="s">
        <v>2017</v>
      </c>
      <c r="Z120" s="113" t="str">
        <f t="shared" si="38"/>
        <v>H57AF18</v>
      </c>
      <c r="AA120" s="113">
        <f t="shared" si="39"/>
        <v>1</v>
      </c>
      <c r="AB120" s="113" t="str">
        <f t="shared" si="40"/>
        <v>H57AF18 - 1</v>
      </c>
      <c r="AC120" s="37">
        <f t="shared" si="41"/>
        <v>1</v>
      </c>
      <c r="AD120" s="37">
        <f t="shared" si="42"/>
        <v>1</v>
      </c>
      <c r="AE120" s="37" t="str">
        <f t="shared" si="43"/>
        <v>H57AF18.</v>
      </c>
      <c r="AF120" s="37" t="str">
        <f t="shared" si="44"/>
        <v>H57AF18</v>
      </c>
      <c r="AG120" s="42"/>
      <c r="AH120" s="43"/>
      <c r="AI120" s="44"/>
      <c r="AJ120" s="14"/>
    </row>
    <row r="121" spans="1:36" s="15" customFormat="1" ht="300" customHeight="1" x14ac:dyDescent="0.2">
      <c r="A121" s="50">
        <v>63</v>
      </c>
      <c r="B121" s="147">
        <v>120</v>
      </c>
      <c r="C121" s="50">
        <v>61</v>
      </c>
      <c r="D121" s="50" t="s">
        <v>1439</v>
      </c>
      <c r="E121" s="52" t="s">
        <v>2159</v>
      </c>
      <c r="F121" s="55" t="s">
        <v>2434</v>
      </c>
      <c r="G121" s="55" t="s">
        <v>2283</v>
      </c>
      <c r="H121" s="55" t="s">
        <v>2284</v>
      </c>
      <c r="I121" s="55" t="s">
        <v>2294</v>
      </c>
      <c r="J121" s="55" t="s">
        <v>2285</v>
      </c>
      <c r="K121" s="56">
        <v>1</v>
      </c>
      <c r="L121" s="57">
        <v>43679</v>
      </c>
      <c r="M121" s="57">
        <v>43799</v>
      </c>
      <c r="N121" s="58">
        <f t="shared" si="31"/>
        <v>17.142857142857142</v>
      </c>
      <c r="O121" s="56" t="s">
        <v>2286</v>
      </c>
      <c r="P121" s="52"/>
      <c r="Q121" s="52"/>
      <c r="R121" s="59">
        <f t="shared" si="32"/>
        <v>0</v>
      </c>
      <c r="S121" s="60">
        <f t="shared" si="33"/>
        <v>0</v>
      </c>
      <c r="T121" s="60">
        <f t="shared" si="34"/>
        <v>0</v>
      </c>
      <c r="U121" s="60">
        <f t="shared" si="35"/>
        <v>17.142857142857142</v>
      </c>
      <c r="V121" s="61"/>
      <c r="W121" s="62" t="str">
        <f t="shared" si="36"/>
        <v>VENCIDO</v>
      </c>
      <c r="X121" s="62" t="str">
        <f t="shared" si="37"/>
        <v>VENCIDO</v>
      </c>
      <c r="Y121" s="113" t="s">
        <v>2017</v>
      </c>
      <c r="Z121" s="113" t="str">
        <f t="shared" si="38"/>
        <v>H58AF18</v>
      </c>
      <c r="AA121" s="113">
        <f t="shared" si="39"/>
        <v>1</v>
      </c>
      <c r="AB121" s="113" t="str">
        <f t="shared" si="40"/>
        <v>H58AF18 - 1</v>
      </c>
      <c r="AC121" s="37">
        <f t="shared" si="41"/>
        <v>1</v>
      </c>
      <c r="AD121" s="37">
        <f t="shared" si="42"/>
        <v>1</v>
      </c>
      <c r="AE121" s="37" t="str">
        <f t="shared" si="43"/>
        <v>H58AF18.</v>
      </c>
      <c r="AF121" s="37" t="str">
        <f t="shared" si="44"/>
        <v>H58AF18</v>
      </c>
      <c r="AG121" s="42"/>
      <c r="AH121" s="43"/>
      <c r="AI121" s="44"/>
      <c r="AJ121" s="14"/>
    </row>
    <row r="122" spans="1:36" s="15" customFormat="1" ht="300" customHeight="1" x14ac:dyDescent="0.2">
      <c r="A122" s="50"/>
      <c r="B122" s="147">
        <v>121</v>
      </c>
      <c r="C122" s="50">
        <v>62</v>
      </c>
      <c r="D122" s="50" t="s">
        <v>1439</v>
      </c>
      <c r="E122" s="52" t="s">
        <v>2159</v>
      </c>
      <c r="F122" s="55" t="s">
        <v>2435</v>
      </c>
      <c r="G122" s="55" t="s">
        <v>2283</v>
      </c>
      <c r="H122" s="55" t="s">
        <v>2284</v>
      </c>
      <c r="I122" s="55" t="s">
        <v>2287</v>
      </c>
      <c r="J122" s="55" t="s">
        <v>2288</v>
      </c>
      <c r="K122" s="56">
        <v>2</v>
      </c>
      <c r="L122" s="57">
        <v>43800</v>
      </c>
      <c r="M122" s="57">
        <v>43830</v>
      </c>
      <c r="N122" s="58">
        <f t="shared" si="31"/>
        <v>4.2857142857142856</v>
      </c>
      <c r="O122" s="56" t="s">
        <v>2286</v>
      </c>
      <c r="P122" s="52"/>
      <c r="Q122" s="52"/>
      <c r="R122" s="59">
        <f t="shared" si="32"/>
        <v>0</v>
      </c>
      <c r="S122" s="60">
        <f t="shared" si="33"/>
        <v>0</v>
      </c>
      <c r="T122" s="60">
        <f t="shared" si="34"/>
        <v>0</v>
      </c>
      <c r="U122" s="60">
        <f t="shared" si="35"/>
        <v>4.2857142857142856</v>
      </c>
      <c r="V122" s="61"/>
      <c r="W122" s="62" t="str">
        <f t="shared" si="36"/>
        <v>PRÓXIMO A VENCER</v>
      </c>
      <c r="X122" s="62" t="str">
        <f t="shared" si="37"/>
        <v/>
      </c>
      <c r="Y122" s="113" t="s">
        <v>2017</v>
      </c>
      <c r="Z122" s="113" t="str">
        <f t="shared" si="38"/>
        <v>H58AF18</v>
      </c>
      <c r="AA122" s="113">
        <f t="shared" si="39"/>
        <v>2</v>
      </c>
      <c r="AB122" s="113" t="str">
        <f t="shared" si="40"/>
        <v>H58AF18 - 2</v>
      </c>
      <c r="AC122" s="37">
        <f t="shared" si="41"/>
        <v>2</v>
      </c>
      <c r="AD122" s="37">
        <f t="shared" si="42"/>
        <v>2</v>
      </c>
      <c r="AE122" s="37" t="str">
        <f t="shared" si="43"/>
        <v>H58AF18.</v>
      </c>
      <c r="AF122" s="37" t="str">
        <f t="shared" si="44"/>
        <v>H58AF18</v>
      </c>
      <c r="AG122" s="42"/>
      <c r="AH122" s="43"/>
      <c r="AI122" s="44"/>
      <c r="AJ122" s="14"/>
    </row>
    <row r="123" spans="1:36" s="118" customFormat="1" ht="300" customHeight="1" x14ac:dyDescent="0.2">
      <c r="A123" s="61">
        <v>64</v>
      </c>
      <c r="B123" s="147">
        <v>122</v>
      </c>
      <c r="C123" s="61"/>
      <c r="D123" s="61" t="s">
        <v>1970</v>
      </c>
      <c r="E123" s="64" t="s">
        <v>1893</v>
      </c>
      <c r="F123" s="53" t="s">
        <v>2003</v>
      </c>
      <c r="G123" s="53" t="s">
        <v>1973</v>
      </c>
      <c r="H123" s="55" t="s">
        <v>1974</v>
      </c>
      <c r="I123" s="55" t="s">
        <v>1975</v>
      </c>
      <c r="J123" s="56" t="s">
        <v>1844</v>
      </c>
      <c r="K123" s="56">
        <v>1</v>
      </c>
      <c r="L123" s="57">
        <v>43480</v>
      </c>
      <c r="M123" s="57">
        <v>43524</v>
      </c>
      <c r="N123" s="58">
        <f t="shared" si="31"/>
        <v>6.2857142857142856</v>
      </c>
      <c r="O123" s="56" t="s">
        <v>986</v>
      </c>
      <c r="P123" s="56">
        <v>0</v>
      </c>
      <c r="Q123" s="64"/>
      <c r="R123" s="59">
        <f t="shared" si="32"/>
        <v>0</v>
      </c>
      <c r="S123" s="60">
        <f t="shared" si="33"/>
        <v>0</v>
      </c>
      <c r="T123" s="60">
        <f t="shared" si="34"/>
        <v>0</v>
      </c>
      <c r="U123" s="60">
        <f t="shared" si="35"/>
        <v>6.2857142857142856</v>
      </c>
      <c r="V123" s="61"/>
      <c r="W123" s="62" t="str">
        <f t="shared" si="36"/>
        <v>VENCIDO</v>
      </c>
      <c r="X123" s="62" t="str">
        <f t="shared" si="37"/>
        <v>VENCIDO</v>
      </c>
      <c r="Y123" s="113" t="s">
        <v>2002</v>
      </c>
      <c r="Z123" s="113" t="str">
        <f>AF123</f>
        <v>H1APCSMF18</v>
      </c>
      <c r="AA123" s="113">
        <f t="shared" si="39"/>
        <v>1</v>
      </c>
      <c r="AB123" s="113" t="str">
        <f>CONCATENATE(Z123," - ",AA123)</f>
        <v>H1APCSMF18 - 1</v>
      </c>
      <c r="AC123" s="37">
        <f t="shared" si="41"/>
        <v>1</v>
      </c>
      <c r="AD123" s="37">
        <f t="shared" si="42"/>
        <v>1</v>
      </c>
      <c r="AE123" s="37" t="str">
        <f t="shared" si="43"/>
        <v>H1APCSMF18.</v>
      </c>
      <c r="AF123" s="37" t="str">
        <f t="shared" si="44"/>
        <v>H1APCSMF18</v>
      </c>
      <c r="AG123" s="114"/>
      <c r="AH123" s="115"/>
      <c r="AI123" s="116"/>
      <c r="AJ123" s="117"/>
    </row>
    <row r="124" spans="1:36" s="118" customFormat="1" ht="306" customHeight="1" x14ac:dyDescent="0.2">
      <c r="A124" s="61">
        <v>65</v>
      </c>
      <c r="B124" s="147">
        <v>123</v>
      </c>
      <c r="C124" s="61"/>
      <c r="D124" s="61" t="s">
        <v>1971</v>
      </c>
      <c r="E124" s="64" t="s">
        <v>1893</v>
      </c>
      <c r="F124" s="65" t="s">
        <v>2004</v>
      </c>
      <c r="G124" s="65" t="s">
        <v>1976</v>
      </c>
      <c r="H124" s="66" t="s">
        <v>1977</v>
      </c>
      <c r="I124" s="66" t="s">
        <v>1837</v>
      </c>
      <c r="J124" s="56" t="s">
        <v>1844</v>
      </c>
      <c r="K124" s="56">
        <v>1</v>
      </c>
      <c r="L124" s="57">
        <v>43480</v>
      </c>
      <c r="M124" s="57">
        <v>43524</v>
      </c>
      <c r="N124" s="58">
        <f t="shared" si="31"/>
        <v>6.2857142857142856</v>
      </c>
      <c r="O124" s="56" t="s">
        <v>986</v>
      </c>
      <c r="P124" s="56">
        <v>0</v>
      </c>
      <c r="Q124" s="64"/>
      <c r="R124" s="59">
        <f t="shared" si="32"/>
        <v>0</v>
      </c>
      <c r="S124" s="60">
        <f t="shared" si="33"/>
        <v>0</v>
      </c>
      <c r="T124" s="60">
        <f t="shared" si="34"/>
        <v>0</v>
      </c>
      <c r="U124" s="60">
        <f t="shared" si="35"/>
        <v>6.2857142857142856</v>
      </c>
      <c r="V124" s="61"/>
      <c r="W124" s="62" t="str">
        <f t="shared" si="36"/>
        <v>VENCIDO</v>
      </c>
      <c r="X124" s="62" t="str">
        <f t="shared" si="37"/>
        <v>VENCIDO</v>
      </c>
      <c r="Y124" s="113" t="s">
        <v>2002</v>
      </c>
      <c r="Z124" s="113" t="str">
        <f>AF124</f>
        <v>H2APCSMF18</v>
      </c>
      <c r="AA124" s="113">
        <f t="shared" si="39"/>
        <v>1</v>
      </c>
      <c r="AB124" s="113" t="str">
        <f>CONCATENATE(Z124," - ",AA124)</f>
        <v>H2APCSMF18 - 1</v>
      </c>
      <c r="AC124" s="37">
        <f t="shared" si="41"/>
        <v>1</v>
      </c>
      <c r="AD124" s="37">
        <f t="shared" si="42"/>
        <v>1</v>
      </c>
      <c r="AE124" s="37" t="str">
        <f t="shared" si="43"/>
        <v>H2APCSMF18.</v>
      </c>
      <c r="AF124" s="37" t="str">
        <f t="shared" si="44"/>
        <v>H2APCSMF18</v>
      </c>
      <c r="AG124" s="114"/>
      <c r="AH124" s="115"/>
      <c r="AI124" s="116"/>
      <c r="AJ124" s="117"/>
    </row>
    <row r="125" spans="1:36" s="118" customFormat="1" ht="300" customHeight="1" x14ac:dyDescent="0.2">
      <c r="A125" s="61">
        <v>66</v>
      </c>
      <c r="B125" s="147">
        <v>124</v>
      </c>
      <c r="C125" s="61"/>
      <c r="D125" s="61" t="s">
        <v>1971</v>
      </c>
      <c r="E125" s="64" t="s">
        <v>1994</v>
      </c>
      <c r="F125" s="67" t="s">
        <v>2005</v>
      </c>
      <c r="G125" s="67" t="s">
        <v>1978</v>
      </c>
      <c r="H125" s="55" t="s">
        <v>1979</v>
      </c>
      <c r="I125" s="55" t="s">
        <v>1980</v>
      </c>
      <c r="J125" s="56" t="s">
        <v>1981</v>
      </c>
      <c r="K125" s="56">
        <v>1</v>
      </c>
      <c r="L125" s="57">
        <v>43480</v>
      </c>
      <c r="M125" s="57">
        <v>43537</v>
      </c>
      <c r="N125" s="58">
        <f t="shared" si="31"/>
        <v>8.1428571428571423</v>
      </c>
      <c r="O125" s="56" t="s">
        <v>1285</v>
      </c>
      <c r="P125" s="56">
        <v>1</v>
      </c>
      <c r="Q125" s="64"/>
      <c r="R125" s="59">
        <f t="shared" si="32"/>
        <v>100</v>
      </c>
      <c r="S125" s="60">
        <f t="shared" si="33"/>
        <v>8.1428571428571423</v>
      </c>
      <c r="T125" s="60">
        <f t="shared" si="34"/>
        <v>8.1428571428571423</v>
      </c>
      <c r="U125" s="60">
        <f t="shared" si="35"/>
        <v>8.1428571428571423</v>
      </c>
      <c r="V125" s="61"/>
      <c r="W125" s="62" t="str">
        <f t="shared" si="36"/>
        <v>CUMPLIDO</v>
      </c>
      <c r="X125" s="62" t="str">
        <f t="shared" si="37"/>
        <v>CUMPLIDO</v>
      </c>
      <c r="Y125" s="113" t="s">
        <v>2002</v>
      </c>
      <c r="Z125" s="113" t="str">
        <f t="shared" ref="Z125:Z128" si="47">AF125</f>
        <v>H3APCSMF18</v>
      </c>
      <c r="AA125" s="113">
        <f t="shared" si="39"/>
        <v>1</v>
      </c>
      <c r="AB125" s="113" t="str">
        <f t="shared" ref="AB125:AB128" si="48">CONCATENATE(Z125," - ",AA125)</f>
        <v>H3APCSMF18 - 1</v>
      </c>
      <c r="AC125" s="37">
        <f t="shared" si="41"/>
        <v>5</v>
      </c>
      <c r="AD125" s="37">
        <f t="shared" si="42"/>
        <v>5</v>
      </c>
      <c r="AE125" s="37" t="str">
        <f t="shared" si="43"/>
        <v>H3APCSMF18.</v>
      </c>
      <c r="AF125" s="37" t="str">
        <f t="shared" si="44"/>
        <v>H3APCSMF18</v>
      </c>
      <c r="AG125" s="114"/>
      <c r="AH125" s="115"/>
      <c r="AI125" s="116"/>
      <c r="AJ125" s="117"/>
    </row>
    <row r="126" spans="1:36" s="118" customFormat="1" ht="300" customHeight="1" x14ac:dyDescent="0.2">
      <c r="A126" s="61">
        <v>67</v>
      </c>
      <c r="B126" s="147">
        <v>125</v>
      </c>
      <c r="C126" s="61"/>
      <c r="D126" s="61" t="s">
        <v>1972</v>
      </c>
      <c r="E126" s="64" t="s">
        <v>1995</v>
      </c>
      <c r="F126" s="67" t="s">
        <v>2006</v>
      </c>
      <c r="G126" s="67" t="s">
        <v>1982</v>
      </c>
      <c r="H126" s="55" t="s">
        <v>1983</v>
      </c>
      <c r="I126" s="55" t="s">
        <v>1984</v>
      </c>
      <c r="J126" s="56" t="s">
        <v>1985</v>
      </c>
      <c r="K126" s="56">
        <v>1</v>
      </c>
      <c r="L126" s="57">
        <v>43480</v>
      </c>
      <c r="M126" s="57">
        <v>43646</v>
      </c>
      <c r="N126" s="58">
        <f t="shared" si="31"/>
        <v>23.714285714285715</v>
      </c>
      <c r="O126" s="56" t="s">
        <v>1986</v>
      </c>
      <c r="P126" s="56">
        <v>0</v>
      </c>
      <c r="Q126" s="64"/>
      <c r="R126" s="59">
        <f t="shared" si="32"/>
        <v>0</v>
      </c>
      <c r="S126" s="60">
        <f t="shared" si="33"/>
        <v>0</v>
      </c>
      <c r="T126" s="60">
        <f t="shared" si="34"/>
        <v>0</v>
      </c>
      <c r="U126" s="60">
        <f t="shared" si="35"/>
        <v>23.714285714285715</v>
      </c>
      <c r="V126" s="61"/>
      <c r="W126" s="62" t="str">
        <f t="shared" si="36"/>
        <v>VENCIDO</v>
      </c>
      <c r="X126" s="62" t="str">
        <f t="shared" si="37"/>
        <v>VENCIDO</v>
      </c>
      <c r="Y126" s="113" t="s">
        <v>2002</v>
      </c>
      <c r="Z126" s="113" t="str">
        <f t="shared" si="47"/>
        <v>H4APCSMF18</v>
      </c>
      <c r="AA126" s="113">
        <f t="shared" si="39"/>
        <v>1</v>
      </c>
      <c r="AB126" s="113" t="str">
        <f t="shared" si="48"/>
        <v>H4APCSMF18 - 1</v>
      </c>
      <c r="AC126" s="37">
        <f t="shared" si="41"/>
        <v>1</v>
      </c>
      <c r="AD126" s="37">
        <f t="shared" si="42"/>
        <v>1</v>
      </c>
      <c r="AE126" s="37" t="str">
        <f t="shared" si="43"/>
        <v>H4APCSMF18.</v>
      </c>
      <c r="AF126" s="37" t="str">
        <f t="shared" si="44"/>
        <v>H4APCSMF18</v>
      </c>
      <c r="AG126" s="114"/>
      <c r="AH126" s="115"/>
      <c r="AI126" s="116"/>
      <c r="AJ126" s="117"/>
    </row>
    <row r="127" spans="1:36" s="118" customFormat="1" ht="300" customHeight="1" x14ac:dyDescent="0.2">
      <c r="A127" s="61">
        <v>68</v>
      </c>
      <c r="B127" s="147">
        <v>126</v>
      </c>
      <c r="C127" s="61"/>
      <c r="D127" s="61" t="s">
        <v>1440</v>
      </c>
      <c r="E127" s="64" t="s">
        <v>1996</v>
      </c>
      <c r="F127" s="67" t="s">
        <v>2007</v>
      </c>
      <c r="G127" s="67" t="s">
        <v>1987</v>
      </c>
      <c r="H127" s="55" t="s">
        <v>1988</v>
      </c>
      <c r="I127" s="55" t="s">
        <v>1989</v>
      </c>
      <c r="J127" s="56" t="s">
        <v>1990</v>
      </c>
      <c r="K127" s="56">
        <v>1</v>
      </c>
      <c r="L127" s="57">
        <v>43480</v>
      </c>
      <c r="M127" s="57">
        <v>43524</v>
      </c>
      <c r="N127" s="58">
        <f t="shared" si="31"/>
        <v>6.2857142857142856</v>
      </c>
      <c r="O127" s="56" t="s">
        <v>986</v>
      </c>
      <c r="P127" s="56">
        <v>0</v>
      </c>
      <c r="Q127" s="64"/>
      <c r="R127" s="59">
        <f t="shared" si="32"/>
        <v>0</v>
      </c>
      <c r="S127" s="60">
        <f t="shared" si="33"/>
        <v>0</v>
      </c>
      <c r="T127" s="60">
        <f t="shared" si="34"/>
        <v>0</v>
      </c>
      <c r="U127" s="60">
        <f t="shared" si="35"/>
        <v>6.2857142857142856</v>
      </c>
      <c r="V127" s="61"/>
      <c r="W127" s="62" t="str">
        <f t="shared" si="36"/>
        <v>VENCIDO</v>
      </c>
      <c r="X127" s="62" t="str">
        <f t="shared" si="37"/>
        <v>VENCIDO</v>
      </c>
      <c r="Y127" s="113" t="s">
        <v>2002</v>
      </c>
      <c r="Z127" s="113" t="str">
        <f t="shared" si="47"/>
        <v>H5APCSMF18</v>
      </c>
      <c r="AA127" s="113">
        <f t="shared" si="39"/>
        <v>1</v>
      </c>
      <c r="AB127" s="113" t="str">
        <f t="shared" si="48"/>
        <v>H5APCSMF18 - 1</v>
      </c>
      <c r="AC127" s="37">
        <f t="shared" si="41"/>
        <v>1</v>
      </c>
      <c r="AD127" s="37">
        <f t="shared" si="42"/>
        <v>1</v>
      </c>
      <c r="AE127" s="37" t="str">
        <f t="shared" si="43"/>
        <v>H5APCSMF18.</v>
      </c>
      <c r="AF127" s="37" t="str">
        <f t="shared" si="44"/>
        <v>H5APCSMF18</v>
      </c>
      <c r="AG127" s="114"/>
      <c r="AH127" s="115"/>
      <c r="AI127" s="116"/>
      <c r="AJ127" s="117"/>
    </row>
    <row r="128" spans="1:36" s="118" customFormat="1" ht="300" customHeight="1" x14ac:dyDescent="0.2">
      <c r="A128" s="61">
        <v>69</v>
      </c>
      <c r="B128" s="147">
        <v>127</v>
      </c>
      <c r="C128" s="61"/>
      <c r="D128" s="61" t="s">
        <v>1970</v>
      </c>
      <c r="E128" s="64" t="s">
        <v>1893</v>
      </c>
      <c r="F128" s="67" t="s">
        <v>2008</v>
      </c>
      <c r="G128" s="67" t="s">
        <v>1991</v>
      </c>
      <c r="H128" s="55" t="s">
        <v>1992</v>
      </c>
      <c r="I128" s="55" t="s">
        <v>1993</v>
      </c>
      <c r="J128" s="56" t="s">
        <v>1844</v>
      </c>
      <c r="K128" s="56">
        <v>1</v>
      </c>
      <c r="L128" s="57">
        <v>43480</v>
      </c>
      <c r="M128" s="57">
        <v>43524</v>
      </c>
      <c r="N128" s="58">
        <f t="shared" si="31"/>
        <v>6.2857142857142856</v>
      </c>
      <c r="O128" s="56" t="s">
        <v>986</v>
      </c>
      <c r="P128" s="56">
        <v>0</v>
      </c>
      <c r="Q128" s="64"/>
      <c r="R128" s="59">
        <f t="shared" si="32"/>
        <v>0</v>
      </c>
      <c r="S128" s="60">
        <f t="shared" si="33"/>
        <v>0</v>
      </c>
      <c r="T128" s="60">
        <f t="shared" si="34"/>
        <v>0</v>
      </c>
      <c r="U128" s="60">
        <f t="shared" si="35"/>
        <v>6.2857142857142856</v>
      </c>
      <c r="V128" s="61"/>
      <c r="W128" s="62" t="str">
        <f t="shared" si="36"/>
        <v>VENCIDO</v>
      </c>
      <c r="X128" s="62" t="str">
        <f t="shared" si="37"/>
        <v>VENCIDO</v>
      </c>
      <c r="Y128" s="113" t="s">
        <v>2002</v>
      </c>
      <c r="Z128" s="113" t="str">
        <f t="shared" si="47"/>
        <v>H6APCSMF18</v>
      </c>
      <c r="AA128" s="113">
        <f t="shared" si="39"/>
        <v>1</v>
      </c>
      <c r="AB128" s="113" t="str">
        <f t="shared" si="48"/>
        <v>H6APCSMF18 - 1</v>
      </c>
      <c r="AC128" s="37">
        <f t="shared" si="41"/>
        <v>1</v>
      </c>
      <c r="AD128" s="37">
        <f t="shared" si="42"/>
        <v>1</v>
      </c>
      <c r="AE128" s="37" t="str">
        <f t="shared" si="43"/>
        <v>H6APCSMF18.</v>
      </c>
      <c r="AF128" s="37" t="str">
        <f t="shared" si="44"/>
        <v>H6APCSMF18</v>
      </c>
      <c r="AG128" s="114"/>
      <c r="AH128" s="115"/>
      <c r="AI128" s="116"/>
      <c r="AJ128" s="117"/>
    </row>
    <row r="129" spans="1:36" s="15" customFormat="1" ht="300" customHeight="1" x14ac:dyDescent="0.2">
      <c r="A129" s="61">
        <v>70</v>
      </c>
      <c r="B129" s="147">
        <v>128</v>
      </c>
      <c r="C129" s="61"/>
      <c r="D129" s="51" t="s">
        <v>1645</v>
      </c>
      <c r="E129" s="52" t="s">
        <v>1890</v>
      </c>
      <c r="F129" s="53" t="s">
        <v>1779</v>
      </c>
      <c r="G129" s="53" t="s">
        <v>1780</v>
      </c>
      <c r="H129" s="54" t="s">
        <v>1851</v>
      </c>
      <c r="I129" s="55" t="s">
        <v>1836</v>
      </c>
      <c r="J129" s="56" t="s">
        <v>1852</v>
      </c>
      <c r="K129" s="56">
        <v>1</v>
      </c>
      <c r="L129" s="57">
        <v>43467</v>
      </c>
      <c r="M129" s="57">
        <v>43524</v>
      </c>
      <c r="N129" s="58">
        <f t="shared" si="31"/>
        <v>8.1428571428571423</v>
      </c>
      <c r="O129" s="56" t="s">
        <v>1165</v>
      </c>
      <c r="P129" s="56">
        <v>0</v>
      </c>
      <c r="Q129" s="56"/>
      <c r="R129" s="59">
        <f t="shared" si="32"/>
        <v>0</v>
      </c>
      <c r="S129" s="60">
        <f t="shared" si="33"/>
        <v>0</v>
      </c>
      <c r="T129" s="60">
        <f t="shared" si="34"/>
        <v>0</v>
      </c>
      <c r="U129" s="60">
        <f t="shared" si="35"/>
        <v>8.1428571428571423</v>
      </c>
      <c r="V129" s="61"/>
      <c r="W129" s="62" t="str">
        <f t="shared" si="36"/>
        <v>VENCIDO</v>
      </c>
      <c r="X129" s="62" t="str">
        <f t="shared" si="37"/>
        <v>VENCIDO</v>
      </c>
      <c r="Y129" s="63" t="s">
        <v>1850</v>
      </c>
      <c r="Z129" s="63" t="str">
        <f>AF129</f>
        <v>H1ACSRT17</v>
      </c>
      <c r="AA129" s="113">
        <f t="shared" si="39"/>
        <v>1</v>
      </c>
      <c r="AB129" s="63" t="str">
        <f>CONCATENATE(Z129," - ",AA129)</f>
        <v>H1ACSRT17 - 1</v>
      </c>
      <c r="AC129" s="37">
        <f t="shared" si="41"/>
        <v>1</v>
      </c>
      <c r="AD129" s="37">
        <f t="shared" si="42"/>
        <v>1</v>
      </c>
      <c r="AE129" s="37" t="str">
        <f t="shared" si="43"/>
        <v>H1ACSRT17.</v>
      </c>
      <c r="AF129" s="37" t="str">
        <f t="shared" si="44"/>
        <v>H1ACSRT17</v>
      </c>
      <c r="AG129" s="42"/>
      <c r="AH129" s="43"/>
      <c r="AI129" s="44"/>
      <c r="AJ129" s="14"/>
    </row>
    <row r="130" spans="1:36" s="15" customFormat="1" ht="300" customHeight="1" x14ac:dyDescent="0.2">
      <c r="A130" s="61">
        <v>71</v>
      </c>
      <c r="B130" s="147">
        <v>129</v>
      </c>
      <c r="C130" s="61"/>
      <c r="D130" s="51" t="s">
        <v>1439</v>
      </c>
      <c r="E130" s="52" t="s">
        <v>1892</v>
      </c>
      <c r="F130" s="53" t="s">
        <v>1965</v>
      </c>
      <c r="G130" s="53" t="s">
        <v>1891</v>
      </c>
      <c r="H130" s="55" t="s">
        <v>1853</v>
      </c>
      <c r="I130" s="55" t="s">
        <v>1854</v>
      </c>
      <c r="J130" s="56" t="s">
        <v>1855</v>
      </c>
      <c r="K130" s="56">
        <v>1</v>
      </c>
      <c r="L130" s="57">
        <v>43467</v>
      </c>
      <c r="M130" s="57">
        <v>43524</v>
      </c>
      <c r="N130" s="58">
        <f t="shared" si="31"/>
        <v>8.1428571428571423</v>
      </c>
      <c r="O130" s="56" t="s">
        <v>1165</v>
      </c>
      <c r="P130" s="56">
        <v>0</v>
      </c>
      <c r="Q130" s="56"/>
      <c r="R130" s="59">
        <f t="shared" si="32"/>
        <v>0</v>
      </c>
      <c r="S130" s="60">
        <f t="shared" si="33"/>
        <v>0</v>
      </c>
      <c r="T130" s="60">
        <f t="shared" si="34"/>
        <v>0</v>
      </c>
      <c r="U130" s="60">
        <f t="shared" si="35"/>
        <v>8.1428571428571423</v>
      </c>
      <c r="V130" s="61"/>
      <c r="W130" s="62" t="str">
        <f t="shared" si="36"/>
        <v>VENCIDO</v>
      </c>
      <c r="X130" s="62" t="str">
        <f t="shared" si="37"/>
        <v>VENCIDO</v>
      </c>
      <c r="Y130" s="63" t="s">
        <v>1850</v>
      </c>
      <c r="Z130" s="63" t="str">
        <f t="shared" ref="Z130:Z159" si="49">AF130</f>
        <v>H2ACSRT17</v>
      </c>
      <c r="AA130" s="113">
        <f t="shared" si="39"/>
        <v>1</v>
      </c>
      <c r="AB130" s="63" t="str">
        <f t="shared" ref="AB130:AB159" si="50">CONCATENATE(Z130," - ",AA130)</f>
        <v>H2ACSRT17 - 1</v>
      </c>
      <c r="AC130" s="37">
        <f t="shared" si="41"/>
        <v>1</v>
      </c>
      <c r="AD130" s="37">
        <f t="shared" si="42"/>
        <v>1</v>
      </c>
      <c r="AE130" s="37" t="str">
        <f t="shared" si="43"/>
        <v>H2ACSRT17.</v>
      </c>
      <c r="AF130" s="37" t="str">
        <f t="shared" si="44"/>
        <v>H2ACSRT17</v>
      </c>
      <c r="AG130" s="42"/>
      <c r="AH130" s="43"/>
      <c r="AI130" s="44"/>
      <c r="AJ130" s="14"/>
    </row>
    <row r="131" spans="1:36" s="15" customFormat="1" ht="300" customHeight="1" x14ac:dyDescent="0.2">
      <c r="A131" s="61">
        <v>72</v>
      </c>
      <c r="B131" s="147">
        <v>130</v>
      </c>
      <c r="C131" s="61"/>
      <c r="D131" s="51" t="s">
        <v>1439</v>
      </c>
      <c r="E131" s="52" t="s">
        <v>1893</v>
      </c>
      <c r="F131" s="53" t="s">
        <v>1781</v>
      </c>
      <c r="G131" s="53" t="s">
        <v>1782</v>
      </c>
      <c r="H131" s="55" t="s">
        <v>1853</v>
      </c>
      <c r="I131" s="55" t="s">
        <v>1856</v>
      </c>
      <c r="J131" s="56" t="s">
        <v>1855</v>
      </c>
      <c r="K131" s="56">
        <v>1</v>
      </c>
      <c r="L131" s="57">
        <v>43467</v>
      </c>
      <c r="M131" s="57">
        <v>43524</v>
      </c>
      <c r="N131" s="58">
        <f t="shared" si="31"/>
        <v>8.1428571428571423</v>
      </c>
      <c r="O131" s="56" t="s">
        <v>1165</v>
      </c>
      <c r="P131" s="56">
        <v>0</v>
      </c>
      <c r="Q131" s="56"/>
      <c r="R131" s="59">
        <f t="shared" si="32"/>
        <v>0</v>
      </c>
      <c r="S131" s="60">
        <f t="shared" si="33"/>
        <v>0</v>
      </c>
      <c r="T131" s="60">
        <f t="shared" si="34"/>
        <v>0</v>
      </c>
      <c r="U131" s="60">
        <f t="shared" si="35"/>
        <v>8.1428571428571423</v>
      </c>
      <c r="V131" s="61"/>
      <c r="W131" s="62" t="str">
        <f t="shared" si="36"/>
        <v>VENCIDO</v>
      </c>
      <c r="X131" s="62" t="str">
        <f t="shared" si="37"/>
        <v>VENCIDO</v>
      </c>
      <c r="Y131" s="63" t="s">
        <v>1850</v>
      </c>
      <c r="Z131" s="63" t="str">
        <f t="shared" si="49"/>
        <v>H3ACSRT17</v>
      </c>
      <c r="AA131" s="113">
        <f t="shared" si="39"/>
        <v>1</v>
      </c>
      <c r="AB131" s="63" t="str">
        <f t="shared" si="50"/>
        <v>H3ACSRT17 - 1</v>
      </c>
      <c r="AC131" s="37">
        <f t="shared" si="41"/>
        <v>1</v>
      </c>
      <c r="AD131" s="37">
        <f t="shared" si="42"/>
        <v>1</v>
      </c>
      <c r="AE131" s="37" t="str">
        <f t="shared" si="43"/>
        <v>H3ACSRT17.</v>
      </c>
      <c r="AF131" s="37" t="str">
        <f t="shared" si="44"/>
        <v>H3ACSRT17</v>
      </c>
      <c r="AG131" s="42"/>
      <c r="AH131" s="43"/>
      <c r="AI131" s="44"/>
      <c r="AJ131" s="14"/>
    </row>
    <row r="132" spans="1:36" s="15" customFormat="1" ht="300" customHeight="1" x14ac:dyDescent="0.2">
      <c r="A132" s="61">
        <v>73</v>
      </c>
      <c r="B132" s="147">
        <v>131</v>
      </c>
      <c r="C132" s="61"/>
      <c r="D132" s="51" t="s">
        <v>1439</v>
      </c>
      <c r="E132" s="52" t="s">
        <v>1894</v>
      </c>
      <c r="F132" s="53" t="s">
        <v>1783</v>
      </c>
      <c r="G132" s="53" t="s">
        <v>1870</v>
      </c>
      <c r="H132" s="55" t="s">
        <v>1857</v>
      </c>
      <c r="I132" s="55" t="s">
        <v>1858</v>
      </c>
      <c r="J132" s="56" t="s">
        <v>1852</v>
      </c>
      <c r="K132" s="56">
        <v>1</v>
      </c>
      <c r="L132" s="57">
        <v>43467</v>
      </c>
      <c r="M132" s="57">
        <v>43524</v>
      </c>
      <c r="N132" s="58">
        <f t="shared" si="31"/>
        <v>8.1428571428571423</v>
      </c>
      <c r="O132" s="56" t="s">
        <v>1165</v>
      </c>
      <c r="P132" s="56">
        <v>0</v>
      </c>
      <c r="Q132" s="56"/>
      <c r="R132" s="59">
        <f t="shared" si="32"/>
        <v>0</v>
      </c>
      <c r="S132" s="60">
        <f t="shared" si="33"/>
        <v>0</v>
      </c>
      <c r="T132" s="60">
        <f t="shared" si="34"/>
        <v>0</v>
      </c>
      <c r="U132" s="60">
        <f t="shared" si="35"/>
        <v>8.1428571428571423</v>
      </c>
      <c r="V132" s="61"/>
      <c r="W132" s="62" t="str">
        <f t="shared" si="36"/>
        <v>VENCIDO</v>
      </c>
      <c r="X132" s="62" t="str">
        <f t="shared" si="37"/>
        <v>VENCIDO</v>
      </c>
      <c r="Y132" s="63" t="s">
        <v>1850</v>
      </c>
      <c r="Z132" s="63" t="str">
        <f t="shared" si="49"/>
        <v>H4ACSRT17</v>
      </c>
      <c r="AA132" s="113">
        <f t="shared" si="39"/>
        <v>1</v>
      </c>
      <c r="AB132" s="63" t="str">
        <f t="shared" si="50"/>
        <v>H4ACSRT17 - 1</v>
      </c>
      <c r="AC132" s="37">
        <f t="shared" si="41"/>
        <v>1</v>
      </c>
      <c r="AD132" s="37">
        <f t="shared" si="42"/>
        <v>1</v>
      </c>
      <c r="AE132" s="37" t="str">
        <f t="shared" si="43"/>
        <v>H4ACSRT17.</v>
      </c>
      <c r="AF132" s="37" t="str">
        <f t="shared" si="44"/>
        <v>H4ACSRT17</v>
      </c>
      <c r="AG132" s="42"/>
      <c r="AH132" s="43"/>
      <c r="AI132" s="44"/>
      <c r="AJ132" s="14"/>
    </row>
    <row r="133" spans="1:36" s="15" customFormat="1" ht="300" customHeight="1" x14ac:dyDescent="0.2">
      <c r="A133" s="61">
        <v>74</v>
      </c>
      <c r="B133" s="147">
        <v>132</v>
      </c>
      <c r="C133" s="61"/>
      <c r="D133" s="64" t="s">
        <v>1440</v>
      </c>
      <c r="E133" s="52" t="s">
        <v>1896</v>
      </c>
      <c r="F133" s="65" t="s">
        <v>1895</v>
      </c>
      <c r="G133" s="65" t="s">
        <v>1784</v>
      </c>
      <c r="H133" s="66" t="s">
        <v>1876</v>
      </c>
      <c r="I133" s="66" t="s">
        <v>1882</v>
      </c>
      <c r="J133" s="56" t="s">
        <v>1883</v>
      </c>
      <c r="K133" s="56">
        <v>1</v>
      </c>
      <c r="L133" s="57">
        <v>43467</v>
      </c>
      <c r="M133" s="57">
        <v>43524</v>
      </c>
      <c r="N133" s="58">
        <f t="shared" ref="N133:N159" si="51">(+M133-L133)/7</f>
        <v>8.1428571428571423</v>
      </c>
      <c r="O133" s="56" t="s">
        <v>1165</v>
      </c>
      <c r="P133" s="56">
        <v>0</v>
      </c>
      <c r="Q133" s="56"/>
      <c r="R133" s="59">
        <f t="shared" si="32"/>
        <v>0</v>
      </c>
      <c r="S133" s="60">
        <f t="shared" si="33"/>
        <v>0</v>
      </c>
      <c r="T133" s="60">
        <f t="shared" si="34"/>
        <v>0</v>
      </c>
      <c r="U133" s="60">
        <f t="shared" si="35"/>
        <v>8.1428571428571423</v>
      </c>
      <c r="V133" s="61"/>
      <c r="W133" s="62" t="str">
        <f t="shared" si="36"/>
        <v>VENCIDO</v>
      </c>
      <c r="X133" s="62" t="str">
        <f t="shared" si="37"/>
        <v>VENCIDO</v>
      </c>
      <c r="Y133" s="63" t="s">
        <v>1850</v>
      </c>
      <c r="Z133" s="63" t="str">
        <f t="shared" si="49"/>
        <v>H5ACSRT17</v>
      </c>
      <c r="AA133" s="113">
        <f t="shared" si="39"/>
        <v>1</v>
      </c>
      <c r="AB133" s="63" t="str">
        <f t="shared" si="50"/>
        <v>H5ACSRT17 - 1</v>
      </c>
      <c r="AC133" s="37">
        <f t="shared" si="41"/>
        <v>1</v>
      </c>
      <c r="AD133" s="37">
        <f t="shared" si="42"/>
        <v>1</v>
      </c>
      <c r="AE133" s="37" t="str">
        <f t="shared" si="43"/>
        <v>H5ACSRT17.</v>
      </c>
      <c r="AF133" s="37" t="str">
        <f t="shared" si="44"/>
        <v>H5ACSRT17</v>
      </c>
      <c r="AG133" s="42"/>
      <c r="AH133" s="43"/>
      <c r="AI133" s="44"/>
      <c r="AJ133" s="14"/>
    </row>
    <row r="134" spans="1:36" s="15" customFormat="1" ht="300" customHeight="1" x14ac:dyDescent="0.2">
      <c r="A134" s="61">
        <v>75</v>
      </c>
      <c r="B134" s="147">
        <v>133</v>
      </c>
      <c r="C134" s="61"/>
      <c r="D134" s="64" t="s">
        <v>1439</v>
      </c>
      <c r="E134" s="52" t="s">
        <v>1898</v>
      </c>
      <c r="F134" s="65" t="s">
        <v>1897</v>
      </c>
      <c r="G134" s="65" t="s">
        <v>1785</v>
      </c>
      <c r="H134" s="66" t="s">
        <v>1851</v>
      </c>
      <c r="I134" s="66" t="s">
        <v>1859</v>
      </c>
      <c r="J134" s="56" t="s">
        <v>1852</v>
      </c>
      <c r="K134" s="56">
        <v>1</v>
      </c>
      <c r="L134" s="57">
        <v>43467</v>
      </c>
      <c r="M134" s="57">
        <v>43524</v>
      </c>
      <c r="N134" s="58">
        <f t="shared" si="51"/>
        <v>8.1428571428571423</v>
      </c>
      <c r="O134" s="56" t="s">
        <v>1165</v>
      </c>
      <c r="P134" s="56">
        <v>0</v>
      </c>
      <c r="Q134" s="56"/>
      <c r="R134" s="59">
        <f t="shared" si="32"/>
        <v>0</v>
      </c>
      <c r="S134" s="60">
        <f t="shared" si="33"/>
        <v>0</v>
      </c>
      <c r="T134" s="60">
        <f t="shared" si="34"/>
        <v>0</v>
      </c>
      <c r="U134" s="60">
        <f t="shared" si="35"/>
        <v>8.1428571428571423</v>
      </c>
      <c r="V134" s="61"/>
      <c r="W134" s="62" t="str">
        <f t="shared" si="36"/>
        <v>VENCIDO</v>
      </c>
      <c r="X134" s="62" t="str">
        <f t="shared" si="37"/>
        <v>VENCIDO</v>
      </c>
      <c r="Y134" s="63" t="s">
        <v>1850</v>
      </c>
      <c r="Z134" s="63" t="str">
        <f t="shared" si="49"/>
        <v>H6ACSRT17</v>
      </c>
      <c r="AA134" s="113">
        <f t="shared" si="39"/>
        <v>1</v>
      </c>
      <c r="AB134" s="63" t="str">
        <f t="shared" si="50"/>
        <v>H6ACSRT17 - 1</v>
      </c>
      <c r="AC134" s="37">
        <f t="shared" si="41"/>
        <v>1</v>
      </c>
      <c r="AD134" s="37">
        <f t="shared" si="42"/>
        <v>1</v>
      </c>
      <c r="AE134" s="37" t="str">
        <f t="shared" si="43"/>
        <v>H6ACSRT17.</v>
      </c>
      <c r="AF134" s="37" t="str">
        <f t="shared" si="44"/>
        <v>H6ACSRT17</v>
      </c>
      <c r="AG134" s="42"/>
      <c r="AH134" s="43"/>
      <c r="AI134" s="44"/>
      <c r="AJ134" s="14"/>
    </row>
    <row r="135" spans="1:36" s="15" customFormat="1" ht="300" customHeight="1" x14ac:dyDescent="0.2">
      <c r="A135" s="50">
        <v>76</v>
      </c>
      <c r="B135" s="147">
        <v>134</v>
      </c>
      <c r="C135" s="61"/>
      <c r="D135" s="64" t="s">
        <v>1439</v>
      </c>
      <c r="E135" s="52" t="s">
        <v>1899</v>
      </c>
      <c r="F135" s="65" t="s">
        <v>1786</v>
      </c>
      <c r="G135" s="65" t="s">
        <v>1787</v>
      </c>
      <c r="H135" s="66" t="s">
        <v>1875</v>
      </c>
      <c r="I135" s="66" t="s">
        <v>1884</v>
      </c>
      <c r="J135" s="56" t="s">
        <v>1855</v>
      </c>
      <c r="K135" s="56">
        <v>2</v>
      </c>
      <c r="L135" s="57">
        <v>43467</v>
      </c>
      <c r="M135" s="57">
        <v>43524</v>
      </c>
      <c r="N135" s="58">
        <f t="shared" si="51"/>
        <v>8.1428571428571423</v>
      </c>
      <c r="O135" s="56" t="s">
        <v>1165</v>
      </c>
      <c r="P135" s="56">
        <v>0</v>
      </c>
      <c r="Q135" s="56"/>
      <c r="R135" s="59">
        <f t="shared" si="32"/>
        <v>0</v>
      </c>
      <c r="S135" s="60">
        <f t="shared" si="33"/>
        <v>0</v>
      </c>
      <c r="T135" s="60">
        <f t="shared" si="34"/>
        <v>0</v>
      </c>
      <c r="U135" s="60">
        <f t="shared" si="35"/>
        <v>8.1428571428571423</v>
      </c>
      <c r="V135" s="61"/>
      <c r="W135" s="62" t="str">
        <f t="shared" si="36"/>
        <v>VENCIDO</v>
      </c>
      <c r="X135" s="62" t="str">
        <f t="shared" si="37"/>
        <v>VENCIDO</v>
      </c>
      <c r="Y135" s="63" t="s">
        <v>1850</v>
      </c>
      <c r="Z135" s="63" t="str">
        <f t="shared" si="49"/>
        <v>H7ACSRT17</v>
      </c>
      <c r="AA135" s="113">
        <f t="shared" si="39"/>
        <v>1</v>
      </c>
      <c r="AB135" s="63" t="str">
        <f t="shared" si="50"/>
        <v>H7ACSRT17 - 1</v>
      </c>
      <c r="AC135" s="37">
        <f t="shared" si="41"/>
        <v>1</v>
      </c>
      <c r="AD135" s="37">
        <f t="shared" si="42"/>
        <v>1</v>
      </c>
      <c r="AE135" s="37" t="str">
        <f t="shared" si="43"/>
        <v>H7ACSRT17.</v>
      </c>
      <c r="AF135" s="37" t="str">
        <f t="shared" si="44"/>
        <v>H7ACSRT17</v>
      </c>
      <c r="AG135" s="42"/>
      <c r="AH135" s="43"/>
      <c r="AI135" s="44"/>
      <c r="AJ135" s="14"/>
    </row>
    <row r="136" spans="1:36" s="15" customFormat="1" ht="300" customHeight="1" x14ac:dyDescent="0.2">
      <c r="A136" s="61">
        <v>77</v>
      </c>
      <c r="B136" s="147">
        <v>135</v>
      </c>
      <c r="C136" s="61"/>
      <c r="D136" s="51" t="s">
        <v>1439</v>
      </c>
      <c r="E136" s="52" t="s">
        <v>1902</v>
      </c>
      <c r="F136" s="53" t="s">
        <v>1901</v>
      </c>
      <c r="G136" s="65" t="s">
        <v>1788</v>
      </c>
      <c r="H136" s="55" t="s">
        <v>1853</v>
      </c>
      <c r="I136" s="55" t="s">
        <v>1856</v>
      </c>
      <c r="J136" s="56" t="s">
        <v>1855</v>
      </c>
      <c r="K136" s="56">
        <v>1</v>
      </c>
      <c r="L136" s="57">
        <v>43467</v>
      </c>
      <c r="M136" s="57">
        <v>43524</v>
      </c>
      <c r="N136" s="58">
        <f t="shared" si="51"/>
        <v>8.1428571428571423</v>
      </c>
      <c r="O136" s="56" t="s">
        <v>1165</v>
      </c>
      <c r="P136" s="56">
        <v>0</v>
      </c>
      <c r="Q136" s="56"/>
      <c r="R136" s="59">
        <f t="shared" si="32"/>
        <v>0</v>
      </c>
      <c r="S136" s="60">
        <f t="shared" si="33"/>
        <v>0</v>
      </c>
      <c r="T136" s="60">
        <f t="shared" si="34"/>
        <v>0</v>
      </c>
      <c r="U136" s="60">
        <f t="shared" si="35"/>
        <v>8.1428571428571423</v>
      </c>
      <c r="V136" s="61"/>
      <c r="W136" s="62" t="str">
        <f t="shared" si="36"/>
        <v>VENCIDO</v>
      </c>
      <c r="X136" s="62" t="str">
        <f t="shared" si="37"/>
        <v>VENCIDO</v>
      </c>
      <c r="Y136" s="63" t="s">
        <v>1850</v>
      </c>
      <c r="Z136" s="63" t="str">
        <f t="shared" si="49"/>
        <v>H8ACSRT17</v>
      </c>
      <c r="AA136" s="113">
        <f t="shared" si="39"/>
        <v>1</v>
      </c>
      <c r="AB136" s="63" t="str">
        <f t="shared" si="50"/>
        <v>H8ACSRT17 - 1</v>
      </c>
      <c r="AC136" s="37">
        <f t="shared" si="41"/>
        <v>1</v>
      </c>
      <c r="AD136" s="37">
        <f t="shared" si="42"/>
        <v>1</v>
      </c>
      <c r="AE136" s="37" t="str">
        <f t="shared" si="43"/>
        <v>H8ACSRT17.</v>
      </c>
      <c r="AF136" s="37" t="str">
        <f t="shared" si="44"/>
        <v>H8ACSRT17</v>
      </c>
      <c r="AG136" s="42"/>
      <c r="AH136" s="43"/>
      <c r="AI136" s="44"/>
      <c r="AJ136" s="14"/>
    </row>
    <row r="137" spans="1:36" s="15" customFormat="1" ht="300" customHeight="1" x14ac:dyDescent="0.2">
      <c r="A137" s="61">
        <v>78</v>
      </c>
      <c r="B137" s="147">
        <v>136</v>
      </c>
      <c r="C137" s="61"/>
      <c r="D137" s="51" t="s">
        <v>1439</v>
      </c>
      <c r="E137" s="52" t="s">
        <v>1903</v>
      </c>
      <c r="F137" s="67" t="s">
        <v>1900</v>
      </c>
      <c r="G137" s="67" t="s">
        <v>1789</v>
      </c>
      <c r="H137" s="55" t="s">
        <v>1832</v>
      </c>
      <c r="I137" s="55" t="s">
        <v>1837</v>
      </c>
      <c r="J137" s="56" t="s">
        <v>1852</v>
      </c>
      <c r="K137" s="56">
        <v>1</v>
      </c>
      <c r="L137" s="57">
        <v>43467</v>
      </c>
      <c r="M137" s="57">
        <v>43524</v>
      </c>
      <c r="N137" s="58">
        <f t="shared" si="51"/>
        <v>8.1428571428571423</v>
      </c>
      <c r="O137" s="56" t="s">
        <v>1165</v>
      </c>
      <c r="P137" s="56">
        <v>0</v>
      </c>
      <c r="Q137" s="56"/>
      <c r="R137" s="59">
        <f t="shared" si="32"/>
        <v>0</v>
      </c>
      <c r="S137" s="60">
        <f t="shared" si="33"/>
        <v>0</v>
      </c>
      <c r="T137" s="60">
        <f t="shared" si="34"/>
        <v>0</v>
      </c>
      <c r="U137" s="60">
        <f t="shared" si="35"/>
        <v>8.1428571428571423</v>
      </c>
      <c r="V137" s="61"/>
      <c r="W137" s="62" t="str">
        <f t="shared" si="36"/>
        <v>VENCIDO</v>
      </c>
      <c r="X137" s="62" t="str">
        <f t="shared" si="37"/>
        <v>VENCIDO</v>
      </c>
      <c r="Y137" s="63" t="s">
        <v>1850</v>
      </c>
      <c r="Z137" s="63" t="str">
        <f t="shared" si="49"/>
        <v>H9ACSRT17</v>
      </c>
      <c r="AA137" s="113">
        <f t="shared" si="39"/>
        <v>1</v>
      </c>
      <c r="AB137" s="63" t="str">
        <f t="shared" si="50"/>
        <v>H9ACSRT17 - 1</v>
      </c>
      <c r="AC137" s="37">
        <f t="shared" si="41"/>
        <v>1</v>
      </c>
      <c r="AD137" s="37">
        <f t="shared" si="42"/>
        <v>1</v>
      </c>
      <c r="AE137" s="37" t="str">
        <f t="shared" si="43"/>
        <v>H9ACSRT17.</v>
      </c>
      <c r="AF137" s="37" t="str">
        <f t="shared" si="44"/>
        <v>H9ACSRT17</v>
      </c>
      <c r="AG137" s="42"/>
      <c r="AH137" s="43"/>
      <c r="AI137" s="44"/>
      <c r="AJ137" s="14"/>
    </row>
    <row r="138" spans="1:36" s="15" customFormat="1" ht="300" customHeight="1" x14ac:dyDescent="0.2">
      <c r="A138" s="61">
        <v>79</v>
      </c>
      <c r="B138" s="147">
        <v>137</v>
      </c>
      <c r="C138" s="61"/>
      <c r="D138" s="51" t="s">
        <v>1439</v>
      </c>
      <c r="E138" s="52" t="s">
        <v>1893</v>
      </c>
      <c r="F138" s="67" t="s">
        <v>1790</v>
      </c>
      <c r="G138" s="67" t="s">
        <v>1791</v>
      </c>
      <c r="H138" s="55" t="s">
        <v>1860</v>
      </c>
      <c r="I138" s="55" t="s">
        <v>1838</v>
      </c>
      <c r="J138" s="56" t="s">
        <v>1861</v>
      </c>
      <c r="K138" s="56">
        <v>1</v>
      </c>
      <c r="L138" s="57">
        <v>43467</v>
      </c>
      <c r="M138" s="57">
        <v>43524</v>
      </c>
      <c r="N138" s="58">
        <f t="shared" si="51"/>
        <v>8.1428571428571423</v>
      </c>
      <c r="O138" s="56" t="s">
        <v>1165</v>
      </c>
      <c r="P138" s="56">
        <v>0</v>
      </c>
      <c r="Q138" s="56"/>
      <c r="R138" s="59">
        <f t="shared" si="32"/>
        <v>0</v>
      </c>
      <c r="S138" s="60">
        <f t="shared" si="33"/>
        <v>0</v>
      </c>
      <c r="T138" s="60">
        <f t="shared" si="34"/>
        <v>0</v>
      </c>
      <c r="U138" s="60">
        <f t="shared" si="35"/>
        <v>8.1428571428571423</v>
      </c>
      <c r="V138" s="61"/>
      <c r="W138" s="62" t="str">
        <f t="shared" si="36"/>
        <v>VENCIDO</v>
      </c>
      <c r="X138" s="62" t="str">
        <f t="shared" si="37"/>
        <v>VENCIDO</v>
      </c>
      <c r="Y138" s="63" t="s">
        <v>1850</v>
      </c>
      <c r="Z138" s="63" t="str">
        <f t="shared" si="49"/>
        <v>H10ACSRT17</v>
      </c>
      <c r="AA138" s="113">
        <f t="shared" si="39"/>
        <v>1</v>
      </c>
      <c r="AB138" s="63" t="str">
        <f t="shared" si="50"/>
        <v>H10ACSRT17 - 1</v>
      </c>
      <c r="AC138" s="37">
        <f t="shared" si="41"/>
        <v>1</v>
      </c>
      <c r="AD138" s="37">
        <f t="shared" si="42"/>
        <v>1</v>
      </c>
      <c r="AE138" s="37" t="str">
        <f t="shared" si="43"/>
        <v>H10ACSRT17.</v>
      </c>
      <c r="AF138" s="37" t="str">
        <f t="shared" si="44"/>
        <v>H10ACSRT17</v>
      </c>
      <c r="AG138" s="42"/>
      <c r="AH138" s="43"/>
      <c r="AI138" s="44"/>
      <c r="AJ138" s="14"/>
    </row>
    <row r="139" spans="1:36" s="15" customFormat="1" ht="300" customHeight="1" x14ac:dyDescent="0.2">
      <c r="A139" s="61">
        <v>80</v>
      </c>
      <c r="B139" s="147">
        <v>138</v>
      </c>
      <c r="C139" s="61"/>
      <c r="D139" s="51" t="s">
        <v>1440</v>
      </c>
      <c r="E139" s="52" t="s">
        <v>1904</v>
      </c>
      <c r="F139" s="67" t="s">
        <v>1792</v>
      </c>
      <c r="G139" s="67" t="s">
        <v>1793</v>
      </c>
      <c r="H139" s="55" t="s">
        <v>1877</v>
      </c>
      <c r="I139" s="55" t="s">
        <v>1885</v>
      </c>
      <c r="J139" s="56" t="s">
        <v>1844</v>
      </c>
      <c r="K139" s="56">
        <v>2</v>
      </c>
      <c r="L139" s="57">
        <v>43467</v>
      </c>
      <c r="M139" s="57">
        <v>43524</v>
      </c>
      <c r="N139" s="58">
        <f t="shared" si="51"/>
        <v>8.1428571428571423</v>
      </c>
      <c r="O139" s="56" t="s">
        <v>1165</v>
      </c>
      <c r="P139" s="56">
        <v>0</v>
      </c>
      <c r="Q139" s="56"/>
      <c r="R139" s="59">
        <f t="shared" ref="R139:R202" si="52">IF(P139/K139&gt;1,100,+P139/K139*100)</f>
        <v>0</v>
      </c>
      <c r="S139" s="60">
        <f t="shared" ref="S139:S202" si="53">+N139*R139/100</f>
        <v>0</v>
      </c>
      <c r="T139" s="60">
        <f t="shared" ref="T139:T202" si="54">IF(M139&lt;=$AH$1,S139,0)</f>
        <v>0</v>
      </c>
      <c r="U139" s="60">
        <f t="shared" ref="U139:U202" si="55">IF($AH$1&gt;=M139,N139,0)</f>
        <v>8.1428571428571423</v>
      </c>
      <c r="V139" s="61"/>
      <c r="W139" s="62" t="str">
        <f t="shared" ref="W139:W202" si="56">IF(R139=100,"CUMPLIDO",IF(M139-$AH$1&lt;0,"VENCIDO",IF(M139-$AH$1&lt;=30,"PRÓXIMO A VENCER",IF(R139&gt;0,"CON AVANCE","EN TERMINO"))))</f>
        <v>VENCIDO</v>
      </c>
      <c r="X139" s="62" t="str">
        <f t="shared" ref="X139:X202" si="57">IF(A139&lt;&gt;"",IF(AD139=1,"VENCIDO",IF(AD139=2,"PRÓXIMO A VENCER",IF(AD139=3,"EN TERMINO",IF(AD139=4,"CON AVANCE",IF(AD139=5,"CUMPLIDO",))))),"")</f>
        <v>VENCIDO</v>
      </c>
      <c r="Y139" s="63" t="s">
        <v>1850</v>
      </c>
      <c r="Z139" s="63" t="str">
        <f t="shared" si="49"/>
        <v>H11ACSRT17</v>
      </c>
      <c r="AA139" s="113">
        <f t="shared" ref="AA139:AA202" si="58">IF(A139&lt;&gt;"",1,AA138+1)</f>
        <v>1</v>
      </c>
      <c r="AB139" s="63" t="str">
        <f t="shared" si="50"/>
        <v>H11ACSRT17 - 1</v>
      </c>
      <c r="AC139" s="37">
        <f t="shared" ref="AC139:AC202" si="59">IF(W139="VENCIDO",1,IF(W139="PRÓXIMO A VENCER",2,IF(W139="EN TERMINO",3,IF(W139="CON AVANCE",4,IF(W139="CUMPLIDO",5,)))))</f>
        <v>1</v>
      </c>
      <c r="AD139" s="37">
        <f t="shared" ref="AD139:AD202" si="60">IF(AA140=AA139+1,MIN(AC139,AD140),AC139)</f>
        <v>1</v>
      </c>
      <c r="AE139" s="37" t="str">
        <f t="shared" ref="AE139:AE202" si="61">IF(A139&lt;&gt;"",MID(F139,1,FIND(" ",F139,1)-1),AE138)</f>
        <v>H11ACSRT17.</v>
      </c>
      <c r="AF139" s="37" t="str">
        <f t="shared" ref="AF139:AF202" si="62">IFERROR(MID(AE139,1,FIND(".",AE139,1)-1),AE139)</f>
        <v>H11ACSRT17</v>
      </c>
      <c r="AG139" s="42"/>
      <c r="AH139" s="43"/>
      <c r="AI139" s="44"/>
      <c r="AJ139" s="14"/>
    </row>
    <row r="140" spans="1:36" s="15" customFormat="1" ht="300" customHeight="1" x14ac:dyDescent="0.2">
      <c r="A140" s="61">
        <v>81</v>
      </c>
      <c r="B140" s="147">
        <v>139</v>
      </c>
      <c r="C140" s="61"/>
      <c r="D140" s="51" t="s">
        <v>1439</v>
      </c>
      <c r="E140" s="52" t="s">
        <v>1905</v>
      </c>
      <c r="F140" s="67" t="s">
        <v>1794</v>
      </c>
      <c r="G140" s="67" t="s">
        <v>1795</v>
      </c>
      <c r="H140" s="55" t="s">
        <v>1878</v>
      </c>
      <c r="I140" s="55" t="s">
        <v>1885</v>
      </c>
      <c r="J140" s="56" t="s">
        <v>1844</v>
      </c>
      <c r="K140" s="56">
        <v>2</v>
      </c>
      <c r="L140" s="57">
        <v>43467</v>
      </c>
      <c r="M140" s="57">
        <v>43524</v>
      </c>
      <c r="N140" s="58">
        <f t="shared" si="51"/>
        <v>8.1428571428571423</v>
      </c>
      <c r="O140" s="56" t="s">
        <v>1165</v>
      </c>
      <c r="P140" s="56">
        <v>0</v>
      </c>
      <c r="Q140" s="56"/>
      <c r="R140" s="59">
        <f t="shared" si="52"/>
        <v>0</v>
      </c>
      <c r="S140" s="60">
        <f t="shared" si="53"/>
        <v>0</v>
      </c>
      <c r="T140" s="60">
        <f t="shared" si="54"/>
        <v>0</v>
      </c>
      <c r="U140" s="60">
        <f t="shared" si="55"/>
        <v>8.1428571428571423</v>
      </c>
      <c r="V140" s="61"/>
      <c r="W140" s="62" t="str">
        <f t="shared" si="56"/>
        <v>VENCIDO</v>
      </c>
      <c r="X140" s="62" t="str">
        <f t="shared" si="57"/>
        <v>VENCIDO</v>
      </c>
      <c r="Y140" s="63" t="s">
        <v>1850</v>
      </c>
      <c r="Z140" s="63" t="str">
        <f t="shared" si="49"/>
        <v>H12ACSRT17</v>
      </c>
      <c r="AA140" s="113">
        <f t="shared" si="58"/>
        <v>1</v>
      </c>
      <c r="AB140" s="63" t="str">
        <f t="shared" si="50"/>
        <v>H12ACSRT17 - 1</v>
      </c>
      <c r="AC140" s="37">
        <f t="shared" si="59"/>
        <v>1</v>
      </c>
      <c r="AD140" s="37">
        <f t="shared" si="60"/>
        <v>1</v>
      </c>
      <c r="AE140" s="37" t="str">
        <f t="shared" si="61"/>
        <v>H12ACSRT17.</v>
      </c>
      <c r="AF140" s="37" t="str">
        <f t="shared" si="62"/>
        <v>H12ACSRT17</v>
      </c>
      <c r="AG140" s="42"/>
      <c r="AH140" s="43"/>
      <c r="AI140" s="44"/>
      <c r="AJ140" s="14"/>
    </row>
    <row r="141" spans="1:36" s="15" customFormat="1" ht="300" customHeight="1" x14ac:dyDescent="0.2">
      <c r="A141" s="50">
        <v>82</v>
      </c>
      <c r="B141" s="147">
        <v>140</v>
      </c>
      <c r="C141" s="61"/>
      <c r="D141" s="51" t="s">
        <v>1440</v>
      </c>
      <c r="E141" s="52" t="s">
        <v>1905</v>
      </c>
      <c r="F141" s="67" t="s">
        <v>1796</v>
      </c>
      <c r="G141" s="67" t="s">
        <v>1797</v>
      </c>
      <c r="H141" s="55" t="s">
        <v>1862</v>
      </c>
      <c r="I141" s="55" t="s">
        <v>1839</v>
      </c>
      <c r="J141" s="56" t="s">
        <v>1844</v>
      </c>
      <c r="K141" s="56">
        <v>1</v>
      </c>
      <c r="L141" s="57">
        <v>43467</v>
      </c>
      <c r="M141" s="57">
        <v>43524</v>
      </c>
      <c r="N141" s="58">
        <f t="shared" si="51"/>
        <v>8.1428571428571423</v>
      </c>
      <c r="O141" s="56" t="s">
        <v>1165</v>
      </c>
      <c r="P141" s="56">
        <v>0</v>
      </c>
      <c r="Q141" s="56"/>
      <c r="R141" s="59">
        <f t="shared" si="52"/>
        <v>0</v>
      </c>
      <c r="S141" s="60">
        <f t="shared" si="53"/>
        <v>0</v>
      </c>
      <c r="T141" s="60">
        <f t="shared" si="54"/>
        <v>0</v>
      </c>
      <c r="U141" s="60">
        <f t="shared" si="55"/>
        <v>8.1428571428571423</v>
      </c>
      <c r="V141" s="61"/>
      <c r="W141" s="62" t="str">
        <f t="shared" si="56"/>
        <v>VENCIDO</v>
      </c>
      <c r="X141" s="62" t="str">
        <f t="shared" si="57"/>
        <v>VENCIDO</v>
      </c>
      <c r="Y141" s="63" t="s">
        <v>1850</v>
      </c>
      <c r="Z141" s="63" t="str">
        <f t="shared" si="49"/>
        <v>H13ACSRT17</v>
      </c>
      <c r="AA141" s="113">
        <f t="shared" si="58"/>
        <v>1</v>
      </c>
      <c r="AB141" s="63" t="str">
        <f t="shared" si="50"/>
        <v>H13ACSRT17 - 1</v>
      </c>
      <c r="AC141" s="37">
        <f t="shared" si="59"/>
        <v>1</v>
      </c>
      <c r="AD141" s="37">
        <f t="shared" si="60"/>
        <v>1</v>
      </c>
      <c r="AE141" s="37" t="str">
        <f t="shared" si="61"/>
        <v>H13ACSRT17.</v>
      </c>
      <c r="AF141" s="37" t="str">
        <f t="shared" si="62"/>
        <v>H13ACSRT17</v>
      </c>
      <c r="AG141" s="42"/>
      <c r="AH141" s="43"/>
      <c r="AI141" s="44"/>
      <c r="AJ141" s="14"/>
    </row>
    <row r="142" spans="1:36" s="15" customFormat="1" ht="300" customHeight="1" x14ac:dyDescent="0.2">
      <c r="A142" s="50">
        <v>83</v>
      </c>
      <c r="B142" s="147">
        <v>141</v>
      </c>
      <c r="C142" s="61"/>
      <c r="D142" s="64" t="s">
        <v>1439</v>
      </c>
      <c r="E142" s="52" t="s">
        <v>1906</v>
      </c>
      <c r="F142" s="65" t="s">
        <v>1798</v>
      </c>
      <c r="G142" s="65" t="s">
        <v>1916</v>
      </c>
      <c r="H142" s="66" t="s">
        <v>1863</v>
      </c>
      <c r="I142" s="66" t="s">
        <v>1854</v>
      </c>
      <c r="J142" s="56" t="s">
        <v>1855</v>
      </c>
      <c r="K142" s="56">
        <v>1</v>
      </c>
      <c r="L142" s="57">
        <v>43467</v>
      </c>
      <c r="M142" s="57">
        <v>43524</v>
      </c>
      <c r="N142" s="58">
        <f t="shared" si="51"/>
        <v>8.1428571428571423</v>
      </c>
      <c r="O142" s="56" t="s">
        <v>1165</v>
      </c>
      <c r="P142" s="56">
        <v>0</v>
      </c>
      <c r="Q142" s="56"/>
      <c r="R142" s="59">
        <f t="shared" si="52"/>
        <v>0</v>
      </c>
      <c r="S142" s="60">
        <f t="shared" si="53"/>
        <v>0</v>
      </c>
      <c r="T142" s="60">
        <f t="shared" si="54"/>
        <v>0</v>
      </c>
      <c r="U142" s="60">
        <f t="shared" si="55"/>
        <v>8.1428571428571423</v>
      </c>
      <c r="V142" s="61"/>
      <c r="W142" s="62" t="str">
        <f t="shared" si="56"/>
        <v>VENCIDO</v>
      </c>
      <c r="X142" s="62" t="str">
        <f t="shared" si="57"/>
        <v>VENCIDO</v>
      </c>
      <c r="Y142" s="63" t="s">
        <v>1850</v>
      </c>
      <c r="Z142" s="63" t="str">
        <f t="shared" si="49"/>
        <v>H14ACSRT17</v>
      </c>
      <c r="AA142" s="113">
        <f t="shared" si="58"/>
        <v>1</v>
      </c>
      <c r="AB142" s="63" t="str">
        <f t="shared" si="50"/>
        <v>H14ACSRT17 - 1</v>
      </c>
      <c r="AC142" s="37">
        <f t="shared" si="59"/>
        <v>1</v>
      </c>
      <c r="AD142" s="37">
        <f t="shared" si="60"/>
        <v>1</v>
      </c>
      <c r="AE142" s="37" t="str">
        <f t="shared" si="61"/>
        <v>H14ACSRT17.</v>
      </c>
      <c r="AF142" s="37" t="str">
        <f t="shared" si="62"/>
        <v>H14ACSRT17</v>
      </c>
      <c r="AG142" s="42"/>
      <c r="AH142" s="43"/>
      <c r="AI142" s="44"/>
      <c r="AJ142" s="14"/>
    </row>
    <row r="143" spans="1:36" s="15" customFormat="1" ht="300" customHeight="1" x14ac:dyDescent="0.2">
      <c r="A143" s="50">
        <v>84</v>
      </c>
      <c r="B143" s="147">
        <v>142</v>
      </c>
      <c r="C143" s="61"/>
      <c r="D143" s="51" t="s">
        <v>1440</v>
      </c>
      <c r="E143" s="52" t="s">
        <v>1893</v>
      </c>
      <c r="F143" s="53" t="s">
        <v>1799</v>
      </c>
      <c r="G143" s="67" t="s">
        <v>1800</v>
      </c>
      <c r="H143" s="55" t="s">
        <v>1863</v>
      </c>
      <c r="I143" s="55" t="s">
        <v>1854</v>
      </c>
      <c r="J143" s="56" t="s">
        <v>1855</v>
      </c>
      <c r="K143" s="56">
        <v>1</v>
      </c>
      <c r="L143" s="57">
        <v>43467</v>
      </c>
      <c r="M143" s="57">
        <v>43524</v>
      </c>
      <c r="N143" s="58">
        <f t="shared" si="51"/>
        <v>8.1428571428571423</v>
      </c>
      <c r="O143" s="56" t="s">
        <v>1165</v>
      </c>
      <c r="P143" s="56">
        <v>0</v>
      </c>
      <c r="Q143" s="56"/>
      <c r="R143" s="59">
        <f t="shared" si="52"/>
        <v>0</v>
      </c>
      <c r="S143" s="60">
        <f t="shared" si="53"/>
        <v>0</v>
      </c>
      <c r="T143" s="60">
        <f t="shared" si="54"/>
        <v>0</v>
      </c>
      <c r="U143" s="60">
        <f t="shared" si="55"/>
        <v>8.1428571428571423</v>
      </c>
      <c r="V143" s="61"/>
      <c r="W143" s="62" t="str">
        <f t="shared" si="56"/>
        <v>VENCIDO</v>
      </c>
      <c r="X143" s="62" t="str">
        <f t="shared" si="57"/>
        <v>VENCIDO</v>
      </c>
      <c r="Y143" s="63" t="s">
        <v>1850</v>
      </c>
      <c r="Z143" s="63" t="str">
        <f t="shared" si="49"/>
        <v>H15ACSRT17</v>
      </c>
      <c r="AA143" s="113">
        <f t="shared" si="58"/>
        <v>1</v>
      </c>
      <c r="AB143" s="63" t="str">
        <f t="shared" si="50"/>
        <v>H15ACSRT17 - 1</v>
      </c>
      <c r="AC143" s="37">
        <f t="shared" si="59"/>
        <v>1</v>
      </c>
      <c r="AD143" s="37">
        <f t="shared" si="60"/>
        <v>1</v>
      </c>
      <c r="AE143" s="37" t="str">
        <f t="shared" si="61"/>
        <v>H15ACSRT17.</v>
      </c>
      <c r="AF143" s="37" t="str">
        <f t="shared" si="62"/>
        <v>H15ACSRT17</v>
      </c>
      <c r="AG143" s="42"/>
      <c r="AH143" s="43"/>
      <c r="AI143" s="44"/>
      <c r="AJ143" s="14"/>
    </row>
    <row r="144" spans="1:36" s="15" customFormat="1" ht="300" customHeight="1" x14ac:dyDescent="0.2">
      <c r="A144" s="50">
        <v>85</v>
      </c>
      <c r="B144" s="147">
        <v>143</v>
      </c>
      <c r="C144" s="61"/>
      <c r="D144" s="51" t="s">
        <v>1439</v>
      </c>
      <c r="E144" s="52" t="s">
        <v>1906</v>
      </c>
      <c r="F144" s="53" t="s">
        <v>1801</v>
      </c>
      <c r="G144" s="67" t="s">
        <v>1802</v>
      </c>
      <c r="H144" s="55" t="s">
        <v>1833</v>
      </c>
      <c r="I144" s="55" t="s">
        <v>1840</v>
      </c>
      <c r="J144" s="56" t="s">
        <v>1855</v>
      </c>
      <c r="K144" s="56">
        <v>1</v>
      </c>
      <c r="L144" s="57">
        <v>43467</v>
      </c>
      <c r="M144" s="57">
        <v>43524</v>
      </c>
      <c r="N144" s="58">
        <f t="shared" si="51"/>
        <v>8.1428571428571423</v>
      </c>
      <c r="O144" s="56" t="s">
        <v>1165</v>
      </c>
      <c r="P144" s="56">
        <v>0</v>
      </c>
      <c r="Q144" s="56"/>
      <c r="R144" s="59">
        <f t="shared" si="52"/>
        <v>0</v>
      </c>
      <c r="S144" s="60">
        <f t="shared" si="53"/>
        <v>0</v>
      </c>
      <c r="T144" s="60">
        <f t="shared" si="54"/>
        <v>0</v>
      </c>
      <c r="U144" s="60">
        <f t="shared" si="55"/>
        <v>8.1428571428571423</v>
      </c>
      <c r="V144" s="61"/>
      <c r="W144" s="62" t="str">
        <f t="shared" si="56"/>
        <v>VENCIDO</v>
      </c>
      <c r="X144" s="62" t="str">
        <f t="shared" si="57"/>
        <v>VENCIDO</v>
      </c>
      <c r="Y144" s="63" t="s">
        <v>1850</v>
      </c>
      <c r="Z144" s="63" t="str">
        <f t="shared" si="49"/>
        <v>H16ACSRT17</v>
      </c>
      <c r="AA144" s="113">
        <f t="shared" si="58"/>
        <v>1</v>
      </c>
      <c r="AB144" s="63" t="str">
        <f t="shared" si="50"/>
        <v>H16ACSRT17 - 1</v>
      </c>
      <c r="AC144" s="37">
        <f t="shared" si="59"/>
        <v>1</v>
      </c>
      <c r="AD144" s="37">
        <f t="shared" si="60"/>
        <v>1</v>
      </c>
      <c r="AE144" s="37" t="str">
        <f t="shared" si="61"/>
        <v>H16ACSRT17.</v>
      </c>
      <c r="AF144" s="37" t="str">
        <f t="shared" si="62"/>
        <v>H16ACSRT17</v>
      </c>
      <c r="AG144" s="42"/>
      <c r="AH144" s="43"/>
      <c r="AI144" s="44"/>
      <c r="AJ144" s="14"/>
    </row>
    <row r="145" spans="1:42" s="15" customFormat="1" ht="300" customHeight="1" x14ac:dyDescent="0.2">
      <c r="A145" s="50">
        <v>86</v>
      </c>
      <c r="B145" s="147">
        <v>144</v>
      </c>
      <c r="C145" s="61"/>
      <c r="D145" s="64" t="s">
        <v>1440</v>
      </c>
      <c r="E145" s="52" t="s">
        <v>1907</v>
      </c>
      <c r="F145" s="65" t="s">
        <v>1803</v>
      </c>
      <c r="G145" s="65" t="s">
        <v>1804</v>
      </c>
      <c r="H145" s="66" t="s">
        <v>1864</v>
      </c>
      <c r="I145" s="66" t="s">
        <v>1865</v>
      </c>
      <c r="J145" s="56" t="s">
        <v>1855</v>
      </c>
      <c r="K145" s="56">
        <v>1</v>
      </c>
      <c r="L145" s="57">
        <v>43467</v>
      </c>
      <c r="M145" s="57">
        <v>43524</v>
      </c>
      <c r="N145" s="58">
        <f t="shared" si="51"/>
        <v>8.1428571428571423</v>
      </c>
      <c r="O145" s="56" t="s">
        <v>1165</v>
      </c>
      <c r="P145" s="56">
        <v>0</v>
      </c>
      <c r="Q145" s="56"/>
      <c r="R145" s="59">
        <f t="shared" si="52"/>
        <v>0</v>
      </c>
      <c r="S145" s="60">
        <f t="shared" si="53"/>
        <v>0</v>
      </c>
      <c r="T145" s="60">
        <f t="shared" si="54"/>
        <v>0</v>
      </c>
      <c r="U145" s="60">
        <f t="shared" si="55"/>
        <v>8.1428571428571423</v>
      </c>
      <c r="V145" s="61"/>
      <c r="W145" s="62" t="str">
        <f t="shared" si="56"/>
        <v>VENCIDO</v>
      </c>
      <c r="X145" s="62" t="str">
        <f t="shared" si="57"/>
        <v>VENCIDO</v>
      </c>
      <c r="Y145" s="63" t="s">
        <v>1850</v>
      </c>
      <c r="Z145" s="63" t="str">
        <f t="shared" si="49"/>
        <v>H17ACSRT17</v>
      </c>
      <c r="AA145" s="113">
        <f t="shared" si="58"/>
        <v>1</v>
      </c>
      <c r="AB145" s="63" t="str">
        <f t="shared" si="50"/>
        <v>H17ACSRT17 - 1</v>
      </c>
      <c r="AC145" s="37">
        <f t="shared" si="59"/>
        <v>1</v>
      </c>
      <c r="AD145" s="37">
        <f t="shared" si="60"/>
        <v>1</v>
      </c>
      <c r="AE145" s="37" t="str">
        <f t="shared" si="61"/>
        <v>H17ACSRT17.</v>
      </c>
      <c r="AF145" s="37" t="str">
        <f t="shared" si="62"/>
        <v>H17ACSRT17</v>
      </c>
      <c r="AG145" s="42"/>
      <c r="AH145" s="43"/>
      <c r="AI145" s="44"/>
      <c r="AJ145" s="14"/>
    </row>
    <row r="146" spans="1:42" s="15" customFormat="1" ht="300" customHeight="1" x14ac:dyDescent="0.2">
      <c r="A146" s="50">
        <v>87</v>
      </c>
      <c r="B146" s="147">
        <v>145</v>
      </c>
      <c r="C146" s="61"/>
      <c r="D146" s="68" t="s">
        <v>1439</v>
      </c>
      <c r="E146" s="52" t="s">
        <v>1893</v>
      </c>
      <c r="F146" s="69" t="s">
        <v>1805</v>
      </c>
      <c r="G146" s="69" t="s">
        <v>1806</v>
      </c>
      <c r="H146" s="55" t="s">
        <v>1834</v>
      </c>
      <c r="I146" s="55" t="s">
        <v>1841</v>
      </c>
      <c r="J146" s="56" t="s">
        <v>1845</v>
      </c>
      <c r="K146" s="56">
        <v>1</v>
      </c>
      <c r="L146" s="57">
        <v>43467</v>
      </c>
      <c r="M146" s="57">
        <v>43524</v>
      </c>
      <c r="N146" s="58">
        <f t="shared" si="51"/>
        <v>8.1428571428571423</v>
      </c>
      <c r="O146" s="56" t="s">
        <v>665</v>
      </c>
      <c r="P146" s="56">
        <v>0</v>
      </c>
      <c r="Q146" s="56"/>
      <c r="R146" s="59">
        <f t="shared" si="52"/>
        <v>0</v>
      </c>
      <c r="S146" s="60">
        <f t="shared" si="53"/>
        <v>0</v>
      </c>
      <c r="T146" s="60">
        <f t="shared" si="54"/>
        <v>0</v>
      </c>
      <c r="U146" s="60">
        <f t="shared" si="55"/>
        <v>8.1428571428571423</v>
      </c>
      <c r="V146" s="61"/>
      <c r="W146" s="62" t="str">
        <f t="shared" si="56"/>
        <v>VENCIDO</v>
      </c>
      <c r="X146" s="62" t="str">
        <f t="shared" si="57"/>
        <v>VENCIDO</v>
      </c>
      <c r="Y146" s="63" t="s">
        <v>1850</v>
      </c>
      <c r="Z146" s="63" t="str">
        <f t="shared" si="49"/>
        <v>H18ACSRT17</v>
      </c>
      <c r="AA146" s="113">
        <f t="shared" si="58"/>
        <v>1</v>
      </c>
      <c r="AB146" s="63" t="str">
        <f t="shared" si="50"/>
        <v>H18ACSRT17 - 1</v>
      </c>
      <c r="AC146" s="37">
        <f t="shared" si="59"/>
        <v>1</v>
      </c>
      <c r="AD146" s="37">
        <f t="shared" si="60"/>
        <v>1</v>
      </c>
      <c r="AE146" s="37" t="str">
        <f t="shared" si="61"/>
        <v>H18ACSRT17.</v>
      </c>
      <c r="AF146" s="37" t="str">
        <f t="shared" si="62"/>
        <v>H18ACSRT17</v>
      </c>
      <c r="AG146" s="42"/>
      <c r="AH146" s="43"/>
      <c r="AI146" s="44"/>
      <c r="AJ146" s="14"/>
    </row>
    <row r="147" spans="1:42" s="15" customFormat="1" ht="300" customHeight="1" x14ac:dyDescent="0.2">
      <c r="A147" s="50">
        <v>88</v>
      </c>
      <c r="B147" s="147">
        <v>146</v>
      </c>
      <c r="C147" s="61"/>
      <c r="D147" s="64" t="s">
        <v>1439</v>
      </c>
      <c r="E147" s="52" t="s">
        <v>1908</v>
      </c>
      <c r="F147" s="65" t="s">
        <v>1807</v>
      </c>
      <c r="G147" s="65" t="s">
        <v>1808</v>
      </c>
      <c r="H147" s="66" t="s">
        <v>1851</v>
      </c>
      <c r="I147" s="66" t="s">
        <v>1866</v>
      </c>
      <c r="J147" s="56" t="s">
        <v>1855</v>
      </c>
      <c r="K147" s="56">
        <v>1</v>
      </c>
      <c r="L147" s="57">
        <v>43467</v>
      </c>
      <c r="M147" s="57">
        <v>43524</v>
      </c>
      <c r="N147" s="58">
        <f t="shared" si="51"/>
        <v>8.1428571428571423</v>
      </c>
      <c r="O147" s="56" t="s">
        <v>1165</v>
      </c>
      <c r="P147" s="56">
        <v>0</v>
      </c>
      <c r="Q147" s="56"/>
      <c r="R147" s="59">
        <f t="shared" si="52"/>
        <v>0</v>
      </c>
      <c r="S147" s="60">
        <f t="shared" si="53"/>
        <v>0</v>
      </c>
      <c r="T147" s="60">
        <f t="shared" si="54"/>
        <v>0</v>
      </c>
      <c r="U147" s="60">
        <f t="shared" si="55"/>
        <v>8.1428571428571423</v>
      </c>
      <c r="V147" s="61"/>
      <c r="W147" s="62" t="str">
        <f t="shared" si="56"/>
        <v>VENCIDO</v>
      </c>
      <c r="X147" s="62" t="str">
        <f t="shared" si="57"/>
        <v>VENCIDO</v>
      </c>
      <c r="Y147" s="63" t="s">
        <v>1850</v>
      </c>
      <c r="Z147" s="63" t="str">
        <f t="shared" si="49"/>
        <v>H19ACSRT17</v>
      </c>
      <c r="AA147" s="113">
        <f t="shared" si="58"/>
        <v>1</v>
      </c>
      <c r="AB147" s="63" t="str">
        <f t="shared" si="50"/>
        <v>H19ACSRT17 - 1</v>
      </c>
      <c r="AC147" s="37">
        <f t="shared" si="59"/>
        <v>1</v>
      </c>
      <c r="AD147" s="37">
        <f t="shared" si="60"/>
        <v>1</v>
      </c>
      <c r="AE147" s="37" t="str">
        <f t="shared" si="61"/>
        <v>H19ACSRT17.</v>
      </c>
      <c r="AF147" s="37" t="str">
        <f t="shared" si="62"/>
        <v>H19ACSRT17</v>
      </c>
      <c r="AG147" s="42"/>
      <c r="AH147" s="43"/>
      <c r="AI147" s="44"/>
      <c r="AJ147" s="14"/>
    </row>
    <row r="148" spans="1:42" s="15" customFormat="1" ht="300" customHeight="1" x14ac:dyDescent="0.2">
      <c r="A148" s="50">
        <v>89</v>
      </c>
      <c r="B148" s="147">
        <v>147</v>
      </c>
      <c r="C148" s="61"/>
      <c r="D148" s="51" t="s">
        <v>1439</v>
      </c>
      <c r="E148" s="52" t="s">
        <v>1906</v>
      </c>
      <c r="F148" s="53" t="s">
        <v>1809</v>
      </c>
      <c r="G148" s="53" t="s">
        <v>1810</v>
      </c>
      <c r="H148" s="66" t="s">
        <v>1878</v>
      </c>
      <c r="I148" s="55" t="s">
        <v>1885</v>
      </c>
      <c r="J148" s="56" t="s">
        <v>1844</v>
      </c>
      <c r="K148" s="56">
        <v>2</v>
      </c>
      <c r="L148" s="57">
        <v>43467</v>
      </c>
      <c r="M148" s="57">
        <v>43524</v>
      </c>
      <c r="N148" s="58">
        <f t="shared" si="51"/>
        <v>8.1428571428571423</v>
      </c>
      <c r="O148" s="56" t="s">
        <v>1165</v>
      </c>
      <c r="P148" s="56">
        <v>0</v>
      </c>
      <c r="Q148" s="56"/>
      <c r="R148" s="59">
        <f t="shared" si="52"/>
        <v>0</v>
      </c>
      <c r="S148" s="60">
        <f t="shared" si="53"/>
        <v>0</v>
      </c>
      <c r="T148" s="60">
        <f t="shared" si="54"/>
        <v>0</v>
      </c>
      <c r="U148" s="60">
        <f t="shared" si="55"/>
        <v>8.1428571428571423</v>
      </c>
      <c r="V148" s="61"/>
      <c r="W148" s="62" t="str">
        <f t="shared" si="56"/>
        <v>VENCIDO</v>
      </c>
      <c r="X148" s="62" t="str">
        <f t="shared" si="57"/>
        <v>VENCIDO</v>
      </c>
      <c r="Y148" s="63" t="s">
        <v>1850</v>
      </c>
      <c r="Z148" s="63" t="str">
        <f t="shared" si="49"/>
        <v>H20ACSRT17</v>
      </c>
      <c r="AA148" s="113">
        <f t="shared" si="58"/>
        <v>1</v>
      </c>
      <c r="AB148" s="63" t="str">
        <f t="shared" si="50"/>
        <v>H20ACSRT17 - 1</v>
      </c>
      <c r="AC148" s="37">
        <f t="shared" si="59"/>
        <v>1</v>
      </c>
      <c r="AD148" s="37">
        <f t="shared" si="60"/>
        <v>1</v>
      </c>
      <c r="AE148" s="37" t="str">
        <f t="shared" si="61"/>
        <v>H20ACSRT17.</v>
      </c>
      <c r="AF148" s="37" t="str">
        <f t="shared" si="62"/>
        <v>H20ACSRT17</v>
      </c>
      <c r="AG148" s="42"/>
      <c r="AH148" s="43"/>
      <c r="AI148" s="44"/>
      <c r="AJ148" s="14"/>
    </row>
    <row r="149" spans="1:42" s="15" customFormat="1" ht="300" customHeight="1" x14ac:dyDescent="0.2">
      <c r="A149" s="50">
        <v>90</v>
      </c>
      <c r="B149" s="147">
        <v>148</v>
      </c>
      <c r="C149" s="61"/>
      <c r="D149" s="64" t="s">
        <v>1439</v>
      </c>
      <c r="E149" s="52" t="s">
        <v>1909</v>
      </c>
      <c r="F149" s="65" t="s">
        <v>1811</v>
      </c>
      <c r="G149" s="65" t="s">
        <v>1812</v>
      </c>
      <c r="H149" s="66" t="s">
        <v>1867</v>
      </c>
      <c r="I149" s="66" t="s">
        <v>1868</v>
      </c>
      <c r="J149" s="61" t="s">
        <v>1846</v>
      </c>
      <c r="K149" s="61">
        <v>12</v>
      </c>
      <c r="L149" s="57">
        <v>43467</v>
      </c>
      <c r="M149" s="57">
        <v>43827</v>
      </c>
      <c r="N149" s="58">
        <f t="shared" si="51"/>
        <v>51.428571428571431</v>
      </c>
      <c r="O149" s="56" t="s">
        <v>1165</v>
      </c>
      <c r="P149" s="56">
        <v>0</v>
      </c>
      <c r="Q149" s="56"/>
      <c r="R149" s="59">
        <f t="shared" si="52"/>
        <v>0</v>
      </c>
      <c r="S149" s="60">
        <f t="shared" si="53"/>
        <v>0</v>
      </c>
      <c r="T149" s="60">
        <f t="shared" si="54"/>
        <v>0</v>
      </c>
      <c r="U149" s="60">
        <f t="shared" si="55"/>
        <v>51.428571428571431</v>
      </c>
      <c r="V149" s="61"/>
      <c r="W149" s="62" t="str">
        <f t="shared" si="56"/>
        <v>VENCIDO</v>
      </c>
      <c r="X149" s="62" t="str">
        <f t="shared" si="57"/>
        <v>VENCIDO</v>
      </c>
      <c r="Y149" s="63" t="s">
        <v>1850</v>
      </c>
      <c r="Z149" s="63" t="str">
        <f t="shared" si="49"/>
        <v>H21ACSRT17</v>
      </c>
      <c r="AA149" s="113">
        <f t="shared" si="58"/>
        <v>1</v>
      </c>
      <c r="AB149" s="63" t="str">
        <f t="shared" si="50"/>
        <v>H21ACSRT17 - 1</v>
      </c>
      <c r="AC149" s="37">
        <f t="shared" si="59"/>
        <v>1</v>
      </c>
      <c r="AD149" s="37">
        <f t="shared" si="60"/>
        <v>1</v>
      </c>
      <c r="AE149" s="37" t="str">
        <f t="shared" si="61"/>
        <v>H21ACSRT17.</v>
      </c>
      <c r="AF149" s="37" t="str">
        <f t="shared" si="62"/>
        <v>H21ACSRT17</v>
      </c>
      <c r="AG149" s="42"/>
      <c r="AH149" s="43"/>
      <c r="AI149" s="44"/>
      <c r="AJ149" s="14"/>
    </row>
    <row r="150" spans="1:42" s="15" customFormat="1" ht="300" customHeight="1" x14ac:dyDescent="0.2">
      <c r="A150" s="50">
        <v>91</v>
      </c>
      <c r="B150" s="147">
        <v>149</v>
      </c>
      <c r="C150" s="61"/>
      <c r="D150" s="51" t="s">
        <v>1439</v>
      </c>
      <c r="E150" s="52" t="s">
        <v>1910</v>
      </c>
      <c r="F150" s="53" t="s">
        <v>1813</v>
      </c>
      <c r="G150" s="53" t="s">
        <v>1814</v>
      </c>
      <c r="H150" s="55" t="s">
        <v>1835</v>
      </c>
      <c r="I150" s="55" t="s">
        <v>1871</v>
      </c>
      <c r="J150" s="61" t="s">
        <v>1846</v>
      </c>
      <c r="K150" s="61">
        <v>12</v>
      </c>
      <c r="L150" s="57">
        <v>43467</v>
      </c>
      <c r="M150" s="57">
        <v>43827</v>
      </c>
      <c r="N150" s="58">
        <f t="shared" si="51"/>
        <v>51.428571428571431</v>
      </c>
      <c r="O150" s="56" t="s">
        <v>665</v>
      </c>
      <c r="P150" s="56">
        <v>0</v>
      </c>
      <c r="Q150" s="56"/>
      <c r="R150" s="59">
        <f t="shared" si="52"/>
        <v>0</v>
      </c>
      <c r="S150" s="60">
        <f t="shared" si="53"/>
        <v>0</v>
      </c>
      <c r="T150" s="60">
        <f t="shared" si="54"/>
        <v>0</v>
      </c>
      <c r="U150" s="60">
        <f t="shared" si="55"/>
        <v>51.428571428571431</v>
      </c>
      <c r="V150" s="61"/>
      <c r="W150" s="62" t="str">
        <f t="shared" si="56"/>
        <v>VENCIDO</v>
      </c>
      <c r="X150" s="62" t="str">
        <f t="shared" si="57"/>
        <v>VENCIDO</v>
      </c>
      <c r="Y150" s="63" t="s">
        <v>1850</v>
      </c>
      <c r="Z150" s="63" t="str">
        <f t="shared" si="49"/>
        <v>H22ACSRT17</v>
      </c>
      <c r="AA150" s="113">
        <f t="shared" si="58"/>
        <v>1</v>
      </c>
      <c r="AB150" s="63" t="str">
        <f t="shared" si="50"/>
        <v>H22ACSRT17 - 1</v>
      </c>
      <c r="AC150" s="37">
        <f t="shared" si="59"/>
        <v>1</v>
      </c>
      <c r="AD150" s="37">
        <f t="shared" si="60"/>
        <v>1</v>
      </c>
      <c r="AE150" s="37" t="str">
        <f t="shared" si="61"/>
        <v>H22ACSRT17.</v>
      </c>
      <c r="AF150" s="37" t="str">
        <f t="shared" si="62"/>
        <v>H22ACSRT17</v>
      </c>
      <c r="AG150" s="42"/>
      <c r="AH150" s="43"/>
      <c r="AI150" s="44"/>
      <c r="AJ150" s="14"/>
    </row>
    <row r="151" spans="1:42" s="15" customFormat="1" ht="300" customHeight="1" x14ac:dyDescent="0.2">
      <c r="A151" s="50">
        <v>92</v>
      </c>
      <c r="B151" s="147">
        <v>150</v>
      </c>
      <c r="C151" s="61"/>
      <c r="D151" s="51" t="s">
        <v>1440</v>
      </c>
      <c r="E151" s="52" t="s">
        <v>1911</v>
      </c>
      <c r="F151" s="53" t="s">
        <v>1815</v>
      </c>
      <c r="G151" s="53" t="s">
        <v>1816</v>
      </c>
      <c r="H151" s="55" t="s">
        <v>1872</v>
      </c>
      <c r="I151" s="55" t="s">
        <v>1886</v>
      </c>
      <c r="J151" s="56" t="s">
        <v>1847</v>
      </c>
      <c r="K151" s="70">
        <v>1</v>
      </c>
      <c r="L151" s="57">
        <v>43527</v>
      </c>
      <c r="M151" s="57">
        <v>43830</v>
      </c>
      <c r="N151" s="58">
        <f t="shared" si="51"/>
        <v>43.285714285714285</v>
      </c>
      <c r="O151" s="56" t="s">
        <v>1165</v>
      </c>
      <c r="P151" s="56">
        <v>0</v>
      </c>
      <c r="Q151" s="56"/>
      <c r="R151" s="59">
        <f t="shared" si="52"/>
        <v>0</v>
      </c>
      <c r="S151" s="60">
        <f t="shared" si="53"/>
        <v>0</v>
      </c>
      <c r="T151" s="60">
        <f t="shared" si="54"/>
        <v>0</v>
      </c>
      <c r="U151" s="60">
        <f t="shared" si="55"/>
        <v>43.285714285714285</v>
      </c>
      <c r="V151" s="61"/>
      <c r="W151" s="62" t="str">
        <f t="shared" si="56"/>
        <v>PRÓXIMO A VENCER</v>
      </c>
      <c r="X151" s="62" t="str">
        <f t="shared" si="57"/>
        <v>PRÓXIMO A VENCER</v>
      </c>
      <c r="Y151" s="63" t="s">
        <v>1850</v>
      </c>
      <c r="Z151" s="63" t="str">
        <f t="shared" si="49"/>
        <v>H23ACSRT17</v>
      </c>
      <c r="AA151" s="113">
        <f t="shared" si="58"/>
        <v>1</v>
      </c>
      <c r="AB151" s="63" t="str">
        <f t="shared" si="50"/>
        <v>H23ACSRT17 - 1</v>
      </c>
      <c r="AC151" s="37">
        <f t="shared" si="59"/>
        <v>2</v>
      </c>
      <c r="AD151" s="37">
        <f t="shared" si="60"/>
        <v>2</v>
      </c>
      <c r="AE151" s="37" t="str">
        <f t="shared" si="61"/>
        <v>H23ACSRT17.</v>
      </c>
      <c r="AF151" s="37" t="str">
        <f t="shared" si="62"/>
        <v>H23ACSRT17</v>
      </c>
      <c r="AG151" s="42"/>
      <c r="AH151" s="43"/>
      <c r="AI151" s="44"/>
      <c r="AJ151" s="14"/>
    </row>
    <row r="152" spans="1:42" s="15" customFormat="1" ht="300" customHeight="1" x14ac:dyDescent="0.2">
      <c r="A152" s="50">
        <v>93</v>
      </c>
      <c r="B152" s="147">
        <v>151</v>
      </c>
      <c r="C152" s="61"/>
      <c r="D152" s="64" t="s">
        <v>1439</v>
      </c>
      <c r="E152" s="52" t="s">
        <v>1912</v>
      </c>
      <c r="F152" s="65" t="s">
        <v>1817</v>
      </c>
      <c r="G152" s="65" t="s">
        <v>1818</v>
      </c>
      <c r="H152" s="66" t="s">
        <v>1873</v>
      </c>
      <c r="I152" s="66" t="s">
        <v>1887</v>
      </c>
      <c r="J152" s="61" t="s">
        <v>1848</v>
      </c>
      <c r="K152" s="56">
        <v>1</v>
      </c>
      <c r="L152" s="57">
        <v>43467</v>
      </c>
      <c r="M152" s="57">
        <v>43524</v>
      </c>
      <c r="N152" s="58">
        <f t="shared" si="51"/>
        <v>8.1428571428571423</v>
      </c>
      <c r="O152" s="56" t="s">
        <v>1165</v>
      </c>
      <c r="P152" s="56">
        <v>0</v>
      </c>
      <c r="Q152" s="56"/>
      <c r="R152" s="59">
        <f t="shared" si="52"/>
        <v>0</v>
      </c>
      <c r="S152" s="60">
        <f t="shared" si="53"/>
        <v>0</v>
      </c>
      <c r="T152" s="60">
        <f t="shared" si="54"/>
        <v>0</v>
      </c>
      <c r="U152" s="60">
        <f t="shared" si="55"/>
        <v>8.1428571428571423</v>
      </c>
      <c r="V152" s="61"/>
      <c r="W152" s="62" t="str">
        <f t="shared" si="56"/>
        <v>VENCIDO</v>
      </c>
      <c r="X152" s="62" t="str">
        <f t="shared" si="57"/>
        <v>VENCIDO</v>
      </c>
      <c r="Y152" s="63" t="s">
        <v>1850</v>
      </c>
      <c r="Z152" s="63" t="str">
        <f t="shared" si="49"/>
        <v>H24ACSRT17</v>
      </c>
      <c r="AA152" s="113">
        <f t="shared" si="58"/>
        <v>1</v>
      </c>
      <c r="AB152" s="63" t="str">
        <f t="shared" si="50"/>
        <v>H24ACSRT17 - 1</v>
      </c>
      <c r="AC152" s="37">
        <f t="shared" si="59"/>
        <v>1</v>
      </c>
      <c r="AD152" s="37">
        <f t="shared" si="60"/>
        <v>1</v>
      </c>
      <c r="AE152" s="37" t="str">
        <f t="shared" si="61"/>
        <v>H24ACSRT17.</v>
      </c>
      <c r="AF152" s="37" t="str">
        <f t="shared" si="62"/>
        <v>H24ACSRT17</v>
      </c>
      <c r="AG152" s="42"/>
      <c r="AH152" s="43"/>
      <c r="AI152" s="44"/>
      <c r="AJ152" s="14"/>
    </row>
    <row r="153" spans="1:42" s="15" customFormat="1" ht="300" customHeight="1" x14ac:dyDescent="0.2">
      <c r="A153" s="50">
        <v>94</v>
      </c>
      <c r="B153" s="147">
        <v>152</v>
      </c>
      <c r="C153" s="61"/>
      <c r="D153" s="51" t="s">
        <v>1439</v>
      </c>
      <c r="E153" s="52" t="s">
        <v>1913</v>
      </c>
      <c r="F153" s="53" t="s">
        <v>1819</v>
      </c>
      <c r="G153" s="53" t="s">
        <v>1820</v>
      </c>
      <c r="H153" s="55" t="s">
        <v>1874</v>
      </c>
      <c r="I153" s="55" t="s">
        <v>1888</v>
      </c>
      <c r="J153" s="56" t="s">
        <v>1849</v>
      </c>
      <c r="K153" s="56">
        <v>1</v>
      </c>
      <c r="L153" s="57">
        <v>43467</v>
      </c>
      <c r="M153" s="57">
        <v>43830</v>
      </c>
      <c r="N153" s="58">
        <f t="shared" si="51"/>
        <v>51.857142857142854</v>
      </c>
      <c r="O153" s="56" t="s">
        <v>1165</v>
      </c>
      <c r="P153" s="56">
        <v>0</v>
      </c>
      <c r="Q153" s="56"/>
      <c r="R153" s="59">
        <f t="shared" si="52"/>
        <v>0</v>
      </c>
      <c r="S153" s="60">
        <f t="shared" si="53"/>
        <v>0</v>
      </c>
      <c r="T153" s="60">
        <f t="shared" si="54"/>
        <v>0</v>
      </c>
      <c r="U153" s="60">
        <f t="shared" si="55"/>
        <v>51.857142857142854</v>
      </c>
      <c r="V153" s="61"/>
      <c r="W153" s="62" t="str">
        <f t="shared" si="56"/>
        <v>PRÓXIMO A VENCER</v>
      </c>
      <c r="X153" s="62" t="str">
        <f t="shared" si="57"/>
        <v>PRÓXIMO A VENCER</v>
      </c>
      <c r="Y153" s="63" t="s">
        <v>1850</v>
      </c>
      <c r="Z153" s="63" t="str">
        <f t="shared" si="49"/>
        <v>H25ACSRT17</v>
      </c>
      <c r="AA153" s="113">
        <f t="shared" si="58"/>
        <v>1</v>
      </c>
      <c r="AB153" s="63" t="str">
        <f t="shared" si="50"/>
        <v>H25ACSRT17 - 1</v>
      </c>
      <c r="AC153" s="37">
        <f t="shared" si="59"/>
        <v>2</v>
      </c>
      <c r="AD153" s="37">
        <f t="shared" si="60"/>
        <v>2</v>
      </c>
      <c r="AE153" s="37" t="str">
        <f t="shared" si="61"/>
        <v>H25ACSRT17.</v>
      </c>
      <c r="AF153" s="37" t="str">
        <f t="shared" si="62"/>
        <v>H25ACSRT17</v>
      </c>
      <c r="AG153" s="42"/>
      <c r="AH153" s="43"/>
      <c r="AI153" s="44"/>
      <c r="AJ153" s="14"/>
    </row>
    <row r="154" spans="1:42" s="15" customFormat="1" ht="300" customHeight="1" x14ac:dyDescent="0.2">
      <c r="A154" s="50">
        <v>95</v>
      </c>
      <c r="B154" s="147">
        <v>153</v>
      </c>
      <c r="C154" s="61"/>
      <c r="D154" s="51" t="s">
        <v>1440</v>
      </c>
      <c r="E154" s="52" t="s">
        <v>1914</v>
      </c>
      <c r="F154" s="67" t="s">
        <v>1821</v>
      </c>
      <c r="G154" s="67" t="s">
        <v>1822</v>
      </c>
      <c r="H154" s="55" t="s">
        <v>1879</v>
      </c>
      <c r="I154" s="55" t="s">
        <v>1842</v>
      </c>
      <c r="J154" s="56" t="s">
        <v>1844</v>
      </c>
      <c r="K154" s="56">
        <v>2</v>
      </c>
      <c r="L154" s="57">
        <v>43467</v>
      </c>
      <c r="M154" s="57">
        <v>43524</v>
      </c>
      <c r="N154" s="58">
        <f t="shared" si="51"/>
        <v>8.1428571428571423</v>
      </c>
      <c r="O154" s="56" t="s">
        <v>1165</v>
      </c>
      <c r="P154" s="56">
        <v>0</v>
      </c>
      <c r="Q154" s="56"/>
      <c r="R154" s="59">
        <f t="shared" si="52"/>
        <v>0</v>
      </c>
      <c r="S154" s="60">
        <f t="shared" si="53"/>
        <v>0</v>
      </c>
      <c r="T154" s="60">
        <f t="shared" si="54"/>
        <v>0</v>
      </c>
      <c r="U154" s="60">
        <f t="shared" si="55"/>
        <v>8.1428571428571423</v>
      </c>
      <c r="V154" s="61"/>
      <c r="W154" s="62" t="str">
        <f t="shared" si="56"/>
        <v>VENCIDO</v>
      </c>
      <c r="X154" s="62" t="str">
        <f t="shared" si="57"/>
        <v>VENCIDO</v>
      </c>
      <c r="Y154" s="63" t="s">
        <v>1850</v>
      </c>
      <c r="Z154" s="63" t="str">
        <f t="shared" si="49"/>
        <v>H26ACSRT17</v>
      </c>
      <c r="AA154" s="113">
        <f t="shared" si="58"/>
        <v>1</v>
      </c>
      <c r="AB154" s="63" t="str">
        <f t="shared" si="50"/>
        <v>H26ACSRT17 - 1</v>
      </c>
      <c r="AC154" s="37">
        <f t="shared" si="59"/>
        <v>1</v>
      </c>
      <c r="AD154" s="37">
        <f t="shared" si="60"/>
        <v>1</v>
      </c>
      <c r="AE154" s="37" t="str">
        <f t="shared" si="61"/>
        <v>H26ACSRT17.</v>
      </c>
      <c r="AF154" s="37" t="str">
        <f t="shared" si="62"/>
        <v>H26ACSRT17</v>
      </c>
      <c r="AG154" s="42"/>
      <c r="AH154" s="43"/>
      <c r="AI154" s="44"/>
      <c r="AJ154" s="14"/>
    </row>
    <row r="155" spans="1:42" s="15" customFormat="1" ht="300" customHeight="1" x14ac:dyDescent="0.2">
      <c r="A155" s="50">
        <v>96</v>
      </c>
      <c r="B155" s="147">
        <v>154</v>
      </c>
      <c r="C155" s="61"/>
      <c r="D155" s="51" t="s">
        <v>1440</v>
      </c>
      <c r="E155" s="52" t="s">
        <v>1911</v>
      </c>
      <c r="F155" s="67" t="s">
        <v>1823</v>
      </c>
      <c r="G155" s="67" t="s">
        <v>1824</v>
      </c>
      <c r="H155" s="54" t="s">
        <v>1880</v>
      </c>
      <c r="I155" s="55" t="s">
        <v>1889</v>
      </c>
      <c r="J155" s="56" t="s">
        <v>1844</v>
      </c>
      <c r="K155" s="56">
        <v>2</v>
      </c>
      <c r="L155" s="57">
        <v>43467</v>
      </c>
      <c r="M155" s="57">
        <v>43524</v>
      </c>
      <c r="N155" s="58">
        <f t="shared" si="51"/>
        <v>8.1428571428571423</v>
      </c>
      <c r="O155" s="56" t="s">
        <v>1165</v>
      </c>
      <c r="P155" s="56">
        <v>0</v>
      </c>
      <c r="Q155" s="56"/>
      <c r="R155" s="59">
        <f t="shared" si="52"/>
        <v>0</v>
      </c>
      <c r="S155" s="60">
        <f t="shared" si="53"/>
        <v>0</v>
      </c>
      <c r="T155" s="60">
        <f t="shared" si="54"/>
        <v>0</v>
      </c>
      <c r="U155" s="60">
        <f t="shared" si="55"/>
        <v>8.1428571428571423</v>
      </c>
      <c r="V155" s="61"/>
      <c r="W155" s="62" t="str">
        <f t="shared" si="56"/>
        <v>VENCIDO</v>
      </c>
      <c r="X155" s="62" t="str">
        <f t="shared" si="57"/>
        <v>VENCIDO</v>
      </c>
      <c r="Y155" s="63" t="s">
        <v>1850</v>
      </c>
      <c r="Z155" s="63" t="str">
        <f t="shared" si="49"/>
        <v>H27ACSRT17</v>
      </c>
      <c r="AA155" s="113">
        <f t="shared" si="58"/>
        <v>1</v>
      </c>
      <c r="AB155" s="63" t="str">
        <f t="shared" si="50"/>
        <v>H27ACSRT17 - 1</v>
      </c>
      <c r="AC155" s="37">
        <f t="shared" si="59"/>
        <v>1</v>
      </c>
      <c r="AD155" s="37">
        <f t="shared" si="60"/>
        <v>1</v>
      </c>
      <c r="AE155" s="37" t="str">
        <f t="shared" si="61"/>
        <v>H27ACSRT17.</v>
      </c>
      <c r="AF155" s="37" t="str">
        <f t="shared" si="62"/>
        <v>H27ACSRT17</v>
      </c>
      <c r="AG155" s="42"/>
      <c r="AH155" s="43"/>
      <c r="AI155" s="44"/>
      <c r="AJ155" s="14"/>
    </row>
    <row r="156" spans="1:42" s="15" customFormat="1" ht="300" customHeight="1" x14ac:dyDescent="0.2">
      <c r="A156" s="50">
        <v>97</v>
      </c>
      <c r="B156" s="147">
        <v>155</v>
      </c>
      <c r="C156" s="61"/>
      <c r="D156" s="51" t="s">
        <v>1439</v>
      </c>
      <c r="E156" s="52" t="s">
        <v>1915</v>
      </c>
      <c r="F156" s="67" t="s">
        <v>1825</v>
      </c>
      <c r="G156" s="67" t="s">
        <v>1881</v>
      </c>
      <c r="H156" s="55" t="s">
        <v>1835</v>
      </c>
      <c r="I156" s="55" t="s">
        <v>1871</v>
      </c>
      <c r="J156" s="61" t="s">
        <v>1846</v>
      </c>
      <c r="K156" s="61">
        <v>12</v>
      </c>
      <c r="L156" s="57">
        <v>43467</v>
      </c>
      <c r="M156" s="57">
        <v>43827</v>
      </c>
      <c r="N156" s="58">
        <f t="shared" si="51"/>
        <v>51.428571428571431</v>
      </c>
      <c r="O156" s="56" t="s">
        <v>665</v>
      </c>
      <c r="P156" s="56">
        <v>2.4</v>
      </c>
      <c r="Q156" s="56"/>
      <c r="R156" s="59">
        <f t="shared" si="52"/>
        <v>20</v>
      </c>
      <c r="S156" s="60">
        <f t="shared" si="53"/>
        <v>10.285714285714286</v>
      </c>
      <c r="T156" s="60">
        <f t="shared" si="54"/>
        <v>10.285714285714286</v>
      </c>
      <c r="U156" s="60">
        <f t="shared" si="55"/>
        <v>51.428571428571431</v>
      </c>
      <c r="V156" s="61"/>
      <c r="W156" s="62" t="str">
        <f t="shared" si="56"/>
        <v>VENCIDO</v>
      </c>
      <c r="X156" s="62" t="str">
        <f t="shared" si="57"/>
        <v>VENCIDO</v>
      </c>
      <c r="Y156" s="63" t="s">
        <v>1850</v>
      </c>
      <c r="Z156" s="63" t="str">
        <f t="shared" si="49"/>
        <v>H28ACSRT17</v>
      </c>
      <c r="AA156" s="113">
        <f t="shared" si="58"/>
        <v>1</v>
      </c>
      <c r="AB156" s="63" t="str">
        <f t="shared" si="50"/>
        <v>H28ACSRT17 - 1</v>
      </c>
      <c r="AC156" s="37">
        <f t="shared" si="59"/>
        <v>1</v>
      </c>
      <c r="AD156" s="37">
        <f t="shared" si="60"/>
        <v>1</v>
      </c>
      <c r="AE156" s="37" t="str">
        <f t="shared" si="61"/>
        <v>H28ACSRT17.</v>
      </c>
      <c r="AF156" s="37" t="str">
        <f t="shared" si="62"/>
        <v>H28ACSRT17</v>
      </c>
      <c r="AG156" s="42"/>
      <c r="AH156" s="43"/>
      <c r="AI156" s="44"/>
      <c r="AJ156" s="14"/>
    </row>
    <row r="157" spans="1:42" s="15" customFormat="1" ht="300" customHeight="1" x14ac:dyDescent="0.2">
      <c r="A157" s="50">
        <v>98</v>
      </c>
      <c r="B157" s="147">
        <v>156</v>
      </c>
      <c r="C157" s="61"/>
      <c r="D157" s="51" t="s">
        <v>1439</v>
      </c>
      <c r="E157" s="52" t="s">
        <v>1893</v>
      </c>
      <c r="F157" s="67" t="s">
        <v>1826</v>
      </c>
      <c r="G157" s="67" t="s">
        <v>1827</v>
      </c>
      <c r="H157" s="55" t="s">
        <v>1833</v>
      </c>
      <c r="I157" s="55" t="s">
        <v>1843</v>
      </c>
      <c r="J157" s="56" t="s">
        <v>1855</v>
      </c>
      <c r="K157" s="56">
        <v>1</v>
      </c>
      <c r="L157" s="57">
        <v>43467</v>
      </c>
      <c r="M157" s="57">
        <v>43524</v>
      </c>
      <c r="N157" s="58">
        <f t="shared" si="51"/>
        <v>8.1428571428571423</v>
      </c>
      <c r="O157" s="56" t="s">
        <v>1165</v>
      </c>
      <c r="P157" s="56">
        <v>0</v>
      </c>
      <c r="Q157" s="56"/>
      <c r="R157" s="59">
        <f t="shared" si="52"/>
        <v>0</v>
      </c>
      <c r="S157" s="60">
        <f t="shared" si="53"/>
        <v>0</v>
      </c>
      <c r="T157" s="60">
        <f t="shared" si="54"/>
        <v>0</v>
      </c>
      <c r="U157" s="60">
        <f t="shared" si="55"/>
        <v>8.1428571428571423</v>
      </c>
      <c r="V157" s="61"/>
      <c r="W157" s="62" t="str">
        <f t="shared" si="56"/>
        <v>VENCIDO</v>
      </c>
      <c r="X157" s="62" t="str">
        <f t="shared" si="57"/>
        <v>VENCIDO</v>
      </c>
      <c r="Y157" s="63" t="s">
        <v>1850</v>
      </c>
      <c r="Z157" s="63" t="str">
        <f t="shared" si="49"/>
        <v>H29ACSRT17</v>
      </c>
      <c r="AA157" s="113">
        <f t="shared" si="58"/>
        <v>1</v>
      </c>
      <c r="AB157" s="63" t="str">
        <f t="shared" si="50"/>
        <v>H29ACSRT17 - 1</v>
      </c>
      <c r="AC157" s="37">
        <f t="shared" si="59"/>
        <v>1</v>
      </c>
      <c r="AD157" s="37">
        <f t="shared" si="60"/>
        <v>1</v>
      </c>
      <c r="AE157" s="37" t="str">
        <f t="shared" si="61"/>
        <v>H29ACSRT17.</v>
      </c>
      <c r="AF157" s="37" t="str">
        <f t="shared" si="62"/>
        <v>H29ACSRT17</v>
      </c>
      <c r="AG157" s="42"/>
      <c r="AH157" s="43"/>
      <c r="AI157" s="44"/>
      <c r="AJ157" s="14"/>
    </row>
    <row r="158" spans="1:42" s="15" customFormat="1" ht="300" customHeight="1" x14ac:dyDescent="0.2">
      <c r="A158" s="50">
        <v>99</v>
      </c>
      <c r="B158" s="147">
        <v>157</v>
      </c>
      <c r="C158" s="61"/>
      <c r="D158" s="51" t="s">
        <v>1440</v>
      </c>
      <c r="E158" s="52" t="s">
        <v>1907</v>
      </c>
      <c r="F158" s="67" t="s">
        <v>1828</v>
      </c>
      <c r="G158" s="67" t="s">
        <v>1829</v>
      </c>
      <c r="H158" s="55" t="s">
        <v>1835</v>
      </c>
      <c r="I158" s="55" t="s">
        <v>1871</v>
      </c>
      <c r="J158" s="61" t="s">
        <v>1846</v>
      </c>
      <c r="K158" s="61">
        <v>12</v>
      </c>
      <c r="L158" s="57">
        <v>43467</v>
      </c>
      <c r="M158" s="57">
        <v>43827</v>
      </c>
      <c r="N158" s="58">
        <f t="shared" si="51"/>
        <v>51.428571428571431</v>
      </c>
      <c r="O158" s="56" t="s">
        <v>665</v>
      </c>
      <c r="P158" s="56">
        <v>12</v>
      </c>
      <c r="Q158" s="56"/>
      <c r="R158" s="59">
        <f t="shared" si="52"/>
        <v>100</v>
      </c>
      <c r="S158" s="60">
        <f t="shared" si="53"/>
        <v>51.428571428571431</v>
      </c>
      <c r="T158" s="60">
        <f t="shared" si="54"/>
        <v>51.428571428571431</v>
      </c>
      <c r="U158" s="60">
        <f t="shared" si="55"/>
        <v>51.428571428571431</v>
      </c>
      <c r="V158" s="61"/>
      <c r="W158" s="62" t="str">
        <f t="shared" si="56"/>
        <v>CUMPLIDO</v>
      </c>
      <c r="X158" s="62" t="str">
        <f t="shared" si="57"/>
        <v>CUMPLIDO</v>
      </c>
      <c r="Y158" s="63" t="s">
        <v>1850</v>
      </c>
      <c r="Z158" s="63" t="str">
        <f t="shared" si="49"/>
        <v>H30ACSRT17</v>
      </c>
      <c r="AA158" s="113">
        <f t="shared" si="58"/>
        <v>1</v>
      </c>
      <c r="AB158" s="63" t="str">
        <f t="shared" si="50"/>
        <v>H30ACSRT17 - 1</v>
      </c>
      <c r="AC158" s="37">
        <f t="shared" si="59"/>
        <v>5</v>
      </c>
      <c r="AD158" s="37">
        <f t="shared" si="60"/>
        <v>5</v>
      </c>
      <c r="AE158" s="37" t="str">
        <f t="shared" si="61"/>
        <v>H30ACSRT17.</v>
      </c>
      <c r="AF158" s="37" t="str">
        <f t="shared" si="62"/>
        <v>H30ACSRT17</v>
      </c>
      <c r="AG158" s="42"/>
      <c r="AH158" s="43"/>
      <c r="AI158" s="44"/>
      <c r="AJ158" s="14"/>
    </row>
    <row r="159" spans="1:42" s="15" customFormat="1" ht="300" customHeight="1" x14ac:dyDescent="0.2">
      <c r="A159" s="50">
        <v>100</v>
      </c>
      <c r="B159" s="147">
        <v>158</v>
      </c>
      <c r="C159" s="61"/>
      <c r="D159" s="51" t="s">
        <v>1440</v>
      </c>
      <c r="E159" s="52" t="s">
        <v>1906</v>
      </c>
      <c r="F159" s="67" t="s">
        <v>1830</v>
      </c>
      <c r="G159" s="67" t="s">
        <v>1831</v>
      </c>
      <c r="H159" s="55" t="s">
        <v>1863</v>
      </c>
      <c r="I159" s="55" t="s">
        <v>1869</v>
      </c>
      <c r="J159" s="56" t="s">
        <v>1855</v>
      </c>
      <c r="K159" s="56">
        <v>1</v>
      </c>
      <c r="L159" s="57">
        <v>43467</v>
      </c>
      <c r="M159" s="57">
        <v>43524</v>
      </c>
      <c r="N159" s="58">
        <f t="shared" si="51"/>
        <v>8.1428571428571423</v>
      </c>
      <c r="O159" s="56" t="s">
        <v>1165</v>
      </c>
      <c r="P159" s="56">
        <v>0</v>
      </c>
      <c r="Q159" s="56"/>
      <c r="R159" s="59">
        <f t="shared" si="52"/>
        <v>0</v>
      </c>
      <c r="S159" s="60">
        <f t="shared" si="53"/>
        <v>0</v>
      </c>
      <c r="T159" s="60">
        <f t="shared" si="54"/>
        <v>0</v>
      </c>
      <c r="U159" s="60">
        <f t="shared" si="55"/>
        <v>8.1428571428571423</v>
      </c>
      <c r="V159" s="61"/>
      <c r="W159" s="62" t="str">
        <f t="shared" si="56"/>
        <v>VENCIDO</v>
      </c>
      <c r="X159" s="62" t="str">
        <f t="shared" si="57"/>
        <v>VENCIDO</v>
      </c>
      <c r="Y159" s="63" t="s">
        <v>1850</v>
      </c>
      <c r="Z159" s="63" t="str">
        <f t="shared" si="49"/>
        <v>H31ACSRT17</v>
      </c>
      <c r="AA159" s="113">
        <f t="shared" si="58"/>
        <v>1</v>
      </c>
      <c r="AB159" s="63" t="str">
        <f t="shared" si="50"/>
        <v>H31ACSRT17 - 1</v>
      </c>
      <c r="AC159" s="37">
        <f t="shared" si="59"/>
        <v>1</v>
      </c>
      <c r="AD159" s="37">
        <f t="shared" si="60"/>
        <v>1</v>
      </c>
      <c r="AE159" s="37" t="str">
        <f t="shared" si="61"/>
        <v>H31ACSRT17.</v>
      </c>
      <c r="AF159" s="37" t="str">
        <f t="shared" si="62"/>
        <v>H31ACSRT17</v>
      </c>
      <c r="AG159" s="42"/>
      <c r="AH159" s="43"/>
      <c r="AI159" s="44"/>
      <c r="AJ159" s="14"/>
    </row>
    <row r="160" spans="1:42" s="35" customFormat="1" ht="300" customHeight="1" x14ac:dyDescent="0.2">
      <c r="A160" s="50">
        <v>101</v>
      </c>
      <c r="B160" s="147">
        <v>159</v>
      </c>
      <c r="C160" s="61"/>
      <c r="D160" s="50" t="s">
        <v>1644</v>
      </c>
      <c r="E160" s="52" t="s">
        <v>14</v>
      </c>
      <c r="F160" s="67" t="s">
        <v>2009</v>
      </c>
      <c r="G160" s="67" t="s">
        <v>1752</v>
      </c>
      <c r="H160" s="67" t="s">
        <v>1763</v>
      </c>
      <c r="I160" s="67" t="s">
        <v>1764</v>
      </c>
      <c r="J160" s="52" t="s">
        <v>1760</v>
      </c>
      <c r="K160" s="52">
        <v>4</v>
      </c>
      <c r="L160" s="71">
        <v>43361</v>
      </c>
      <c r="M160" s="71">
        <v>43434</v>
      </c>
      <c r="N160" s="58">
        <f t="shared" ref="N160:N167" si="63">(+M160-L160)/7</f>
        <v>10.428571428571429</v>
      </c>
      <c r="O160" s="56" t="s">
        <v>1761</v>
      </c>
      <c r="P160" s="52">
        <v>4</v>
      </c>
      <c r="Q160" s="67" t="s">
        <v>1778</v>
      </c>
      <c r="R160" s="59">
        <f t="shared" si="52"/>
        <v>100</v>
      </c>
      <c r="S160" s="60">
        <f t="shared" si="53"/>
        <v>10.428571428571429</v>
      </c>
      <c r="T160" s="60">
        <f t="shared" si="54"/>
        <v>10.428571428571429</v>
      </c>
      <c r="U160" s="60">
        <f t="shared" si="55"/>
        <v>10.428571428571429</v>
      </c>
      <c r="V160" s="61"/>
      <c r="W160" s="62" t="str">
        <f t="shared" si="56"/>
        <v>CUMPLIDO</v>
      </c>
      <c r="X160" s="62" t="str">
        <f t="shared" si="57"/>
        <v>CUMPLIDO</v>
      </c>
      <c r="Y160" s="63" t="s">
        <v>1756</v>
      </c>
      <c r="Z160" s="63" t="str">
        <f t="shared" ref="Z160:Z167" si="64">AF160</f>
        <v>H1DP17</v>
      </c>
      <c r="AA160" s="113">
        <f t="shared" si="58"/>
        <v>1</v>
      </c>
      <c r="AB160" s="63" t="str">
        <f t="shared" ref="AB160:AB167" si="65">CONCATENATE(Z160," - ",AA160)</f>
        <v>H1DP17 - 1</v>
      </c>
      <c r="AC160" s="37">
        <f t="shared" si="59"/>
        <v>5</v>
      </c>
      <c r="AD160" s="37">
        <f t="shared" si="60"/>
        <v>5</v>
      </c>
      <c r="AE160" s="37" t="str">
        <f t="shared" si="61"/>
        <v>H1DP17.</v>
      </c>
      <c r="AF160" s="37" t="str">
        <f t="shared" si="62"/>
        <v>H1DP17</v>
      </c>
      <c r="AG160" s="42"/>
      <c r="AH160" s="43"/>
      <c r="AI160" s="44"/>
      <c r="AJ160" s="14"/>
      <c r="AK160" s="15"/>
      <c r="AL160" s="15"/>
      <c r="AM160" s="15"/>
      <c r="AN160" s="15"/>
      <c r="AO160" s="15"/>
      <c r="AP160" s="15"/>
    </row>
    <row r="161" spans="1:42" s="35" customFormat="1" ht="300" customHeight="1" x14ac:dyDescent="0.2">
      <c r="A161" s="50">
        <v>102</v>
      </c>
      <c r="B161" s="147">
        <v>160</v>
      </c>
      <c r="C161" s="61"/>
      <c r="D161" s="50" t="s">
        <v>1644</v>
      </c>
      <c r="E161" s="52" t="s">
        <v>14</v>
      </c>
      <c r="F161" s="67" t="s">
        <v>2010</v>
      </c>
      <c r="G161" s="67" t="s">
        <v>1752</v>
      </c>
      <c r="H161" s="67" t="s">
        <v>1765</v>
      </c>
      <c r="I161" s="67" t="s">
        <v>1766</v>
      </c>
      <c r="J161" s="52" t="s">
        <v>1767</v>
      </c>
      <c r="K161" s="52">
        <v>2</v>
      </c>
      <c r="L161" s="71">
        <v>43361</v>
      </c>
      <c r="M161" s="71">
        <v>43434</v>
      </c>
      <c r="N161" s="58">
        <f t="shared" si="63"/>
        <v>10.428571428571429</v>
      </c>
      <c r="O161" s="56" t="s">
        <v>1761</v>
      </c>
      <c r="P161" s="56">
        <v>0</v>
      </c>
      <c r="Q161" s="67" t="s">
        <v>2450</v>
      </c>
      <c r="R161" s="59">
        <f t="shared" si="52"/>
        <v>0</v>
      </c>
      <c r="S161" s="60">
        <f t="shared" si="53"/>
        <v>0</v>
      </c>
      <c r="T161" s="60">
        <f t="shared" si="54"/>
        <v>0</v>
      </c>
      <c r="U161" s="60">
        <f t="shared" si="55"/>
        <v>10.428571428571429</v>
      </c>
      <c r="V161" s="61"/>
      <c r="W161" s="62" t="str">
        <f t="shared" si="56"/>
        <v>VENCIDO</v>
      </c>
      <c r="X161" s="62" t="str">
        <f t="shared" si="57"/>
        <v>VENCIDO</v>
      </c>
      <c r="Y161" s="63" t="s">
        <v>1756</v>
      </c>
      <c r="Z161" s="63" t="str">
        <f t="shared" si="64"/>
        <v>H2DP17</v>
      </c>
      <c r="AA161" s="113">
        <f t="shared" si="58"/>
        <v>1</v>
      </c>
      <c r="AB161" s="63" t="str">
        <f t="shared" si="65"/>
        <v>H2DP17 - 1</v>
      </c>
      <c r="AC161" s="37">
        <f t="shared" si="59"/>
        <v>1</v>
      </c>
      <c r="AD161" s="37">
        <f t="shared" si="60"/>
        <v>1</v>
      </c>
      <c r="AE161" s="37" t="str">
        <f t="shared" si="61"/>
        <v>H2DP17.</v>
      </c>
      <c r="AF161" s="37" t="str">
        <f t="shared" si="62"/>
        <v>H2DP17</v>
      </c>
      <c r="AG161" s="42"/>
      <c r="AH161" s="43"/>
      <c r="AI161" s="44"/>
      <c r="AJ161" s="14"/>
      <c r="AK161" s="15"/>
      <c r="AL161" s="15"/>
      <c r="AM161" s="15"/>
      <c r="AN161" s="15"/>
      <c r="AO161" s="15"/>
      <c r="AP161" s="15"/>
    </row>
    <row r="162" spans="1:42" s="35" customFormat="1" ht="300" customHeight="1" x14ac:dyDescent="0.2">
      <c r="A162" s="50">
        <v>103</v>
      </c>
      <c r="B162" s="147">
        <v>161</v>
      </c>
      <c r="C162" s="61"/>
      <c r="D162" s="50" t="s">
        <v>1644</v>
      </c>
      <c r="E162" s="52" t="s">
        <v>14</v>
      </c>
      <c r="F162" s="67" t="s">
        <v>2012</v>
      </c>
      <c r="G162" s="67" t="s">
        <v>1752</v>
      </c>
      <c r="H162" s="67" t="s">
        <v>1763</v>
      </c>
      <c r="I162" s="67" t="s">
        <v>1764</v>
      </c>
      <c r="J162" s="52" t="s">
        <v>1760</v>
      </c>
      <c r="K162" s="52">
        <v>4</v>
      </c>
      <c r="L162" s="71">
        <v>43361</v>
      </c>
      <c r="M162" s="71">
        <v>43434</v>
      </c>
      <c r="N162" s="58">
        <f t="shared" si="63"/>
        <v>10.428571428571429</v>
      </c>
      <c r="O162" s="56" t="s">
        <v>1761</v>
      </c>
      <c r="P162" s="52">
        <v>4</v>
      </c>
      <c r="Q162" s="67" t="s">
        <v>1778</v>
      </c>
      <c r="R162" s="59">
        <f t="shared" si="52"/>
        <v>100</v>
      </c>
      <c r="S162" s="60">
        <f t="shared" si="53"/>
        <v>10.428571428571429</v>
      </c>
      <c r="T162" s="60">
        <f t="shared" si="54"/>
        <v>10.428571428571429</v>
      </c>
      <c r="U162" s="60">
        <f t="shared" si="55"/>
        <v>10.428571428571429</v>
      </c>
      <c r="V162" s="61"/>
      <c r="W162" s="62" t="str">
        <f t="shared" si="56"/>
        <v>CUMPLIDO</v>
      </c>
      <c r="X162" s="62" t="str">
        <f t="shared" si="57"/>
        <v>VENCIDO</v>
      </c>
      <c r="Y162" s="63" t="s">
        <v>1756</v>
      </c>
      <c r="Z162" s="63" t="str">
        <f t="shared" si="64"/>
        <v>H3DP17</v>
      </c>
      <c r="AA162" s="113">
        <f t="shared" si="58"/>
        <v>1</v>
      </c>
      <c r="AB162" s="63" t="str">
        <f t="shared" si="65"/>
        <v>H3DP17 - 1</v>
      </c>
      <c r="AC162" s="37">
        <f t="shared" si="59"/>
        <v>5</v>
      </c>
      <c r="AD162" s="37">
        <f t="shared" si="60"/>
        <v>1</v>
      </c>
      <c r="AE162" s="37" t="str">
        <f t="shared" si="61"/>
        <v>H3DP17.</v>
      </c>
      <c r="AF162" s="37" t="str">
        <f t="shared" si="62"/>
        <v>H3DP17</v>
      </c>
      <c r="AG162" s="42"/>
      <c r="AH162" s="43"/>
      <c r="AI162" s="44"/>
      <c r="AJ162" s="14"/>
      <c r="AK162" s="15"/>
      <c r="AL162" s="15"/>
      <c r="AM162" s="15"/>
      <c r="AN162" s="15"/>
      <c r="AO162" s="15"/>
      <c r="AP162" s="15"/>
    </row>
    <row r="163" spans="1:42" s="35" customFormat="1" ht="300" customHeight="1" x14ac:dyDescent="0.2">
      <c r="A163" s="50"/>
      <c r="B163" s="147">
        <v>162</v>
      </c>
      <c r="C163" s="61"/>
      <c r="D163" s="50"/>
      <c r="E163" s="52" t="s">
        <v>14</v>
      </c>
      <c r="F163" s="67" t="s">
        <v>2011</v>
      </c>
      <c r="G163" s="67" t="s">
        <v>1752</v>
      </c>
      <c r="H163" s="67" t="s">
        <v>1768</v>
      </c>
      <c r="I163" s="67" t="s">
        <v>1766</v>
      </c>
      <c r="J163" s="52" t="s">
        <v>1767</v>
      </c>
      <c r="K163" s="52">
        <v>2</v>
      </c>
      <c r="L163" s="71">
        <v>43361</v>
      </c>
      <c r="M163" s="71">
        <v>43434</v>
      </c>
      <c r="N163" s="58">
        <f t="shared" si="63"/>
        <v>10.428571428571429</v>
      </c>
      <c r="O163" s="56" t="s">
        <v>1761</v>
      </c>
      <c r="P163" s="56">
        <v>0</v>
      </c>
      <c r="Q163" s="67" t="s">
        <v>2450</v>
      </c>
      <c r="R163" s="59">
        <f t="shared" si="52"/>
        <v>0</v>
      </c>
      <c r="S163" s="60">
        <f t="shared" si="53"/>
        <v>0</v>
      </c>
      <c r="T163" s="60">
        <f t="shared" si="54"/>
        <v>0</v>
      </c>
      <c r="U163" s="60">
        <f t="shared" si="55"/>
        <v>10.428571428571429</v>
      </c>
      <c r="V163" s="61"/>
      <c r="W163" s="62" t="str">
        <f t="shared" si="56"/>
        <v>VENCIDO</v>
      </c>
      <c r="X163" s="62" t="str">
        <f t="shared" si="57"/>
        <v/>
      </c>
      <c r="Y163" s="63" t="s">
        <v>1756</v>
      </c>
      <c r="Z163" s="63" t="str">
        <f t="shared" si="64"/>
        <v>H3DP17</v>
      </c>
      <c r="AA163" s="113">
        <f t="shared" si="58"/>
        <v>2</v>
      </c>
      <c r="AB163" s="63" t="str">
        <f t="shared" si="65"/>
        <v>H3DP17 - 2</v>
      </c>
      <c r="AC163" s="37">
        <f t="shared" si="59"/>
        <v>1</v>
      </c>
      <c r="AD163" s="37">
        <f t="shared" si="60"/>
        <v>1</v>
      </c>
      <c r="AE163" s="37" t="str">
        <f t="shared" si="61"/>
        <v>H3DP17.</v>
      </c>
      <c r="AF163" s="37" t="str">
        <f t="shared" si="62"/>
        <v>H3DP17</v>
      </c>
      <c r="AG163" s="42"/>
      <c r="AH163" s="43"/>
      <c r="AI163" s="44"/>
      <c r="AJ163" s="14"/>
      <c r="AK163" s="15"/>
      <c r="AL163" s="15"/>
      <c r="AM163" s="15"/>
      <c r="AN163" s="15"/>
      <c r="AO163" s="15"/>
      <c r="AP163" s="15"/>
    </row>
    <row r="164" spans="1:42" s="35" customFormat="1" ht="300" customHeight="1" x14ac:dyDescent="0.2">
      <c r="A164" s="50">
        <v>104</v>
      </c>
      <c r="B164" s="147">
        <v>163</v>
      </c>
      <c r="C164" s="61"/>
      <c r="D164" s="50" t="s">
        <v>1644</v>
      </c>
      <c r="E164" s="52" t="s">
        <v>14</v>
      </c>
      <c r="F164" s="67" t="s">
        <v>2013</v>
      </c>
      <c r="G164" s="67" t="s">
        <v>1752</v>
      </c>
      <c r="H164" s="67" t="s">
        <v>1769</v>
      </c>
      <c r="I164" s="67" t="s">
        <v>1766</v>
      </c>
      <c r="J164" s="52" t="s">
        <v>1767</v>
      </c>
      <c r="K164" s="52">
        <v>2</v>
      </c>
      <c r="L164" s="71">
        <v>43361</v>
      </c>
      <c r="M164" s="71">
        <v>43434</v>
      </c>
      <c r="N164" s="58">
        <f t="shared" si="63"/>
        <v>10.428571428571429</v>
      </c>
      <c r="O164" s="56" t="s">
        <v>1761</v>
      </c>
      <c r="P164" s="56">
        <v>0</v>
      </c>
      <c r="Q164" s="67" t="s">
        <v>2450</v>
      </c>
      <c r="R164" s="59">
        <f t="shared" si="52"/>
        <v>0</v>
      </c>
      <c r="S164" s="60">
        <f t="shared" si="53"/>
        <v>0</v>
      </c>
      <c r="T164" s="60">
        <f t="shared" si="54"/>
        <v>0</v>
      </c>
      <c r="U164" s="60">
        <f t="shared" si="55"/>
        <v>10.428571428571429</v>
      </c>
      <c r="V164" s="61"/>
      <c r="W164" s="62" t="str">
        <f t="shared" si="56"/>
        <v>VENCIDO</v>
      </c>
      <c r="X164" s="62" t="str">
        <f t="shared" si="57"/>
        <v>VENCIDO</v>
      </c>
      <c r="Y164" s="63" t="s">
        <v>1756</v>
      </c>
      <c r="Z164" s="63" t="str">
        <f t="shared" si="64"/>
        <v>H4DP17</v>
      </c>
      <c r="AA164" s="113">
        <f t="shared" si="58"/>
        <v>1</v>
      </c>
      <c r="AB164" s="63" t="str">
        <f t="shared" si="65"/>
        <v>H4DP17 - 1</v>
      </c>
      <c r="AC164" s="37">
        <f t="shared" si="59"/>
        <v>1</v>
      </c>
      <c r="AD164" s="37">
        <f t="shared" si="60"/>
        <v>1</v>
      </c>
      <c r="AE164" s="37" t="str">
        <f t="shared" si="61"/>
        <v>H4DP17.</v>
      </c>
      <c r="AF164" s="37" t="str">
        <f t="shared" si="62"/>
        <v>H4DP17</v>
      </c>
      <c r="AG164" s="42"/>
      <c r="AH164" s="43"/>
      <c r="AI164" s="44"/>
      <c r="AJ164" s="14"/>
      <c r="AK164" s="15"/>
      <c r="AL164" s="15"/>
      <c r="AM164" s="15"/>
      <c r="AN164" s="15"/>
      <c r="AO164" s="15"/>
      <c r="AP164" s="15"/>
    </row>
    <row r="165" spans="1:42" s="35" customFormat="1" ht="300" customHeight="1" x14ac:dyDescent="0.2">
      <c r="A165" s="50">
        <v>105</v>
      </c>
      <c r="B165" s="147">
        <v>164</v>
      </c>
      <c r="C165" s="61"/>
      <c r="D165" s="50" t="s">
        <v>1644</v>
      </c>
      <c r="E165" s="52" t="s">
        <v>14</v>
      </c>
      <c r="F165" s="67" t="s">
        <v>1753</v>
      </c>
      <c r="G165" s="67" t="s">
        <v>1754</v>
      </c>
      <c r="H165" s="67" t="s">
        <v>1762</v>
      </c>
      <c r="I165" s="67" t="s">
        <v>1759</v>
      </c>
      <c r="J165" s="52" t="s">
        <v>5</v>
      </c>
      <c r="K165" s="52">
        <v>1</v>
      </c>
      <c r="L165" s="71">
        <v>43361</v>
      </c>
      <c r="M165" s="71">
        <v>43434</v>
      </c>
      <c r="N165" s="58">
        <f t="shared" si="63"/>
        <v>10.428571428571429</v>
      </c>
      <c r="O165" s="56" t="s">
        <v>18</v>
      </c>
      <c r="P165" s="56">
        <v>0</v>
      </c>
      <c r="Q165" s="52"/>
      <c r="R165" s="59">
        <f t="shared" si="52"/>
        <v>0</v>
      </c>
      <c r="S165" s="60">
        <f t="shared" si="53"/>
        <v>0</v>
      </c>
      <c r="T165" s="60">
        <f t="shared" si="54"/>
        <v>0</v>
      </c>
      <c r="U165" s="60">
        <f t="shared" si="55"/>
        <v>10.428571428571429</v>
      </c>
      <c r="V165" s="61"/>
      <c r="W165" s="62" t="str">
        <f t="shared" si="56"/>
        <v>VENCIDO</v>
      </c>
      <c r="X165" s="62" t="str">
        <f t="shared" si="57"/>
        <v>VENCIDO</v>
      </c>
      <c r="Y165" s="63" t="s">
        <v>1756</v>
      </c>
      <c r="Z165" s="63" t="str">
        <f t="shared" si="64"/>
        <v>H5DP17</v>
      </c>
      <c r="AA165" s="113">
        <f t="shared" si="58"/>
        <v>1</v>
      </c>
      <c r="AB165" s="63" t="str">
        <f t="shared" si="65"/>
        <v>H5DP17 - 1</v>
      </c>
      <c r="AC165" s="37">
        <f t="shared" si="59"/>
        <v>1</v>
      </c>
      <c r="AD165" s="37">
        <f t="shared" si="60"/>
        <v>1</v>
      </c>
      <c r="AE165" s="37" t="str">
        <f t="shared" si="61"/>
        <v>H5DP17.</v>
      </c>
      <c r="AF165" s="37" t="str">
        <f t="shared" si="62"/>
        <v>H5DP17</v>
      </c>
      <c r="AG165" s="42"/>
      <c r="AH165" s="43"/>
      <c r="AI165" s="44"/>
      <c r="AJ165" s="14"/>
      <c r="AK165" s="15"/>
      <c r="AL165" s="15"/>
      <c r="AM165" s="15"/>
      <c r="AN165" s="15"/>
      <c r="AO165" s="15"/>
      <c r="AP165" s="15"/>
    </row>
    <row r="166" spans="1:42" s="35" customFormat="1" ht="300" customHeight="1" x14ac:dyDescent="0.2">
      <c r="A166" s="50">
        <v>106</v>
      </c>
      <c r="B166" s="147">
        <v>165</v>
      </c>
      <c r="C166" s="61"/>
      <c r="D166" s="50" t="s">
        <v>1644</v>
      </c>
      <c r="E166" s="52" t="s">
        <v>14</v>
      </c>
      <c r="F166" s="67" t="s">
        <v>2014</v>
      </c>
      <c r="G166" s="67" t="s">
        <v>1755</v>
      </c>
      <c r="H166" s="67" t="s">
        <v>1769</v>
      </c>
      <c r="I166" s="67" t="s">
        <v>1766</v>
      </c>
      <c r="J166" s="52" t="s">
        <v>1767</v>
      </c>
      <c r="K166" s="52">
        <v>2</v>
      </c>
      <c r="L166" s="71">
        <v>43361</v>
      </c>
      <c r="M166" s="71">
        <v>43434</v>
      </c>
      <c r="N166" s="58">
        <f t="shared" si="63"/>
        <v>10.428571428571429</v>
      </c>
      <c r="O166" s="56" t="s">
        <v>1761</v>
      </c>
      <c r="P166" s="56">
        <v>0</v>
      </c>
      <c r="Q166" s="67" t="s">
        <v>2450</v>
      </c>
      <c r="R166" s="59">
        <f t="shared" si="52"/>
        <v>0</v>
      </c>
      <c r="S166" s="60">
        <f t="shared" si="53"/>
        <v>0</v>
      </c>
      <c r="T166" s="60">
        <f t="shared" si="54"/>
        <v>0</v>
      </c>
      <c r="U166" s="60">
        <f t="shared" si="55"/>
        <v>10.428571428571429</v>
      </c>
      <c r="V166" s="61"/>
      <c r="W166" s="62" t="str">
        <f t="shared" si="56"/>
        <v>VENCIDO</v>
      </c>
      <c r="X166" s="62" t="str">
        <f t="shared" si="57"/>
        <v>VENCIDO</v>
      </c>
      <c r="Y166" s="63" t="s">
        <v>1756</v>
      </c>
      <c r="Z166" s="63" t="str">
        <f t="shared" si="64"/>
        <v>H6DP17</v>
      </c>
      <c r="AA166" s="113">
        <f t="shared" si="58"/>
        <v>1</v>
      </c>
      <c r="AB166" s="63" t="str">
        <f t="shared" si="65"/>
        <v>H6DP17 - 1</v>
      </c>
      <c r="AC166" s="37">
        <f t="shared" si="59"/>
        <v>1</v>
      </c>
      <c r="AD166" s="37">
        <f t="shared" si="60"/>
        <v>1</v>
      </c>
      <c r="AE166" s="37" t="str">
        <f t="shared" si="61"/>
        <v>H6DP17.</v>
      </c>
      <c r="AF166" s="37" t="str">
        <f t="shared" si="62"/>
        <v>H6DP17</v>
      </c>
      <c r="AG166" s="42"/>
      <c r="AH166" s="43"/>
      <c r="AI166" s="44"/>
      <c r="AJ166" s="14"/>
      <c r="AK166" s="15"/>
      <c r="AL166" s="15"/>
      <c r="AM166" s="15"/>
      <c r="AN166" s="15"/>
      <c r="AO166" s="15"/>
      <c r="AP166" s="15"/>
    </row>
    <row r="167" spans="1:42" s="35" customFormat="1" ht="300" customHeight="1" x14ac:dyDescent="0.2">
      <c r="A167" s="50">
        <v>107</v>
      </c>
      <c r="B167" s="147">
        <v>166</v>
      </c>
      <c r="C167" s="61"/>
      <c r="D167" s="50" t="s">
        <v>1644</v>
      </c>
      <c r="E167" s="52" t="s">
        <v>14</v>
      </c>
      <c r="F167" s="67" t="s">
        <v>2015</v>
      </c>
      <c r="G167" s="67" t="s">
        <v>1752</v>
      </c>
      <c r="H167" s="67" t="s">
        <v>1769</v>
      </c>
      <c r="I167" s="67" t="s">
        <v>1766</v>
      </c>
      <c r="J167" s="52" t="s">
        <v>1767</v>
      </c>
      <c r="K167" s="52">
        <v>2</v>
      </c>
      <c r="L167" s="71">
        <v>43361</v>
      </c>
      <c r="M167" s="71">
        <v>43434</v>
      </c>
      <c r="N167" s="58">
        <f t="shared" si="63"/>
        <v>10.428571428571429</v>
      </c>
      <c r="O167" s="56" t="s">
        <v>1761</v>
      </c>
      <c r="P167" s="56">
        <v>0</v>
      </c>
      <c r="Q167" s="67" t="s">
        <v>2450</v>
      </c>
      <c r="R167" s="59">
        <f t="shared" si="52"/>
        <v>0</v>
      </c>
      <c r="S167" s="60">
        <f t="shared" si="53"/>
        <v>0</v>
      </c>
      <c r="T167" s="60">
        <f t="shared" si="54"/>
        <v>0</v>
      </c>
      <c r="U167" s="60">
        <f t="shared" si="55"/>
        <v>10.428571428571429</v>
      </c>
      <c r="V167" s="61"/>
      <c r="W167" s="62" t="str">
        <f t="shared" si="56"/>
        <v>VENCIDO</v>
      </c>
      <c r="X167" s="62" t="str">
        <f t="shared" si="57"/>
        <v>VENCIDO</v>
      </c>
      <c r="Y167" s="63" t="s">
        <v>1756</v>
      </c>
      <c r="Z167" s="63" t="str">
        <f t="shared" si="64"/>
        <v>H7DP17</v>
      </c>
      <c r="AA167" s="113">
        <f t="shared" si="58"/>
        <v>1</v>
      </c>
      <c r="AB167" s="63" t="str">
        <f t="shared" si="65"/>
        <v>H7DP17 - 1</v>
      </c>
      <c r="AC167" s="37">
        <f t="shared" si="59"/>
        <v>1</v>
      </c>
      <c r="AD167" s="37">
        <f t="shared" si="60"/>
        <v>1</v>
      </c>
      <c r="AE167" s="37" t="str">
        <f t="shared" si="61"/>
        <v>H7DP17.</v>
      </c>
      <c r="AF167" s="37" t="str">
        <f t="shared" si="62"/>
        <v>H7DP17</v>
      </c>
      <c r="AG167" s="42"/>
      <c r="AH167" s="43"/>
      <c r="AI167" s="44"/>
      <c r="AJ167" s="14"/>
      <c r="AK167" s="15"/>
      <c r="AL167" s="15"/>
      <c r="AM167" s="15"/>
      <c r="AN167" s="15"/>
      <c r="AO167" s="15"/>
      <c r="AP167" s="15"/>
    </row>
    <row r="168" spans="1:42" s="23" customFormat="1" ht="300" customHeight="1" x14ac:dyDescent="0.2">
      <c r="A168" s="50">
        <v>108</v>
      </c>
      <c r="B168" s="147">
        <v>167</v>
      </c>
      <c r="C168" s="61"/>
      <c r="D168" s="50" t="s">
        <v>1646</v>
      </c>
      <c r="E168" s="56" t="s">
        <v>92</v>
      </c>
      <c r="F168" s="55" t="s">
        <v>1490</v>
      </c>
      <c r="G168" s="55" t="s">
        <v>1491</v>
      </c>
      <c r="H168" s="55" t="s">
        <v>1492</v>
      </c>
      <c r="I168" s="55" t="s">
        <v>1493</v>
      </c>
      <c r="J168" s="56" t="s">
        <v>1494</v>
      </c>
      <c r="K168" s="56">
        <v>2</v>
      </c>
      <c r="L168" s="57">
        <v>43313</v>
      </c>
      <c r="M168" s="57">
        <v>43404</v>
      </c>
      <c r="N168" s="58">
        <f t="shared" ref="N168:N218" si="66">(+M168-L168)/7</f>
        <v>13</v>
      </c>
      <c r="O168" s="56" t="s">
        <v>1028</v>
      </c>
      <c r="P168" s="52">
        <v>2</v>
      </c>
      <c r="Q168" s="52"/>
      <c r="R168" s="59">
        <f t="shared" si="52"/>
        <v>100</v>
      </c>
      <c r="S168" s="60">
        <f t="shared" si="53"/>
        <v>13</v>
      </c>
      <c r="T168" s="60">
        <f t="shared" si="54"/>
        <v>13</v>
      </c>
      <c r="U168" s="60">
        <f t="shared" si="55"/>
        <v>13</v>
      </c>
      <c r="V168" s="61"/>
      <c r="W168" s="62" t="str">
        <f t="shared" si="56"/>
        <v>CUMPLIDO</v>
      </c>
      <c r="X168" s="62" t="str">
        <f t="shared" si="57"/>
        <v>CUMPLIDO</v>
      </c>
      <c r="Y168" s="63" t="s">
        <v>1648</v>
      </c>
      <c r="Z168" s="63" t="str">
        <f>AF168</f>
        <v>H1AF17</v>
      </c>
      <c r="AA168" s="113">
        <f t="shared" si="58"/>
        <v>1</v>
      </c>
      <c r="AB168" s="63" t="str">
        <f>CONCATENATE(Z168," - ",AA168)</f>
        <v>H1AF17 - 1</v>
      </c>
      <c r="AC168" s="37">
        <f t="shared" si="59"/>
        <v>5</v>
      </c>
      <c r="AD168" s="37">
        <f t="shared" si="60"/>
        <v>5</v>
      </c>
      <c r="AE168" s="37" t="str">
        <f t="shared" si="61"/>
        <v>H1AF17.</v>
      </c>
      <c r="AF168" s="37" t="str">
        <f t="shared" si="62"/>
        <v>H1AF17</v>
      </c>
      <c r="AG168" s="42"/>
      <c r="AH168" s="43"/>
      <c r="AI168" s="44"/>
      <c r="AJ168" s="14"/>
      <c r="AK168" s="15"/>
      <c r="AL168" s="15"/>
      <c r="AM168" s="15"/>
      <c r="AN168" s="15"/>
      <c r="AO168" s="15"/>
      <c r="AP168" s="15"/>
    </row>
    <row r="169" spans="1:42" s="23" customFormat="1" ht="300" customHeight="1" x14ac:dyDescent="0.2">
      <c r="A169" s="50">
        <v>109</v>
      </c>
      <c r="B169" s="147">
        <v>168</v>
      </c>
      <c r="C169" s="61"/>
      <c r="D169" s="50" t="s">
        <v>1440</v>
      </c>
      <c r="E169" s="56" t="s">
        <v>92</v>
      </c>
      <c r="F169" s="55" t="s">
        <v>1495</v>
      </c>
      <c r="G169" s="55" t="s">
        <v>1496</v>
      </c>
      <c r="H169" s="55" t="s">
        <v>1497</v>
      </c>
      <c r="I169" s="55" t="s">
        <v>1917</v>
      </c>
      <c r="J169" s="56" t="s">
        <v>1498</v>
      </c>
      <c r="K169" s="56">
        <v>2</v>
      </c>
      <c r="L169" s="57">
        <v>43313</v>
      </c>
      <c r="M169" s="57">
        <v>43677</v>
      </c>
      <c r="N169" s="58">
        <f t="shared" si="66"/>
        <v>52</v>
      </c>
      <c r="O169" s="56" t="s">
        <v>717</v>
      </c>
      <c r="P169" s="56">
        <v>0</v>
      </c>
      <c r="Q169" s="52"/>
      <c r="R169" s="59">
        <f t="shared" si="52"/>
        <v>0</v>
      </c>
      <c r="S169" s="60">
        <f t="shared" si="53"/>
        <v>0</v>
      </c>
      <c r="T169" s="60">
        <f t="shared" si="54"/>
        <v>0</v>
      </c>
      <c r="U169" s="60">
        <f t="shared" si="55"/>
        <v>52</v>
      </c>
      <c r="V169" s="61"/>
      <c r="W169" s="62" t="str">
        <f t="shared" si="56"/>
        <v>VENCIDO</v>
      </c>
      <c r="X169" s="62" t="str">
        <f t="shared" si="57"/>
        <v>VENCIDO</v>
      </c>
      <c r="Y169" s="63" t="s">
        <v>1648</v>
      </c>
      <c r="Z169" s="63" t="str">
        <f>AF169</f>
        <v>H2AF17</v>
      </c>
      <c r="AA169" s="113">
        <f t="shared" si="58"/>
        <v>1</v>
      </c>
      <c r="AB169" s="63" t="str">
        <f t="shared" ref="AB169:AB218" si="67">CONCATENATE(Z169," - ",AA169)</f>
        <v>H2AF17 - 1</v>
      </c>
      <c r="AC169" s="37">
        <f t="shared" si="59"/>
        <v>1</v>
      </c>
      <c r="AD169" s="37">
        <f t="shared" si="60"/>
        <v>1</v>
      </c>
      <c r="AE169" s="37" t="str">
        <f t="shared" si="61"/>
        <v>H2AF17.</v>
      </c>
      <c r="AF169" s="37" t="str">
        <f t="shared" si="62"/>
        <v>H2AF17</v>
      </c>
      <c r="AG169" s="42"/>
      <c r="AH169" s="43"/>
      <c r="AI169" s="44"/>
      <c r="AJ169" s="14"/>
      <c r="AK169" s="15"/>
      <c r="AL169" s="15"/>
      <c r="AM169" s="15"/>
      <c r="AN169" s="15"/>
      <c r="AO169" s="15"/>
      <c r="AP169" s="15"/>
    </row>
    <row r="170" spans="1:42" s="23" customFormat="1" ht="300" customHeight="1" x14ac:dyDescent="0.2">
      <c r="A170" s="50">
        <v>110</v>
      </c>
      <c r="B170" s="147">
        <v>169</v>
      </c>
      <c r="C170" s="61"/>
      <c r="D170" s="50" t="s">
        <v>1646</v>
      </c>
      <c r="E170" s="56" t="s">
        <v>92</v>
      </c>
      <c r="F170" s="55" t="s">
        <v>1499</v>
      </c>
      <c r="G170" s="55" t="s">
        <v>1500</v>
      </c>
      <c r="H170" s="55" t="s">
        <v>1501</v>
      </c>
      <c r="I170" s="55" t="s">
        <v>1918</v>
      </c>
      <c r="J170" s="56" t="s">
        <v>1502</v>
      </c>
      <c r="K170" s="56">
        <v>2</v>
      </c>
      <c r="L170" s="57">
        <v>43313</v>
      </c>
      <c r="M170" s="57">
        <v>43677</v>
      </c>
      <c r="N170" s="58">
        <f t="shared" si="66"/>
        <v>52</v>
      </c>
      <c r="O170" s="56" t="s">
        <v>717</v>
      </c>
      <c r="P170" s="56">
        <v>0</v>
      </c>
      <c r="Q170" s="52"/>
      <c r="R170" s="59">
        <f t="shared" si="52"/>
        <v>0</v>
      </c>
      <c r="S170" s="60">
        <f t="shared" si="53"/>
        <v>0</v>
      </c>
      <c r="T170" s="60">
        <f t="shared" si="54"/>
        <v>0</v>
      </c>
      <c r="U170" s="60">
        <f t="shared" si="55"/>
        <v>52</v>
      </c>
      <c r="V170" s="61"/>
      <c r="W170" s="62" t="str">
        <f t="shared" si="56"/>
        <v>VENCIDO</v>
      </c>
      <c r="X170" s="62" t="str">
        <f t="shared" si="57"/>
        <v>VENCIDO</v>
      </c>
      <c r="Y170" s="63" t="s">
        <v>1648</v>
      </c>
      <c r="Z170" s="63" t="str">
        <f t="shared" ref="Z170:Z218" si="68">AF170</f>
        <v>H3AF17</v>
      </c>
      <c r="AA170" s="113">
        <f t="shared" si="58"/>
        <v>1</v>
      </c>
      <c r="AB170" s="63" t="str">
        <f t="shared" si="67"/>
        <v>H3AF17 - 1</v>
      </c>
      <c r="AC170" s="37">
        <f t="shared" si="59"/>
        <v>1</v>
      </c>
      <c r="AD170" s="37">
        <f t="shared" si="60"/>
        <v>1</v>
      </c>
      <c r="AE170" s="37" t="str">
        <f t="shared" si="61"/>
        <v>H3AF17.</v>
      </c>
      <c r="AF170" s="37" t="str">
        <f t="shared" si="62"/>
        <v>H3AF17</v>
      </c>
      <c r="AG170" s="42"/>
      <c r="AH170" s="43"/>
      <c r="AI170" s="44"/>
      <c r="AJ170" s="14"/>
      <c r="AK170" s="15"/>
      <c r="AL170" s="15"/>
      <c r="AM170" s="15"/>
      <c r="AN170" s="15"/>
      <c r="AO170" s="15"/>
      <c r="AP170" s="15"/>
    </row>
    <row r="171" spans="1:42" s="23" customFormat="1" ht="300" customHeight="1" x14ac:dyDescent="0.2">
      <c r="A171" s="50">
        <v>111</v>
      </c>
      <c r="B171" s="147">
        <v>170</v>
      </c>
      <c r="C171" s="61"/>
      <c r="D171" s="50" t="s">
        <v>1440</v>
      </c>
      <c r="E171" s="56" t="s">
        <v>1642</v>
      </c>
      <c r="F171" s="55" t="s">
        <v>1503</v>
      </c>
      <c r="G171" s="55" t="s">
        <v>1504</v>
      </c>
      <c r="H171" s="55" t="s">
        <v>1505</v>
      </c>
      <c r="I171" s="55" t="s">
        <v>1919</v>
      </c>
      <c r="J171" s="56" t="s">
        <v>656</v>
      </c>
      <c r="K171" s="56">
        <v>2</v>
      </c>
      <c r="L171" s="57">
        <v>43313</v>
      </c>
      <c r="M171" s="57">
        <v>43677</v>
      </c>
      <c r="N171" s="58">
        <f t="shared" si="66"/>
        <v>52</v>
      </c>
      <c r="O171" s="56" t="s">
        <v>717</v>
      </c>
      <c r="P171" s="56">
        <v>1</v>
      </c>
      <c r="Q171" s="52"/>
      <c r="R171" s="59">
        <f t="shared" si="52"/>
        <v>50</v>
      </c>
      <c r="S171" s="60">
        <f t="shared" si="53"/>
        <v>26</v>
      </c>
      <c r="T171" s="60">
        <f t="shared" si="54"/>
        <v>26</v>
      </c>
      <c r="U171" s="60">
        <f t="shared" si="55"/>
        <v>52</v>
      </c>
      <c r="V171" s="61"/>
      <c r="W171" s="62" t="str">
        <f t="shared" si="56"/>
        <v>VENCIDO</v>
      </c>
      <c r="X171" s="62" t="str">
        <f t="shared" si="57"/>
        <v>VENCIDO</v>
      </c>
      <c r="Y171" s="63" t="s">
        <v>1648</v>
      </c>
      <c r="Z171" s="63" t="str">
        <f t="shared" si="68"/>
        <v>H4AF17</v>
      </c>
      <c r="AA171" s="113">
        <f t="shared" si="58"/>
        <v>1</v>
      </c>
      <c r="AB171" s="63" t="str">
        <f t="shared" si="67"/>
        <v>H4AF17 - 1</v>
      </c>
      <c r="AC171" s="37">
        <f t="shared" si="59"/>
        <v>1</v>
      </c>
      <c r="AD171" s="37">
        <f t="shared" si="60"/>
        <v>1</v>
      </c>
      <c r="AE171" s="37" t="str">
        <f t="shared" si="61"/>
        <v>H4AF17.</v>
      </c>
      <c r="AF171" s="37" t="str">
        <f t="shared" si="62"/>
        <v>H4AF17</v>
      </c>
      <c r="AG171" s="42"/>
      <c r="AH171" s="43"/>
      <c r="AI171" s="44"/>
      <c r="AJ171" s="14"/>
      <c r="AK171" s="15"/>
      <c r="AL171" s="15"/>
      <c r="AM171" s="15"/>
      <c r="AN171" s="15"/>
      <c r="AO171" s="15"/>
      <c r="AP171" s="15"/>
    </row>
    <row r="172" spans="1:42" s="23" customFormat="1" ht="300" customHeight="1" x14ac:dyDescent="0.2">
      <c r="A172" s="50">
        <v>112</v>
      </c>
      <c r="B172" s="147">
        <v>171</v>
      </c>
      <c r="C172" s="61"/>
      <c r="D172" s="50" t="s">
        <v>1440</v>
      </c>
      <c r="E172" s="56" t="s">
        <v>92</v>
      </c>
      <c r="F172" s="55" t="s">
        <v>1506</v>
      </c>
      <c r="G172" s="55" t="s">
        <v>1507</v>
      </c>
      <c r="H172" s="55" t="s">
        <v>1508</v>
      </c>
      <c r="I172" s="55" t="s">
        <v>1920</v>
      </c>
      <c r="J172" s="56" t="s">
        <v>656</v>
      </c>
      <c r="K172" s="56">
        <v>2</v>
      </c>
      <c r="L172" s="57">
        <v>43313</v>
      </c>
      <c r="M172" s="57">
        <v>43677</v>
      </c>
      <c r="N172" s="58">
        <f t="shared" si="66"/>
        <v>52</v>
      </c>
      <c r="O172" s="56" t="s">
        <v>717</v>
      </c>
      <c r="P172" s="56">
        <v>1</v>
      </c>
      <c r="Q172" s="52"/>
      <c r="R172" s="59">
        <f t="shared" si="52"/>
        <v>50</v>
      </c>
      <c r="S172" s="60">
        <f t="shared" si="53"/>
        <v>26</v>
      </c>
      <c r="T172" s="60">
        <f t="shared" si="54"/>
        <v>26</v>
      </c>
      <c r="U172" s="60">
        <f t="shared" si="55"/>
        <v>52</v>
      </c>
      <c r="V172" s="61"/>
      <c r="W172" s="62" t="str">
        <f t="shared" si="56"/>
        <v>VENCIDO</v>
      </c>
      <c r="X172" s="62" t="str">
        <f t="shared" si="57"/>
        <v>VENCIDO</v>
      </c>
      <c r="Y172" s="63" t="s">
        <v>1648</v>
      </c>
      <c r="Z172" s="63" t="str">
        <f t="shared" si="68"/>
        <v>H5AF17</v>
      </c>
      <c r="AA172" s="113">
        <f t="shared" si="58"/>
        <v>1</v>
      </c>
      <c r="AB172" s="63" t="str">
        <f t="shared" si="67"/>
        <v>H5AF17 - 1</v>
      </c>
      <c r="AC172" s="37">
        <f t="shared" si="59"/>
        <v>1</v>
      </c>
      <c r="AD172" s="37">
        <f t="shared" si="60"/>
        <v>1</v>
      </c>
      <c r="AE172" s="37" t="str">
        <f t="shared" si="61"/>
        <v>H5AF17.</v>
      </c>
      <c r="AF172" s="37" t="str">
        <f t="shared" si="62"/>
        <v>H5AF17</v>
      </c>
      <c r="AG172" s="42"/>
      <c r="AH172" s="43"/>
      <c r="AI172" s="44"/>
      <c r="AJ172" s="14"/>
      <c r="AK172" s="15"/>
      <c r="AL172" s="15"/>
      <c r="AM172" s="15"/>
      <c r="AN172" s="15"/>
      <c r="AO172" s="15"/>
      <c r="AP172" s="15"/>
    </row>
    <row r="173" spans="1:42" s="23" customFormat="1" ht="300" customHeight="1" x14ac:dyDescent="0.2">
      <c r="A173" s="50">
        <v>113</v>
      </c>
      <c r="B173" s="147">
        <v>172</v>
      </c>
      <c r="C173" s="61"/>
      <c r="D173" s="50" t="s">
        <v>1646</v>
      </c>
      <c r="E173" s="56" t="s">
        <v>92</v>
      </c>
      <c r="F173" s="55" t="s">
        <v>1509</v>
      </c>
      <c r="G173" s="55" t="s">
        <v>1510</v>
      </c>
      <c r="H173" s="55" t="s">
        <v>1511</v>
      </c>
      <c r="I173" s="55" t="s">
        <v>1512</v>
      </c>
      <c r="J173" s="56" t="s">
        <v>656</v>
      </c>
      <c r="K173" s="56">
        <v>2</v>
      </c>
      <c r="L173" s="57">
        <v>43313</v>
      </c>
      <c r="M173" s="57">
        <v>43677</v>
      </c>
      <c r="N173" s="58">
        <f t="shared" si="66"/>
        <v>52</v>
      </c>
      <c r="O173" s="56" t="s">
        <v>1456</v>
      </c>
      <c r="P173" s="56">
        <v>1.76</v>
      </c>
      <c r="Q173" s="52"/>
      <c r="R173" s="59">
        <f t="shared" si="52"/>
        <v>88</v>
      </c>
      <c r="S173" s="60">
        <f t="shared" si="53"/>
        <v>45.76</v>
      </c>
      <c r="T173" s="60">
        <f t="shared" si="54"/>
        <v>45.76</v>
      </c>
      <c r="U173" s="60">
        <f t="shared" si="55"/>
        <v>52</v>
      </c>
      <c r="V173" s="61"/>
      <c r="W173" s="62" t="str">
        <f t="shared" si="56"/>
        <v>VENCIDO</v>
      </c>
      <c r="X173" s="62" t="str">
        <f t="shared" si="57"/>
        <v>VENCIDO</v>
      </c>
      <c r="Y173" s="63" t="s">
        <v>1648</v>
      </c>
      <c r="Z173" s="63" t="str">
        <f t="shared" si="68"/>
        <v>H6AF17</v>
      </c>
      <c r="AA173" s="113">
        <f t="shared" si="58"/>
        <v>1</v>
      </c>
      <c r="AB173" s="63" t="str">
        <f t="shared" si="67"/>
        <v>H6AF17 - 1</v>
      </c>
      <c r="AC173" s="37">
        <f t="shared" si="59"/>
        <v>1</v>
      </c>
      <c r="AD173" s="37">
        <f t="shared" si="60"/>
        <v>1</v>
      </c>
      <c r="AE173" s="37" t="str">
        <f t="shared" si="61"/>
        <v>H6AF17.</v>
      </c>
      <c r="AF173" s="37" t="str">
        <f t="shared" si="62"/>
        <v>H6AF17</v>
      </c>
      <c r="AG173" s="42"/>
      <c r="AH173" s="43"/>
      <c r="AI173" s="44"/>
      <c r="AJ173" s="14"/>
      <c r="AK173" s="15"/>
      <c r="AL173" s="15"/>
      <c r="AM173" s="15"/>
      <c r="AN173" s="15"/>
      <c r="AO173" s="15"/>
      <c r="AP173" s="15"/>
    </row>
    <row r="174" spans="1:42" s="23" customFormat="1" ht="300" customHeight="1" x14ac:dyDescent="0.2">
      <c r="A174" s="50">
        <v>114</v>
      </c>
      <c r="B174" s="147">
        <v>173</v>
      </c>
      <c r="C174" s="61"/>
      <c r="D174" s="50" t="s">
        <v>1646</v>
      </c>
      <c r="E174" s="56" t="s">
        <v>92</v>
      </c>
      <c r="F174" s="55" t="s">
        <v>1513</v>
      </c>
      <c r="G174" s="55" t="s">
        <v>1514</v>
      </c>
      <c r="H174" s="55" t="s">
        <v>1515</v>
      </c>
      <c r="I174" s="55" t="s">
        <v>1921</v>
      </c>
      <c r="J174" s="56" t="s">
        <v>1516</v>
      </c>
      <c r="K174" s="56">
        <v>3</v>
      </c>
      <c r="L174" s="57">
        <v>43313</v>
      </c>
      <c r="M174" s="57">
        <v>43497</v>
      </c>
      <c r="N174" s="58">
        <f t="shared" si="66"/>
        <v>26.285714285714285</v>
      </c>
      <c r="O174" s="56" t="s">
        <v>1517</v>
      </c>
      <c r="P174" s="56">
        <v>0</v>
      </c>
      <c r="Q174" s="52"/>
      <c r="R174" s="59">
        <f t="shared" si="52"/>
        <v>0</v>
      </c>
      <c r="S174" s="60">
        <f t="shared" si="53"/>
        <v>0</v>
      </c>
      <c r="T174" s="60">
        <f t="shared" si="54"/>
        <v>0</v>
      </c>
      <c r="U174" s="60">
        <f t="shared" si="55"/>
        <v>26.285714285714285</v>
      </c>
      <c r="V174" s="61"/>
      <c r="W174" s="62" t="str">
        <f t="shared" si="56"/>
        <v>VENCIDO</v>
      </c>
      <c r="X174" s="62" t="str">
        <f t="shared" si="57"/>
        <v>VENCIDO</v>
      </c>
      <c r="Y174" s="63" t="s">
        <v>1648</v>
      </c>
      <c r="Z174" s="63" t="str">
        <f t="shared" si="68"/>
        <v>H7AF17</v>
      </c>
      <c r="AA174" s="113">
        <f t="shared" si="58"/>
        <v>1</v>
      </c>
      <c r="AB174" s="63" t="str">
        <f t="shared" si="67"/>
        <v>H7AF17 - 1</v>
      </c>
      <c r="AC174" s="37">
        <f t="shared" si="59"/>
        <v>1</v>
      </c>
      <c r="AD174" s="37">
        <f t="shared" si="60"/>
        <v>1</v>
      </c>
      <c r="AE174" s="37" t="str">
        <f t="shared" si="61"/>
        <v>H7AF17.</v>
      </c>
      <c r="AF174" s="37" t="str">
        <f t="shared" si="62"/>
        <v>H7AF17</v>
      </c>
      <c r="AG174" s="42"/>
      <c r="AH174" s="43"/>
      <c r="AI174" s="44"/>
      <c r="AJ174" s="14"/>
      <c r="AK174" s="15"/>
      <c r="AL174" s="15"/>
      <c r="AM174" s="15"/>
      <c r="AN174" s="15"/>
      <c r="AO174" s="15"/>
      <c r="AP174" s="15"/>
    </row>
    <row r="175" spans="1:42" s="23" customFormat="1" ht="300" customHeight="1" x14ac:dyDescent="0.2">
      <c r="A175" s="50">
        <v>115</v>
      </c>
      <c r="B175" s="147">
        <v>174</v>
      </c>
      <c r="C175" s="61"/>
      <c r="D175" s="50" t="s">
        <v>1440</v>
      </c>
      <c r="E175" s="56" t="s">
        <v>92</v>
      </c>
      <c r="F175" s="55" t="s">
        <v>1518</v>
      </c>
      <c r="G175" s="55" t="s">
        <v>1519</v>
      </c>
      <c r="H175" s="55" t="s">
        <v>1520</v>
      </c>
      <c r="I175" s="55" t="s">
        <v>1521</v>
      </c>
      <c r="J175" s="56" t="s">
        <v>17</v>
      </c>
      <c r="K175" s="56">
        <v>2</v>
      </c>
      <c r="L175" s="57">
        <v>43344</v>
      </c>
      <c r="M175" s="57">
        <v>43525</v>
      </c>
      <c r="N175" s="58">
        <f t="shared" si="66"/>
        <v>25.857142857142858</v>
      </c>
      <c r="O175" s="56" t="s">
        <v>758</v>
      </c>
      <c r="P175" s="56">
        <v>2</v>
      </c>
      <c r="Q175" s="52"/>
      <c r="R175" s="59">
        <f t="shared" si="52"/>
        <v>100</v>
      </c>
      <c r="S175" s="60">
        <f t="shared" si="53"/>
        <v>25.857142857142858</v>
      </c>
      <c r="T175" s="60">
        <f t="shared" si="54"/>
        <v>25.857142857142858</v>
      </c>
      <c r="U175" s="60">
        <f t="shared" si="55"/>
        <v>25.857142857142858</v>
      </c>
      <c r="V175" s="61"/>
      <c r="W175" s="62" t="str">
        <f t="shared" si="56"/>
        <v>CUMPLIDO</v>
      </c>
      <c r="X175" s="62" t="str">
        <f t="shared" si="57"/>
        <v>CUMPLIDO</v>
      </c>
      <c r="Y175" s="63" t="s">
        <v>1648</v>
      </c>
      <c r="Z175" s="63" t="str">
        <f t="shared" si="68"/>
        <v>H8AF17</v>
      </c>
      <c r="AA175" s="113">
        <f t="shared" si="58"/>
        <v>1</v>
      </c>
      <c r="AB175" s="63" t="str">
        <f t="shared" si="67"/>
        <v>H8AF17 - 1</v>
      </c>
      <c r="AC175" s="37">
        <f t="shared" si="59"/>
        <v>5</v>
      </c>
      <c r="AD175" s="37">
        <f t="shared" si="60"/>
        <v>5</v>
      </c>
      <c r="AE175" s="37" t="str">
        <f t="shared" si="61"/>
        <v>H8AF17.</v>
      </c>
      <c r="AF175" s="37" t="str">
        <f t="shared" si="62"/>
        <v>H8AF17</v>
      </c>
      <c r="AG175" s="42"/>
      <c r="AH175" s="43"/>
      <c r="AI175" s="44"/>
      <c r="AJ175" s="14"/>
      <c r="AK175" s="15"/>
      <c r="AL175" s="15"/>
      <c r="AM175" s="15"/>
      <c r="AN175" s="15"/>
      <c r="AO175" s="15"/>
      <c r="AP175" s="15"/>
    </row>
    <row r="176" spans="1:42" s="23" customFormat="1" ht="300" customHeight="1" x14ac:dyDescent="0.2">
      <c r="A176" s="50">
        <v>116</v>
      </c>
      <c r="B176" s="147">
        <v>175</v>
      </c>
      <c r="C176" s="61"/>
      <c r="D176" s="50" t="s">
        <v>1441</v>
      </c>
      <c r="E176" s="56" t="s">
        <v>92</v>
      </c>
      <c r="F176" s="55" t="s">
        <v>1522</v>
      </c>
      <c r="G176" s="55" t="s">
        <v>1523</v>
      </c>
      <c r="H176" s="55" t="s">
        <v>1524</v>
      </c>
      <c r="I176" s="55" t="s">
        <v>1525</v>
      </c>
      <c r="J176" s="56" t="s">
        <v>1526</v>
      </c>
      <c r="K176" s="56">
        <v>1</v>
      </c>
      <c r="L176" s="57">
        <v>43313</v>
      </c>
      <c r="M176" s="57">
        <v>43707</v>
      </c>
      <c r="N176" s="58">
        <f t="shared" si="66"/>
        <v>56.285714285714285</v>
      </c>
      <c r="O176" s="56" t="s">
        <v>758</v>
      </c>
      <c r="P176" s="56">
        <v>1</v>
      </c>
      <c r="Q176" s="52"/>
      <c r="R176" s="59">
        <f t="shared" si="52"/>
        <v>100</v>
      </c>
      <c r="S176" s="60">
        <f t="shared" si="53"/>
        <v>56.285714285714285</v>
      </c>
      <c r="T176" s="60">
        <f t="shared" si="54"/>
        <v>56.285714285714285</v>
      </c>
      <c r="U176" s="60">
        <f t="shared" si="55"/>
        <v>56.285714285714285</v>
      </c>
      <c r="V176" s="61"/>
      <c r="W176" s="62" t="str">
        <f t="shared" si="56"/>
        <v>CUMPLIDO</v>
      </c>
      <c r="X176" s="62" t="str">
        <f t="shared" si="57"/>
        <v>CUMPLIDO</v>
      </c>
      <c r="Y176" s="63" t="s">
        <v>1648</v>
      </c>
      <c r="Z176" s="63" t="str">
        <f t="shared" si="68"/>
        <v>H9AF17</v>
      </c>
      <c r="AA176" s="113">
        <f t="shared" si="58"/>
        <v>1</v>
      </c>
      <c r="AB176" s="63" t="str">
        <f t="shared" si="67"/>
        <v>H9AF17 - 1</v>
      </c>
      <c r="AC176" s="37">
        <f t="shared" si="59"/>
        <v>5</v>
      </c>
      <c r="AD176" s="37">
        <f t="shared" si="60"/>
        <v>5</v>
      </c>
      <c r="AE176" s="37" t="str">
        <f t="shared" si="61"/>
        <v>H9AF17.</v>
      </c>
      <c r="AF176" s="37" t="str">
        <f t="shared" si="62"/>
        <v>H9AF17</v>
      </c>
      <c r="AG176" s="42"/>
      <c r="AH176" s="43"/>
      <c r="AI176" s="44"/>
      <c r="AJ176" s="14"/>
      <c r="AK176" s="15"/>
      <c r="AL176" s="15"/>
      <c r="AM176" s="15"/>
      <c r="AN176" s="15"/>
      <c r="AO176" s="15"/>
      <c r="AP176" s="15"/>
    </row>
    <row r="177" spans="1:42" s="23" customFormat="1" ht="300" customHeight="1" x14ac:dyDescent="0.2">
      <c r="A177" s="50">
        <v>117</v>
      </c>
      <c r="B177" s="147">
        <v>176</v>
      </c>
      <c r="C177" s="61"/>
      <c r="D177" s="50" t="s">
        <v>1440</v>
      </c>
      <c r="E177" s="56" t="s">
        <v>84</v>
      </c>
      <c r="F177" s="55" t="s">
        <v>1527</v>
      </c>
      <c r="G177" s="55" t="s">
        <v>1528</v>
      </c>
      <c r="H177" s="55" t="s">
        <v>1529</v>
      </c>
      <c r="I177" s="55" t="s">
        <v>1922</v>
      </c>
      <c r="J177" s="56" t="s">
        <v>656</v>
      </c>
      <c r="K177" s="56">
        <v>2</v>
      </c>
      <c r="L177" s="57">
        <v>43313</v>
      </c>
      <c r="M177" s="57">
        <v>43677</v>
      </c>
      <c r="N177" s="58">
        <f t="shared" si="66"/>
        <v>52</v>
      </c>
      <c r="O177" s="56" t="s">
        <v>2451</v>
      </c>
      <c r="P177" s="56">
        <v>0</v>
      </c>
      <c r="Q177" s="67" t="s">
        <v>2452</v>
      </c>
      <c r="R177" s="59">
        <f t="shared" si="52"/>
        <v>0</v>
      </c>
      <c r="S177" s="60">
        <f t="shared" si="53"/>
        <v>0</v>
      </c>
      <c r="T177" s="60">
        <f t="shared" si="54"/>
        <v>0</v>
      </c>
      <c r="U177" s="60">
        <f t="shared" si="55"/>
        <v>52</v>
      </c>
      <c r="V177" s="61"/>
      <c r="W177" s="62" t="str">
        <f t="shared" si="56"/>
        <v>VENCIDO</v>
      </c>
      <c r="X177" s="62" t="str">
        <f t="shared" si="57"/>
        <v>VENCIDO</v>
      </c>
      <c r="Y177" s="63" t="s">
        <v>1648</v>
      </c>
      <c r="Z177" s="63" t="str">
        <f t="shared" si="68"/>
        <v>H10AF17</v>
      </c>
      <c r="AA177" s="113">
        <f t="shared" si="58"/>
        <v>1</v>
      </c>
      <c r="AB177" s="63" t="str">
        <f t="shared" si="67"/>
        <v>H10AF17 - 1</v>
      </c>
      <c r="AC177" s="37">
        <f t="shared" si="59"/>
        <v>1</v>
      </c>
      <c r="AD177" s="37">
        <f t="shared" si="60"/>
        <v>1</v>
      </c>
      <c r="AE177" s="37" t="str">
        <f t="shared" si="61"/>
        <v>H10AF17.</v>
      </c>
      <c r="AF177" s="37" t="str">
        <f t="shared" si="62"/>
        <v>H10AF17</v>
      </c>
      <c r="AG177" s="42"/>
      <c r="AH177" s="43"/>
      <c r="AI177" s="44"/>
      <c r="AJ177" s="14"/>
      <c r="AK177" s="15"/>
      <c r="AL177" s="15"/>
      <c r="AM177" s="15"/>
      <c r="AN177" s="15"/>
      <c r="AO177" s="15"/>
      <c r="AP177" s="15"/>
    </row>
    <row r="178" spans="1:42" s="23" customFormat="1" ht="300" customHeight="1" x14ac:dyDescent="0.2">
      <c r="A178" s="50">
        <v>118</v>
      </c>
      <c r="B178" s="147">
        <v>177</v>
      </c>
      <c r="C178" s="61"/>
      <c r="D178" s="50" t="s">
        <v>1646</v>
      </c>
      <c r="E178" s="56" t="s">
        <v>21</v>
      </c>
      <c r="F178" s="55" t="s">
        <v>1530</v>
      </c>
      <c r="G178" s="55" t="s">
        <v>1531</v>
      </c>
      <c r="H178" s="55" t="s">
        <v>1532</v>
      </c>
      <c r="I178" s="55" t="s">
        <v>1714</v>
      </c>
      <c r="J178" s="56" t="s">
        <v>46</v>
      </c>
      <c r="K178" s="56">
        <v>4</v>
      </c>
      <c r="L178" s="57">
        <v>43313</v>
      </c>
      <c r="M178" s="57">
        <v>43676</v>
      </c>
      <c r="N178" s="58">
        <f t="shared" si="66"/>
        <v>51.857142857142854</v>
      </c>
      <c r="O178" s="56" t="s">
        <v>1969</v>
      </c>
      <c r="P178" s="56">
        <v>0</v>
      </c>
      <c r="Q178" s="52"/>
      <c r="R178" s="59">
        <f t="shared" si="52"/>
        <v>0</v>
      </c>
      <c r="S178" s="60">
        <f t="shared" si="53"/>
        <v>0</v>
      </c>
      <c r="T178" s="60">
        <f t="shared" si="54"/>
        <v>0</v>
      </c>
      <c r="U178" s="60">
        <f t="shared" si="55"/>
        <v>51.857142857142854</v>
      </c>
      <c r="V178" s="61"/>
      <c r="W178" s="62" t="str">
        <f t="shared" si="56"/>
        <v>VENCIDO</v>
      </c>
      <c r="X178" s="62" t="str">
        <f t="shared" si="57"/>
        <v>VENCIDO</v>
      </c>
      <c r="Y178" s="63" t="s">
        <v>1648</v>
      </c>
      <c r="Z178" s="63" t="str">
        <f t="shared" si="68"/>
        <v>H11AF17</v>
      </c>
      <c r="AA178" s="113">
        <f t="shared" si="58"/>
        <v>1</v>
      </c>
      <c r="AB178" s="63" t="str">
        <f t="shared" si="67"/>
        <v>H11AF17 - 1</v>
      </c>
      <c r="AC178" s="37">
        <f t="shared" si="59"/>
        <v>1</v>
      </c>
      <c r="AD178" s="37">
        <f t="shared" si="60"/>
        <v>1</v>
      </c>
      <c r="AE178" s="37" t="str">
        <f t="shared" si="61"/>
        <v>H11AF17.</v>
      </c>
      <c r="AF178" s="37" t="str">
        <f t="shared" si="62"/>
        <v>H11AF17</v>
      </c>
      <c r="AG178" s="42"/>
      <c r="AH178" s="43"/>
      <c r="AI178" s="44"/>
      <c r="AJ178" s="14"/>
      <c r="AK178" s="15"/>
      <c r="AL178" s="15"/>
      <c r="AM178" s="15"/>
      <c r="AN178" s="15"/>
      <c r="AO178" s="15"/>
      <c r="AP178" s="15"/>
    </row>
    <row r="179" spans="1:42" s="23" customFormat="1" ht="300" customHeight="1" x14ac:dyDescent="0.2">
      <c r="A179" s="50">
        <v>119</v>
      </c>
      <c r="B179" s="147">
        <v>178</v>
      </c>
      <c r="C179" s="61"/>
      <c r="D179" s="50" t="s">
        <v>1646</v>
      </c>
      <c r="E179" s="56" t="s">
        <v>21</v>
      </c>
      <c r="F179" s="55" t="s">
        <v>1533</v>
      </c>
      <c r="G179" s="55" t="s">
        <v>1534</v>
      </c>
      <c r="H179" s="55" t="s">
        <v>1532</v>
      </c>
      <c r="I179" s="55" t="s">
        <v>1714</v>
      </c>
      <c r="J179" s="56" t="s">
        <v>46</v>
      </c>
      <c r="K179" s="56">
        <v>4</v>
      </c>
      <c r="L179" s="57">
        <v>43313</v>
      </c>
      <c r="M179" s="57">
        <v>43676</v>
      </c>
      <c r="N179" s="58">
        <f t="shared" si="66"/>
        <v>51.857142857142854</v>
      </c>
      <c r="O179" s="56" t="s">
        <v>1969</v>
      </c>
      <c r="P179" s="56">
        <v>0</v>
      </c>
      <c r="Q179" s="52"/>
      <c r="R179" s="59">
        <f t="shared" si="52"/>
        <v>0</v>
      </c>
      <c r="S179" s="60">
        <f t="shared" si="53"/>
        <v>0</v>
      </c>
      <c r="T179" s="60">
        <f t="shared" si="54"/>
        <v>0</v>
      </c>
      <c r="U179" s="60">
        <f t="shared" si="55"/>
        <v>51.857142857142854</v>
      </c>
      <c r="V179" s="61"/>
      <c r="W179" s="62" t="str">
        <f t="shared" si="56"/>
        <v>VENCIDO</v>
      </c>
      <c r="X179" s="62" t="str">
        <f t="shared" si="57"/>
        <v>VENCIDO</v>
      </c>
      <c r="Y179" s="63" t="s">
        <v>1648</v>
      </c>
      <c r="Z179" s="63" t="str">
        <f t="shared" si="68"/>
        <v>H12AF17</v>
      </c>
      <c r="AA179" s="113">
        <f t="shared" si="58"/>
        <v>1</v>
      </c>
      <c r="AB179" s="63" t="str">
        <f t="shared" si="67"/>
        <v>H12AF17 - 1</v>
      </c>
      <c r="AC179" s="37">
        <f t="shared" si="59"/>
        <v>1</v>
      </c>
      <c r="AD179" s="37">
        <f t="shared" si="60"/>
        <v>1</v>
      </c>
      <c r="AE179" s="37" t="str">
        <f t="shared" si="61"/>
        <v>H12AF17.</v>
      </c>
      <c r="AF179" s="37" t="str">
        <f t="shared" si="62"/>
        <v>H12AF17</v>
      </c>
      <c r="AG179" s="42"/>
      <c r="AH179" s="43"/>
      <c r="AI179" s="44"/>
      <c r="AJ179" s="14"/>
      <c r="AK179" s="15"/>
      <c r="AL179" s="15"/>
      <c r="AM179" s="15"/>
      <c r="AN179" s="15"/>
      <c r="AO179" s="15"/>
      <c r="AP179" s="15"/>
    </row>
    <row r="180" spans="1:42" s="23" customFormat="1" ht="300" customHeight="1" x14ac:dyDescent="0.2">
      <c r="A180" s="50">
        <v>120</v>
      </c>
      <c r="B180" s="147">
        <v>179</v>
      </c>
      <c r="C180" s="61"/>
      <c r="D180" s="50" t="s">
        <v>1441</v>
      </c>
      <c r="E180" s="56" t="s">
        <v>87</v>
      </c>
      <c r="F180" s="55" t="s">
        <v>1535</v>
      </c>
      <c r="G180" s="55" t="s">
        <v>1536</v>
      </c>
      <c r="H180" s="55" t="s">
        <v>1524</v>
      </c>
      <c r="I180" s="55" t="s">
        <v>1923</v>
      </c>
      <c r="J180" s="56" t="s">
        <v>1537</v>
      </c>
      <c r="K180" s="56">
        <v>2</v>
      </c>
      <c r="L180" s="57">
        <v>43344</v>
      </c>
      <c r="M180" s="57">
        <v>43524</v>
      </c>
      <c r="N180" s="58">
        <f t="shared" si="66"/>
        <v>25.714285714285715</v>
      </c>
      <c r="O180" s="56" t="s">
        <v>758</v>
      </c>
      <c r="P180" s="56">
        <v>2</v>
      </c>
      <c r="Q180" s="52"/>
      <c r="R180" s="59">
        <f t="shared" si="52"/>
        <v>100</v>
      </c>
      <c r="S180" s="60">
        <f t="shared" si="53"/>
        <v>25.714285714285715</v>
      </c>
      <c r="T180" s="60">
        <f t="shared" si="54"/>
        <v>25.714285714285715</v>
      </c>
      <c r="U180" s="60">
        <f t="shared" si="55"/>
        <v>25.714285714285715</v>
      </c>
      <c r="V180" s="61"/>
      <c r="W180" s="62" t="str">
        <f t="shared" si="56"/>
        <v>CUMPLIDO</v>
      </c>
      <c r="X180" s="62" t="str">
        <f t="shared" si="57"/>
        <v>CUMPLIDO</v>
      </c>
      <c r="Y180" s="63" t="s">
        <v>1648</v>
      </c>
      <c r="Z180" s="63" t="str">
        <f t="shared" si="68"/>
        <v>H13AF17</v>
      </c>
      <c r="AA180" s="113">
        <f t="shared" si="58"/>
        <v>1</v>
      </c>
      <c r="AB180" s="63" t="str">
        <f t="shared" si="67"/>
        <v>H13AF17 - 1</v>
      </c>
      <c r="AC180" s="37">
        <f t="shared" si="59"/>
        <v>5</v>
      </c>
      <c r="AD180" s="37">
        <f t="shared" si="60"/>
        <v>5</v>
      </c>
      <c r="AE180" s="37" t="str">
        <f t="shared" si="61"/>
        <v>H13AF17.</v>
      </c>
      <c r="AF180" s="37" t="str">
        <f t="shared" si="62"/>
        <v>H13AF17</v>
      </c>
      <c r="AG180" s="42"/>
      <c r="AH180" s="43"/>
      <c r="AI180" s="44"/>
      <c r="AJ180" s="14"/>
      <c r="AK180" s="15"/>
      <c r="AL180" s="15"/>
      <c r="AM180" s="15"/>
      <c r="AN180" s="15"/>
      <c r="AO180" s="15"/>
      <c r="AP180" s="15"/>
    </row>
    <row r="181" spans="1:42" s="23" customFormat="1" ht="300" customHeight="1" x14ac:dyDescent="0.2">
      <c r="A181" s="50">
        <v>121</v>
      </c>
      <c r="B181" s="147">
        <v>180</v>
      </c>
      <c r="C181" s="61"/>
      <c r="D181" s="50" t="s">
        <v>1646</v>
      </c>
      <c r="E181" s="56" t="s">
        <v>21</v>
      </c>
      <c r="F181" s="55" t="s">
        <v>1538</v>
      </c>
      <c r="G181" s="55" t="s">
        <v>1539</v>
      </c>
      <c r="H181" s="55" t="s">
        <v>1532</v>
      </c>
      <c r="I181" s="55" t="s">
        <v>1715</v>
      </c>
      <c r="J181" s="56" t="s">
        <v>46</v>
      </c>
      <c r="K181" s="56">
        <v>4</v>
      </c>
      <c r="L181" s="57">
        <v>43313</v>
      </c>
      <c r="M181" s="57">
        <v>43676</v>
      </c>
      <c r="N181" s="58">
        <f t="shared" si="66"/>
        <v>51.857142857142854</v>
      </c>
      <c r="O181" s="56" t="s">
        <v>1969</v>
      </c>
      <c r="P181" s="56">
        <v>0</v>
      </c>
      <c r="Q181" s="52"/>
      <c r="R181" s="59">
        <f t="shared" si="52"/>
        <v>0</v>
      </c>
      <c r="S181" s="60">
        <f t="shared" si="53"/>
        <v>0</v>
      </c>
      <c r="T181" s="60">
        <f t="shared" si="54"/>
        <v>0</v>
      </c>
      <c r="U181" s="60">
        <f t="shared" si="55"/>
        <v>51.857142857142854</v>
      </c>
      <c r="V181" s="61"/>
      <c r="W181" s="62" t="str">
        <f t="shared" si="56"/>
        <v>VENCIDO</v>
      </c>
      <c r="X181" s="62" t="str">
        <f t="shared" si="57"/>
        <v>VENCIDO</v>
      </c>
      <c r="Y181" s="63" t="s">
        <v>1648</v>
      </c>
      <c r="Z181" s="63" t="str">
        <f t="shared" si="68"/>
        <v>H14AF17</v>
      </c>
      <c r="AA181" s="113">
        <f t="shared" si="58"/>
        <v>1</v>
      </c>
      <c r="AB181" s="63" t="str">
        <f t="shared" si="67"/>
        <v>H14AF17 - 1</v>
      </c>
      <c r="AC181" s="37">
        <f t="shared" si="59"/>
        <v>1</v>
      </c>
      <c r="AD181" s="37">
        <f t="shared" si="60"/>
        <v>1</v>
      </c>
      <c r="AE181" s="37" t="str">
        <f t="shared" si="61"/>
        <v>H14AF17.</v>
      </c>
      <c r="AF181" s="37" t="str">
        <f t="shared" si="62"/>
        <v>H14AF17</v>
      </c>
      <c r="AG181" s="42"/>
      <c r="AH181" s="43"/>
      <c r="AI181" s="44"/>
      <c r="AJ181" s="14"/>
      <c r="AK181" s="15"/>
      <c r="AL181" s="15"/>
      <c r="AM181" s="15"/>
      <c r="AN181" s="15"/>
      <c r="AO181" s="15"/>
      <c r="AP181" s="15"/>
    </row>
    <row r="182" spans="1:42" s="23" customFormat="1" ht="300" customHeight="1" x14ac:dyDescent="0.2">
      <c r="A182" s="50">
        <v>122</v>
      </c>
      <c r="B182" s="147">
        <v>181</v>
      </c>
      <c r="C182" s="61"/>
      <c r="D182" s="50" t="s">
        <v>1646</v>
      </c>
      <c r="E182" s="56" t="s">
        <v>21</v>
      </c>
      <c r="F182" s="55" t="s">
        <v>1540</v>
      </c>
      <c r="G182" s="55" t="s">
        <v>1541</v>
      </c>
      <c r="H182" s="55" t="s">
        <v>1542</v>
      </c>
      <c r="I182" s="55" t="s">
        <v>1543</v>
      </c>
      <c r="J182" s="56" t="s">
        <v>656</v>
      </c>
      <c r="K182" s="56">
        <v>2</v>
      </c>
      <c r="L182" s="57">
        <v>43313</v>
      </c>
      <c r="M182" s="57">
        <v>43677</v>
      </c>
      <c r="N182" s="58">
        <f t="shared" si="66"/>
        <v>52</v>
      </c>
      <c r="O182" s="56" t="s">
        <v>717</v>
      </c>
      <c r="P182" s="56">
        <v>2</v>
      </c>
      <c r="Q182" s="52"/>
      <c r="R182" s="59">
        <f t="shared" si="52"/>
        <v>100</v>
      </c>
      <c r="S182" s="60">
        <f t="shared" si="53"/>
        <v>52</v>
      </c>
      <c r="T182" s="60">
        <f t="shared" si="54"/>
        <v>52</v>
      </c>
      <c r="U182" s="60">
        <f t="shared" si="55"/>
        <v>52</v>
      </c>
      <c r="V182" s="61"/>
      <c r="W182" s="62" t="str">
        <f t="shared" si="56"/>
        <v>CUMPLIDO</v>
      </c>
      <c r="X182" s="62" t="str">
        <f t="shared" si="57"/>
        <v>CUMPLIDO</v>
      </c>
      <c r="Y182" s="63" t="s">
        <v>1648</v>
      </c>
      <c r="Z182" s="63" t="str">
        <f t="shared" si="68"/>
        <v>H16AF17</v>
      </c>
      <c r="AA182" s="113">
        <f t="shared" si="58"/>
        <v>1</v>
      </c>
      <c r="AB182" s="63" t="str">
        <f t="shared" si="67"/>
        <v>H16AF17 - 1</v>
      </c>
      <c r="AC182" s="37">
        <f t="shared" si="59"/>
        <v>5</v>
      </c>
      <c r="AD182" s="37">
        <f t="shared" si="60"/>
        <v>5</v>
      </c>
      <c r="AE182" s="37" t="str">
        <f t="shared" si="61"/>
        <v>H16AF17.</v>
      </c>
      <c r="AF182" s="37" t="str">
        <f t="shared" si="62"/>
        <v>H16AF17</v>
      </c>
      <c r="AG182" s="42"/>
      <c r="AH182" s="43"/>
      <c r="AI182" s="44"/>
      <c r="AJ182" s="14"/>
      <c r="AK182" s="15"/>
      <c r="AL182" s="15"/>
      <c r="AM182" s="15"/>
      <c r="AN182" s="15"/>
      <c r="AO182" s="15"/>
      <c r="AP182" s="15"/>
    </row>
    <row r="183" spans="1:42" s="23" customFormat="1" ht="300" customHeight="1" x14ac:dyDescent="0.2">
      <c r="A183" s="50">
        <v>123</v>
      </c>
      <c r="B183" s="147">
        <v>182</v>
      </c>
      <c r="C183" s="61"/>
      <c r="D183" s="50" t="s">
        <v>1440</v>
      </c>
      <c r="E183" s="56" t="s">
        <v>100</v>
      </c>
      <c r="F183" s="55" t="s">
        <v>1544</v>
      </c>
      <c r="G183" s="55" t="s">
        <v>1545</v>
      </c>
      <c r="H183" s="55" t="s">
        <v>1546</v>
      </c>
      <c r="I183" s="55" t="s">
        <v>1720</v>
      </c>
      <c r="J183" s="56" t="s">
        <v>17</v>
      </c>
      <c r="K183" s="56">
        <v>4</v>
      </c>
      <c r="L183" s="57">
        <v>43313</v>
      </c>
      <c r="M183" s="57">
        <v>43676</v>
      </c>
      <c r="N183" s="58">
        <f t="shared" si="66"/>
        <v>51.857142857142854</v>
      </c>
      <c r="O183" s="56" t="s">
        <v>1969</v>
      </c>
      <c r="P183" s="56">
        <v>0</v>
      </c>
      <c r="Q183" s="52"/>
      <c r="R183" s="59">
        <f t="shared" si="52"/>
        <v>0</v>
      </c>
      <c r="S183" s="60">
        <f t="shared" si="53"/>
        <v>0</v>
      </c>
      <c r="T183" s="60">
        <f t="shared" si="54"/>
        <v>0</v>
      </c>
      <c r="U183" s="60">
        <f t="shared" si="55"/>
        <v>51.857142857142854</v>
      </c>
      <c r="V183" s="61"/>
      <c r="W183" s="62" t="str">
        <f t="shared" si="56"/>
        <v>VENCIDO</v>
      </c>
      <c r="X183" s="62" t="str">
        <f t="shared" si="57"/>
        <v>VENCIDO</v>
      </c>
      <c r="Y183" s="63" t="s">
        <v>1648</v>
      </c>
      <c r="Z183" s="63" t="str">
        <f t="shared" si="68"/>
        <v>H17AF17</v>
      </c>
      <c r="AA183" s="113">
        <f t="shared" si="58"/>
        <v>1</v>
      </c>
      <c r="AB183" s="63" t="str">
        <f t="shared" si="67"/>
        <v>H17AF17 - 1</v>
      </c>
      <c r="AC183" s="37">
        <f t="shared" si="59"/>
        <v>1</v>
      </c>
      <c r="AD183" s="37">
        <f t="shared" si="60"/>
        <v>1</v>
      </c>
      <c r="AE183" s="37" t="str">
        <f t="shared" si="61"/>
        <v>H17AF17.</v>
      </c>
      <c r="AF183" s="37" t="str">
        <f t="shared" si="62"/>
        <v>H17AF17</v>
      </c>
      <c r="AG183" s="42"/>
      <c r="AH183" s="43"/>
      <c r="AI183" s="44"/>
      <c r="AJ183" s="14"/>
      <c r="AK183" s="15"/>
      <c r="AL183" s="15"/>
      <c r="AM183" s="15"/>
      <c r="AN183" s="15"/>
      <c r="AO183" s="15"/>
      <c r="AP183" s="15"/>
    </row>
    <row r="184" spans="1:42" s="23" customFormat="1" ht="300" customHeight="1" x14ac:dyDescent="0.2">
      <c r="A184" s="50">
        <v>124</v>
      </c>
      <c r="B184" s="147">
        <v>183</v>
      </c>
      <c r="C184" s="61"/>
      <c r="D184" s="50" t="s">
        <v>1440</v>
      </c>
      <c r="E184" s="56" t="s">
        <v>117</v>
      </c>
      <c r="F184" s="55" t="s">
        <v>1547</v>
      </c>
      <c r="G184" s="55" t="s">
        <v>1548</v>
      </c>
      <c r="H184" s="55" t="s">
        <v>1549</v>
      </c>
      <c r="I184" s="55" t="s">
        <v>1924</v>
      </c>
      <c r="J184" s="56" t="s">
        <v>1550</v>
      </c>
      <c r="K184" s="56">
        <v>1</v>
      </c>
      <c r="L184" s="57">
        <v>43405</v>
      </c>
      <c r="M184" s="57">
        <v>43554</v>
      </c>
      <c r="N184" s="58">
        <f t="shared" si="66"/>
        <v>21.285714285714285</v>
      </c>
      <c r="O184" s="56" t="s">
        <v>758</v>
      </c>
      <c r="P184" s="56">
        <v>1</v>
      </c>
      <c r="Q184" s="52"/>
      <c r="R184" s="59">
        <f t="shared" si="52"/>
        <v>100</v>
      </c>
      <c r="S184" s="60">
        <f t="shared" si="53"/>
        <v>21.285714285714285</v>
      </c>
      <c r="T184" s="60">
        <f t="shared" si="54"/>
        <v>21.285714285714285</v>
      </c>
      <c r="U184" s="60">
        <f t="shared" si="55"/>
        <v>21.285714285714285</v>
      </c>
      <c r="V184" s="61"/>
      <c r="W184" s="62" t="str">
        <f t="shared" si="56"/>
        <v>CUMPLIDO</v>
      </c>
      <c r="X184" s="62" t="str">
        <f t="shared" si="57"/>
        <v>CUMPLIDO</v>
      </c>
      <c r="Y184" s="63" t="s">
        <v>1648</v>
      </c>
      <c r="Z184" s="63" t="str">
        <f t="shared" si="68"/>
        <v>H18AF17</v>
      </c>
      <c r="AA184" s="113">
        <f t="shared" si="58"/>
        <v>1</v>
      </c>
      <c r="AB184" s="63" t="str">
        <f t="shared" si="67"/>
        <v>H18AF17 - 1</v>
      </c>
      <c r="AC184" s="37">
        <f t="shared" si="59"/>
        <v>5</v>
      </c>
      <c r="AD184" s="37">
        <f t="shared" si="60"/>
        <v>5</v>
      </c>
      <c r="AE184" s="37" t="str">
        <f t="shared" si="61"/>
        <v>H18AF17.</v>
      </c>
      <c r="AF184" s="37" t="str">
        <f t="shared" si="62"/>
        <v>H18AF17</v>
      </c>
      <c r="AG184" s="42"/>
      <c r="AH184" s="43"/>
      <c r="AI184" s="44"/>
      <c r="AJ184" s="14"/>
      <c r="AK184" s="15"/>
      <c r="AL184" s="15"/>
      <c r="AM184" s="15"/>
      <c r="AN184" s="15"/>
      <c r="AO184" s="15"/>
      <c r="AP184" s="15"/>
    </row>
    <row r="185" spans="1:42" s="23" customFormat="1" ht="300" customHeight="1" x14ac:dyDescent="0.2">
      <c r="A185" s="50">
        <v>125</v>
      </c>
      <c r="B185" s="147">
        <v>184</v>
      </c>
      <c r="C185" s="61"/>
      <c r="D185" s="50" t="s">
        <v>1440</v>
      </c>
      <c r="E185" s="72" t="s">
        <v>33</v>
      </c>
      <c r="F185" s="73" t="s">
        <v>1551</v>
      </c>
      <c r="G185" s="74" t="s">
        <v>1552</v>
      </c>
      <c r="H185" s="73" t="s">
        <v>1553</v>
      </c>
      <c r="I185" s="73" t="s">
        <v>1704</v>
      </c>
      <c r="J185" s="50" t="s">
        <v>1554</v>
      </c>
      <c r="K185" s="50">
        <v>2</v>
      </c>
      <c r="L185" s="57">
        <v>43313</v>
      </c>
      <c r="M185" s="75">
        <v>43454</v>
      </c>
      <c r="N185" s="58">
        <f t="shared" si="66"/>
        <v>20.142857142857142</v>
      </c>
      <c r="O185" s="56" t="s">
        <v>1555</v>
      </c>
      <c r="P185" s="52">
        <v>0.8</v>
      </c>
      <c r="Q185" s="67" t="s">
        <v>2446</v>
      </c>
      <c r="R185" s="59">
        <f t="shared" si="52"/>
        <v>40</v>
      </c>
      <c r="S185" s="60">
        <f t="shared" si="53"/>
        <v>8.0571428571428569</v>
      </c>
      <c r="T185" s="60">
        <f t="shared" si="54"/>
        <v>8.0571428571428569</v>
      </c>
      <c r="U185" s="60">
        <f t="shared" si="55"/>
        <v>20.142857142857142</v>
      </c>
      <c r="V185" s="61"/>
      <c r="W185" s="62" t="str">
        <f t="shared" si="56"/>
        <v>VENCIDO</v>
      </c>
      <c r="X185" s="62" t="str">
        <f t="shared" si="57"/>
        <v>VENCIDO</v>
      </c>
      <c r="Y185" s="63" t="s">
        <v>1648</v>
      </c>
      <c r="Z185" s="63" t="str">
        <f t="shared" si="68"/>
        <v>H21AF17</v>
      </c>
      <c r="AA185" s="113">
        <f t="shared" si="58"/>
        <v>1</v>
      </c>
      <c r="AB185" s="63" t="str">
        <f t="shared" si="67"/>
        <v>H21AF17 - 1</v>
      </c>
      <c r="AC185" s="37">
        <f t="shared" si="59"/>
        <v>1</v>
      </c>
      <c r="AD185" s="37">
        <f t="shared" si="60"/>
        <v>1</v>
      </c>
      <c r="AE185" s="37" t="str">
        <f t="shared" si="61"/>
        <v>H21AF17.</v>
      </c>
      <c r="AF185" s="37" t="str">
        <f t="shared" si="62"/>
        <v>H21AF17</v>
      </c>
      <c r="AG185" s="42"/>
      <c r="AH185" s="43"/>
      <c r="AI185" s="44"/>
      <c r="AJ185" s="14"/>
      <c r="AK185" s="15"/>
      <c r="AL185" s="15"/>
      <c r="AM185" s="15"/>
      <c r="AN185" s="15"/>
      <c r="AO185" s="15"/>
      <c r="AP185" s="15"/>
    </row>
    <row r="186" spans="1:42" s="23" customFormat="1" ht="300" customHeight="1" x14ac:dyDescent="0.2">
      <c r="A186" s="50">
        <v>126</v>
      </c>
      <c r="B186" s="147">
        <v>185</v>
      </c>
      <c r="C186" s="61"/>
      <c r="D186" s="50" t="s">
        <v>1440</v>
      </c>
      <c r="E186" s="72" t="s">
        <v>20</v>
      </c>
      <c r="F186" s="73" t="s">
        <v>1556</v>
      </c>
      <c r="G186" s="74" t="s">
        <v>1557</v>
      </c>
      <c r="H186" s="73" t="s">
        <v>1558</v>
      </c>
      <c r="I186" s="73" t="s">
        <v>1559</v>
      </c>
      <c r="J186" s="50" t="s">
        <v>1560</v>
      </c>
      <c r="K186" s="50">
        <v>1</v>
      </c>
      <c r="L186" s="57">
        <v>43313</v>
      </c>
      <c r="M186" s="75">
        <v>43454</v>
      </c>
      <c r="N186" s="58">
        <f t="shared" si="66"/>
        <v>20.142857142857142</v>
      </c>
      <c r="O186" s="56" t="s">
        <v>1561</v>
      </c>
      <c r="P186" s="56">
        <v>1</v>
      </c>
      <c r="Q186" s="52"/>
      <c r="R186" s="59">
        <f t="shared" si="52"/>
        <v>100</v>
      </c>
      <c r="S186" s="60">
        <f t="shared" si="53"/>
        <v>20.142857142857142</v>
      </c>
      <c r="T186" s="60">
        <f t="shared" si="54"/>
        <v>20.142857142857142</v>
      </c>
      <c r="U186" s="60">
        <f t="shared" si="55"/>
        <v>20.142857142857142</v>
      </c>
      <c r="V186" s="61"/>
      <c r="W186" s="62" t="str">
        <f t="shared" si="56"/>
        <v>CUMPLIDO</v>
      </c>
      <c r="X186" s="62" t="str">
        <f t="shared" si="57"/>
        <v>CUMPLIDO</v>
      </c>
      <c r="Y186" s="63" t="s">
        <v>1648</v>
      </c>
      <c r="Z186" s="63" t="str">
        <f t="shared" si="68"/>
        <v>H22AF17</v>
      </c>
      <c r="AA186" s="113">
        <f t="shared" si="58"/>
        <v>1</v>
      </c>
      <c r="AB186" s="63" t="str">
        <f t="shared" si="67"/>
        <v>H22AF17 - 1</v>
      </c>
      <c r="AC186" s="37">
        <f t="shared" si="59"/>
        <v>5</v>
      </c>
      <c r="AD186" s="37">
        <f t="shared" si="60"/>
        <v>5</v>
      </c>
      <c r="AE186" s="37" t="str">
        <f t="shared" si="61"/>
        <v>H22AF17.</v>
      </c>
      <c r="AF186" s="37" t="str">
        <f t="shared" si="62"/>
        <v>H22AF17</v>
      </c>
      <c r="AG186" s="42"/>
      <c r="AH186" s="43"/>
      <c r="AI186" s="44"/>
      <c r="AJ186" s="14"/>
      <c r="AK186" s="15"/>
      <c r="AL186" s="15"/>
      <c r="AM186" s="15"/>
      <c r="AN186" s="15"/>
      <c r="AO186" s="15"/>
      <c r="AP186" s="15"/>
    </row>
    <row r="187" spans="1:42" s="23" customFormat="1" ht="300" customHeight="1" x14ac:dyDescent="0.2">
      <c r="A187" s="50">
        <v>127</v>
      </c>
      <c r="B187" s="147">
        <v>186</v>
      </c>
      <c r="C187" s="61"/>
      <c r="D187" s="50" t="s">
        <v>1646</v>
      </c>
      <c r="E187" s="72" t="s">
        <v>33</v>
      </c>
      <c r="F187" s="73" t="s">
        <v>1562</v>
      </c>
      <c r="G187" s="74" t="s">
        <v>1563</v>
      </c>
      <c r="H187" s="74" t="s">
        <v>1564</v>
      </c>
      <c r="I187" s="74" t="s">
        <v>1565</v>
      </c>
      <c r="J187" s="76" t="s">
        <v>1566</v>
      </c>
      <c r="K187" s="50">
        <v>15</v>
      </c>
      <c r="L187" s="57">
        <v>43313</v>
      </c>
      <c r="M187" s="57">
        <v>43496</v>
      </c>
      <c r="N187" s="58">
        <f t="shared" si="66"/>
        <v>26.142857142857142</v>
      </c>
      <c r="O187" s="56" t="s">
        <v>1567</v>
      </c>
      <c r="P187" s="52">
        <v>5.7</v>
      </c>
      <c r="Q187" s="77" t="s">
        <v>2000</v>
      </c>
      <c r="R187" s="59">
        <f t="shared" si="52"/>
        <v>38</v>
      </c>
      <c r="S187" s="60">
        <f t="shared" si="53"/>
        <v>9.9342857142857142</v>
      </c>
      <c r="T187" s="60">
        <f t="shared" si="54"/>
        <v>9.9342857142857142</v>
      </c>
      <c r="U187" s="60">
        <f t="shared" si="55"/>
        <v>26.142857142857142</v>
      </c>
      <c r="V187" s="61"/>
      <c r="W187" s="62" t="str">
        <f t="shared" si="56"/>
        <v>VENCIDO</v>
      </c>
      <c r="X187" s="62" t="str">
        <f t="shared" si="57"/>
        <v>VENCIDO</v>
      </c>
      <c r="Y187" s="63" t="s">
        <v>1648</v>
      </c>
      <c r="Z187" s="63" t="str">
        <f t="shared" si="68"/>
        <v>H23AF17</v>
      </c>
      <c r="AA187" s="113">
        <f t="shared" si="58"/>
        <v>1</v>
      </c>
      <c r="AB187" s="63" t="str">
        <f t="shared" si="67"/>
        <v>H23AF17 - 1</v>
      </c>
      <c r="AC187" s="37">
        <f t="shared" si="59"/>
        <v>1</v>
      </c>
      <c r="AD187" s="37">
        <f t="shared" si="60"/>
        <v>1</v>
      </c>
      <c r="AE187" s="37" t="str">
        <f t="shared" si="61"/>
        <v>H23AF17.</v>
      </c>
      <c r="AF187" s="37" t="str">
        <f t="shared" si="62"/>
        <v>H23AF17</v>
      </c>
      <c r="AG187" s="42"/>
      <c r="AH187" s="43"/>
      <c r="AI187" s="44"/>
      <c r="AJ187" s="14"/>
      <c r="AK187" s="15"/>
      <c r="AL187" s="15"/>
      <c r="AM187" s="15"/>
      <c r="AN187" s="15"/>
      <c r="AO187" s="15"/>
      <c r="AP187" s="15"/>
    </row>
    <row r="188" spans="1:42" s="23" customFormat="1" ht="300" customHeight="1" x14ac:dyDescent="0.2">
      <c r="A188" s="50">
        <v>128</v>
      </c>
      <c r="B188" s="147">
        <v>187</v>
      </c>
      <c r="C188" s="61"/>
      <c r="D188" s="50" t="s">
        <v>1646</v>
      </c>
      <c r="E188" s="72" t="s">
        <v>33</v>
      </c>
      <c r="F188" s="73" t="s">
        <v>1568</v>
      </c>
      <c r="G188" s="74" t="s">
        <v>1569</v>
      </c>
      <c r="H188" s="74" t="s">
        <v>1564</v>
      </c>
      <c r="I188" s="74" t="s">
        <v>1565</v>
      </c>
      <c r="J188" s="76" t="s">
        <v>1570</v>
      </c>
      <c r="K188" s="50">
        <v>10</v>
      </c>
      <c r="L188" s="57">
        <v>43313</v>
      </c>
      <c r="M188" s="57">
        <v>43496</v>
      </c>
      <c r="N188" s="58">
        <f t="shared" si="66"/>
        <v>26.142857142857142</v>
      </c>
      <c r="O188" s="56" t="s">
        <v>1758</v>
      </c>
      <c r="P188" s="56">
        <v>0</v>
      </c>
      <c r="Q188" s="52"/>
      <c r="R188" s="59">
        <f t="shared" si="52"/>
        <v>0</v>
      </c>
      <c r="S188" s="60">
        <f t="shared" si="53"/>
        <v>0</v>
      </c>
      <c r="T188" s="60">
        <f t="shared" si="54"/>
        <v>0</v>
      </c>
      <c r="U188" s="60">
        <f t="shared" si="55"/>
        <v>26.142857142857142</v>
      </c>
      <c r="V188" s="61"/>
      <c r="W188" s="62" t="str">
        <f t="shared" si="56"/>
        <v>VENCIDO</v>
      </c>
      <c r="X188" s="62" t="str">
        <f t="shared" si="57"/>
        <v>VENCIDO</v>
      </c>
      <c r="Y188" s="63" t="s">
        <v>1648</v>
      </c>
      <c r="Z188" s="63" t="str">
        <f t="shared" si="68"/>
        <v>H24AF17</v>
      </c>
      <c r="AA188" s="113">
        <f t="shared" si="58"/>
        <v>1</v>
      </c>
      <c r="AB188" s="63" t="str">
        <f t="shared" si="67"/>
        <v>H24AF17 - 1</v>
      </c>
      <c r="AC188" s="37">
        <f t="shared" si="59"/>
        <v>1</v>
      </c>
      <c r="AD188" s="37">
        <f t="shared" si="60"/>
        <v>1</v>
      </c>
      <c r="AE188" s="37" t="str">
        <f t="shared" si="61"/>
        <v>H24AF17.</v>
      </c>
      <c r="AF188" s="37" t="str">
        <f t="shared" si="62"/>
        <v>H24AF17</v>
      </c>
      <c r="AG188" s="42"/>
      <c r="AH188" s="43"/>
      <c r="AI188" s="44"/>
      <c r="AJ188" s="14"/>
      <c r="AK188" s="15"/>
      <c r="AL188" s="15"/>
      <c r="AM188" s="15"/>
      <c r="AN188" s="15"/>
      <c r="AO188" s="15"/>
      <c r="AP188" s="15"/>
    </row>
    <row r="189" spans="1:42" s="23" customFormat="1" ht="300" customHeight="1" x14ac:dyDescent="0.2">
      <c r="A189" s="50">
        <v>129</v>
      </c>
      <c r="B189" s="147">
        <v>188</v>
      </c>
      <c r="C189" s="61"/>
      <c r="D189" s="50" t="s">
        <v>1646</v>
      </c>
      <c r="E189" s="72" t="s">
        <v>33</v>
      </c>
      <c r="F189" s="73" t="s">
        <v>1571</v>
      </c>
      <c r="G189" s="74" t="s">
        <v>1569</v>
      </c>
      <c r="H189" s="74" t="s">
        <v>1572</v>
      </c>
      <c r="I189" s="74" t="s">
        <v>1573</v>
      </c>
      <c r="J189" s="76" t="s">
        <v>1570</v>
      </c>
      <c r="K189" s="50">
        <v>10</v>
      </c>
      <c r="L189" s="57">
        <v>43313</v>
      </c>
      <c r="M189" s="57">
        <v>43496</v>
      </c>
      <c r="N189" s="58">
        <f t="shared" si="66"/>
        <v>26.142857142857142</v>
      </c>
      <c r="O189" s="56" t="s">
        <v>1758</v>
      </c>
      <c r="P189" s="56">
        <v>0</v>
      </c>
      <c r="Q189" s="52"/>
      <c r="R189" s="59">
        <f t="shared" si="52"/>
        <v>0</v>
      </c>
      <c r="S189" s="60">
        <f t="shared" si="53"/>
        <v>0</v>
      </c>
      <c r="T189" s="60">
        <f t="shared" si="54"/>
        <v>0</v>
      </c>
      <c r="U189" s="60">
        <f t="shared" si="55"/>
        <v>26.142857142857142</v>
      </c>
      <c r="V189" s="61"/>
      <c r="W189" s="62" t="str">
        <f t="shared" si="56"/>
        <v>VENCIDO</v>
      </c>
      <c r="X189" s="62" t="str">
        <f t="shared" si="57"/>
        <v>VENCIDO</v>
      </c>
      <c r="Y189" s="63" t="s">
        <v>1648</v>
      </c>
      <c r="Z189" s="63" t="str">
        <f t="shared" si="68"/>
        <v>H25AF17</v>
      </c>
      <c r="AA189" s="113">
        <f t="shared" si="58"/>
        <v>1</v>
      </c>
      <c r="AB189" s="63" t="str">
        <f t="shared" si="67"/>
        <v>H25AF17 - 1</v>
      </c>
      <c r="AC189" s="37">
        <f t="shared" si="59"/>
        <v>1</v>
      </c>
      <c r="AD189" s="37">
        <f t="shared" si="60"/>
        <v>1</v>
      </c>
      <c r="AE189" s="37" t="str">
        <f t="shared" si="61"/>
        <v>H25AF17.</v>
      </c>
      <c r="AF189" s="37" t="str">
        <f t="shared" si="62"/>
        <v>H25AF17</v>
      </c>
      <c r="AG189" s="42"/>
      <c r="AH189" s="43"/>
      <c r="AI189" s="44"/>
      <c r="AJ189" s="14"/>
      <c r="AK189" s="15"/>
      <c r="AL189" s="15"/>
      <c r="AM189" s="15"/>
      <c r="AN189" s="15"/>
      <c r="AO189" s="15"/>
      <c r="AP189" s="15"/>
    </row>
    <row r="190" spans="1:42" s="23" customFormat="1" ht="300" customHeight="1" x14ac:dyDescent="0.2">
      <c r="A190" s="50"/>
      <c r="B190" s="147">
        <v>189</v>
      </c>
      <c r="C190" s="61"/>
      <c r="D190" s="50"/>
      <c r="E190" s="72" t="s">
        <v>33</v>
      </c>
      <c r="F190" s="73" t="s">
        <v>1574</v>
      </c>
      <c r="G190" s="74" t="s">
        <v>1569</v>
      </c>
      <c r="H190" s="74" t="s">
        <v>1575</v>
      </c>
      <c r="I190" s="74" t="s">
        <v>1576</v>
      </c>
      <c r="J190" s="76" t="s">
        <v>1577</v>
      </c>
      <c r="K190" s="50">
        <v>5</v>
      </c>
      <c r="L190" s="57">
        <v>43313</v>
      </c>
      <c r="M190" s="57">
        <v>43496</v>
      </c>
      <c r="N190" s="58">
        <f t="shared" si="66"/>
        <v>26.142857142857142</v>
      </c>
      <c r="O190" s="56" t="s">
        <v>18</v>
      </c>
      <c r="P190" s="56">
        <v>5</v>
      </c>
      <c r="Q190" s="52"/>
      <c r="R190" s="59">
        <f t="shared" si="52"/>
        <v>100</v>
      </c>
      <c r="S190" s="60">
        <f t="shared" si="53"/>
        <v>26.142857142857142</v>
      </c>
      <c r="T190" s="60">
        <f t="shared" si="54"/>
        <v>26.142857142857142</v>
      </c>
      <c r="U190" s="60">
        <f t="shared" si="55"/>
        <v>26.142857142857142</v>
      </c>
      <c r="V190" s="61"/>
      <c r="W190" s="62" t="str">
        <f t="shared" si="56"/>
        <v>CUMPLIDO</v>
      </c>
      <c r="X190" s="62" t="str">
        <f t="shared" si="57"/>
        <v/>
      </c>
      <c r="Y190" s="63" t="s">
        <v>1648</v>
      </c>
      <c r="Z190" s="63" t="str">
        <f t="shared" si="68"/>
        <v>H25AF17</v>
      </c>
      <c r="AA190" s="113">
        <f t="shared" si="58"/>
        <v>2</v>
      </c>
      <c r="AB190" s="63" t="str">
        <f t="shared" si="67"/>
        <v>H25AF17 - 2</v>
      </c>
      <c r="AC190" s="37">
        <f t="shared" si="59"/>
        <v>5</v>
      </c>
      <c r="AD190" s="37">
        <f t="shared" si="60"/>
        <v>5</v>
      </c>
      <c r="AE190" s="37" t="str">
        <f t="shared" si="61"/>
        <v>H25AF17.</v>
      </c>
      <c r="AF190" s="37" t="str">
        <f t="shared" si="62"/>
        <v>H25AF17</v>
      </c>
      <c r="AG190" s="42"/>
      <c r="AH190" s="43"/>
      <c r="AI190" s="44"/>
      <c r="AJ190" s="14"/>
      <c r="AK190" s="15"/>
      <c r="AL190" s="15"/>
      <c r="AM190" s="15"/>
      <c r="AN190" s="15"/>
      <c r="AO190" s="15"/>
      <c r="AP190" s="15"/>
    </row>
    <row r="191" spans="1:42" s="23" customFormat="1" ht="300" customHeight="1" x14ac:dyDescent="0.2">
      <c r="A191" s="50">
        <v>130</v>
      </c>
      <c r="B191" s="147">
        <v>190</v>
      </c>
      <c r="C191" s="61"/>
      <c r="D191" s="50" t="s">
        <v>1646</v>
      </c>
      <c r="E191" s="72" t="s">
        <v>33</v>
      </c>
      <c r="F191" s="73" t="s">
        <v>1578</v>
      </c>
      <c r="G191" s="74" t="s">
        <v>1569</v>
      </c>
      <c r="H191" s="74" t="s">
        <v>1564</v>
      </c>
      <c r="I191" s="74" t="s">
        <v>1565</v>
      </c>
      <c r="J191" s="76" t="s">
        <v>1570</v>
      </c>
      <c r="K191" s="50">
        <v>10</v>
      </c>
      <c r="L191" s="57">
        <v>43313</v>
      </c>
      <c r="M191" s="57">
        <v>43496</v>
      </c>
      <c r="N191" s="58">
        <f t="shared" si="66"/>
        <v>26.142857142857142</v>
      </c>
      <c r="O191" s="56" t="s">
        <v>1758</v>
      </c>
      <c r="P191" s="56">
        <v>0</v>
      </c>
      <c r="Q191" s="52"/>
      <c r="R191" s="59">
        <f t="shared" si="52"/>
        <v>0</v>
      </c>
      <c r="S191" s="60">
        <f t="shared" si="53"/>
        <v>0</v>
      </c>
      <c r="T191" s="60">
        <f t="shared" si="54"/>
        <v>0</v>
      </c>
      <c r="U191" s="60">
        <f t="shared" si="55"/>
        <v>26.142857142857142</v>
      </c>
      <c r="V191" s="61"/>
      <c r="W191" s="62" t="str">
        <f t="shared" si="56"/>
        <v>VENCIDO</v>
      </c>
      <c r="X191" s="62" t="str">
        <f t="shared" si="57"/>
        <v>VENCIDO</v>
      </c>
      <c r="Y191" s="63" t="s">
        <v>1648</v>
      </c>
      <c r="Z191" s="63" t="str">
        <f t="shared" si="68"/>
        <v>H26AF17</v>
      </c>
      <c r="AA191" s="113">
        <f t="shared" si="58"/>
        <v>1</v>
      </c>
      <c r="AB191" s="63" t="str">
        <f t="shared" si="67"/>
        <v>H26AF17 - 1</v>
      </c>
      <c r="AC191" s="37">
        <f t="shared" si="59"/>
        <v>1</v>
      </c>
      <c r="AD191" s="37">
        <f t="shared" si="60"/>
        <v>1</v>
      </c>
      <c r="AE191" s="37" t="str">
        <f t="shared" si="61"/>
        <v>H26AF17.</v>
      </c>
      <c r="AF191" s="37" t="str">
        <f t="shared" si="62"/>
        <v>H26AF17</v>
      </c>
      <c r="AG191" s="42"/>
      <c r="AH191" s="43"/>
      <c r="AI191" s="44"/>
      <c r="AJ191" s="14"/>
      <c r="AK191" s="15"/>
      <c r="AL191" s="15"/>
      <c r="AM191" s="15"/>
      <c r="AN191" s="15"/>
      <c r="AO191" s="15"/>
      <c r="AP191" s="15"/>
    </row>
    <row r="192" spans="1:42" s="23" customFormat="1" ht="300" customHeight="1" x14ac:dyDescent="0.2">
      <c r="A192" s="50">
        <v>131</v>
      </c>
      <c r="B192" s="147">
        <v>191</v>
      </c>
      <c r="C192" s="61"/>
      <c r="D192" s="50" t="s">
        <v>1646</v>
      </c>
      <c r="E192" s="72" t="s">
        <v>33</v>
      </c>
      <c r="F192" s="73" t="s">
        <v>1579</v>
      </c>
      <c r="G192" s="74" t="s">
        <v>1569</v>
      </c>
      <c r="H192" s="74" t="s">
        <v>1572</v>
      </c>
      <c r="I192" s="74" t="s">
        <v>1573</v>
      </c>
      <c r="J192" s="76" t="s">
        <v>1570</v>
      </c>
      <c r="K192" s="50">
        <v>10</v>
      </c>
      <c r="L192" s="57">
        <v>43313</v>
      </c>
      <c r="M192" s="57">
        <v>43496</v>
      </c>
      <c r="N192" s="58">
        <f t="shared" si="66"/>
        <v>26.142857142857142</v>
      </c>
      <c r="O192" s="56" t="s">
        <v>1758</v>
      </c>
      <c r="P192" s="56">
        <v>0</v>
      </c>
      <c r="Q192" s="52"/>
      <c r="R192" s="59">
        <f t="shared" si="52"/>
        <v>0</v>
      </c>
      <c r="S192" s="60">
        <f t="shared" si="53"/>
        <v>0</v>
      </c>
      <c r="T192" s="60">
        <f t="shared" si="54"/>
        <v>0</v>
      </c>
      <c r="U192" s="60">
        <f t="shared" si="55"/>
        <v>26.142857142857142</v>
      </c>
      <c r="V192" s="61"/>
      <c r="W192" s="62" t="str">
        <f t="shared" si="56"/>
        <v>VENCIDO</v>
      </c>
      <c r="X192" s="62" t="str">
        <f t="shared" si="57"/>
        <v>VENCIDO</v>
      </c>
      <c r="Y192" s="63" t="s">
        <v>1648</v>
      </c>
      <c r="Z192" s="63" t="str">
        <f t="shared" si="68"/>
        <v>H27AF17</v>
      </c>
      <c r="AA192" s="113">
        <f t="shared" si="58"/>
        <v>1</v>
      </c>
      <c r="AB192" s="63" t="str">
        <f t="shared" si="67"/>
        <v>H27AF17 - 1</v>
      </c>
      <c r="AC192" s="37">
        <f t="shared" si="59"/>
        <v>1</v>
      </c>
      <c r="AD192" s="37">
        <f t="shared" si="60"/>
        <v>1</v>
      </c>
      <c r="AE192" s="37" t="str">
        <f t="shared" si="61"/>
        <v>H27AF17.</v>
      </c>
      <c r="AF192" s="37" t="str">
        <f t="shared" si="62"/>
        <v>H27AF17</v>
      </c>
      <c r="AG192" s="42"/>
      <c r="AH192" s="43"/>
      <c r="AI192" s="44"/>
      <c r="AJ192" s="14"/>
      <c r="AK192" s="15"/>
      <c r="AL192" s="15"/>
      <c r="AM192" s="15"/>
      <c r="AN192" s="15"/>
      <c r="AO192" s="15"/>
      <c r="AP192" s="15"/>
    </row>
    <row r="193" spans="1:42" s="23" customFormat="1" ht="300" customHeight="1" x14ac:dyDescent="0.2">
      <c r="A193" s="50"/>
      <c r="B193" s="147">
        <v>192</v>
      </c>
      <c r="C193" s="61"/>
      <c r="D193" s="50"/>
      <c r="E193" s="72" t="s">
        <v>33</v>
      </c>
      <c r="F193" s="73" t="s">
        <v>1580</v>
      </c>
      <c r="G193" s="74" t="s">
        <v>1569</v>
      </c>
      <c r="H193" s="74" t="s">
        <v>1572</v>
      </c>
      <c r="I193" s="74" t="s">
        <v>1576</v>
      </c>
      <c r="J193" s="76" t="s">
        <v>1577</v>
      </c>
      <c r="K193" s="50">
        <v>5</v>
      </c>
      <c r="L193" s="57">
        <v>43313</v>
      </c>
      <c r="M193" s="57">
        <v>43496</v>
      </c>
      <c r="N193" s="58">
        <f t="shared" si="66"/>
        <v>26.142857142857142</v>
      </c>
      <c r="O193" s="56" t="s">
        <v>18</v>
      </c>
      <c r="P193" s="56">
        <v>5</v>
      </c>
      <c r="Q193" s="52"/>
      <c r="R193" s="59">
        <f t="shared" si="52"/>
        <v>100</v>
      </c>
      <c r="S193" s="60">
        <f t="shared" si="53"/>
        <v>26.142857142857142</v>
      </c>
      <c r="T193" s="60">
        <f t="shared" si="54"/>
        <v>26.142857142857142</v>
      </c>
      <c r="U193" s="60">
        <f t="shared" si="55"/>
        <v>26.142857142857142</v>
      </c>
      <c r="V193" s="61"/>
      <c r="W193" s="62" t="str">
        <f t="shared" si="56"/>
        <v>CUMPLIDO</v>
      </c>
      <c r="X193" s="62" t="str">
        <f t="shared" si="57"/>
        <v/>
      </c>
      <c r="Y193" s="63" t="s">
        <v>1648</v>
      </c>
      <c r="Z193" s="63" t="str">
        <f t="shared" si="68"/>
        <v>H27AF17</v>
      </c>
      <c r="AA193" s="113">
        <f t="shared" si="58"/>
        <v>2</v>
      </c>
      <c r="AB193" s="63" t="str">
        <f t="shared" si="67"/>
        <v>H27AF17 - 2</v>
      </c>
      <c r="AC193" s="37">
        <f t="shared" si="59"/>
        <v>5</v>
      </c>
      <c r="AD193" s="37">
        <f t="shared" si="60"/>
        <v>5</v>
      </c>
      <c r="AE193" s="37" t="str">
        <f t="shared" si="61"/>
        <v>H27AF17.</v>
      </c>
      <c r="AF193" s="37" t="str">
        <f t="shared" si="62"/>
        <v>H27AF17</v>
      </c>
      <c r="AG193" s="42"/>
      <c r="AH193" s="43"/>
      <c r="AI193" s="44"/>
      <c r="AJ193" s="14"/>
      <c r="AK193" s="15"/>
      <c r="AL193" s="15"/>
      <c r="AM193" s="15"/>
      <c r="AN193" s="15"/>
      <c r="AO193" s="15"/>
      <c r="AP193" s="15"/>
    </row>
    <row r="194" spans="1:42" s="23" customFormat="1" ht="300" customHeight="1" x14ac:dyDescent="0.2">
      <c r="A194" s="50">
        <v>132</v>
      </c>
      <c r="B194" s="147">
        <v>193</v>
      </c>
      <c r="C194" s="61"/>
      <c r="D194" s="50" t="s">
        <v>1646</v>
      </c>
      <c r="E194" s="72" t="s">
        <v>33</v>
      </c>
      <c r="F194" s="73" t="s">
        <v>1581</v>
      </c>
      <c r="G194" s="74" t="s">
        <v>1569</v>
      </c>
      <c r="H194" s="74" t="s">
        <v>1564</v>
      </c>
      <c r="I194" s="74" t="s">
        <v>1573</v>
      </c>
      <c r="J194" s="76" t="s">
        <v>1570</v>
      </c>
      <c r="K194" s="50">
        <v>10</v>
      </c>
      <c r="L194" s="57">
        <v>43313</v>
      </c>
      <c r="M194" s="57">
        <v>43496</v>
      </c>
      <c r="N194" s="58">
        <f t="shared" si="66"/>
        <v>26.142857142857142</v>
      </c>
      <c r="O194" s="56" t="s">
        <v>1758</v>
      </c>
      <c r="P194" s="56">
        <v>0</v>
      </c>
      <c r="Q194" s="52"/>
      <c r="R194" s="59">
        <f t="shared" si="52"/>
        <v>0</v>
      </c>
      <c r="S194" s="60">
        <f t="shared" si="53"/>
        <v>0</v>
      </c>
      <c r="T194" s="60">
        <f t="shared" si="54"/>
        <v>0</v>
      </c>
      <c r="U194" s="60">
        <f t="shared" si="55"/>
        <v>26.142857142857142</v>
      </c>
      <c r="V194" s="61"/>
      <c r="W194" s="62" t="str">
        <f t="shared" si="56"/>
        <v>VENCIDO</v>
      </c>
      <c r="X194" s="62" t="str">
        <f t="shared" si="57"/>
        <v>VENCIDO</v>
      </c>
      <c r="Y194" s="63" t="s">
        <v>1648</v>
      </c>
      <c r="Z194" s="63" t="str">
        <f t="shared" si="68"/>
        <v>H28AF17</v>
      </c>
      <c r="AA194" s="113">
        <f t="shared" si="58"/>
        <v>1</v>
      </c>
      <c r="AB194" s="63" t="str">
        <f t="shared" si="67"/>
        <v>H28AF17 - 1</v>
      </c>
      <c r="AC194" s="37">
        <f t="shared" si="59"/>
        <v>1</v>
      </c>
      <c r="AD194" s="37">
        <f t="shared" si="60"/>
        <v>1</v>
      </c>
      <c r="AE194" s="37" t="str">
        <f t="shared" si="61"/>
        <v>H28AF17.</v>
      </c>
      <c r="AF194" s="37" t="str">
        <f t="shared" si="62"/>
        <v>H28AF17</v>
      </c>
      <c r="AG194" s="42"/>
      <c r="AH194" s="43"/>
      <c r="AI194" s="44"/>
      <c r="AJ194" s="14"/>
      <c r="AK194" s="15"/>
      <c r="AL194" s="15"/>
      <c r="AM194" s="15"/>
      <c r="AN194" s="15"/>
      <c r="AO194" s="15"/>
      <c r="AP194" s="15"/>
    </row>
    <row r="195" spans="1:42" s="23" customFormat="1" ht="300" customHeight="1" x14ac:dyDescent="0.2">
      <c r="A195" s="50"/>
      <c r="B195" s="147">
        <v>194</v>
      </c>
      <c r="C195" s="61"/>
      <c r="D195" s="50"/>
      <c r="E195" s="72" t="s">
        <v>33</v>
      </c>
      <c r="F195" s="73" t="s">
        <v>1582</v>
      </c>
      <c r="G195" s="74" t="s">
        <v>1569</v>
      </c>
      <c r="H195" s="74" t="s">
        <v>1564</v>
      </c>
      <c r="I195" s="74" t="s">
        <v>1576</v>
      </c>
      <c r="J195" s="76" t="s">
        <v>1577</v>
      </c>
      <c r="K195" s="50">
        <v>5</v>
      </c>
      <c r="L195" s="57">
        <v>43313</v>
      </c>
      <c r="M195" s="57">
        <v>43496</v>
      </c>
      <c r="N195" s="58">
        <f t="shared" si="66"/>
        <v>26.142857142857142</v>
      </c>
      <c r="O195" s="56" t="s">
        <v>18</v>
      </c>
      <c r="P195" s="56">
        <v>5</v>
      </c>
      <c r="Q195" s="52"/>
      <c r="R195" s="59">
        <f t="shared" si="52"/>
        <v>100</v>
      </c>
      <c r="S195" s="60">
        <f t="shared" si="53"/>
        <v>26.142857142857142</v>
      </c>
      <c r="T195" s="60">
        <f t="shared" si="54"/>
        <v>26.142857142857142</v>
      </c>
      <c r="U195" s="60">
        <f t="shared" si="55"/>
        <v>26.142857142857142</v>
      </c>
      <c r="V195" s="61"/>
      <c r="W195" s="62" t="str">
        <f t="shared" si="56"/>
        <v>CUMPLIDO</v>
      </c>
      <c r="X195" s="62" t="str">
        <f t="shared" si="57"/>
        <v/>
      </c>
      <c r="Y195" s="63" t="s">
        <v>1648</v>
      </c>
      <c r="Z195" s="63" t="str">
        <f t="shared" si="68"/>
        <v>H28AF17</v>
      </c>
      <c r="AA195" s="113">
        <f t="shared" si="58"/>
        <v>2</v>
      </c>
      <c r="AB195" s="63" t="str">
        <f t="shared" si="67"/>
        <v>H28AF17 - 2</v>
      </c>
      <c r="AC195" s="37">
        <f t="shared" si="59"/>
        <v>5</v>
      </c>
      <c r="AD195" s="37">
        <f t="shared" si="60"/>
        <v>5</v>
      </c>
      <c r="AE195" s="37" t="str">
        <f t="shared" si="61"/>
        <v>H28AF17.</v>
      </c>
      <c r="AF195" s="37" t="str">
        <f t="shared" si="62"/>
        <v>H28AF17</v>
      </c>
      <c r="AG195" s="42"/>
      <c r="AH195" s="43"/>
      <c r="AI195" s="44"/>
      <c r="AJ195" s="14"/>
      <c r="AK195" s="15"/>
      <c r="AL195" s="15"/>
      <c r="AM195" s="15"/>
      <c r="AN195" s="15"/>
      <c r="AO195" s="15"/>
      <c r="AP195" s="15"/>
    </row>
    <row r="196" spans="1:42" s="23" customFormat="1" ht="300" customHeight="1" x14ac:dyDescent="0.2">
      <c r="A196" s="50">
        <v>133</v>
      </c>
      <c r="B196" s="147">
        <v>195</v>
      </c>
      <c r="C196" s="61"/>
      <c r="D196" s="50" t="s">
        <v>1646</v>
      </c>
      <c r="E196" s="72" t="s">
        <v>33</v>
      </c>
      <c r="F196" s="73" t="s">
        <v>1583</v>
      </c>
      <c r="G196" s="74" t="s">
        <v>1569</v>
      </c>
      <c r="H196" s="74" t="s">
        <v>1564</v>
      </c>
      <c r="I196" s="74" t="s">
        <v>1565</v>
      </c>
      <c r="J196" s="76" t="s">
        <v>1570</v>
      </c>
      <c r="K196" s="50">
        <v>10</v>
      </c>
      <c r="L196" s="57">
        <v>43313</v>
      </c>
      <c r="M196" s="57">
        <v>43496</v>
      </c>
      <c r="N196" s="58">
        <f t="shared" si="66"/>
        <v>26.142857142857142</v>
      </c>
      <c r="O196" s="56" t="s">
        <v>1758</v>
      </c>
      <c r="P196" s="56">
        <v>0</v>
      </c>
      <c r="Q196" s="52"/>
      <c r="R196" s="59">
        <f t="shared" si="52"/>
        <v>0</v>
      </c>
      <c r="S196" s="60">
        <f t="shared" si="53"/>
        <v>0</v>
      </c>
      <c r="T196" s="60">
        <f t="shared" si="54"/>
        <v>0</v>
      </c>
      <c r="U196" s="60">
        <f t="shared" si="55"/>
        <v>26.142857142857142</v>
      </c>
      <c r="V196" s="61"/>
      <c r="W196" s="62" t="str">
        <f t="shared" si="56"/>
        <v>VENCIDO</v>
      </c>
      <c r="X196" s="62" t="str">
        <f t="shared" si="57"/>
        <v>VENCIDO</v>
      </c>
      <c r="Y196" s="63" t="s">
        <v>1648</v>
      </c>
      <c r="Z196" s="63" t="str">
        <f t="shared" si="68"/>
        <v>H29AF17</v>
      </c>
      <c r="AA196" s="113">
        <f t="shared" si="58"/>
        <v>1</v>
      </c>
      <c r="AB196" s="63" t="str">
        <f t="shared" si="67"/>
        <v>H29AF17 - 1</v>
      </c>
      <c r="AC196" s="37">
        <f t="shared" si="59"/>
        <v>1</v>
      </c>
      <c r="AD196" s="37">
        <f t="shared" si="60"/>
        <v>1</v>
      </c>
      <c r="AE196" s="37" t="str">
        <f t="shared" si="61"/>
        <v>H29AF17.</v>
      </c>
      <c r="AF196" s="37" t="str">
        <f t="shared" si="62"/>
        <v>H29AF17</v>
      </c>
      <c r="AG196" s="42"/>
      <c r="AH196" s="43"/>
      <c r="AI196" s="44"/>
      <c r="AJ196" s="14"/>
      <c r="AK196" s="15"/>
      <c r="AL196" s="15"/>
      <c r="AM196" s="15"/>
      <c r="AN196" s="15"/>
      <c r="AO196" s="15"/>
      <c r="AP196" s="15"/>
    </row>
    <row r="197" spans="1:42" s="23" customFormat="1" ht="300" customHeight="1" x14ac:dyDescent="0.2">
      <c r="A197" s="50">
        <v>134</v>
      </c>
      <c r="B197" s="147">
        <v>196</v>
      </c>
      <c r="C197" s="61"/>
      <c r="D197" s="50" t="s">
        <v>1646</v>
      </c>
      <c r="E197" s="72" t="s">
        <v>33</v>
      </c>
      <c r="F197" s="73" t="s">
        <v>1584</v>
      </c>
      <c r="G197" s="74" t="s">
        <v>1569</v>
      </c>
      <c r="H197" s="74" t="s">
        <v>1564</v>
      </c>
      <c r="I197" s="74" t="s">
        <v>1565</v>
      </c>
      <c r="J197" s="76" t="s">
        <v>1570</v>
      </c>
      <c r="K197" s="50">
        <v>10</v>
      </c>
      <c r="L197" s="57">
        <v>43313</v>
      </c>
      <c r="M197" s="57">
        <v>43496</v>
      </c>
      <c r="N197" s="58">
        <f t="shared" si="66"/>
        <v>26.142857142857142</v>
      </c>
      <c r="O197" s="56" t="s">
        <v>1758</v>
      </c>
      <c r="P197" s="56">
        <v>0</v>
      </c>
      <c r="Q197" s="52"/>
      <c r="R197" s="59">
        <f t="shared" si="52"/>
        <v>0</v>
      </c>
      <c r="S197" s="60">
        <f t="shared" si="53"/>
        <v>0</v>
      </c>
      <c r="T197" s="60">
        <f t="shared" si="54"/>
        <v>0</v>
      </c>
      <c r="U197" s="60">
        <f t="shared" si="55"/>
        <v>26.142857142857142</v>
      </c>
      <c r="V197" s="61"/>
      <c r="W197" s="62" t="str">
        <f t="shared" si="56"/>
        <v>VENCIDO</v>
      </c>
      <c r="X197" s="62" t="str">
        <f t="shared" si="57"/>
        <v>VENCIDO</v>
      </c>
      <c r="Y197" s="63" t="s">
        <v>1648</v>
      </c>
      <c r="Z197" s="63" t="str">
        <f t="shared" si="68"/>
        <v>H30AF17</v>
      </c>
      <c r="AA197" s="113">
        <f t="shared" si="58"/>
        <v>1</v>
      </c>
      <c r="AB197" s="63" t="str">
        <f t="shared" si="67"/>
        <v>H30AF17 - 1</v>
      </c>
      <c r="AC197" s="37">
        <f t="shared" si="59"/>
        <v>1</v>
      </c>
      <c r="AD197" s="37">
        <f t="shared" si="60"/>
        <v>1</v>
      </c>
      <c r="AE197" s="37" t="str">
        <f t="shared" si="61"/>
        <v>H30AF17.</v>
      </c>
      <c r="AF197" s="37" t="str">
        <f t="shared" si="62"/>
        <v>H30AF17</v>
      </c>
      <c r="AG197" s="42"/>
      <c r="AH197" s="43"/>
      <c r="AI197" s="44"/>
      <c r="AJ197" s="14"/>
      <c r="AK197" s="15"/>
      <c r="AL197" s="15"/>
      <c r="AM197" s="15"/>
      <c r="AN197" s="15"/>
      <c r="AO197" s="15"/>
      <c r="AP197" s="15"/>
    </row>
    <row r="198" spans="1:42" s="23" customFormat="1" ht="300" customHeight="1" x14ac:dyDescent="0.2">
      <c r="A198" s="50">
        <v>135</v>
      </c>
      <c r="B198" s="147">
        <v>197</v>
      </c>
      <c r="C198" s="61"/>
      <c r="D198" s="50" t="s">
        <v>1646</v>
      </c>
      <c r="E198" s="72" t="s">
        <v>33</v>
      </c>
      <c r="F198" s="73" t="s">
        <v>1585</v>
      </c>
      <c r="G198" s="74" t="s">
        <v>1569</v>
      </c>
      <c r="H198" s="74" t="s">
        <v>1564</v>
      </c>
      <c r="I198" s="74" t="s">
        <v>1565</v>
      </c>
      <c r="J198" s="76" t="s">
        <v>1570</v>
      </c>
      <c r="K198" s="50">
        <v>10</v>
      </c>
      <c r="L198" s="57">
        <v>43313</v>
      </c>
      <c r="M198" s="57">
        <v>43496</v>
      </c>
      <c r="N198" s="58">
        <f t="shared" si="66"/>
        <v>26.142857142857142</v>
      </c>
      <c r="O198" s="56" t="s">
        <v>1758</v>
      </c>
      <c r="P198" s="56">
        <v>0</v>
      </c>
      <c r="Q198" s="52"/>
      <c r="R198" s="59">
        <f t="shared" si="52"/>
        <v>0</v>
      </c>
      <c r="S198" s="60">
        <f t="shared" si="53"/>
        <v>0</v>
      </c>
      <c r="T198" s="60">
        <f t="shared" si="54"/>
        <v>0</v>
      </c>
      <c r="U198" s="60">
        <f t="shared" si="55"/>
        <v>26.142857142857142</v>
      </c>
      <c r="V198" s="61"/>
      <c r="W198" s="62" t="str">
        <f t="shared" si="56"/>
        <v>VENCIDO</v>
      </c>
      <c r="X198" s="62" t="str">
        <f t="shared" si="57"/>
        <v>VENCIDO</v>
      </c>
      <c r="Y198" s="63" t="s">
        <v>1648</v>
      </c>
      <c r="Z198" s="63" t="str">
        <f t="shared" si="68"/>
        <v>H31AF17</v>
      </c>
      <c r="AA198" s="113">
        <f t="shared" si="58"/>
        <v>1</v>
      </c>
      <c r="AB198" s="63" t="str">
        <f t="shared" si="67"/>
        <v>H31AF17 - 1</v>
      </c>
      <c r="AC198" s="37">
        <f t="shared" si="59"/>
        <v>1</v>
      </c>
      <c r="AD198" s="37">
        <f t="shared" si="60"/>
        <v>1</v>
      </c>
      <c r="AE198" s="37" t="str">
        <f t="shared" si="61"/>
        <v>H31AF17.</v>
      </c>
      <c r="AF198" s="37" t="str">
        <f t="shared" si="62"/>
        <v>H31AF17</v>
      </c>
      <c r="AG198" s="42"/>
      <c r="AH198" s="43"/>
      <c r="AI198" s="44"/>
      <c r="AJ198" s="14"/>
      <c r="AK198" s="15"/>
      <c r="AL198" s="15"/>
      <c r="AM198" s="15"/>
      <c r="AN198" s="15"/>
      <c r="AO198" s="15"/>
      <c r="AP198" s="15"/>
    </row>
    <row r="199" spans="1:42" s="23" customFormat="1" ht="300" customHeight="1" x14ac:dyDescent="0.2">
      <c r="A199" s="50">
        <v>136</v>
      </c>
      <c r="B199" s="147">
        <v>198</v>
      </c>
      <c r="C199" s="61"/>
      <c r="D199" s="50" t="s">
        <v>1646</v>
      </c>
      <c r="E199" s="72" t="s">
        <v>33</v>
      </c>
      <c r="F199" s="73" t="s">
        <v>1586</v>
      </c>
      <c r="G199" s="74" t="s">
        <v>1569</v>
      </c>
      <c r="H199" s="74" t="s">
        <v>1564</v>
      </c>
      <c r="I199" s="74" t="s">
        <v>1565</v>
      </c>
      <c r="J199" s="76" t="s">
        <v>1570</v>
      </c>
      <c r="K199" s="50">
        <v>10</v>
      </c>
      <c r="L199" s="57">
        <v>43313</v>
      </c>
      <c r="M199" s="57">
        <v>43496</v>
      </c>
      <c r="N199" s="58">
        <f t="shared" si="66"/>
        <v>26.142857142857142</v>
      </c>
      <c r="O199" s="56" t="s">
        <v>1758</v>
      </c>
      <c r="P199" s="56">
        <v>0</v>
      </c>
      <c r="Q199" s="52"/>
      <c r="R199" s="59">
        <f t="shared" si="52"/>
        <v>0</v>
      </c>
      <c r="S199" s="60">
        <f t="shared" si="53"/>
        <v>0</v>
      </c>
      <c r="T199" s="60">
        <f t="shared" si="54"/>
        <v>0</v>
      </c>
      <c r="U199" s="60">
        <f t="shared" si="55"/>
        <v>26.142857142857142</v>
      </c>
      <c r="V199" s="61"/>
      <c r="W199" s="62" t="str">
        <f t="shared" si="56"/>
        <v>VENCIDO</v>
      </c>
      <c r="X199" s="62" t="str">
        <f t="shared" si="57"/>
        <v>VENCIDO</v>
      </c>
      <c r="Y199" s="63" t="s">
        <v>1648</v>
      </c>
      <c r="Z199" s="63" t="str">
        <f t="shared" si="68"/>
        <v>H32AF17</v>
      </c>
      <c r="AA199" s="113">
        <f t="shared" si="58"/>
        <v>1</v>
      </c>
      <c r="AB199" s="63" t="str">
        <f t="shared" si="67"/>
        <v>H32AF17 - 1</v>
      </c>
      <c r="AC199" s="37">
        <f t="shared" si="59"/>
        <v>1</v>
      </c>
      <c r="AD199" s="37">
        <f t="shared" si="60"/>
        <v>1</v>
      </c>
      <c r="AE199" s="37" t="str">
        <f t="shared" si="61"/>
        <v>H32AF17.</v>
      </c>
      <c r="AF199" s="37" t="str">
        <f t="shared" si="62"/>
        <v>H32AF17</v>
      </c>
      <c r="AG199" s="42"/>
      <c r="AH199" s="43"/>
      <c r="AI199" s="44"/>
      <c r="AJ199" s="14"/>
      <c r="AK199" s="15"/>
      <c r="AL199" s="15"/>
      <c r="AM199" s="15"/>
      <c r="AN199" s="15"/>
      <c r="AO199" s="15"/>
      <c r="AP199" s="15"/>
    </row>
    <row r="200" spans="1:42" s="23" customFormat="1" ht="300" customHeight="1" x14ac:dyDescent="0.2">
      <c r="A200" s="50">
        <v>137</v>
      </c>
      <c r="B200" s="147">
        <v>199</v>
      </c>
      <c r="C200" s="61"/>
      <c r="D200" s="50" t="s">
        <v>1646</v>
      </c>
      <c r="E200" s="72" t="s">
        <v>33</v>
      </c>
      <c r="F200" s="73" t="s">
        <v>1587</v>
      </c>
      <c r="G200" s="74" t="s">
        <v>1569</v>
      </c>
      <c r="H200" s="74" t="s">
        <v>1564</v>
      </c>
      <c r="I200" s="74" t="s">
        <v>1565</v>
      </c>
      <c r="J200" s="76" t="s">
        <v>1570</v>
      </c>
      <c r="K200" s="50">
        <v>10</v>
      </c>
      <c r="L200" s="57">
        <v>43313</v>
      </c>
      <c r="M200" s="57">
        <v>43496</v>
      </c>
      <c r="N200" s="58">
        <f t="shared" si="66"/>
        <v>26.142857142857142</v>
      </c>
      <c r="O200" s="56" t="s">
        <v>1758</v>
      </c>
      <c r="P200" s="56">
        <v>0</v>
      </c>
      <c r="Q200" s="52"/>
      <c r="R200" s="59">
        <f t="shared" si="52"/>
        <v>0</v>
      </c>
      <c r="S200" s="60">
        <f t="shared" si="53"/>
        <v>0</v>
      </c>
      <c r="T200" s="60">
        <f t="shared" si="54"/>
        <v>0</v>
      </c>
      <c r="U200" s="60">
        <f t="shared" si="55"/>
        <v>26.142857142857142</v>
      </c>
      <c r="V200" s="61"/>
      <c r="W200" s="62" t="str">
        <f t="shared" si="56"/>
        <v>VENCIDO</v>
      </c>
      <c r="X200" s="62" t="str">
        <f t="shared" si="57"/>
        <v>VENCIDO</v>
      </c>
      <c r="Y200" s="63" t="s">
        <v>1648</v>
      </c>
      <c r="Z200" s="63" t="str">
        <f t="shared" si="68"/>
        <v>H33AF17</v>
      </c>
      <c r="AA200" s="113">
        <f t="shared" si="58"/>
        <v>1</v>
      </c>
      <c r="AB200" s="63" t="str">
        <f t="shared" si="67"/>
        <v>H33AF17 - 1</v>
      </c>
      <c r="AC200" s="37">
        <f t="shared" si="59"/>
        <v>1</v>
      </c>
      <c r="AD200" s="37">
        <f t="shared" si="60"/>
        <v>1</v>
      </c>
      <c r="AE200" s="37" t="str">
        <f t="shared" si="61"/>
        <v>H33AF17.</v>
      </c>
      <c r="AF200" s="37" t="str">
        <f t="shared" si="62"/>
        <v>H33AF17</v>
      </c>
      <c r="AG200" s="42"/>
      <c r="AH200" s="43"/>
      <c r="AI200" s="44"/>
      <c r="AJ200" s="14"/>
      <c r="AK200" s="15"/>
      <c r="AL200" s="15"/>
      <c r="AM200" s="15"/>
      <c r="AN200" s="15"/>
      <c r="AO200" s="15"/>
      <c r="AP200" s="15"/>
    </row>
    <row r="201" spans="1:42" s="23" customFormat="1" ht="300" customHeight="1" x14ac:dyDescent="0.2">
      <c r="A201" s="50">
        <v>138</v>
      </c>
      <c r="B201" s="147">
        <v>200</v>
      </c>
      <c r="C201" s="61"/>
      <c r="D201" s="50" t="s">
        <v>1646</v>
      </c>
      <c r="E201" s="72" t="s">
        <v>33</v>
      </c>
      <c r="F201" s="73" t="s">
        <v>1588</v>
      </c>
      <c r="G201" s="74" t="s">
        <v>1569</v>
      </c>
      <c r="H201" s="74" t="s">
        <v>1564</v>
      </c>
      <c r="I201" s="74" t="s">
        <v>1565</v>
      </c>
      <c r="J201" s="76" t="s">
        <v>1570</v>
      </c>
      <c r="K201" s="50">
        <v>10</v>
      </c>
      <c r="L201" s="57">
        <v>43313</v>
      </c>
      <c r="M201" s="57">
        <v>43496</v>
      </c>
      <c r="N201" s="58">
        <f t="shared" si="66"/>
        <v>26.142857142857142</v>
      </c>
      <c r="O201" s="56" t="s">
        <v>1758</v>
      </c>
      <c r="P201" s="56">
        <v>0</v>
      </c>
      <c r="Q201" s="52"/>
      <c r="R201" s="59">
        <f t="shared" si="52"/>
        <v>0</v>
      </c>
      <c r="S201" s="60">
        <f t="shared" si="53"/>
        <v>0</v>
      </c>
      <c r="T201" s="60">
        <f t="shared" si="54"/>
        <v>0</v>
      </c>
      <c r="U201" s="60">
        <f t="shared" si="55"/>
        <v>26.142857142857142</v>
      </c>
      <c r="V201" s="61"/>
      <c r="W201" s="62" t="str">
        <f t="shared" si="56"/>
        <v>VENCIDO</v>
      </c>
      <c r="X201" s="62" t="str">
        <f t="shared" si="57"/>
        <v>VENCIDO</v>
      </c>
      <c r="Y201" s="63" t="s">
        <v>1648</v>
      </c>
      <c r="Z201" s="63" t="str">
        <f t="shared" si="68"/>
        <v>H34AF17</v>
      </c>
      <c r="AA201" s="113">
        <f t="shared" si="58"/>
        <v>1</v>
      </c>
      <c r="AB201" s="63" t="str">
        <f t="shared" si="67"/>
        <v>H34AF17 - 1</v>
      </c>
      <c r="AC201" s="37">
        <f t="shared" si="59"/>
        <v>1</v>
      </c>
      <c r="AD201" s="37">
        <f t="shared" si="60"/>
        <v>1</v>
      </c>
      <c r="AE201" s="37" t="str">
        <f t="shared" si="61"/>
        <v>H34AF17.</v>
      </c>
      <c r="AF201" s="37" t="str">
        <f t="shared" si="62"/>
        <v>H34AF17</v>
      </c>
      <c r="AG201" s="42"/>
      <c r="AH201" s="43"/>
      <c r="AI201" s="44"/>
      <c r="AJ201" s="14"/>
      <c r="AK201" s="15"/>
      <c r="AL201" s="15"/>
      <c r="AM201" s="15"/>
      <c r="AN201" s="15"/>
      <c r="AO201" s="15"/>
      <c r="AP201" s="15"/>
    </row>
    <row r="202" spans="1:42" s="23" customFormat="1" ht="300" customHeight="1" x14ac:dyDescent="0.2">
      <c r="A202" s="50">
        <v>139</v>
      </c>
      <c r="B202" s="147">
        <v>201</v>
      </c>
      <c r="C202" s="61"/>
      <c r="D202" s="50" t="s">
        <v>1646</v>
      </c>
      <c r="E202" s="72" t="s">
        <v>33</v>
      </c>
      <c r="F202" s="73" t="s">
        <v>1589</v>
      </c>
      <c r="G202" s="74" t="s">
        <v>1569</v>
      </c>
      <c r="H202" s="74" t="s">
        <v>1564</v>
      </c>
      <c r="I202" s="74" t="s">
        <v>1565</v>
      </c>
      <c r="J202" s="76" t="s">
        <v>1570</v>
      </c>
      <c r="K202" s="50">
        <v>10</v>
      </c>
      <c r="L202" s="57">
        <v>43313</v>
      </c>
      <c r="M202" s="57">
        <v>43496</v>
      </c>
      <c r="N202" s="58">
        <f t="shared" si="66"/>
        <v>26.142857142857142</v>
      </c>
      <c r="O202" s="56" t="s">
        <v>1758</v>
      </c>
      <c r="P202" s="56">
        <v>0</v>
      </c>
      <c r="Q202" s="52"/>
      <c r="R202" s="59">
        <f t="shared" si="52"/>
        <v>0</v>
      </c>
      <c r="S202" s="60">
        <f t="shared" si="53"/>
        <v>0</v>
      </c>
      <c r="T202" s="60">
        <f t="shared" si="54"/>
        <v>0</v>
      </c>
      <c r="U202" s="60">
        <f t="shared" si="55"/>
        <v>26.142857142857142</v>
      </c>
      <c r="V202" s="61"/>
      <c r="W202" s="62" t="str">
        <f t="shared" si="56"/>
        <v>VENCIDO</v>
      </c>
      <c r="X202" s="62" t="str">
        <f t="shared" si="57"/>
        <v>VENCIDO</v>
      </c>
      <c r="Y202" s="63" t="s">
        <v>1648</v>
      </c>
      <c r="Z202" s="63" t="str">
        <f t="shared" si="68"/>
        <v>H35AF17</v>
      </c>
      <c r="AA202" s="113">
        <f t="shared" si="58"/>
        <v>1</v>
      </c>
      <c r="AB202" s="63" t="str">
        <f t="shared" si="67"/>
        <v>H35AF17 - 1</v>
      </c>
      <c r="AC202" s="37">
        <f t="shared" si="59"/>
        <v>1</v>
      </c>
      <c r="AD202" s="37">
        <f t="shared" si="60"/>
        <v>1</v>
      </c>
      <c r="AE202" s="37" t="str">
        <f t="shared" si="61"/>
        <v>H35AF17.</v>
      </c>
      <c r="AF202" s="37" t="str">
        <f t="shared" si="62"/>
        <v>H35AF17</v>
      </c>
      <c r="AG202" s="42"/>
      <c r="AH202" s="43"/>
      <c r="AI202" s="44"/>
      <c r="AJ202" s="14"/>
      <c r="AK202" s="15"/>
      <c r="AL202" s="15"/>
      <c r="AM202" s="15"/>
      <c r="AN202" s="15"/>
      <c r="AO202" s="15"/>
      <c r="AP202" s="15"/>
    </row>
    <row r="203" spans="1:42" s="23" customFormat="1" ht="300" customHeight="1" x14ac:dyDescent="0.2">
      <c r="A203" s="50">
        <v>140</v>
      </c>
      <c r="B203" s="147">
        <v>202</v>
      </c>
      <c r="C203" s="61"/>
      <c r="D203" s="50" t="s">
        <v>1646</v>
      </c>
      <c r="E203" s="72" t="s">
        <v>33</v>
      </c>
      <c r="F203" s="73" t="s">
        <v>1590</v>
      </c>
      <c r="G203" s="74" t="s">
        <v>1569</v>
      </c>
      <c r="H203" s="74" t="s">
        <v>1564</v>
      </c>
      <c r="I203" s="74" t="s">
        <v>1565</v>
      </c>
      <c r="J203" s="76" t="s">
        <v>1570</v>
      </c>
      <c r="K203" s="50">
        <v>10</v>
      </c>
      <c r="L203" s="57">
        <v>43313</v>
      </c>
      <c r="M203" s="57">
        <v>43496</v>
      </c>
      <c r="N203" s="58">
        <f t="shared" si="66"/>
        <v>26.142857142857142</v>
      </c>
      <c r="O203" s="56" t="s">
        <v>1758</v>
      </c>
      <c r="P203" s="56">
        <v>0</v>
      </c>
      <c r="Q203" s="52"/>
      <c r="R203" s="59">
        <f t="shared" ref="R203:R266" si="69">IF(P203/K203&gt;1,100,+P203/K203*100)</f>
        <v>0</v>
      </c>
      <c r="S203" s="60">
        <f t="shared" ref="S203:S266" si="70">+N203*R203/100</f>
        <v>0</v>
      </c>
      <c r="T203" s="60">
        <f t="shared" ref="T203:T266" si="71">IF(M203&lt;=$AH$1,S203,0)</f>
        <v>0</v>
      </c>
      <c r="U203" s="60">
        <f t="shared" ref="U203:U266" si="72">IF($AH$1&gt;=M203,N203,0)</f>
        <v>26.142857142857142</v>
      </c>
      <c r="V203" s="61"/>
      <c r="W203" s="62" t="str">
        <f t="shared" ref="W203:W266" si="73">IF(R203=100,"CUMPLIDO",IF(M203-$AH$1&lt;0,"VENCIDO",IF(M203-$AH$1&lt;=30,"PRÓXIMO A VENCER",IF(R203&gt;0,"CON AVANCE","EN TERMINO"))))</f>
        <v>VENCIDO</v>
      </c>
      <c r="X203" s="62" t="str">
        <f t="shared" ref="X203:X266" si="74">IF(A203&lt;&gt;"",IF(AD203=1,"VENCIDO",IF(AD203=2,"PRÓXIMO A VENCER",IF(AD203=3,"EN TERMINO",IF(AD203=4,"CON AVANCE",IF(AD203=5,"CUMPLIDO",))))),"")</f>
        <v>VENCIDO</v>
      </c>
      <c r="Y203" s="63" t="s">
        <v>1648</v>
      </c>
      <c r="Z203" s="63" t="str">
        <f t="shared" si="68"/>
        <v>H36AF17</v>
      </c>
      <c r="AA203" s="113">
        <f t="shared" ref="AA203:AA266" si="75">IF(A203&lt;&gt;"",1,AA202+1)</f>
        <v>1</v>
      </c>
      <c r="AB203" s="63" t="str">
        <f t="shared" si="67"/>
        <v>H36AF17 - 1</v>
      </c>
      <c r="AC203" s="37">
        <f t="shared" ref="AC203:AC266" si="76">IF(W203="VENCIDO",1,IF(W203="PRÓXIMO A VENCER",2,IF(W203="EN TERMINO",3,IF(W203="CON AVANCE",4,IF(W203="CUMPLIDO",5,)))))</f>
        <v>1</v>
      </c>
      <c r="AD203" s="37">
        <f t="shared" ref="AD203:AD266" si="77">IF(AA204=AA203+1,MIN(AC203,AD204),AC203)</f>
        <v>1</v>
      </c>
      <c r="AE203" s="37" t="str">
        <f t="shared" ref="AE203:AE266" si="78">IF(A203&lt;&gt;"",MID(F203,1,FIND(" ",F203,1)-1),AE202)</f>
        <v>H36AF17.</v>
      </c>
      <c r="AF203" s="37" t="str">
        <f t="shared" ref="AF203:AF266" si="79">IFERROR(MID(AE203,1,FIND(".",AE203,1)-1),AE203)</f>
        <v>H36AF17</v>
      </c>
      <c r="AG203" s="42"/>
      <c r="AH203" s="43"/>
      <c r="AI203" s="44"/>
      <c r="AJ203" s="14"/>
      <c r="AK203" s="15"/>
      <c r="AL203" s="15"/>
      <c r="AM203" s="15"/>
      <c r="AN203" s="15"/>
      <c r="AO203" s="15"/>
      <c r="AP203" s="15"/>
    </row>
    <row r="204" spans="1:42" s="23" customFormat="1" ht="300" customHeight="1" x14ac:dyDescent="0.2">
      <c r="A204" s="50">
        <v>141</v>
      </c>
      <c r="B204" s="147">
        <v>203</v>
      </c>
      <c r="C204" s="61"/>
      <c r="D204" s="50" t="s">
        <v>1646</v>
      </c>
      <c r="E204" s="72" t="s">
        <v>33</v>
      </c>
      <c r="F204" s="73" t="s">
        <v>1591</v>
      </c>
      <c r="G204" s="74" t="s">
        <v>1569</v>
      </c>
      <c r="H204" s="74" t="s">
        <v>1564</v>
      </c>
      <c r="I204" s="74" t="s">
        <v>1573</v>
      </c>
      <c r="J204" s="76" t="s">
        <v>1570</v>
      </c>
      <c r="K204" s="50">
        <v>10</v>
      </c>
      <c r="L204" s="57">
        <v>43313</v>
      </c>
      <c r="M204" s="57">
        <v>43496</v>
      </c>
      <c r="N204" s="58">
        <f t="shared" si="66"/>
        <v>26.142857142857142</v>
      </c>
      <c r="O204" s="56" t="s">
        <v>1758</v>
      </c>
      <c r="P204" s="56">
        <v>0</v>
      </c>
      <c r="Q204" s="52"/>
      <c r="R204" s="59">
        <f t="shared" si="69"/>
        <v>0</v>
      </c>
      <c r="S204" s="60">
        <f t="shared" si="70"/>
        <v>0</v>
      </c>
      <c r="T204" s="60">
        <f t="shared" si="71"/>
        <v>0</v>
      </c>
      <c r="U204" s="60">
        <f t="shared" si="72"/>
        <v>26.142857142857142</v>
      </c>
      <c r="V204" s="61"/>
      <c r="W204" s="62" t="str">
        <f t="shared" si="73"/>
        <v>VENCIDO</v>
      </c>
      <c r="X204" s="62" t="str">
        <f t="shared" si="74"/>
        <v>VENCIDO</v>
      </c>
      <c r="Y204" s="63" t="s">
        <v>1648</v>
      </c>
      <c r="Z204" s="63" t="str">
        <f t="shared" si="68"/>
        <v>H37AF17</v>
      </c>
      <c r="AA204" s="113">
        <f t="shared" si="75"/>
        <v>1</v>
      </c>
      <c r="AB204" s="63" t="str">
        <f t="shared" si="67"/>
        <v>H37AF17 - 1</v>
      </c>
      <c r="AC204" s="37">
        <f t="shared" si="76"/>
        <v>1</v>
      </c>
      <c r="AD204" s="37">
        <f t="shared" si="77"/>
        <v>1</v>
      </c>
      <c r="AE204" s="37" t="str">
        <f t="shared" si="78"/>
        <v>H37AF17.</v>
      </c>
      <c r="AF204" s="37" t="str">
        <f t="shared" si="79"/>
        <v>H37AF17</v>
      </c>
      <c r="AG204" s="42"/>
      <c r="AH204" s="43"/>
      <c r="AI204" s="44"/>
      <c r="AJ204" s="14"/>
      <c r="AK204" s="15"/>
      <c r="AL204" s="15"/>
      <c r="AM204" s="15"/>
      <c r="AN204" s="15"/>
      <c r="AO204" s="15"/>
      <c r="AP204" s="15"/>
    </row>
    <row r="205" spans="1:42" s="23" customFormat="1" ht="300" customHeight="1" x14ac:dyDescent="0.2">
      <c r="A205" s="50"/>
      <c r="B205" s="147">
        <v>204</v>
      </c>
      <c r="C205" s="61"/>
      <c r="D205" s="50"/>
      <c r="E205" s="72" t="s">
        <v>33</v>
      </c>
      <c r="F205" s="73" t="s">
        <v>1592</v>
      </c>
      <c r="G205" s="74" t="s">
        <v>1569</v>
      </c>
      <c r="H205" s="74" t="s">
        <v>1564</v>
      </c>
      <c r="I205" s="74" t="s">
        <v>1576</v>
      </c>
      <c r="J205" s="76" t="s">
        <v>1577</v>
      </c>
      <c r="K205" s="50">
        <v>5</v>
      </c>
      <c r="L205" s="57">
        <v>43313</v>
      </c>
      <c r="M205" s="57">
        <v>43496</v>
      </c>
      <c r="N205" s="58">
        <f t="shared" si="66"/>
        <v>26.142857142857142</v>
      </c>
      <c r="O205" s="56" t="s">
        <v>18</v>
      </c>
      <c r="P205" s="56">
        <v>5</v>
      </c>
      <c r="Q205" s="52"/>
      <c r="R205" s="59">
        <f t="shared" si="69"/>
        <v>100</v>
      </c>
      <c r="S205" s="60">
        <f t="shared" si="70"/>
        <v>26.142857142857142</v>
      </c>
      <c r="T205" s="60">
        <f t="shared" si="71"/>
        <v>26.142857142857142</v>
      </c>
      <c r="U205" s="60">
        <f t="shared" si="72"/>
        <v>26.142857142857142</v>
      </c>
      <c r="V205" s="61"/>
      <c r="W205" s="62" t="str">
        <f t="shared" si="73"/>
        <v>CUMPLIDO</v>
      </c>
      <c r="X205" s="62" t="str">
        <f t="shared" si="74"/>
        <v/>
      </c>
      <c r="Y205" s="63" t="s">
        <v>1648</v>
      </c>
      <c r="Z205" s="63" t="str">
        <f t="shared" si="68"/>
        <v>H37AF17</v>
      </c>
      <c r="AA205" s="113">
        <f t="shared" si="75"/>
        <v>2</v>
      </c>
      <c r="AB205" s="63" t="str">
        <f t="shared" si="67"/>
        <v>H37AF17 - 2</v>
      </c>
      <c r="AC205" s="37">
        <f t="shared" si="76"/>
        <v>5</v>
      </c>
      <c r="AD205" s="37">
        <f t="shared" si="77"/>
        <v>5</v>
      </c>
      <c r="AE205" s="37" t="str">
        <f t="shared" si="78"/>
        <v>H37AF17.</v>
      </c>
      <c r="AF205" s="37" t="str">
        <f t="shared" si="79"/>
        <v>H37AF17</v>
      </c>
      <c r="AG205" s="42"/>
      <c r="AH205" s="43"/>
      <c r="AI205" s="44"/>
      <c r="AJ205" s="14"/>
      <c r="AK205" s="15"/>
      <c r="AL205" s="15"/>
      <c r="AM205" s="15"/>
      <c r="AN205" s="15"/>
      <c r="AO205" s="15"/>
      <c r="AP205" s="15"/>
    </row>
    <row r="206" spans="1:42" s="23" customFormat="1" ht="300" customHeight="1" x14ac:dyDescent="0.2">
      <c r="A206" s="50">
        <v>142</v>
      </c>
      <c r="B206" s="147">
        <v>205</v>
      </c>
      <c r="C206" s="61"/>
      <c r="D206" s="50" t="s">
        <v>1645</v>
      </c>
      <c r="E206" s="72" t="s">
        <v>23</v>
      </c>
      <c r="F206" s="73" t="s">
        <v>1593</v>
      </c>
      <c r="G206" s="74" t="s">
        <v>1594</v>
      </c>
      <c r="H206" s="74" t="s">
        <v>1595</v>
      </c>
      <c r="I206" s="74" t="s">
        <v>1596</v>
      </c>
      <c r="J206" s="76" t="s">
        <v>1597</v>
      </c>
      <c r="K206" s="76">
        <v>2</v>
      </c>
      <c r="L206" s="57">
        <v>43313</v>
      </c>
      <c r="M206" s="57">
        <v>43676</v>
      </c>
      <c r="N206" s="58">
        <f t="shared" si="66"/>
        <v>51.857142857142854</v>
      </c>
      <c r="O206" s="56" t="s">
        <v>1746</v>
      </c>
      <c r="P206" s="56">
        <v>0</v>
      </c>
      <c r="Q206" s="52"/>
      <c r="R206" s="59">
        <f t="shared" si="69"/>
        <v>0</v>
      </c>
      <c r="S206" s="60">
        <f t="shared" si="70"/>
        <v>0</v>
      </c>
      <c r="T206" s="60">
        <f t="shared" si="71"/>
        <v>0</v>
      </c>
      <c r="U206" s="60">
        <f t="shared" si="72"/>
        <v>51.857142857142854</v>
      </c>
      <c r="V206" s="61"/>
      <c r="W206" s="62" t="str">
        <f t="shared" si="73"/>
        <v>VENCIDO</v>
      </c>
      <c r="X206" s="62" t="str">
        <f t="shared" si="74"/>
        <v>VENCIDO</v>
      </c>
      <c r="Y206" s="63" t="s">
        <v>1648</v>
      </c>
      <c r="Z206" s="63" t="str">
        <f t="shared" si="68"/>
        <v>H38AF17</v>
      </c>
      <c r="AA206" s="113">
        <f t="shared" si="75"/>
        <v>1</v>
      </c>
      <c r="AB206" s="63" t="str">
        <f t="shared" si="67"/>
        <v>H38AF17 - 1</v>
      </c>
      <c r="AC206" s="37">
        <f t="shared" si="76"/>
        <v>1</v>
      </c>
      <c r="AD206" s="37">
        <f t="shared" si="77"/>
        <v>1</v>
      </c>
      <c r="AE206" s="37" t="str">
        <f t="shared" si="78"/>
        <v>H38AF17.</v>
      </c>
      <c r="AF206" s="37" t="str">
        <f t="shared" si="79"/>
        <v>H38AF17</v>
      </c>
      <c r="AG206" s="42"/>
      <c r="AH206" s="43"/>
      <c r="AI206" s="44"/>
      <c r="AJ206" s="14"/>
      <c r="AK206" s="15"/>
      <c r="AL206" s="15"/>
      <c r="AM206" s="15"/>
      <c r="AN206" s="15"/>
      <c r="AO206" s="15"/>
      <c r="AP206" s="15"/>
    </row>
    <row r="207" spans="1:42" s="23" customFormat="1" ht="300" customHeight="1" x14ac:dyDescent="0.2">
      <c r="A207" s="50">
        <v>143</v>
      </c>
      <c r="B207" s="147">
        <v>206</v>
      </c>
      <c r="C207" s="61"/>
      <c r="D207" s="50" t="s">
        <v>1645</v>
      </c>
      <c r="E207" s="72" t="s">
        <v>14</v>
      </c>
      <c r="F207" s="73" t="s">
        <v>1598</v>
      </c>
      <c r="G207" s="74" t="s">
        <v>1599</v>
      </c>
      <c r="H207" s="74" t="s">
        <v>1600</v>
      </c>
      <c r="I207" s="74" t="s">
        <v>1601</v>
      </c>
      <c r="J207" s="76" t="s">
        <v>1602</v>
      </c>
      <c r="K207" s="50">
        <v>2</v>
      </c>
      <c r="L207" s="57">
        <v>43313</v>
      </c>
      <c r="M207" s="57">
        <v>43465</v>
      </c>
      <c r="N207" s="58">
        <f t="shared" si="66"/>
        <v>21.714285714285715</v>
      </c>
      <c r="O207" s="56" t="s">
        <v>1028</v>
      </c>
      <c r="P207" s="52">
        <v>2</v>
      </c>
      <c r="Q207" s="52"/>
      <c r="R207" s="59">
        <f t="shared" si="69"/>
        <v>100</v>
      </c>
      <c r="S207" s="60">
        <f t="shared" si="70"/>
        <v>21.714285714285715</v>
      </c>
      <c r="T207" s="60">
        <f t="shared" si="71"/>
        <v>21.714285714285715</v>
      </c>
      <c r="U207" s="60">
        <f t="shared" si="72"/>
        <v>21.714285714285715</v>
      </c>
      <c r="V207" s="61"/>
      <c r="W207" s="62" t="str">
        <f t="shared" si="73"/>
        <v>CUMPLIDO</v>
      </c>
      <c r="X207" s="62" t="str">
        <f t="shared" si="74"/>
        <v>CUMPLIDO</v>
      </c>
      <c r="Y207" s="63" t="s">
        <v>1648</v>
      </c>
      <c r="Z207" s="63" t="str">
        <f t="shared" si="68"/>
        <v>H39AF17</v>
      </c>
      <c r="AA207" s="113">
        <f t="shared" si="75"/>
        <v>1</v>
      </c>
      <c r="AB207" s="63" t="str">
        <f t="shared" si="67"/>
        <v>H39AF17 - 1</v>
      </c>
      <c r="AC207" s="37">
        <f t="shared" si="76"/>
        <v>5</v>
      </c>
      <c r="AD207" s="37">
        <f t="shared" si="77"/>
        <v>5</v>
      </c>
      <c r="AE207" s="37" t="str">
        <f t="shared" si="78"/>
        <v>H39AF17.</v>
      </c>
      <c r="AF207" s="37" t="str">
        <f t="shared" si="79"/>
        <v>H39AF17</v>
      </c>
      <c r="AG207" s="42"/>
      <c r="AH207" s="43"/>
      <c r="AI207" s="44"/>
      <c r="AJ207" s="14"/>
      <c r="AK207" s="15"/>
      <c r="AL207" s="15"/>
      <c r="AM207" s="15"/>
      <c r="AN207" s="15"/>
      <c r="AO207" s="15"/>
      <c r="AP207" s="15"/>
    </row>
    <row r="208" spans="1:42" s="23" customFormat="1" ht="300" customHeight="1" x14ac:dyDescent="0.2">
      <c r="A208" s="50">
        <v>144</v>
      </c>
      <c r="B208" s="147">
        <v>207</v>
      </c>
      <c r="C208" s="61"/>
      <c r="D208" s="50" t="s">
        <v>1647</v>
      </c>
      <c r="E208" s="72" t="s">
        <v>14</v>
      </c>
      <c r="F208" s="73" t="s">
        <v>1603</v>
      </c>
      <c r="G208" s="74" t="s">
        <v>1604</v>
      </c>
      <c r="H208" s="74" t="s">
        <v>1605</v>
      </c>
      <c r="I208" s="74" t="s">
        <v>1606</v>
      </c>
      <c r="J208" s="76" t="s">
        <v>1607</v>
      </c>
      <c r="K208" s="50">
        <v>3</v>
      </c>
      <c r="L208" s="57">
        <v>43313</v>
      </c>
      <c r="M208" s="57">
        <v>43496</v>
      </c>
      <c r="N208" s="58">
        <f t="shared" si="66"/>
        <v>26.142857142857142</v>
      </c>
      <c r="O208" s="56" t="s">
        <v>1776</v>
      </c>
      <c r="P208" s="52">
        <v>1.9999</v>
      </c>
      <c r="Q208" s="52"/>
      <c r="R208" s="59">
        <f t="shared" si="69"/>
        <v>66.663333333333327</v>
      </c>
      <c r="S208" s="60">
        <f t="shared" si="70"/>
        <v>17.427699999999998</v>
      </c>
      <c r="T208" s="60">
        <f t="shared" si="71"/>
        <v>17.427699999999998</v>
      </c>
      <c r="U208" s="60">
        <f t="shared" si="72"/>
        <v>26.142857142857142</v>
      </c>
      <c r="V208" s="61"/>
      <c r="W208" s="62" t="str">
        <f t="shared" si="73"/>
        <v>VENCIDO</v>
      </c>
      <c r="X208" s="62" t="str">
        <f t="shared" si="74"/>
        <v>VENCIDO</v>
      </c>
      <c r="Y208" s="63" t="s">
        <v>1648</v>
      </c>
      <c r="Z208" s="63" t="str">
        <f t="shared" si="68"/>
        <v>H43AF17</v>
      </c>
      <c r="AA208" s="113">
        <f t="shared" si="75"/>
        <v>1</v>
      </c>
      <c r="AB208" s="63" t="str">
        <f t="shared" si="67"/>
        <v>H43AF17 - 1</v>
      </c>
      <c r="AC208" s="37">
        <f t="shared" si="76"/>
        <v>1</v>
      </c>
      <c r="AD208" s="37">
        <f t="shared" si="77"/>
        <v>1</v>
      </c>
      <c r="AE208" s="37" t="str">
        <f t="shared" si="78"/>
        <v>H43AF17.</v>
      </c>
      <c r="AF208" s="37" t="str">
        <f t="shared" si="79"/>
        <v>H43AF17</v>
      </c>
      <c r="AG208" s="42"/>
      <c r="AH208" s="43"/>
      <c r="AI208" s="44"/>
      <c r="AJ208" s="14"/>
      <c r="AK208" s="15"/>
      <c r="AL208" s="15"/>
      <c r="AM208" s="15"/>
      <c r="AN208" s="15"/>
      <c r="AO208" s="15"/>
      <c r="AP208" s="15"/>
    </row>
    <row r="209" spans="1:42" s="23" customFormat="1" ht="300" customHeight="1" x14ac:dyDescent="0.2">
      <c r="A209" s="50">
        <v>145</v>
      </c>
      <c r="B209" s="147">
        <v>208</v>
      </c>
      <c r="C209" s="61"/>
      <c r="D209" s="50" t="s">
        <v>1645</v>
      </c>
      <c r="E209" s="72" t="s">
        <v>14</v>
      </c>
      <c r="F209" s="73" t="s">
        <v>1608</v>
      </c>
      <c r="G209" s="74" t="s">
        <v>1609</v>
      </c>
      <c r="H209" s="74" t="s">
        <v>1610</v>
      </c>
      <c r="I209" s="74" t="s">
        <v>1611</v>
      </c>
      <c r="J209" s="76" t="s">
        <v>656</v>
      </c>
      <c r="K209" s="50">
        <v>2</v>
      </c>
      <c r="L209" s="57">
        <v>43313</v>
      </c>
      <c r="M209" s="57">
        <v>43677</v>
      </c>
      <c r="N209" s="58">
        <f t="shared" si="66"/>
        <v>52</v>
      </c>
      <c r="O209" s="56" t="s">
        <v>1028</v>
      </c>
      <c r="P209" s="52">
        <v>2</v>
      </c>
      <c r="Q209" s="52"/>
      <c r="R209" s="59">
        <f t="shared" si="69"/>
        <v>100</v>
      </c>
      <c r="S209" s="60">
        <f t="shared" si="70"/>
        <v>52</v>
      </c>
      <c r="T209" s="60">
        <f t="shared" si="71"/>
        <v>52</v>
      </c>
      <c r="U209" s="60">
        <f t="shared" si="72"/>
        <v>52</v>
      </c>
      <c r="V209" s="61"/>
      <c r="W209" s="62" t="str">
        <f t="shared" si="73"/>
        <v>CUMPLIDO</v>
      </c>
      <c r="X209" s="62" t="str">
        <f t="shared" si="74"/>
        <v>CUMPLIDO</v>
      </c>
      <c r="Y209" s="63" t="s">
        <v>1648</v>
      </c>
      <c r="Z209" s="63" t="str">
        <f t="shared" si="68"/>
        <v>H44AF17</v>
      </c>
      <c r="AA209" s="113">
        <f t="shared" si="75"/>
        <v>1</v>
      </c>
      <c r="AB209" s="63" t="str">
        <f t="shared" si="67"/>
        <v>H44AF17 - 1</v>
      </c>
      <c r="AC209" s="37">
        <f t="shared" si="76"/>
        <v>5</v>
      </c>
      <c r="AD209" s="37">
        <f t="shared" si="77"/>
        <v>5</v>
      </c>
      <c r="AE209" s="37" t="str">
        <f t="shared" si="78"/>
        <v>H44AF17.</v>
      </c>
      <c r="AF209" s="37" t="str">
        <f t="shared" si="79"/>
        <v>H44AF17</v>
      </c>
      <c r="AG209" s="42"/>
      <c r="AH209" s="43"/>
      <c r="AI209" s="44"/>
      <c r="AJ209" s="14"/>
      <c r="AK209" s="15"/>
      <c r="AL209" s="15"/>
      <c r="AM209" s="15"/>
      <c r="AN209" s="15"/>
      <c r="AO209" s="15"/>
      <c r="AP209" s="15"/>
    </row>
    <row r="210" spans="1:42" s="23" customFormat="1" ht="300" customHeight="1" x14ac:dyDescent="0.2">
      <c r="A210" s="50">
        <v>146</v>
      </c>
      <c r="B210" s="147">
        <v>209</v>
      </c>
      <c r="C210" s="61"/>
      <c r="D210" s="50" t="s">
        <v>1440</v>
      </c>
      <c r="E210" s="72" t="s">
        <v>1643</v>
      </c>
      <c r="F210" s="73" t="s">
        <v>1612</v>
      </c>
      <c r="G210" s="74" t="s">
        <v>1613</v>
      </c>
      <c r="H210" s="73" t="s">
        <v>1692</v>
      </c>
      <c r="I210" s="73" t="s">
        <v>1693</v>
      </c>
      <c r="J210" s="50" t="s">
        <v>46</v>
      </c>
      <c r="K210" s="50">
        <v>4</v>
      </c>
      <c r="L210" s="57">
        <v>43313</v>
      </c>
      <c r="M210" s="57">
        <v>43677</v>
      </c>
      <c r="N210" s="58">
        <f t="shared" si="66"/>
        <v>52</v>
      </c>
      <c r="O210" s="56" t="s">
        <v>13</v>
      </c>
      <c r="P210" s="56">
        <v>0</v>
      </c>
      <c r="Q210" s="52" t="s">
        <v>1998</v>
      </c>
      <c r="R210" s="59">
        <f t="shared" si="69"/>
        <v>0</v>
      </c>
      <c r="S210" s="60">
        <f t="shared" si="70"/>
        <v>0</v>
      </c>
      <c r="T210" s="60">
        <f t="shared" si="71"/>
        <v>0</v>
      </c>
      <c r="U210" s="60">
        <f t="shared" si="72"/>
        <v>52</v>
      </c>
      <c r="V210" s="61"/>
      <c r="W210" s="62" t="str">
        <f t="shared" si="73"/>
        <v>VENCIDO</v>
      </c>
      <c r="X210" s="62" t="str">
        <f t="shared" si="74"/>
        <v>VENCIDO</v>
      </c>
      <c r="Y210" s="63" t="s">
        <v>1648</v>
      </c>
      <c r="Z210" s="63" t="str">
        <f t="shared" si="68"/>
        <v>H48AF17</v>
      </c>
      <c r="AA210" s="113">
        <f t="shared" si="75"/>
        <v>1</v>
      </c>
      <c r="AB210" s="63" t="str">
        <f t="shared" si="67"/>
        <v>H48AF17 - 1</v>
      </c>
      <c r="AC210" s="37">
        <f t="shared" si="76"/>
        <v>1</v>
      </c>
      <c r="AD210" s="37">
        <f t="shared" si="77"/>
        <v>1</v>
      </c>
      <c r="AE210" s="37" t="str">
        <f t="shared" si="78"/>
        <v>H48AF17.</v>
      </c>
      <c r="AF210" s="37" t="str">
        <f t="shared" si="79"/>
        <v>H48AF17</v>
      </c>
      <c r="AG210" s="42"/>
      <c r="AH210" s="43"/>
      <c r="AI210" s="44"/>
      <c r="AJ210" s="14"/>
      <c r="AK210" s="15"/>
      <c r="AL210" s="15"/>
      <c r="AM210" s="15"/>
      <c r="AN210" s="15"/>
      <c r="AO210" s="15"/>
      <c r="AP210" s="15"/>
    </row>
    <row r="211" spans="1:42" s="23" customFormat="1" ht="300" customHeight="1" x14ac:dyDescent="0.2">
      <c r="A211" s="50">
        <v>147</v>
      </c>
      <c r="B211" s="147">
        <v>210</v>
      </c>
      <c r="C211" s="61"/>
      <c r="D211" s="50" t="s">
        <v>1647</v>
      </c>
      <c r="E211" s="72" t="s">
        <v>19</v>
      </c>
      <c r="F211" s="73" t="s">
        <v>1614</v>
      </c>
      <c r="G211" s="74" t="s">
        <v>1615</v>
      </c>
      <c r="H211" s="74" t="s">
        <v>1616</v>
      </c>
      <c r="I211" s="74" t="s">
        <v>1617</v>
      </c>
      <c r="J211" s="76" t="s">
        <v>1618</v>
      </c>
      <c r="K211" s="50">
        <v>1</v>
      </c>
      <c r="L211" s="57">
        <v>43313</v>
      </c>
      <c r="M211" s="57">
        <v>43555</v>
      </c>
      <c r="N211" s="58">
        <f t="shared" si="66"/>
        <v>34.571428571428569</v>
      </c>
      <c r="O211" s="56" t="s">
        <v>1028</v>
      </c>
      <c r="P211" s="52">
        <v>0.5</v>
      </c>
      <c r="Q211" s="52"/>
      <c r="R211" s="59">
        <f t="shared" si="69"/>
        <v>50</v>
      </c>
      <c r="S211" s="60">
        <f t="shared" si="70"/>
        <v>17.285714285714285</v>
      </c>
      <c r="T211" s="60">
        <f t="shared" si="71"/>
        <v>17.285714285714285</v>
      </c>
      <c r="U211" s="60">
        <f t="shared" si="72"/>
        <v>34.571428571428569</v>
      </c>
      <c r="V211" s="61"/>
      <c r="W211" s="62" t="str">
        <f t="shared" si="73"/>
        <v>VENCIDO</v>
      </c>
      <c r="X211" s="62" t="str">
        <f t="shared" si="74"/>
        <v>VENCIDO</v>
      </c>
      <c r="Y211" s="63" t="s">
        <v>1648</v>
      </c>
      <c r="Z211" s="63" t="str">
        <f t="shared" si="68"/>
        <v>H49AF17</v>
      </c>
      <c r="AA211" s="113">
        <f t="shared" si="75"/>
        <v>1</v>
      </c>
      <c r="AB211" s="63" t="str">
        <f t="shared" si="67"/>
        <v>H49AF17 - 1</v>
      </c>
      <c r="AC211" s="37">
        <f t="shared" si="76"/>
        <v>1</v>
      </c>
      <c r="AD211" s="37">
        <f t="shared" si="77"/>
        <v>1</v>
      </c>
      <c r="AE211" s="37" t="str">
        <f t="shared" si="78"/>
        <v>H49AF17.</v>
      </c>
      <c r="AF211" s="37" t="str">
        <f t="shared" si="79"/>
        <v>H49AF17</v>
      </c>
      <c r="AG211" s="42"/>
      <c r="AH211" s="43"/>
      <c r="AI211" s="44"/>
      <c r="AJ211" s="14"/>
      <c r="AK211" s="15"/>
      <c r="AL211" s="15"/>
      <c r="AM211" s="15"/>
      <c r="AN211" s="15"/>
      <c r="AO211" s="15"/>
      <c r="AP211" s="15"/>
    </row>
    <row r="212" spans="1:42" s="23" customFormat="1" ht="300" customHeight="1" x14ac:dyDescent="0.2">
      <c r="A212" s="50">
        <v>148</v>
      </c>
      <c r="B212" s="147">
        <v>211</v>
      </c>
      <c r="C212" s="61"/>
      <c r="D212" s="50" t="s">
        <v>1439</v>
      </c>
      <c r="E212" s="72" t="s">
        <v>14</v>
      </c>
      <c r="F212" s="73" t="s">
        <v>1619</v>
      </c>
      <c r="G212" s="74" t="s">
        <v>1620</v>
      </c>
      <c r="H212" s="73" t="s">
        <v>1621</v>
      </c>
      <c r="I212" s="73" t="s">
        <v>1622</v>
      </c>
      <c r="J212" s="50" t="s">
        <v>1623</v>
      </c>
      <c r="K212" s="50">
        <v>1</v>
      </c>
      <c r="L212" s="57">
        <v>43313</v>
      </c>
      <c r="M212" s="57">
        <v>43555</v>
      </c>
      <c r="N212" s="58">
        <f t="shared" si="66"/>
        <v>34.571428571428569</v>
      </c>
      <c r="O212" s="56" t="s">
        <v>1028</v>
      </c>
      <c r="P212" s="56">
        <v>0</v>
      </c>
      <c r="Q212" s="52"/>
      <c r="R212" s="59">
        <f t="shared" si="69"/>
        <v>0</v>
      </c>
      <c r="S212" s="60">
        <f t="shared" si="70"/>
        <v>0</v>
      </c>
      <c r="T212" s="60">
        <f t="shared" si="71"/>
        <v>0</v>
      </c>
      <c r="U212" s="60">
        <f t="shared" si="72"/>
        <v>34.571428571428569</v>
      </c>
      <c r="V212" s="61"/>
      <c r="W212" s="62" t="str">
        <f t="shared" si="73"/>
        <v>VENCIDO</v>
      </c>
      <c r="X212" s="62" t="str">
        <f t="shared" si="74"/>
        <v>VENCIDO</v>
      </c>
      <c r="Y212" s="63" t="s">
        <v>1648</v>
      </c>
      <c r="Z212" s="63" t="str">
        <f t="shared" si="68"/>
        <v>H51AF17</v>
      </c>
      <c r="AA212" s="113">
        <f t="shared" si="75"/>
        <v>1</v>
      </c>
      <c r="AB212" s="63" t="str">
        <f t="shared" si="67"/>
        <v>H51AF17 - 1</v>
      </c>
      <c r="AC212" s="37">
        <f t="shared" si="76"/>
        <v>1</v>
      </c>
      <c r="AD212" s="37">
        <f t="shared" si="77"/>
        <v>1</v>
      </c>
      <c r="AE212" s="37" t="str">
        <f t="shared" si="78"/>
        <v>H51AF17.</v>
      </c>
      <c r="AF212" s="37" t="str">
        <f t="shared" si="79"/>
        <v>H51AF17</v>
      </c>
      <c r="AG212" s="42"/>
      <c r="AH212" s="43"/>
      <c r="AI212" s="44"/>
      <c r="AJ212" s="14"/>
      <c r="AK212" s="15"/>
      <c r="AL212" s="15"/>
      <c r="AM212" s="15"/>
      <c r="AN212" s="15"/>
      <c r="AO212" s="15"/>
      <c r="AP212" s="15"/>
    </row>
    <row r="213" spans="1:42" s="23" customFormat="1" ht="300" customHeight="1" x14ac:dyDescent="0.2">
      <c r="A213" s="50">
        <v>149</v>
      </c>
      <c r="B213" s="147">
        <v>212</v>
      </c>
      <c r="C213" s="61"/>
      <c r="D213" s="50" t="s">
        <v>1440</v>
      </c>
      <c r="E213" s="72" t="s">
        <v>14</v>
      </c>
      <c r="F213" s="73" t="s">
        <v>1624</v>
      </c>
      <c r="G213" s="74" t="s">
        <v>1625</v>
      </c>
      <c r="H213" s="74" t="s">
        <v>1626</v>
      </c>
      <c r="I213" s="74" t="s">
        <v>1622</v>
      </c>
      <c r="J213" s="76" t="s">
        <v>1623</v>
      </c>
      <c r="K213" s="50">
        <v>1</v>
      </c>
      <c r="L213" s="57">
        <v>43313</v>
      </c>
      <c r="M213" s="57">
        <v>43555</v>
      </c>
      <c r="N213" s="58">
        <f t="shared" si="66"/>
        <v>34.571428571428569</v>
      </c>
      <c r="O213" s="56" t="s">
        <v>1028</v>
      </c>
      <c r="P213" s="56">
        <v>0</v>
      </c>
      <c r="Q213" s="52"/>
      <c r="R213" s="59">
        <f t="shared" si="69"/>
        <v>0</v>
      </c>
      <c r="S213" s="60">
        <f t="shared" si="70"/>
        <v>0</v>
      </c>
      <c r="T213" s="60">
        <f t="shared" si="71"/>
        <v>0</v>
      </c>
      <c r="U213" s="60">
        <f t="shared" si="72"/>
        <v>34.571428571428569</v>
      </c>
      <c r="V213" s="61"/>
      <c r="W213" s="62" t="str">
        <f t="shared" si="73"/>
        <v>VENCIDO</v>
      </c>
      <c r="X213" s="62" t="str">
        <f t="shared" si="74"/>
        <v>VENCIDO</v>
      </c>
      <c r="Y213" s="63" t="s">
        <v>1648</v>
      </c>
      <c r="Z213" s="63" t="str">
        <f t="shared" si="68"/>
        <v>H52AF17</v>
      </c>
      <c r="AA213" s="113">
        <f t="shared" si="75"/>
        <v>1</v>
      </c>
      <c r="AB213" s="63" t="str">
        <f t="shared" si="67"/>
        <v>H52AF17 - 1</v>
      </c>
      <c r="AC213" s="37">
        <f t="shared" si="76"/>
        <v>1</v>
      </c>
      <c r="AD213" s="37">
        <f t="shared" si="77"/>
        <v>1</v>
      </c>
      <c r="AE213" s="37" t="str">
        <f t="shared" si="78"/>
        <v>H52AF17.</v>
      </c>
      <c r="AF213" s="37" t="str">
        <f t="shared" si="79"/>
        <v>H52AF17</v>
      </c>
      <c r="AG213" s="42"/>
      <c r="AH213" s="43"/>
      <c r="AI213" s="44"/>
      <c r="AJ213" s="14"/>
      <c r="AK213" s="15"/>
      <c r="AL213" s="15"/>
      <c r="AM213" s="15"/>
      <c r="AN213" s="15"/>
      <c r="AO213" s="15"/>
      <c r="AP213" s="15"/>
    </row>
    <row r="214" spans="1:42" s="23" customFormat="1" ht="300" customHeight="1" x14ac:dyDescent="0.2">
      <c r="A214" s="50">
        <v>150</v>
      </c>
      <c r="B214" s="147">
        <v>213</v>
      </c>
      <c r="C214" s="61"/>
      <c r="D214" s="50" t="s">
        <v>1439</v>
      </c>
      <c r="E214" s="72" t="s">
        <v>353</v>
      </c>
      <c r="F214" s="73" t="s">
        <v>1627</v>
      </c>
      <c r="G214" s="74" t="s">
        <v>1628</v>
      </c>
      <c r="H214" s="74" t="s">
        <v>1629</v>
      </c>
      <c r="I214" s="74" t="s">
        <v>1630</v>
      </c>
      <c r="J214" s="76" t="s">
        <v>46</v>
      </c>
      <c r="K214" s="50">
        <v>4</v>
      </c>
      <c r="L214" s="57">
        <v>43313</v>
      </c>
      <c r="M214" s="57">
        <v>43677</v>
      </c>
      <c r="N214" s="58">
        <f t="shared" si="66"/>
        <v>52</v>
      </c>
      <c r="O214" s="56" t="s">
        <v>1028</v>
      </c>
      <c r="P214" s="56">
        <v>0</v>
      </c>
      <c r="Q214" s="52"/>
      <c r="R214" s="59">
        <f t="shared" si="69"/>
        <v>0</v>
      </c>
      <c r="S214" s="60">
        <f t="shared" si="70"/>
        <v>0</v>
      </c>
      <c r="T214" s="60">
        <f t="shared" si="71"/>
        <v>0</v>
      </c>
      <c r="U214" s="60">
        <f t="shared" si="72"/>
        <v>52</v>
      </c>
      <c r="V214" s="61"/>
      <c r="W214" s="62" t="str">
        <f t="shared" si="73"/>
        <v>VENCIDO</v>
      </c>
      <c r="X214" s="62" t="str">
        <f t="shared" si="74"/>
        <v>VENCIDO</v>
      </c>
      <c r="Y214" s="63" t="s">
        <v>1648</v>
      </c>
      <c r="Z214" s="63" t="str">
        <f t="shared" si="68"/>
        <v>H53AF17</v>
      </c>
      <c r="AA214" s="113">
        <f t="shared" si="75"/>
        <v>1</v>
      </c>
      <c r="AB214" s="63" t="str">
        <f t="shared" si="67"/>
        <v>H53AF17 - 1</v>
      </c>
      <c r="AC214" s="37">
        <f t="shared" si="76"/>
        <v>1</v>
      </c>
      <c r="AD214" s="37">
        <f t="shared" si="77"/>
        <v>1</v>
      </c>
      <c r="AE214" s="37" t="str">
        <f t="shared" si="78"/>
        <v>H53AF17.</v>
      </c>
      <c r="AF214" s="37" t="str">
        <f t="shared" si="79"/>
        <v>H53AF17</v>
      </c>
      <c r="AG214" s="42"/>
      <c r="AH214" s="43"/>
      <c r="AI214" s="44"/>
      <c r="AJ214" s="14"/>
      <c r="AK214" s="15"/>
      <c r="AL214" s="15"/>
      <c r="AM214" s="15"/>
      <c r="AN214" s="15"/>
      <c r="AO214" s="15"/>
      <c r="AP214" s="15"/>
    </row>
    <row r="215" spans="1:42" s="23" customFormat="1" ht="300" customHeight="1" x14ac:dyDescent="0.2">
      <c r="A215" s="50">
        <v>151</v>
      </c>
      <c r="B215" s="147">
        <v>214</v>
      </c>
      <c r="C215" s="61"/>
      <c r="D215" s="50" t="s">
        <v>1439</v>
      </c>
      <c r="E215" s="72" t="s">
        <v>353</v>
      </c>
      <c r="F215" s="73" t="s">
        <v>1631</v>
      </c>
      <c r="G215" s="74" t="s">
        <v>1632</v>
      </c>
      <c r="H215" s="74" t="s">
        <v>1629</v>
      </c>
      <c r="I215" s="74" t="s">
        <v>1630</v>
      </c>
      <c r="J215" s="76" t="s">
        <v>46</v>
      </c>
      <c r="K215" s="50">
        <v>4</v>
      </c>
      <c r="L215" s="57">
        <v>43313</v>
      </c>
      <c r="M215" s="57">
        <v>43677</v>
      </c>
      <c r="N215" s="58">
        <f t="shared" si="66"/>
        <v>52</v>
      </c>
      <c r="O215" s="56" t="s">
        <v>1028</v>
      </c>
      <c r="P215" s="56">
        <v>0</v>
      </c>
      <c r="Q215" s="52"/>
      <c r="R215" s="59">
        <f t="shared" si="69"/>
        <v>0</v>
      </c>
      <c r="S215" s="60">
        <f t="shared" si="70"/>
        <v>0</v>
      </c>
      <c r="T215" s="60">
        <f t="shared" si="71"/>
        <v>0</v>
      </c>
      <c r="U215" s="60">
        <f t="shared" si="72"/>
        <v>52</v>
      </c>
      <c r="V215" s="61"/>
      <c r="W215" s="62" t="str">
        <f t="shared" si="73"/>
        <v>VENCIDO</v>
      </c>
      <c r="X215" s="62" t="str">
        <f t="shared" si="74"/>
        <v>VENCIDO</v>
      </c>
      <c r="Y215" s="63" t="s">
        <v>1648</v>
      </c>
      <c r="Z215" s="63" t="str">
        <f t="shared" si="68"/>
        <v>H54AF17</v>
      </c>
      <c r="AA215" s="113">
        <f t="shared" si="75"/>
        <v>1</v>
      </c>
      <c r="AB215" s="63" t="str">
        <f t="shared" si="67"/>
        <v>H54AF17 - 1</v>
      </c>
      <c r="AC215" s="37">
        <f t="shared" si="76"/>
        <v>1</v>
      </c>
      <c r="AD215" s="37">
        <f t="shared" si="77"/>
        <v>1</v>
      </c>
      <c r="AE215" s="37" t="str">
        <f t="shared" si="78"/>
        <v>H54AF17.</v>
      </c>
      <c r="AF215" s="37" t="str">
        <f t="shared" si="79"/>
        <v>H54AF17</v>
      </c>
      <c r="AG215" s="42"/>
      <c r="AH215" s="43"/>
      <c r="AI215" s="44"/>
      <c r="AJ215" s="14"/>
      <c r="AK215" s="15"/>
      <c r="AL215" s="15"/>
      <c r="AM215" s="15"/>
      <c r="AN215" s="15"/>
      <c r="AO215" s="15"/>
      <c r="AP215" s="15"/>
    </row>
    <row r="216" spans="1:42" s="23" customFormat="1" ht="300" customHeight="1" x14ac:dyDescent="0.2">
      <c r="A216" s="50">
        <v>152</v>
      </c>
      <c r="B216" s="147">
        <v>215</v>
      </c>
      <c r="C216" s="61"/>
      <c r="D216" s="50" t="s">
        <v>1644</v>
      </c>
      <c r="E216" s="72" t="s">
        <v>372</v>
      </c>
      <c r="F216" s="73" t="s">
        <v>1716</v>
      </c>
      <c r="G216" s="74" t="s">
        <v>1633</v>
      </c>
      <c r="H216" s="74" t="s">
        <v>1634</v>
      </c>
      <c r="I216" s="74" t="s">
        <v>1635</v>
      </c>
      <c r="J216" s="76" t="s">
        <v>656</v>
      </c>
      <c r="K216" s="78">
        <v>2</v>
      </c>
      <c r="L216" s="57">
        <v>43313</v>
      </c>
      <c r="M216" s="57">
        <v>43646</v>
      </c>
      <c r="N216" s="58">
        <f t="shared" si="66"/>
        <v>47.571428571428569</v>
      </c>
      <c r="O216" s="56" t="s">
        <v>1997</v>
      </c>
      <c r="P216" s="56">
        <v>0</v>
      </c>
      <c r="Q216" s="52"/>
      <c r="R216" s="59">
        <f t="shared" si="69"/>
        <v>0</v>
      </c>
      <c r="S216" s="60">
        <f t="shared" si="70"/>
        <v>0</v>
      </c>
      <c r="T216" s="60">
        <f t="shared" si="71"/>
        <v>0</v>
      </c>
      <c r="U216" s="60">
        <f t="shared" si="72"/>
        <v>47.571428571428569</v>
      </c>
      <c r="V216" s="61"/>
      <c r="W216" s="62" t="str">
        <f t="shared" si="73"/>
        <v>VENCIDO</v>
      </c>
      <c r="X216" s="62" t="str">
        <f t="shared" si="74"/>
        <v>VENCIDO</v>
      </c>
      <c r="Y216" s="63" t="s">
        <v>1648</v>
      </c>
      <c r="Z216" s="63" t="str">
        <f t="shared" si="68"/>
        <v>H56AF17</v>
      </c>
      <c r="AA216" s="113">
        <f t="shared" si="75"/>
        <v>1</v>
      </c>
      <c r="AB216" s="63" t="str">
        <f t="shared" si="67"/>
        <v>H56AF17 - 1</v>
      </c>
      <c r="AC216" s="37">
        <f t="shared" si="76"/>
        <v>1</v>
      </c>
      <c r="AD216" s="37">
        <f t="shared" si="77"/>
        <v>1</v>
      </c>
      <c r="AE216" s="37" t="str">
        <f t="shared" si="78"/>
        <v>H56AF17.</v>
      </c>
      <c r="AF216" s="37" t="str">
        <f t="shared" si="79"/>
        <v>H56AF17</v>
      </c>
      <c r="AG216" s="42"/>
      <c r="AH216" s="43"/>
      <c r="AI216" s="44"/>
      <c r="AJ216" s="14"/>
      <c r="AK216" s="15"/>
      <c r="AL216" s="15"/>
      <c r="AM216" s="15"/>
      <c r="AN216" s="15"/>
      <c r="AO216" s="15"/>
      <c r="AP216" s="15"/>
    </row>
    <row r="217" spans="1:42" s="23" customFormat="1" ht="300" customHeight="1" x14ac:dyDescent="0.2">
      <c r="A217" s="50">
        <v>153</v>
      </c>
      <c r="B217" s="147">
        <v>216</v>
      </c>
      <c r="C217" s="61"/>
      <c r="D217" s="50" t="s">
        <v>1644</v>
      </c>
      <c r="E217" s="72" t="s">
        <v>372</v>
      </c>
      <c r="F217" s="73" t="s">
        <v>1636</v>
      </c>
      <c r="G217" s="74" t="s">
        <v>1637</v>
      </c>
      <c r="H217" s="74" t="s">
        <v>1634</v>
      </c>
      <c r="I217" s="74" t="s">
        <v>1635</v>
      </c>
      <c r="J217" s="76" t="s">
        <v>656</v>
      </c>
      <c r="K217" s="78">
        <v>2</v>
      </c>
      <c r="L217" s="57">
        <v>43313</v>
      </c>
      <c r="M217" s="57">
        <v>43646</v>
      </c>
      <c r="N217" s="58">
        <f t="shared" si="66"/>
        <v>47.571428571428569</v>
      </c>
      <c r="O217" s="56" t="s">
        <v>1997</v>
      </c>
      <c r="P217" s="56">
        <v>0</v>
      </c>
      <c r="Q217" s="52"/>
      <c r="R217" s="59">
        <f t="shared" si="69"/>
        <v>0</v>
      </c>
      <c r="S217" s="60">
        <f t="shared" si="70"/>
        <v>0</v>
      </c>
      <c r="T217" s="60">
        <f t="shared" si="71"/>
        <v>0</v>
      </c>
      <c r="U217" s="60">
        <f t="shared" si="72"/>
        <v>47.571428571428569</v>
      </c>
      <c r="V217" s="61"/>
      <c r="W217" s="62" t="str">
        <f t="shared" si="73"/>
        <v>VENCIDO</v>
      </c>
      <c r="X217" s="62" t="str">
        <f t="shared" si="74"/>
        <v>VENCIDO</v>
      </c>
      <c r="Y217" s="63" t="s">
        <v>1648</v>
      </c>
      <c r="Z217" s="63" t="str">
        <f t="shared" si="68"/>
        <v>H57AF17</v>
      </c>
      <c r="AA217" s="113">
        <f t="shared" si="75"/>
        <v>1</v>
      </c>
      <c r="AB217" s="63" t="str">
        <f t="shared" si="67"/>
        <v>H57AF17 - 1</v>
      </c>
      <c r="AC217" s="37">
        <f t="shared" si="76"/>
        <v>1</v>
      </c>
      <c r="AD217" s="37">
        <f t="shared" si="77"/>
        <v>1</v>
      </c>
      <c r="AE217" s="37" t="str">
        <f t="shared" si="78"/>
        <v>H57AF17.</v>
      </c>
      <c r="AF217" s="37" t="str">
        <f t="shared" si="79"/>
        <v>H57AF17</v>
      </c>
      <c r="AG217" s="42"/>
      <c r="AH217" s="43"/>
      <c r="AI217" s="44"/>
      <c r="AJ217" s="14"/>
      <c r="AK217" s="15"/>
      <c r="AL217" s="15"/>
      <c r="AM217" s="15"/>
      <c r="AN217" s="15"/>
      <c r="AO217" s="15"/>
      <c r="AP217" s="15"/>
    </row>
    <row r="218" spans="1:42" s="23" customFormat="1" ht="300" customHeight="1" x14ac:dyDescent="0.2">
      <c r="A218" s="50">
        <v>154</v>
      </c>
      <c r="B218" s="147">
        <v>217</v>
      </c>
      <c r="C218" s="61"/>
      <c r="D218" s="50" t="s">
        <v>1645</v>
      </c>
      <c r="E218" s="72" t="s">
        <v>14</v>
      </c>
      <c r="F218" s="73" t="s">
        <v>1638</v>
      </c>
      <c r="G218" s="74" t="s">
        <v>1639</v>
      </c>
      <c r="H218" s="74" t="s">
        <v>1640</v>
      </c>
      <c r="I218" s="74" t="s">
        <v>1641</v>
      </c>
      <c r="J218" s="76" t="s">
        <v>17</v>
      </c>
      <c r="K218" s="50">
        <v>4</v>
      </c>
      <c r="L218" s="57">
        <v>43313</v>
      </c>
      <c r="M218" s="57">
        <v>43677</v>
      </c>
      <c r="N218" s="58">
        <f t="shared" si="66"/>
        <v>52</v>
      </c>
      <c r="O218" s="56" t="s">
        <v>18</v>
      </c>
      <c r="P218" s="56">
        <v>2</v>
      </c>
      <c r="Q218" s="52"/>
      <c r="R218" s="59">
        <f t="shared" si="69"/>
        <v>50</v>
      </c>
      <c r="S218" s="60">
        <f t="shared" si="70"/>
        <v>26</v>
      </c>
      <c r="T218" s="60">
        <f t="shared" si="71"/>
        <v>26</v>
      </c>
      <c r="U218" s="60">
        <f t="shared" si="72"/>
        <v>52</v>
      </c>
      <c r="V218" s="61"/>
      <c r="W218" s="62" t="str">
        <f t="shared" si="73"/>
        <v>VENCIDO</v>
      </c>
      <c r="X218" s="62" t="str">
        <f t="shared" si="74"/>
        <v>VENCIDO</v>
      </c>
      <c r="Y218" s="63" t="s">
        <v>1648</v>
      </c>
      <c r="Z218" s="63" t="str">
        <f t="shared" si="68"/>
        <v>H58AF17</v>
      </c>
      <c r="AA218" s="113">
        <f t="shared" si="75"/>
        <v>1</v>
      </c>
      <c r="AB218" s="63" t="str">
        <f t="shared" si="67"/>
        <v>H58AF17 - 1</v>
      </c>
      <c r="AC218" s="37">
        <f t="shared" si="76"/>
        <v>1</v>
      </c>
      <c r="AD218" s="37">
        <f t="shared" si="77"/>
        <v>1</v>
      </c>
      <c r="AE218" s="37" t="str">
        <f t="shared" si="78"/>
        <v>H58AF17.</v>
      </c>
      <c r="AF218" s="37" t="str">
        <f t="shared" si="79"/>
        <v>H58AF17</v>
      </c>
      <c r="AG218" s="42"/>
      <c r="AH218" s="43"/>
      <c r="AI218" s="44"/>
      <c r="AJ218" s="14"/>
      <c r="AK218" s="15"/>
      <c r="AL218" s="15"/>
      <c r="AM218" s="15"/>
      <c r="AN218" s="15"/>
      <c r="AO218" s="15"/>
      <c r="AP218" s="15"/>
    </row>
    <row r="219" spans="1:42" s="8" customFormat="1" ht="300" customHeight="1" x14ac:dyDescent="0.2">
      <c r="A219" s="50">
        <v>155</v>
      </c>
      <c r="B219" s="147">
        <v>218</v>
      </c>
      <c r="C219" s="61"/>
      <c r="D219" s="50" t="s">
        <v>1439</v>
      </c>
      <c r="E219" s="56" t="s">
        <v>92</v>
      </c>
      <c r="F219" s="55" t="s">
        <v>1451</v>
      </c>
      <c r="G219" s="55" t="s">
        <v>1432</v>
      </c>
      <c r="H219" s="55" t="s">
        <v>1452</v>
      </c>
      <c r="I219" s="55" t="s">
        <v>1454</v>
      </c>
      <c r="J219" s="56" t="s">
        <v>17</v>
      </c>
      <c r="K219" s="56">
        <v>4</v>
      </c>
      <c r="L219" s="57">
        <v>43122</v>
      </c>
      <c r="M219" s="57">
        <v>43485</v>
      </c>
      <c r="N219" s="58">
        <f t="shared" ref="N219:N223" si="80">(+M219-L219)/7</f>
        <v>51.857142857142854</v>
      </c>
      <c r="O219" s="56" t="s">
        <v>1445</v>
      </c>
      <c r="P219" s="79">
        <v>2.9</v>
      </c>
      <c r="Q219" s="56"/>
      <c r="R219" s="59">
        <f t="shared" si="69"/>
        <v>72.5</v>
      </c>
      <c r="S219" s="60">
        <f t="shared" si="70"/>
        <v>37.596428571428568</v>
      </c>
      <c r="T219" s="60">
        <f t="shared" si="71"/>
        <v>37.596428571428568</v>
      </c>
      <c r="U219" s="60">
        <f t="shared" si="72"/>
        <v>51.857142857142854</v>
      </c>
      <c r="V219" s="61"/>
      <c r="W219" s="62" t="str">
        <f t="shared" si="73"/>
        <v>VENCIDO</v>
      </c>
      <c r="X219" s="62" t="str">
        <f t="shared" si="74"/>
        <v>VENCIDO</v>
      </c>
      <c r="Y219" s="63" t="s">
        <v>1431</v>
      </c>
      <c r="Z219" s="63" t="s">
        <v>1433</v>
      </c>
      <c r="AA219" s="113">
        <f t="shared" si="75"/>
        <v>1</v>
      </c>
      <c r="AB219" s="63" t="str">
        <f>CONCATENATE(Z219," - ",AA219)</f>
        <v>H1AC17 - 1</v>
      </c>
      <c r="AC219" s="37">
        <f t="shared" si="76"/>
        <v>1</v>
      </c>
      <c r="AD219" s="37">
        <f t="shared" si="77"/>
        <v>1</v>
      </c>
      <c r="AE219" s="37" t="str">
        <f t="shared" si="78"/>
        <v>H1AC17.</v>
      </c>
      <c r="AF219" s="37" t="str">
        <f t="shared" si="79"/>
        <v>H1AC17</v>
      </c>
      <c r="AG219" s="42"/>
      <c r="AH219" s="43"/>
      <c r="AI219" s="44"/>
      <c r="AJ219" s="14"/>
      <c r="AK219" s="15"/>
      <c r="AL219" s="15"/>
      <c r="AM219" s="15"/>
      <c r="AN219" s="15"/>
      <c r="AO219" s="15"/>
      <c r="AP219" s="15"/>
    </row>
    <row r="220" spans="1:42" s="8" customFormat="1" ht="300" customHeight="1" x14ac:dyDescent="0.2">
      <c r="A220" s="50">
        <v>156</v>
      </c>
      <c r="B220" s="147">
        <v>219</v>
      </c>
      <c r="C220" s="61"/>
      <c r="D220" s="50" t="s">
        <v>1439</v>
      </c>
      <c r="E220" s="56" t="s">
        <v>92</v>
      </c>
      <c r="F220" s="55" t="s">
        <v>1437</v>
      </c>
      <c r="G220" s="55" t="s">
        <v>1438</v>
      </c>
      <c r="H220" s="55" t="s">
        <v>1453</v>
      </c>
      <c r="I220" s="55" t="s">
        <v>1455</v>
      </c>
      <c r="J220" s="56" t="s">
        <v>17</v>
      </c>
      <c r="K220" s="56">
        <v>4</v>
      </c>
      <c r="L220" s="57">
        <v>43122</v>
      </c>
      <c r="M220" s="57">
        <v>43485</v>
      </c>
      <c r="N220" s="58">
        <f t="shared" si="80"/>
        <v>51.857142857142854</v>
      </c>
      <c r="O220" s="56" t="s">
        <v>710</v>
      </c>
      <c r="P220" s="56">
        <v>4</v>
      </c>
      <c r="Q220" s="56" t="s">
        <v>1747</v>
      </c>
      <c r="R220" s="59">
        <f t="shared" si="69"/>
        <v>100</v>
      </c>
      <c r="S220" s="60">
        <f t="shared" si="70"/>
        <v>51.857142857142854</v>
      </c>
      <c r="T220" s="60">
        <f t="shared" si="71"/>
        <v>51.857142857142854</v>
      </c>
      <c r="U220" s="60">
        <f t="shared" si="72"/>
        <v>51.857142857142854</v>
      </c>
      <c r="V220" s="61"/>
      <c r="W220" s="62" t="str">
        <f t="shared" si="73"/>
        <v>CUMPLIDO</v>
      </c>
      <c r="X220" s="62" t="str">
        <f t="shared" si="74"/>
        <v>CUMPLIDO</v>
      </c>
      <c r="Y220" s="63" t="s">
        <v>1431</v>
      </c>
      <c r="Z220" s="63" t="s">
        <v>1434</v>
      </c>
      <c r="AA220" s="113">
        <f t="shared" si="75"/>
        <v>1</v>
      </c>
      <c r="AB220" s="63" t="str">
        <f>CONCATENATE(Z220," - ",AA220)</f>
        <v>H2AC17 - 1</v>
      </c>
      <c r="AC220" s="37">
        <f t="shared" si="76"/>
        <v>5</v>
      </c>
      <c r="AD220" s="37">
        <f t="shared" si="77"/>
        <v>5</v>
      </c>
      <c r="AE220" s="37" t="str">
        <f t="shared" si="78"/>
        <v>H2AC17.</v>
      </c>
      <c r="AF220" s="37" t="str">
        <f t="shared" si="79"/>
        <v>H2AC17</v>
      </c>
      <c r="AG220" s="42"/>
      <c r="AH220" s="43"/>
      <c r="AI220" s="44"/>
      <c r="AJ220" s="14"/>
      <c r="AK220" s="15"/>
      <c r="AL220" s="15"/>
      <c r="AM220" s="15"/>
      <c r="AN220" s="15"/>
      <c r="AO220" s="15"/>
      <c r="AP220" s="15"/>
    </row>
    <row r="221" spans="1:42" s="8" customFormat="1" ht="300" customHeight="1" x14ac:dyDescent="0.2">
      <c r="A221" s="50">
        <v>157</v>
      </c>
      <c r="B221" s="147">
        <v>220</v>
      </c>
      <c r="C221" s="61"/>
      <c r="D221" s="50" t="s">
        <v>1440</v>
      </c>
      <c r="E221" s="56" t="s">
        <v>1446</v>
      </c>
      <c r="F221" s="55" t="s">
        <v>1450</v>
      </c>
      <c r="G221" s="55" t="s">
        <v>1449</v>
      </c>
      <c r="H221" s="55" t="s">
        <v>1458</v>
      </c>
      <c r="I221" s="55" t="s">
        <v>1461</v>
      </c>
      <c r="J221" s="56" t="s">
        <v>1457</v>
      </c>
      <c r="K221" s="56">
        <v>2</v>
      </c>
      <c r="L221" s="57">
        <v>43160</v>
      </c>
      <c r="M221" s="57">
        <v>43525</v>
      </c>
      <c r="N221" s="58">
        <f t="shared" si="80"/>
        <v>52.142857142857146</v>
      </c>
      <c r="O221" s="56" t="s">
        <v>710</v>
      </c>
      <c r="P221" s="56">
        <v>1</v>
      </c>
      <c r="Q221" s="56"/>
      <c r="R221" s="59">
        <f t="shared" si="69"/>
        <v>50</v>
      </c>
      <c r="S221" s="60">
        <f t="shared" si="70"/>
        <v>26.071428571428573</v>
      </c>
      <c r="T221" s="60">
        <f t="shared" si="71"/>
        <v>26.071428571428573</v>
      </c>
      <c r="U221" s="60">
        <f t="shared" si="72"/>
        <v>52.142857142857146</v>
      </c>
      <c r="V221" s="61"/>
      <c r="W221" s="62" t="str">
        <f t="shared" si="73"/>
        <v>VENCIDO</v>
      </c>
      <c r="X221" s="62" t="str">
        <f t="shared" si="74"/>
        <v>VENCIDO</v>
      </c>
      <c r="Y221" s="63" t="s">
        <v>1431</v>
      </c>
      <c r="Z221" s="63" t="s">
        <v>1435</v>
      </c>
      <c r="AA221" s="113">
        <f t="shared" si="75"/>
        <v>1</v>
      </c>
      <c r="AB221" s="63" t="str">
        <f t="shared" ref="AB221:AB222" si="81">CONCATENATE(Z221," - ",AA221)</f>
        <v>H5AC17 - 1</v>
      </c>
      <c r="AC221" s="37">
        <f t="shared" si="76"/>
        <v>1</v>
      </c>
      <c r="AD221" s="37">
        <f t="shared" si="77"/>
        <v>1</v>
      </c>
      <c r="AE221" s="37" t="str">
        <f t="shared" si="78"/>
        <v>H5AC17.</v>
      </c>
      <c r="AF221" s="37" t="str">
        <f t="shared" si="79"/>
        <v>H5AC17</v>
      </c>
      <c r="AG221" s="42"/>
      <c r="AH221" s="43"/>
      <c r="AI221" s="44"/>
      <c r="AJ221" s="14"/>
      <c r="AK221" s="15"/>
      <c r="AL221" s="15"/>
      <c r="AM221" s="15"/>
      <c r="AN221" s="15"/>
      <c r="AO221" s="15"/>
      <c r="AP221" s="15"/>
    </row>
    <row r="222" spans="1:42" s="8" customFormat="1" ht="300" customHeight="1" x14ac:dyDescent="0.2">
      <c r="A222" s="50">
        <v>158</v>
      </c>
      <c r="B222" s="147">
        <v>221</v>
      </c>
      <c r="C222" s="61"/>
      <c r="D222" s="50" t="s">
        <v>1441</v>
      </c>
      <c r="E222" s="56" t="s">
        <v>372</v>
      </c>
      <c r="F222" s="55" t="s">
        <v>1442</v>
      </c>
      <c r="G222" s="55" t="s">
        <v>1443</v>
      </c>
      <c r="H222" s="55" t="s">
        <v>1481</v>
      </c>
      <c r="I222" s="55" t="s">
        <v>1459</v>
      </c>
      <c r="J222" s="56" t="s">
        <v>1460</v>
      </c>
      <c r="K222" s="56">
        <v>12</v>
      </c>
      <c r="L222" s="57">
        <v>43115</v>
      </c>
      <c r="M222" s="57">
        <v>43465</v>
      </c>
      <c r="N222" s="58">
        <f t="shared" si="80"/>
        <v>50</v>
      </c>
      <c r="O222" s="56" t="s">
        <v>844</v>
      </c>
      <c r="P222" s="56">
        <v>12</v>
      </c>
      <c r="Q222" s="56"/>
      <c r="R222" s="59">
        <f t="shared" si="69"/>
        <v>100</v>
      </c>
      <c r="S222" s="60">
        <f t="shared" si="70"/>
        <v>50</v>
      </c>
      <c r="T222" s="60">
        <f t="shared" si="71"/>
        <v>50</v>
      </c>
      <c r="U222" s="60">
        <f t="shared" si="72"/>
        <v>50</v>
      </c>
      <c r="V222" s="61"/>
      <c r="W222" s="62" t="str">
        <f t="shared" si="73"/>
        <v>CUMPLIDO</v>
      </c>
      <c r="X222" s="62" t="str">
        <f t="shared" si="74"/>
        <v>CUMPLIDO</v>
      </c>
      <c r="Y222" s="63" t="s">
        <v>1431</v>
      </c>
      <c r="Z222" s="63" t="s">
        <v>1436</v>
      </c>
      <c r="AA222" s="113">
        <f t="shared" si="75"/>
        <v>1</v>
      </c>
      <c r="AB222" s="63" t="str">
        <f t="shared" si="81"/>
        <v>H8AC17 - 1</v>
      </c>
      <c r="AC222" s="37">
        <f t="shared" si="76"/>
        <v>5</v>
      </c>
      <c r="AD222" s="37">
        <f t="shared" si="77"/>
        <v>5</v>
      </c>
      <c r="AE222" s="37" t="str">
        <f t="shared" si="78"/>
        <v>H8AC17.</v>
      </c>
      <c r="AF222" s="37" t="str">
        <f t="shared" si="79"/>
        <v>H8AC17</v>
      </c>
      <c r="AG222" s="42"/>
      <c r="AH222" s="43"/>
      <c r="AI222" s="44"/>
      <c r="AJ222" s="14"/>
      <c r="AK222" s="15"/>
      <c r="AL222" s="15"/>
      <c r="AM222" s="15"/>
      <c r="AN222" s="15"/>
      <c r="AO222" s="15"/>
      <c r="AP222" s="15"/>
    </row>
    <row r="223" spans="1:42" s="2" customFormat="1" ht="300" customHeight="1" x14ac:dyDescent="0.2">
      <c r="A223" s="50">
        <v>159</v>
      </c>
      <c r="B223" s="147">
        <v>222</v>
      </c>
      <c r="C223" s="61"/>
      <c r="D223" s="80" t="s">
        <v>1694</v>
      </c>
      <c r="E223" s="72">
        <v>1401003</v>
      </c>
      <c r="F223" s="73" t="s">
        <v>1051</v>
      </c>
      <c r="G223" s="74" t="s">
        <v>425</v>
      </c>
      <c r="H223" s="74" t="s">
        <v>1049</v>
      </c>
      <c r="I223" s="73" t="s">
        <v>607</v>
      </c>
      <c r="J223" s="50" t="s">
        <v>46</v>
      </c>
      <c r="K223" s="50">
        <v>3</v>
      </c>
      <c r="L223" s="57">
        <v>43040</v>
      </c>
      <c r="M223" s="75">
        <v>43342</v>
      </c>
      <c r="N223" s="58">
        <f t="shared" si="80"/>
        <v>43.142857142857146</v>
      </c>
      <c r="O223" s="50" t="s">
        <v>13</v>
      </c>
      <c r="P223" s="56">
        <v>1.99</v>
      </c>
      <c r="Q223" s="50"/>
      <c r="R223" s="59">
        <f t="shared" si="69"/>
        <v>66.333333333333329</v>
      </c>
      <c r="S223" s="60">
        <f t="shared" si="70"/>
        <v>28.61809523809524</v>
      </c>
      <c r="T223" s="60">
        <f t="shared" si="71"/>
        <v>28.61809523809524</v>
      </c>
      <c r="U223" s="60">
        <f t="shared" si="72"/>
        <v>43.142857142857146</v>
      </c>
      <c r="V223" s="61"/>
      <c r="W223" s="62" t="str">
        <f t="shared" si="73"/>
        <v>VENCIDO</v>
      </c>
      <c r="X223" s="62" t="str">
        <f t="shared" si="74"/>
        <v>VENCIDO</v>
      </c>
      <c r="Y223" s="63" t="s">
        <v>495</v>
      </c>
      <c r="Z223" s="63" t="s">
        <v>496</v>
      </c>
      <c r="AA223" s="113">
        <f t="shared" si="75"/>
        <v>1</v>
      </c>
      <c r="AB223" s="63" t="str">
        <f t="shared" ref="AB223:AB251" si="82">CONCATENATE(Z223," - ",AA223)</f>
        <v>H1R16 - 1</v>
      </c>
      <c r="AC223" s="37">
        <f t="shared" si="76"/>
        <v>1</v>
      </c>
      <c r="AD223" s="37">
        <f t="shared" si="77"/>
        <v>1</v>
      </c>
      <c r="AE223" s="37" t="str">
        <f t="shared" si="78"/>
        <v>H1R16.</v>
      </c>
      <c r="AF223" s="37" t="str">
        <f t="shared" si="79"/>
        <v>H1R16</v>
      </c>
      <c r="AG223" s="45"/>
      <c r="AH223" s="45"/>
      <c r="AI223" s="45"/>
      <c r="AJ223" s="12"/>
      <c r="AK223" s="12"/>
      <c r="AL223" s="12"/>
      <c r="AM223" s="12"/>
      <c r="AN223" s="12"/>
      <c r="AO223" s="12"/>
      <c r="AP223" s="12"/>
    </row>
    <row r="224" spans="1:42" s="2" customFormat="1" ht="300" customHeight="1" x14ac:dyDescent="0.2">
      <c r="A224" s="50"/>
      <c r="B224" s="147">
        <v>223</v>
      </c>
      <c r="C224" s="61"/>
      <c r="D224" s="80"/>
      <c r="E224" s="72">
        <v>1401003</v>
      </c>
      <c r="F224" s="73" t="s">
        <v>1052</v>
      </c>
      <c r="G224" s="74" t="s">
        <v>425</v>
      </c>
      <c r="H224" s="74" t="s">
        <v>1050</v>
      </c>
      <c r="I224" s="74" t="s">
        <v>608</v>
      </c>
      <c r="J224" s="50" t="s">
        <v>722</v>
      </c>
      <c r="K224" s="50">
        <v>3</v>
      </c>
      <c r="L224" s="57">
        <v>43040</v>
      </c>
      <c r="M224" s="75">
        <v>43403</v>
      </c>
      <c r="N224" s="58">
        <f t="shared" ref="N224:N226" si="83">(+M224-L224)/7</f>
        <v>51.857142857142854</v>
      </c>
      <c r="O224" s="50" t="s">
        <v>18</v>
      </c>
      <c r="P224" s="56">
        <v>0</v>
      </c>
      <c r="Q224" s="50"/>
      <c r="R224" s="59">
        <f t="shared" si="69"/>
        <v>0</v>
      </c>
      <c r="S224" s="60">
        <f t="shared" si="70"/>
        <v>0</v>
      </c>
      <c r="T224" s="60">
        <f t="shared" si="71"/>
        <v>0</v>
      </c>
      <c r="U224" s="60">
        <f t="shared" si="72"/>
        <v>51.857142857142854</v>
      </c>
      <c r="V224" s="61"/>
      <c r="W224" s="62" t="str">
        <f t="shared" si="73"/>
        <v>VENCIDO</v>
      </c>
      <c r="X224" s="62" t="str">
        <f t="shared" si="74"/>
        <v/>
      </c>
      <c r="Y224" s="63" t="s">
        <v>495</v>
      </c>
      <c r="Z224" s="63" t="s">
        <v>496</v>
      </c>
      <c r="AA224" s="113">
        <f t="shared" si="75"/>
        <v>2</v>
      </c>
      <c r="AB224" s="63" t="str">
        <f t="shared" si="82"/>
        <v>H1R16 - 2</v>
      </c>
      <c r="AC224" s="37">
        <f t="shared" si="76"/>
        <v>1</v>
      </c>
      <c r="AD224" s="37">
        <f t="shared" si="77"/>
        <v>1</v>
      </c>
      <c r="AE224" s="37" t="str">
        <f t="shared" si="78"/>
        <v>H1R16.</v>
      </c>
      <c r="AF224" s="37" t="str">
        <f t="shared" si="79"/>
        <v>H1R16</v>
      </c>
      <c r="AG224" s="45"/>
      <c r="AH224" s="45"/>
      <c r="AI224" s="45"/>
      <c r="AJ224" s="12"/>
      <c r="AK224" s="12"/>
      <c r="AL224" s="12"/>
      <c r="AM224" s="12"/>
      <c r="AN224" s="12"/>
      <c r="AO224" s="12"/>
      <c r="AP224" s="12"/>
    </row>
    <row r="225" spans="1:42" s="2" customFormat="1" ht="300" customHeight="1" x14ac:dyDescent="0.2">
      <c r="A225" s="50">
        <v>160</v>
      </c>
      <c r="B225" s="147">
        <v>224</v>
      </c>
      <c r="C225" s="61"/>
      <c r="D225" s="80" t="s">
        <v>1696</v>
      </c>
      <c r="E225" s="72">
        <v>1401003</v>
      </c>
      <c r="F225" s="73" t="s">
        <v>1396</v>
      </c>
      <c r="G225" s="74" t="s">
        <v>426</v>
      </c>
      <c r="H225" s="82" t="s">
        <v>1033</v>
      </c>
      <c r="I225" s="82" t="s">
        <v>1029</v>
      </c>
      <c r="J225" s="83" t="s">
        <v>1030</v>
      </c>
      <c r="K225" s="84">
        <v>1</v>
      </c>
      <c r="L225" s="75">
        <v>43040</v>
      </c>
      <c r="M225" s="75">
        <v>43159</v>
      </c>
      <c r="N225" s="58">
        <f t="shared" si="83"/>
        <v>17</v>
      </c>
      <c r="O225" s="50" t="s">
        <v>1028</v>
      </c>
      <c r="P225" s="56">
        <v>1</v>
      </c>
      <c r="Q225" s="50"/>
      <c r="R225" s="59">
        <f t="shared" si="69"/>
        <v>100</v>
      </c>
      <c r="S225" s="60">
        <f t="shared" si="70"/>
        <v>17</v>
      </c>
      <c r="T225" s="60">
        <f t="shared" si="71"/>
        <v>17</v>
      </c>
      <c r="U225" s="60">
        <f t="shared" si="72"/>
        <v>17</v>
      </c>
      <c r="V225" s="61"/>
      <c r="W225" s="62" t="str">
        <f t="shared" si="73"/>
        <v>CUMPLIDO</v>
      </c>
      <c r="X225" s="62" t="str">
        <f t="shared" si="74"/>
        <v>CUMPLIDO</v>
      </c>
      <c r="Y225" s="63" t="s">
        <v>495</v>
      </c>
      <c r="Z225" s="63" t="s">
        <v>497</v>
      </c>
      <c r="AA225" s="113">
        <f t="shared" si="75"/>
        <v>1</v>
      </c>
      <c r="AB225" s="63" t="str">
        <f t="shared" si="82"/>
        <v>H7R16 - 1</v>
      </c>
      <c r="AC225" s="37">
        <f t="shared" si="76"/>
        <v>5</v>
      </c>
      <c r="AD225" s="37">
        <f t="shared" si="77"/>
        <v>5</v>
      </c>
      <c r="AE225" s="37" t="str">
        <f t="shared" si="78"/>
        <v>H7R16.</v>
      </c>
      <c r="AF225" s="37" t="str">
        <f t="shared" si="79"/>
        <v>H7R16</v>
      </c>
      <c r="AG225" s="45"/>
      <c r="AH225" s="45"/>
      <c r="AI225" s="45"/>
      <c r="AJ225" s="12"/>
      <c r="AK225" s="12"/>
      <c r="AL225" s="12"/>
      <c r="AM225" s="12"/>
      <c r="AN225" s="12"/>
      <c r="AO225" s="12"/>
      <c r="AP225" s="12"/>
    </row>
    <row r="226" spans="1:42" s="2" customFormat="1" ht="300" customHeight="1" x14ac:dyDescent="0.2">
      <c r="A226" s="50">
        <v>161</v>
      </c>
      <c r="B226" s="147">
        <v>225</v>
      </c>
      <c r="C226" s="61"/>
      <c r="D226" s="80" t="s">
        <v>1696</v>
      </c>
      <c r="E226" s="72">
        <v>1401013</v>
      </c>
      <c r="F226" s="73" t="s">
        <v>427</v>
      </c>
      <c r="G226" s="74" t="s">
        <v>428</v>
      </c>
      <c r="H226" s="82" t="s">
        <v>1352</v>
      </c>
      <c r="I226" s="82" t="s">
        <v>1034</v>
      </c>
      <c r="J226" s="83" t="s">
        <v>1031</v>
      </c>
      <c r="K226" s="84">
        <v>1</v>
      </c>
      <c r="L226" s="75">
        <v>43040</v>
      </c>
      <c r="M226" s="75">
        <v>43099</v>
      </c>
      <c r="N226" s="58">
        <f t="shared" si="83"/>
        <v>8.4285714285714288</v>
      </c>
      <c r="O226" s="50" t="s">
        <v>1028</v>
      </c>
      <c r="P226" s="56">
        <v>1</v>
      </c>
      <c r="Q226" s="50"/>
      <c r="R226" s="59">
        <f t="shared" si="69"/>
        <v>100</v>
      </c>
      <c r="S226" s="60">
        <f t="shared" si="70"/>
        <v>8.4285714285714288</v>
      </c>
      <c r="T226" s="60">
        <f t="shared" si="71"/>
        <v>8.4285714285714288</v>
      </c>
      <c r="U226" s="60">
        <f t="shared" si="72"/>
        <v>8.4285714285714288</v>
      </c>
      <c r="V226" s="61"/>
      <c r="W226" s="62" t="str">
        <f t="shared" si="73"/>
        <v>CUMPLIDO</v>
      </c>
      <c r="X226" s="62" t="str">
        <f t="shared" si="74"/>
        <v>CUMPLIDO</v>
      </c>
      <c r="Y226" s="63" t="s">
        <v>495</v>
      </c>
      <c r="Z226" s="63" t="s">
        <v>498</v>
      </c>
      <c r="AA226" s="113">
        <f t="shared" si="75"/>
        <v>1</v>
      </c>
      <c r="AB226" s="63" t="str">
        <f t="shared" si="82"/>
        <v>H8R16 - 1</v>
      </c>
      <c r="AC226" s="37">
        <f t="shared" si="76"/>
        <v>5</v>
      </c>
      <c r="AD226" s="37">
        <f t="shared" si="77"/>
        <v>5</v>
      </c>
      <c r="AE226" s="37" t="str">
        <f t="shared" si="78"/>
        <v>H8R16.</v>
      </c>
      <c r="AF226" s="37" t="str">
        <f t="shared" si="79"/>
        <v>H8R16</v>
      </c>
      <c r="AG226" s="45"/>
      <c r="AH226" s="45"/>
      <c r="AI226" s="45"/>
      <c r="AJ226" s="12"/>
      <c r="AK226" s="12"/>
      <c r="AL226" s="12"/>
      <c r="AM226" s="12"/>
      <c r="AN226" s="12"/>
      <c r="AO226" s="12"/>
      <c r="AP226" s="12"/>
    </row>
    <row r="227" spans="1:42" s="2" customFormat="1" ht="300" customHeight="1" x14ac:dyDescent="0.2">
      <c r="A227" s="50">
        <v>162</v>
      </c>
      <c r="B227" s="147">
        <v>226</v>
      </c>
      <c r="C227" s="61"/>
      <c r="D227" s="80" t="s">
        <v>1696</v>
      </c>
      <c r="E227" s="72">
        <v>1403001</v>
      </c>
      <c r="F227" s="73" t="s">
        <v>1394</v>
      </c>
      <c r="G227" s="74" t="s">
        <v>429</v>
      </c>
      <c r="H227" s="85" t="s">
        <v>649</v>
      </c>
      <c r="I227" s="85" t="s">
        <v>650</v>
      </c>
      <c r="J227" s="84" t="s">
        <v>5</v>
      </c>
      <c r="K227" s="84">
        <v>1</v>
      </c>
      <c r="L227" s="75">
        <v>43040</v>
      </c>
      <c r="M227" s="75">
        <v>43130</v>
      </c>
      <c r="N227" s="58">
        <f t="shared" ref="N227:N254" si="84">(+M227-L227)/7</f>
        <v>12.857142857142858</v>
      </c>
      <c r="O227" s="56" t="s">
        <v>1997</v>
      </c>
      <c r="P227" s="56">
        <v>1</v>
      </c>
      <c r="Q227" s="50"/>
      <c r="R227" s="59">
        <f t="shared" si="69"/>
        <v>100</v>
      </c>
      <c r="S227" s="60">
        <f t="shared" si="70"/>
        <v>12.857142857142858</v>
      </c>
      <c r="T227" s="60">
        <f t="shared" si="71"/>
        <v>12.857142857142858</v>
      </c>
      <c r="U227" s="60">
        <f t="shared" si="72"/>
        <v>12.857142857142858</v>
      </c>
      <c r="V227" s="61"/>
      <c r="W227" s="62" t="str">
        <f t="shared" si="73"/>
        <v>CUMPLIDO</v>
      </c>
      <c r="X227" s="62" t="str">
        <f t="shared" si="74"/>
        <v>CUMPLIDO</v>
      </c>
      <c r="Y227" s="63" t="s">
        <v>495</v>
      </c>
      <c r="Z227" s="63" t="s">
        <v>499</v>
      </c>
      <c r="AA227" s="113">
        <f t="shared" si="75"/>
        <v>1</v>
      </c>
      <c r="AB227" s="63" t="str">
        <f t="shared" si="82"/>
        <v>H9R16 - 1</v>
      </c>
      <c r="AC227" s="37">
        <f t="shared" si="76"/>
        <v>5</v>
      </c>
      <c r="AD227" s="37">
        <f t="shared" si="77"/>
        <v>5</v>
      </c>
      <c r="AE227" s="37" t="str">
        <f t="shared" si="78"/>
        <v>H9R16.</v>
      </c>
      <c r="AF227" s="37" t="str">
        <f t="shared" si="79"/>
        <v>H9R16</v>
      </c>
      <c r="AG227" s="45"/>
      <c r="AH227" s="45"/>
      <c r="AI227" s="45"/>
      <c r="AJ227" s="12"/>
      <c r="AK227" s="12"/>
      <c r="AL227" s="12"/>
      <c r="AM227" s="12"/>
      <c r="AN227" s="12"/>
      <c r="AO227" s="12"/>
      <c r="AP227" s="12"/>
    </row>
    <row r="228" spans="1:42" s="2" customFormat="1" ht="300" customHeight="1" x14ac:dyDescent="0.2">
      <c r="A228" s="50">
        <v>163</v>
      </c>
      <c r="B228" s="147">
        <v>227</v>
      </c>
      <c r="C228" s="61"/>
      <c r="D228" s="80" t="s">
        <v>1695</v>
      </c>
      <c r="E228" s="72">
        <v>1405003</v>
      </c>
      <c r="F228" s="73" t="s">
        <v>652</v>
      </c>
      <c r="G228" s="74" t="s">
        <v>430</v>
      </c>
      <c r="H228" s="85" t="s">
        <v>1319</v>
      </c>
      <c r="I228" s="85" t="s">
        <v>653</v>
      </c>
      <c r="J228" s="84" t="s">
        <v>655</v>
      </c>
      <c r="K228" s="84">
        <v>2</v>
      </c>
      <c r="L228" s="75">
        <v>43040</v>
      </c>
      <c r="M228" s="75">
        <v>43099</v>
      </c>
      <c r="N228" s="58">
        <f t="shared" si="84"/>
        <v>8.4285714285714288</v>
      </c>
      <c r="O228" s="56" t="s">
        <v>1997</v>
      </c>
      <c r="P228" s="56">
        <v>2</v>
      </c>
      <c r="Q228" s="50"/>
      <c r="R228" s="59">
        <f t="shared" si="69"/>
        <v>100</v>
      </c>
      <c r="S228" s="60">
        <f t="shared" si="70"/>
        <v>8.4285714285714288</v>
      </c>
      <c r="T228" s="60">
        <f t="shared" si="71"/>
        <v>8.4285714285714288</v>
      </c>
      <c r="U228" s="60">
        <f t="shared" si="72"/>
        <v>8.4285714285714288</v>
      </c>
      <c r="V228" s="61"/>
      <c r="W228" s="62" t="str">
        <f t="shared" si="73"/>
        <v>CUMPLIDO</v>
      </c>
      <c r="X228" s="62" t="str">
        <f t="shared" si="74"/>
        <v>CUMPLIDO</v>
      </c>
      <c r="Y228" s="63" t="s">
        <v>495</v>
      </c>
      <c r="Z228" s="63" t="s">
        <v>500</v>
      </c>
      <c r="AA228" s="113">
        <f t="shared" si="75"/>
        <v>1</v>
      </c>
      <c r="AB228" s="63" t="str">
        <f t="shared" si="82"/>
        <v>H10R16 - 1</v>
      </c>
      <c r="AC228" s="37">
        <f t="shared" si="76"/>
        <v>5</v>
      </c>
      <c r="AD228" s="37">
        <f t="shared" si="77"/>
        <v>5</v>
      </c>
      <c r="AE228" s="37" t="str">
        <f t="shared" si="78"/>
        <v>H10R16.</v>
      </c>
      <c r="AF228" s="37" t="str">
        <f t="shared" si="79"/>
        <v>H10R16</v>
      </c>
      <c r="AG228" s="45"/>
      <c r="AH228" s="45"/>
      <c r="AI228" s="45"/>
      <c r="AJ228" s="12"/>
      <c r="AK228" s="12"/>
      <c r="AL228" s="12"/>
      <c r="AM228" s="12"/>
      <c r="AN228" s="12"/>
      <c r="AO228" s="12"/>
      <c r="AP228" s="12"/>
    </row>
    <row r="229" spans="1:42" s="2" customFormat="1" ht="300" customHeight="1" x14ac:dyDescent="0.2">
      <c r="A229" s="50"/>
      <c r="B229" s="147">
        <v>228</v>
      </c>
      <c r="C229" s="61"/>
      <c r="D229" s="80"/>
      <c r="E229" s="72">
        <v>1405003</v>
      </c>
      <c r="F229" s="73" t="s">
        <v>651</v>
      </c>
      <c r="G229" s="74" t="s">
        <v>430</v>
      </c>
      <c r="H229" s="85" t="s">
        <v>1320</v>
      </c>
      <c r="I229" s="85" t="s">
        <v>654</v>
      </c>
      <c r="J229" s="84" t="s">
        <v>656</v>
      </c>
      <c r="K229" s="84">
        <v>2</v>
      </c>
      <c r="L229" s="75">
        <v>43040</v>
      </c>
      <c r="M229" s="75">
        <v>43403</v>
      </c>
      <c r="N229" s="58">
        <f t="shared" si="84"/>
        <v>51.857142857142854</v>
      </c>
      <c r="O229" s="56" t="s">
        <v>1997</v>
      </c>
      <c r="P229" s="56">
        <v>2</v>
      </c>
      <c r="Q229" s="50"/>
      <c r="R229" s="59">
        <f t="shared" si="69"/>
        <v>100</v>
      </c>
      <c r="S229" s="60">
        <f t="shared" si="70"/>
        <v>51.857142857142854</v>
      </c>
      <c r="T229" s="60">
        <f t="shared" si="71"/>
        <v>51.857142857142854</v>
      </c>
      <c r="U229" s="60">
        <f t="shared" si="72"/>
        <v>51.857142857142854</v>
      </c>
      <c r="V229" s="61"/>
      <c r="W229" s="62" t="str">
        <f t="shared" si="73"/>
        <v>CUMPLIDO</v>
      </c>
      <c r="X229" s="62" t="str">
        <f t="shared" si="74"/>
        <v/>
      </c>
      <c r="Y229" s="63" t="s">
        <v>495</v>
      </c>
      <c r="Z229" s="63" t="s">
        <v>500</v>
      </c>
      <c r="AA229" s="113">
        <f t="shared" si="75"/>
        <v>2</v>
      </c>
      <c r="AB229" s="63" t="str">
        <f t="shared" si="82"/>
        <v>H10R16 - 2</v>
      </c>
      <c r="AC229" s="37">
        <f t="shared" si="76"/>
        <v>5</v>
      </c>
      <c r="AD229" s="37">
        <f t="shared" si="77"/>
        <v>5</v>
      </c>
      <c r="AE229" s="37" t="str">
        <f t="shared" si="78"/>
        <v>H10R16.</v>
      </c>
      <c r="AF229" s="37" t="str">
        <f t="shared" si="79"/>
        <v>H10R16</v>
      </c>
      <c r="AG229" s="45"/>
      <c r="AH229" s="45"/>
      <c r="AI229" s="45"/>
      <c r="AJ229" s="12"/>
      <c r="AK229" s="12"/>
      <c r="AL229" s="12"/>
      <c r="AM229" s="12"/>
      <c r="AN229" s="12"/>
      <c r="AO229" s="12"/>
      <c r="AP229" s="12"/>
    </row>
    <row r="230" spans="1:42" s="2" customFormat="1" ht="300" customHeight="1" x14ac:dyDescent="0.2">
      <c r="A230" s="50">
        <v>164</v>
      </c>
      <c r="B230" s="147">
        <v>229</v>
      </c>
      <c r="C230" s="61"/>
      <c r="D230" s="80" t="s">
        <v>1695</v>
      </c>
      <c r="E230" s="72">
        <v>1401001</v>
      </c>
      <c r="F230" s="73" t="s">
        <v>431</v>
      </c>
      <c r="G230" s="74" t="s">
        <v>432</v>
      </c>
      <c r="H230" s="85" t="s">
        <v>657</v>
      </c>
      <c r="I230" s="85" t="s">
        <v>658</v>
      </c>
      <c r="J230" s="84" t="s">
        <v>1395</v>
      </c>
      <c r="K230" s="84">
        <v>1</v>
      </c>
      <c r="L230" s="75">
        <v>43040</v>
      </c>
      <c r="M230" s="75">
        <v>43099</v>
      </c>
      <c r="N230" s="58">
        <f t="shared" si="84"/>
        <v>8.4285714285714288</v>
      </c>
      <c r="O230" s="56" t="s">
        <v>1997</v>
      </c>
      <c r="P230" s="56">
        <v>1</v>
      </c>
      <c r="Q230" s="50"/>
      <c r="R230" s="59">
        <f t="shared" si="69"/>
        <v>100</v>
      </c>
      <c r="S230" s="60">
        <f t="shared" si="70"/>
        <v>8.4285714285714288</v>
      </c>
      <c r="T230" s="60">
        <f t="shared" si="71"/>
        <v>8.4285714285714288</v>
      </c>
      <c r="U230" s="60">
        <f t="shared" si="72"/>
        <v>8.4285714285714288</v>
      </c>
      <c r="V230" s="61"/>
      <c r="W230" s="62" t="str">
        <f t="shared" si="73"/>
        <v>CUMPLIDO</v>
      </c>
      <c r="X230" s="62" t="str">
        <f t="shared" si="74"/>
        <v>CUMPLIDO</v>
      </c>
      <c r="Y230" s="63" t="s">
        <v>495</v>
      </c>
      <c r="Z230" s="63" t="s">
        <v>501</v>
      </c>
      <c r="AA230" s="113">
        <f t="shared" si="75"/>
        <v>1</v>
      </c>
      <c r="AB230" s="63" t="str">
        <f t="shared" si="82"/>
        <v>H11R16 - 1</v>
      </c>
      <c r="AC230" s="37">
        <f t="shared" si="76"/>
        <v>5</v>
      </c>
      <c r="AD230" s="37">
        <f t="shared" si="77"/>
        <v>5</v>
      </c>
      <c r="AE230" s="37" t="str">
        <f t="shared" si="78"/>
        <v>H11R16.</v>
      </c>
      <c r="AF230" s="37" t="str">
        <f t="shared" si="79"/>
        <v>H11R16</v>
      </c>
      <c r="AG230" s="45"/>
      <c r="AH230" s="45"/>
      <c r="AI230" s="45"/>
      <c r="AJ230" s="12"/>
      <c r="AK230" s="12"/>
      <c r="AL230" s="12"/>
      <c r="AM230" s="12"/>
      <c r="AN230" s="12"/>
      <c r="AO230" s="12"/>
      <c r="AP230" s="12"/>
    </row>
    <row r="231" spans="1:42" s="2" customFormat="1" ht="300" customHeight="1" x14ac:dyDescent="0.2">
      <c r="A231" s="50">
        <v>165</v>
      </c>
      <c r="B231" s="147">
        <v>230</v>
      </c>
      <c r="C231" s="61"/>
      <c r="D231" s="80" t="s">
        <v>1697</v>
      </c>
      <c r="E231" s="72">
        <v>1404005</v>
      </c>
      <c r="F231" s="73" t="s">
        <v>433</v>
      </c>
      <c r="G231" s="74" t="s">
        <v>434</v>
      </c>
      <c r="H231" s="74" t="s">
        <v>1025</v>
      </c>
      <c r="I231" s="74" t="s">
        <v>1026</v>
      </c>
      <c r="J231" s="76" t="s">
        <v>1027</v>
      </c>
      <c r="K231" s="50">
        <v>1</v>
      </c>
      <c r="L231" s="57">
        <v>43040</v>
      </c>
      <c r="M231" s="57">
        <v>43099</v>
      </c>
      <c r="N231" s="58">
        <f t="shared" si="84"/>
        <v>8.4285714285714288</v>
      </c>
      <c r="O231" s="50" t="s">
        <v>1024</v>
      </c>
      <c r="P231" s="56">
        <v>0.2</v>
      </c>
      <c r="Q231" s="50"/>
      <c r="R231" s="59">
        <f t="shared" si="69"/>
        <v>20</v>
      </c>
      <c r="S231" s="60">
        <f t="shared" si="70"/>
        <v>1.6857142857142859</v>
      </c>
      <c r="T231" s="60">
        <f t="shared" si="71"/>
        <v>1.6857142857142859</v>
      </c>
      <c r="U231" s="60">
        <f t="shared" si="72"/>
        <v>8.4285714285714288</v>
      </c>
      <c r="V231" s="61"/>
      <c r="W231" s="62" t="str">
        <f t="shared" si="73"/>
        <v>VENCIDO</v>
      </c>
      <c r="X231" s="62" t="str">
        <f t="shared" si="74"/>
        <v>VENCIDO</v>
      </c>
      <c r="Y231" s="63" t="s">
        <v>495</v>
      </c>
      <c r="Z231" s="63" t="s">
        <v>502</v>
      </c>
      <c r="AA231" s="113">
        <f t="shared" si="75"/>
        <v>1</v>
      </c>
      <c r="AB231" s="63" t="str">
        <f t="shared" si="82"/>
        <v>H13R16 - 1</v>
      </c>
      <c r="AC231" s="37">
        <f t="shared" si="76"/>
        <v>1</v>
      </c>
      <c r="AD231" s="37">
        <f t="shared" si="77"/>
        <v>1</v>
      </c>
      <c r="AE231" s="37" t="str">
        <f t="shared" si="78"/>
        <v>H13R16.</v>
      </c>
      <c r="AF231" s="37" t="str">
        <f t="shared" si="79"/>
        <v>H13R16</v>
      </c>
      <c r="AG231" s="45"/>
      <c r="AH231" s="45"/>
      <c r="AI231" s="45"/>
      <c r="AJ231" s="12"/>
      <c r="AK231" s="12"/>
      <c r="AL231" s="12"/>
      <c r="AM231" s="12"/>
      <c r="AN231" s="12"/>
      <c r="AO231" s="12"/>
      <c r="AP231" s="12"/>
    </row>
    <row r="232" spans="1:42" s="2" customFormat="1" ht="300" customHeight="1" x14ac:dyDescent="0.2">
      <c r="A232" s="50">
        <v>166</v>
      </c>
      <c r="B232" s="147">
        <v>231</v>
      </c>
      <c r="C232" s="61"/>
      <c r="D232" s="80" t="s">
        <v>1694</v>
      </c>
      <c r="E232" s="72">
        <v>1405004</v>
      </c>
      <c r="F232" s="73" t="s">
        <v>1397</v>
      </c>
      <c r="G232" s="74" t="s">
        <v>435</v>
      </c>
      <c r="H232" s="74" t="s">
        <v>847</v>
      </c>
      <c r="I232" s="74" t="s">
        <v>845</v>
      </c>
      <c r="J232" s="76" t="s">
        <v>846</v>
      </c>
      <c r="K232" s="50">
        <v>2</v>
      </c>
      <c r="L232" s="57">
        <v>43040</v>
      </c>
      <c r="M232" s="57">
        <v>43403</v>
      </c>
      <c r="N232" s="58">
        <f t="shared" si="84"/>
        <v>51.857142857142854</v>
      </c>
      <c r="O232" s="50" t="s">
        <v>843</v>
      </c>
      <c r="P232" s="56">
        <v>1</v>
      </c>
      <c r="Q232" s="50"/>
      <c r="R232" s="59">
        <f t="shared" si="69"/>
        <v>50</v>
      </c>
      <c r="S232" s="60">
        <f t="shared" si="70"/>
        <v>25.928571428571427</v>
      </c>
      <c r="T232" s="60">
        <f t="shared" si="71"/>
        <v>25.928571428571427</v>
      </c>
      <c r="U232" s="60">
        <f t="shared" si="72"/>
        <v>51.857142857142854</v>
      </c>
      <c r="V232" s="61"/>
      <c r="W232" s="62" t="str">
        <f t="shared" si="73"/>
        <v>VENCIDO</v>
      </c>
      <c r="X232" s="62" t="str">
        <f t="shared" si="74"/>
        <v>VENCIDO</v>
      </c>
      <c r="Y232" s="63" t="s">
        <v>495</v>
      </c>
      <c r="Z232" s="63" t="s">
        <v>503</v>
      </c>
      <c r="AA232" s="113">
        <f t="shared" si="75"/>
        <v>1</v>
      </c>
      <c r="AB232" s="63" t="str">
        <f t="shared" si="82"/>
        <v>H22R16 - 1</v>
      </c>
      <c r="AC232" s="37">
        <f t="shared" si="76"/>
        <v>1</v>
      </c>
      <c r="AD232" s="37">
        <f t="shared" si="77"/>
        <v>1</v>
      </c>
      <c r="AE232" s="37" t="str">
        <f t="shared" si="78"/>
        <v>H22R16.</v>
      </c>
      <c r="AF232" s="37" t="str">
        <f t="shared" si="79"/>
        <v>H22R16</v>
      </c>
      <c r="AG232" s="45"/>
      <c r="AH232" s="45"/>
      <c r="AI232" s="45"/>
      <c r="AJ232" s="12"/>
      <c r="AK232" s="12"/>
      <c r="AL232" s="12"/>
      <c r="AM232" s="12"/>
      <c r="AN232" s="12"/>
      <c r="AO232" s="12"/>
      <c r="AP232" s="12"/>
    </row>
    <row r="233" spans="1:42" s="2" customFormat="1" ht="300" customHeight="1" x14ac:dyDescent="0.2">
      <c r="A233" s="50"/>
      <c r="B233" s="147">
        <v>232</v>
      </c>
      <c r="C233" s="61"/>
      <c r="D233" s="80"/>
      <c r="E233" s="72">
        <v>1405004</v>
      </c>
      <c r="F233" s="73" t="s">
        <v>1398</v>
      </c>
      <c r="G233" s="74" t="s">
        <v>435</v>
      </c>
      <c r="H233" s="74" t="s">
        <v>1269</v>
      </c>
      <c r="I233" s="74" t="s">
        <v>848</v>
      </c>
      <c r="J233" s="76" t="s">
        <v>849</v>
      </c>
      <c r="K233" s="50">
        <v>1</v>
      </c>
      <c r="L233" s="57">
        <v>43040</v>
      </c>
      <c r="M233" s="57">
        <v>43250</v>
      </c>
      <c r="N233" s="58">
        <f t="shared" si="84"/>
        <v>30</v>
      </c>
      <c r="O233" s="50" t="s">
        <v>843</v>
      </c>
      <c r="P233" s="56">
        <v>1</v>
      </c>
      <c r="Q233" s="50"/>
      <c r="R233" s="59">
        <f t="shared" si="69"/>
        <v>100</v>
      </c>
      <c r="S233" s="60">
        <f t="shared" si="70"/>
        <v>30</v>
      </c>
      <c r="T233" s="60">
        <f t="shared" si="71"/>
        <v>30</v>
      </c>
      <c r="U233" s="60">
        <f t="shared" si="72"/>
        <v>30</v>
      </c>
      <c r="V233" s="61"/>
      <c r="W233" s="62" t="str">
        <f t="shared" si="73"/>
        <v>CUMPLIDO</v>
      </c>
      <c r="X233" s="62" t="str">
        <f t="shared" si="74"/>
        <v/>
      </c>
      <c r="Y233" s="63" t="s">
        <v>495</v>
      </c>
      <c r="Z233" s="63" t="s">
        <v>503</v>
      </c>
      <c r="AA233" s="113">
        <f t="shared" si="75"/>
        <v>2</v>
      </c>
      <c r="AB233" s="63" t="str">
        <f t="shared" si="82"/>
        <v>H22R16 - 2</v>
      </c>
      <c r="AC233" s="37">
        <f t="shared" si="76"/>
        <v>5</v>
      </c>
      <c r="AD233" s="37">
        <f t="shared" si="77"/>
        <v>5</v>
      </c>
      <c r="AE233" s="37" t="str">
        <f t="shared" si="78"/>
        <v>H22R16.</v>
      </c>
      <c r="AF233" s="37" t="str">
        <f t="shared" si="79"/>
        <v>H22R16</v>
      </c>
      <c r="AG233" s="45"/>
      <c r="AH233" s="45"/>
      <c r="AI233" s="45"/>
      <c r="AJ233" s="12"/>
      <c r="AK233" s="12"/>
      <c r="AL233" s="12"/>
      <c r="AM233" s="12"/>
      <c r="AN233" s="12"/>
      <c r="AO233" s="12"/>
      <c r="AP233" s="12"/>
    </row>
    <row r="234" spans="1:42" s="2" customFormat="1" ht="300" customHeight="1" x14ac:dyDescent="0.2">
      <c r="A234" s="50">
        <v>167</v>
      </c>
      <c r="B234" s="147">
        <v>233</v>
      </c>
      <c r="C234" s="61"/>
      <c r="D234" s="80" t="s">
        <v>1694</v>
      </c>
      <c r="E234" s="72">
        <v>1404001</v>
      </c>
      <c r="F234" s="73" t="s">
        <v>1399</v>
      </c>
      <c r="G234" s="74" t="s">
        <v>436</v>
      </c>
      <c r="H234" s="73" t="s">
        <v>993</v>
      </c>
      <c r="I234" s="73" t="s">
        <v>987</v>
      </c>
      <c r="J234" s="50" t="s">
        <v>766</v>
      </c>
      <c r="K234" s="50">
        <v>2</v>
      </c>
      <c r="L234" s="57">
        <v>43040</v>
      </c>
      <c r="M234" s="57">
        <v>43388</v>
      </c>
      <c r="N234" s="58">
        <f t="shared" si="84"/>
        <v>49.714285714285715</v>
      </c>
      <c r="O234" s="50" t="s">
        <v>986</v>
      </c>
      <c r="P234" s="56">
        <v>2</v>
      </c>
      <c r="Q234" s="50"/>
      <c r="R234" s="59">
        <f t="shared" si="69"/>
        <v>100</v>
      </c>
      <c r="S234" s="60">
        <f t="shared" si="70"/>
        <v>49.714285714285715</v>
      </c>
      <c r="T234" s="60">
        <f t="shared" si="71"/>
        <v>49.714285714285715</v>
      </c>
      <c r="U234" s="60">
        <f t="shared" si="72"/>
        <v>49.714285714285715</v>
      </c>
      <c r="V234" s="61"/>
      <c r="W234" s="62" t="str">
        <f t="shared" si="73"/>
        <v>CUMPLIDO</v>
      </c>
      <c r="X234" s="62" t="str">
        <f t="shared" si="74"/>
        <v>CUMPLIDO</v>
      </c>
      <c r="Y234" s="63" t="s">
        <v>495</v>
      </c>
      <c r="Z234" s="63" t="s">
        <v>504</v>
      </c>
      <c r="AA234" s="113">
        <f t="shared" si="75"/>
        <v>1</v>
      </c>
      <c r="AB234" s="63" t="str">
        <f t="shared" si="82"/>
        <v>H27R16 - 1</v>
      </c>
      <c r="AC234" s="37">
        <f t="shared" si="76"/>
        <v>5</v>
      </c>
      <c r="AD234" s="37">
        <f t="shared" si="77"/>
        <v>5</v>
      </c>
      <c r="AE234" s="37" t="str">
        <f t="shared" si="78"/>
        <v>H27R16.</v>
      </c>
      <c r="AF234" s="37" t="str">
        <f t="shared" si="79"/>
        <v>H27R16</v>
      </c>
      <c r="AG234" s="45"/>
      <c r="AH234" s="45"/>
      <c r="AI234" s="45"/>
      <c r="AJ234" s="12"/>
      <c r="AK234" s="12"/>
      <c r="AL234" s="12"/>
      <c r="AM234" s="12"/>
      <c r="AN234" s="12"/>
      <c r="AO234" s="12"/>
      <c r="AP234" s="12"/>
    </row>
    <row r="235" spans="1:42" s="2" customFormat="1" ht="300" customHeight="1" x14ac:dyDescent="0.2">
      <c r="A235" s="50">
        <v>168</v>
      </c>
      <c r="B235" s="147">
        <v>234</v>
      </c>
      <c r="C235" s="61"/>
      <c r="D235" s="80" t="s">
        <v>1694</v>
      </c>
      <c r="E235" s="72">
        <v>1401006</v>
      </c>
      <c r="F235" s="73" t="s">
        <v>437</v>
      </c>
      <c r="G235" s="74" t="s">
        <v>438</v>
      </c>
      <c r="H235" s="74" t="s">
        <v>988</v>
      </c>
      <c r="I235" s="74" t="s">
        <v>989</v>
      </c>
      <c r="J235" s="76" t="s">
        <v>5</v>
      </c>
      <c r="K235" s="50">
        <v>1</v>
      </c>
      <c r="L235" s="57">
        <v>43040</v>
      </c>
      <c r="M235" s="57">
        <v>43099</v>
      </c>
      <c r="N235" s="58">
        <f t="shared" si="84"/>
        <v>8.4285714285714288</v>
      </c>
      <c r="O235" s="50" t="s">
        <v>986</v>
      </c>
      <c r="P235" s="56">
        <v>1</v>
      </c>
      <c r="Q235" s="50"/>
      <c r="R235" s="59">
        <f t="shared" si="69"/>
        <v>100</v>
      </c>
      <c r="S235" s="60">
        <f t="shared" si="70"/>
        <v>8.4285714285714288</v>
      </c>
      <c r="T235" s="60">
        <f t="shared" si="71"/>
        <v>8.4285714285714288</v>
      </c>
      <c r="U235" s="60">
        <f t="shared" si="72"/>
        <v>8.4285714285714288</v>
      </c>
      <c r="V235" s="61"/>
      <c r="W235" s="62" t="str">
        <f t="shared" si="73"/>
        <v>CUMPLIDO</v>
      </c>
      <c r="X235" s="62" t="str">
        <f t="shared" si="74"/>
        <v>CUMPLIDO</v>
      </c>
      <c r="Y235" s="63" t="s">
        <v>495</v>
      </c>
      <c r="Z235" s="63" t="s">
        <v>505</v>
      </c>
      <c r="AA235" s="113">
        <f t="shared" si="75"/>
        <v>1</v>
      </c>
      <c r="AB235" s="63" t="str">
        <f t="shared" si="82"/>
        <v>H29R16 - 1</v>
      </c>
      <c r="AC235" s="37">
        <f t="shared" si="76"/>
        <v>5</v>
      </c>
      <c r="AD235" s="37">
        <f t="shared" si="77"/>
        <v>5</v>
      </c>
      <c r="AE235" s="37" t="str">
        <f t="shared" si="78"/>
        <v>H29R16.</v>
      </c>
      <c r="AF235" s="37" t="str">
        <f t="shared" si="79"/>
        <v>H29R16</v>
      </c>
      <c r="AG235" s="45"/>
      <c r="AH235" s="45"/>
      <c r="AI235" s="45"/>
      <c r="AJ235" s="12"/>
      <c r="AK235" s="12"/>
      <c r="AL235" s="12"/>
      <c r="AM235" s="12"/>
      <c r="AN235" s="12"/>
      <c r="AO235" s="12"/>
      <c r="AP235" s="12"/>
    </row>
    <row r="236" spans="1:42" s="2" customFormat="1" ht="300" customHeight="1" x14ac:dyDescent="0.2">
      <c r="A236" s="50">
        <v>169</v>
      </c>
      <c r="B236" s="147">
        <v>235</v>
      </c>
      <c r="C236" s="61"/>
      <c r="D236" s="80" t="s">
        <v>1694</v>
      </c>
      <c r="E236" s="72">
        <v>1405004</v>
      </c>
      <c r="F236" s="73" t="s">
        <v>439</v>
      </c>
      <c r="G236" s="74" t="s">
        <v>440</v>
      </c>
      <c r="H236" s="74" t="s">
        <v>1185</v>
      </c>
      <c r="I236" s="74" t="s">
        <v>1186</v>
      </c>
      <c r="J236" s="76" t="s">
        <v>17</v>
      </c>
      <c r="K236" s="50">
        <v>3</v>
      </c>
      <c r="L236" s="57">
        <v>43040</v>
      </c>
      <c r="M236" s="57">
        <v>43342</v>
      </c>
      <c r="N236" s="58">
        <f t="shared" si="84"/>
        <v>43.142857142857146</v>
      </c>
      <c r="O236" s="50" t="s">
        <v>1165</v>
      </c>
      <c r="P236" s="56">
        <v>0</v>
      </c>
      <c r="Q236" s="50"/>
      <c r="R236" s="59">
        <f t="shared" si="69"/>
        <v>0</v>
      </c>
      <c r="S236" s="60">
        <f t="shared" si="70"/>
        <v>0</v>
      </c>
      <c r="T236" s="60">
        <f t="shared" si="71"/>
        <v>0</v>
      </c>
      <c r="U236" s="60">
        <f t="shared" si="72"/>
        <v>43.142857142857146</v>
      </c>
      <c r="V236" s="61"/>
      <c r="W236" s="62" t="str">
        <f t="shared" si="73"/>
        <v>VENCIDO</v>
      </c>
      <c r="X236" s="62" t="str">
        <f t="shared" si="74"/>
        <v>VENCIDO</v>
      </c>
      <c r="Y236" s="63" t="s">
        <v>495</v>
      </c>
      <c r="Z236" s="63" t="s">
        <v>506</v>
      </c>
      <c r="AA236" s="113">
        <f t="shared" si="75"/>
        <v>1</v>
      </c>
      <c r="AB236" s="63" t="str">
        <f t="shared" si="82"/>
        <v>H32R16 - 1</v>
      </c>
      <c r="AC236" s="37">
        <f t="shared" si="76"/>
        <v>1</v>
      </c>
      <c r="AD236" s="37">
        <f t="shared" si="77"/>
        <v>1</v>
      </c>
      <c r="AE236" s="37" t="str">
        <f t="shared" si="78"/>
        <v>H32R16.</v>
      </c>
      <c r="AF236" s="37" t="str">
        <f t="shared" si="79"/>
        <v>H32R16</v>
      </c>
      <c r="AG236" s="45"/>
      <c r="AH236" s="45"/>
      <c r="AI236" s="45"/>
      <c r="AJ236" s="12"/>
      <c r="AK236" s="12"/>
      <c r="AL236" s="12"/>
      <c r="AM236" s="12"/>
      <c r="AN236" s="12"/>
      <c r="AO236" s="12"/>
      <c r="AP236" s="12"/>
    </row>
    <row r="237" spans="1:42" s="2" customFormat="1" ht="300" customHeight="1" x14ac:dyDescent="0.2">
      <c r="A237" s="50">
        <v>170</v>
      </c>
      <c r="B237" s="147">
        <v>236</v>
      </c>
      <c r="C237" s="61"/>
      <c r="D237" s="80" t="s">
        <v>1694</v>
      </c>
      <c r="E237" s="72">
        <v>1404004</v>
      </c>
      <c r="F237" s="73" t="s">
        <v>441</v>
      </c>
      <c r="G237" s="74" t="s">
        <v>442</v>
      </c>
      <c r="H237" s="74" t="s">
        <v>1187</v>
      </c>
      <c r="I237" s="74" t="s">
        <v>1188</v>
      </c>
      <c r="J237" s="76" t="s">
        <v>1189</v>
      </c>
      <c r="K237" s="50">
        <v>2</v>
      </c>
      <c r="L237" s="57">
        <v>43040</v>
      </c>
      <c r="M237" s="57">
        <v>43403</v>
      </c>
      <c r="N237" s="58">
        <f t="shared" si="84"/>
        <v>51.857142857142854</v>
      </c>
      <c r="O237" s="50" t="s">
        <v>1165</v>
      </c>
      <c r="P237" s="56">
        <v>0</v>
      </c>
      <c r="Q237" s="50"/>
      <c r="R237" s="59">
        <f t="shared" si="69"/>
        <v>0</v>
      </c>
      <c r="S237" s="60">
        <f t="shared" si="70"/>
        <v>0</v>
      </c>
      <c r="T237" s="60">
        <f t="shared" si="71"/>
        <v>0</v>
      </c>
      <c r="U237" s="60">
        <f t="shared" si="72"/>
        <v>51.857142857142854</v>
      </c>
      <c r="V237" s="61"/>
      <c r="W237" s="62" t="str">
        <f t="shared" si="73"/>
        <v>VENCIDO</v>
      </c>
      <c r="X237" s="62" t="str">
        <f t="shared" si="74"/>
        <v>VENCIDO</v>
      </c>
      <c r="Y237" s="63" t="s">
        <v>495</v>
      </c>
      <c r="Z237" s="63" t="s">
        <v>507</v>
      </c>
      <c r="AA237" s="113">
        <f t="shared" si="75"/>
        <v>1</v>
      </c>
      <c r="AB237" s="63" t="str">
        <f t="shared" si="82"/>
        <v>H33R16 - 1</v>
      </c>
      <c r="AC237" s="37">
        <f t="shared" si="76"/>
        <v>1</v>
      </c>
      <c r="AD237" s="37">
        <f t="shared" si="77"/>
        <v>1</v>
      </c>
      <c r="AE237" s="37" t="str">
        <f t="shared" si="78"/>
        <v>H33R16.</v>
      </c>
      <c r="AF237" s="37" t="str">
        <f t="shared" si="79"/>
        <v>H33R16</v>
      </c>
      <c r="AG237" s="45"/>
      <c r="AH237" s="45"/>
      <c r="AI237" s="45"/>
      <c r="AJ237" s="12"/>
      <c r="AK237" s="12"/>
      <c r="AL237" s="12"/>
      <c r="AM237" s="12"/>
      <c r="AN237" s="12"/>
      <c r="AO237" s="12"/>
      <c r="AP237" s="12"/>
    </row>
    <row r="238" spans="1:42" s="2" customFormat="1" ht="300" customHeight="1" x14ac:dyDescent="0.2">
      <c r="A238" s="50">
        <v>171</v>
      </c>
      <c r="B238" s="147">
        <v>237</v>
      </c>
      <c r="C238" s="61"/>
      <c r="D238" s="80" t="s">
        <v>1694</v>
      </c>
      <c r="E238" s="72">
        <v>1404004</v>
      </c>
      <c r="F238" s="73" t="s">
        <v>443</v>
      </c>
      <c r="G238" s="74" t="s">
        <v>444</v>
      </c>
      <c r="H238" s="74" t="s">
        <v>610</v>
      </c>
      <c r="I238" s="74" t="s">
        <v>611</v>
      </c>
      <c r="J238" s="76" t="s">
        <v>17</v>
      </c>
      <c r="K238" s="78">
        <v>4</v>
      </c>
      <c r="L238" s="57">
        <v>43040</v>
      </c>
      <c r="M238" s="57">
        <v>43403</v>
      </c>
      <c r="N238" s="58">
        <f t="shared" si="84"/>
        <v>51.857142857142854</v>
      </c>
      <c r="O238" s="50" t="s">
        <v>18</v>
      </c>
      <c r="P238" s="56">
        <v>2</v>
      </c>
      <c r="Q238" s="50"/>
      <c r="R238" s="59">
        <f t="shared" si="69"/>
        <v>50</v>
      </c>
      <c r="S238" s="60">
        <f t="shared" si="70"/>
        <v>25.928571428571427</v>
      </c>
      <c r="T238" s="60">
        <f t="shared" si="71"/>
        <v>25.928571428571427</v>
      </c>
      <c r="U238" s="60">
        <f t="shared" si="72"/>
        <v>51.857142857142854</v>
      </c>
      <c r="V238" s="61"/>
      <c r="W238" s="62" t="str">
        <f t="shared" si="73"/>
        <v>VENCIDO</v>
      </c>
      <c r="X238" s="62" t="str">
        <f t="shared" si="74"/>
        <v>VENCIDO</v>
      </c>
      <c r="Y238" s="63" t="s">
        <v>495</v>
      </c>
      <c r="Z238" s="63" t="s">
        <v>508</v>
      </c>
      <c r="AA238" s="113">
        <f t="shared" si="75"/>
        <v>1</v>
      </c>
      <c r="AB238" s="63" t="str">
        <f t="shared" si="82"/>
        <v>H35R16 - 1</v>
      </c>
      <c r="AC238" s="37">
        <f t="shared" si="76"/>
        <v>1</v>
      </c>
      <c r="AD238" s="37">
        <f t="shared" si="77"/>
        <v>1</v>
      </c>
      <c r="AE238" s="37" t="str">
        <f t="shared" si="78"/>
        <v>H35R16.</v>
      </c>
      <c r="AF238" s="37" t="str">
        <f t="shared" si="79"/>
        <v>H35R16</v>
      </c>
      <c r="AG238" s="45"/>
      <c r="AH238" s="45"/>
      <c r="AI238" s="45"/>
      <c r="AJ238" s="12"/>
      <c r="AK238" s="12"/>
      <c r="AL238" s="12"/>
      <c r="AM238" s="12"/>
      <c r="AN238" s="12"/>
      <c r="AO238" s="12"/>
      <c r="AP238" s="12"/>
    </row>
    <row r="239" spans="1:42" s="2" customFormat="1" ht="300" customHeight="1" x14ac:dyDescent="0.2">
      <c r="A239" s="50">
        <v>172</v>
      </c>
      <c r="B239" s="147">
        <v>238</v>
      </c>
      <c r="C239" s="61"/>
      <c r="D239" s="80" t="s">
        <v>1694</v>
      </c>
      <c r="E239" s="72">
        <v>1405004</v>
      </c>
      <c r="F239" s="73" t="s">
        <v>852</v>
      </c>
      <c r="G239" s="74" t="s">
        <v>1308</v>
      </c>
      <c r="H239" s="74" t="s">
        <v>1309</v>
      </c>
      <c r="I239" s="74" t="s">
        <v>850</v>
      </c>
      <c r="J239" s="76" t="s">
        <v>851</v>
      </c>
      <c r="K239" s="50">
        <v>3</v>
      </c>
      <c r="L239" s="57">
        <v>43040</v>
      </c>
      <c r="M239" s="57">
        <v>43403</v>
      </c>
      <c r="N239" s="58">
        <f t="shared" si="84"/>
        <v>51.857142857142854</v>
      </c>
      <c r="O239" s="50" t="s">
        <v>843</v>
      </c>
      <c r="P239" s="56">
        <v>0</v>
      </c>
      <c r="Q239" s="50"/>
      <c r="R239" s="59">
        <f t="shared" si="69"/>
        <v>0</v>
      </c>
      <c r="S239" s="60">
        <f t="shared" si="70"/>
        <v>0</v>
      </c>
      <c r="T239" s="60">
        <f t="shared" si="71"/>
        <v>0</v>
      </c>
      <c r="U239" s="60">
        <f t="shared" si="72"/>
        <v>51.857142857142854</v>
      </c>
      <c r="V239" s="61"/>
      <c r="W239" s="62" t="str">
        <f t="shared" si="73"/>
        <v>VENCIDO</v>
      </c>
      <c r="X239" s="62" t="str">
        <f t="shared" si="74"/>
        <v>VENCIDO</v>
      </c>
      <c r="Y239" s="63" t="s">
        <v>495</v>
      </c>
      <c r="Z239" s="63" t="s">
        <v>509</v>
      </c>
      <c r="AA239" s="113">
        <f t="shared" si="75"/>
        <v>1</v>
      </c>
      <c r="AB239" s="63" t="str">
        <f t="shared" si="82"/>
        <v>H36R16 - 1</v>
      </c>
      <c r="AC239" s="37">
        <f t="shared" si="76"/>
        <v>1</v>
      </c>
      <c r="AD239" s="37">
        <f t="shared" si="77"/>
        <v>1</v>
      </c>
      <c r="AE239" s="37" t="str">
        <f t="shared" si="78"/>
        <v>H36R16.</v>
      </c>
      <c r="AF239" s="37" t="str">
        <f t="shared" si="79"/>
        <v>H36R16</v>
      </c>
      <c r="AG239" s="45"/>
      <c r="AH239" s="45"/>
      <c r="AI239" s="45"/>
      <c r="AJ239" s="12"/>
      <c r="AK239" s="12"/>
      <c r="AL239" s="12"/>
      <c r="AM239" s="12"/>
      <c r="AN239" s="12"/>
      <c r="AO239" s="12"/>
      <c r="AP239" s="12"/>
    </row>
    <row r="240" spans="1:42" s="2" customFormat="1" ht="300" customHeight="1" x14ac:dyDescent="0.2">
      <c r="A240" s="50"/>
      <c r="B240" s="147">
        <v>239</v>
      </c>
      <c r="C240" s="61"/>
      <c r="D240" s="80"/>
      <c r="E240" s="72">
        <v>1405004</v>
      </c>
      <c r="F240" s="73" t="s">
        <v>853</v>
      </c>
      <c r="G240" s="74" t="s">
        <v>1308</v>
      </c>
      <c r="H240" s="74" t="s">
        <v>854</v>
      </c>
      <c r="I240" s="74" t="s">
        <v>855</v>
      </c>
      <c r="J240" s="76" t="s">
        <v>856</v>
      </c>
      <c r="K240" s="50">
        <v>2</v>
      </c>
      <c r="L240" s="57">
        <v>43040</v>
      </c>
      <c r="M240" s="57">
        <v>43342</v>
      </c>
      <c r="N240" s="58">
        <f t="shared" si="84"/>
        <v>43.142857142857146</v>
      </c>
      <c r="O240" s="50" t="s">
        <v>843</v>
      </c>
      <c r="P240" s="56">
        <v>0.5</v>
      </c>
      <c r="Q240" s="50"/>
      <c r="R240" s="59">
        <f t="shared" si="69"/>
        <v>25</v>
      </c>
      <c r="S240" s="60">
        <f t="shared" si="70"/>
        <v>10.785714285714286</v>
      </c>
      <c r="T240" s="60">
        <f t="shared" si="71"/>
        <v>10.785714285714286</v>
      </c>
      <c r="U240" s="60">
        <f t="shared" si="72"/>
        <v>43.142857142857146</v>
      </c>
      <c r="V240" s="61"/>
      <c r="W240" s="62" t="str">
        <f t="shared" si="73"/>
        <v>VENCIDO</v>
      </c>
      <c r="X240" s="62" t="str">
        <f t="shared" si="74"/>
        <v/>
      </c>
      <c r="Y240" s="63" t="s">
        <v>495</v>
      </c>
      <c r="Z240" s="63" t="s">
        <v>509</v>
      </c>
      <c r="AA240" s="113">
        <f t="shared" si="75"/>
        <v>2</v>
      </c>
      <c r="AB240" s="63" t="str">
        <f t="shared" si="82"/>
        <v>H36R16 - 2</v>
      </c>
      <c r="AC240" s="37">
        <f t="shared" si="76"/>
        <v>1</v>
      </c>
      <c r="AD240" s="37">
        <f t="shared" si="77"/>
        <v>1</v>
      </c>
      <c r="AE240" s="37" t="str">
        <f t="shared" si="78"/>
        <v>H36R16.</v>
      </c>
      <c r="AF240" s="37" t="str">
        <f t="shared" si="79"/>
        <v>H36R16</v>
      </c>
      <c r="AG240" s="45"/>
      <c r="AH240" s="45"/>
      <c r="AI240" s="45"/>
      <c r="AJ240" s="12"/>
      <c r="AK240" s="12"/>
      <c r="AL240" s="12"/>
      <c r="AM240" s="12"/>
      <c r="AN240" s="12"/>
      <c r="AO240" s="12"/>
      <c r="AP240" s="12"/>
    </row>
    <row r="241" spans="1:42" s="2" customFormat="1" ht="300" customHeight="1" x14ac:dyDescent="0.2">
      <c r="A241" s="50">
        <v>173</v>
      </c>
      <c r="B241" s="147">
        <v>240</v>
      </c>
      <c r="C241" s="61"/>
      <c r="D241" s="80" t="s">
        <v>1695</v>
      </c>
      <c r="E241" s="72">
        <v>1405004</v>
      </c>
      <c r="F241" s="66" t="s">
        <v>445</v>
      </c>
      <c r="G241" s="86" t="s">
        <v>446</v>
      </c>
      <c r="H241" s="86" t="s">
        <v>1353</v>
      </c>
      <c r="I241" s="86" t="s">
        <v>1354</v>
      </c>
      <c r="J241" s="61" t="s">
        <v>1036</v>
      </c>
      <c r="K241" s="61">
        <v>2</v>
      </c>
      <c r="L241" s="87">
        <v>43040</v>
      </c>
      <c r="M241" s="87">
        <v>43281</v>
      </c>
      <c r="N241" s="88">
        <f t="shared" si="84"/>
        <v>34.428571428571431</v>
      </c>
      <c r="O241" s="50" t="s">
        <v>1028</v>
      </c>
      <c r="P241" s="56">
        <v>2</v>
      </c>
      <c r="Q241" s="50"/>
      <c r="R241" s="59">
        <f t="shared" si="69"/>
        <v>100</v>
      </c>
      <c r="S241" s="60">
        <f t="shared" si="70"/>
        <v>34.428571428571431</v>
      </c>
      <c r="T241" s="60">
        <f t="shared" si="71"/>
        <v>34.428571428571431</v>
      </c>
      <c r="U241" s="60">
        <f t="shared" si="72"/>
        <v>34.428571428571431</v>
      </c>
      <c r="V241" s="61"/>
      <c r="W241" s="62" t="str">
        <f t="shared" si="73"/>
        <v>CUMPLIDO</v>
      </c>
      <c r="X241" s="62" t="str">
        <f t="shared" si="74"/>
        <v>CUMPLIDO</v>
      </c>
      <c r="Y241" s="63" t="s">
        <v>495</v>
      </c>
      <c r="Z241" s="63" t="s">
        <v>510</v>
      </c>
      <c r="AA241" s="113">
        <f t="shared" si="75"/>
        <v>1</v>
      </c>
      <c r="AB241" s="63" t="str">
        <f t="shared" si="82"/>
        <v>H37R16 - 1</v>
      </c>
      <c r="AC241" s="37">
        <f t="shared" si="76"/>
        <v>5</v>
      </c>
      <c r="AD241" s="37">
        <f t="shared" si="77"/>
        <v>5</v>
      </c>
      <c r="AE241" s="37" t="str">
        <f t="shared" si="78"/>
        <v>H37R16.</v>
      </c>
      <c r="AF241" s="37" t="str">
        <f t="shared" si="79"/>
        <v>H37R16</v>
      </c>
      <c r="AG241" s="45"/>
      <c r="AH241" s="45"/>
      <c r="AI241" s="45"/>
      <c r="AJ241" s="12"/>
      <c r="AK241" s="12"/>
      <c r="AL241" s="12"/>
      <c r="AM241" s="12"/>
      <c r="AN241" s="12"/>
      <c r="AO241" s="12"/>
      <c r="AP241" s="12"/>
    </row>
    <row r="242" spans="1:42" s="2" customFormat="1" ht="300" customHeight="1" x14ac:dyDescent="0.2">
      <c r="A242" s="50">
        <v>174</v>
      </c>
      <c r="B242" s="147">
        <v>241</v>
      </c>
      <c r="C242" s="61"/>
      <c r="D242" s="80" t="s">
        <v>1696</v>
      </c>
      <c r="E242" s="72">
        <v>1405004</v>
      </c>
      <c r="F242" s="66" t="s">
        <v>860</v>
      </c>
      <c r="G242" s="86" t="s">
        <v>447</v>
      </c>
      <c r="H242" s="86" t="s">
        <v>857</v>
      </c>
      <c r="I242" s="86" t="s">
        <v>858</v>
      </c>
      <c r="J242" s="89" t="s">
        <v>859</v>
      </c>
      <c r="K242" s="61">
        <v>1</v>
      </c>
      <c r="L242" s="87">
        <v>43040</v>
      </c>
      <c r="M242" s="87">
        <v>43099</v>
      </c>
      <c r="N242" s="58">
        <f t="shared" si="84"/>
        <v>8.4285714285714288</v>
      </c>
      <c r="O242" s="50" t="s">
        <v>843</v>
      </c>
      <c r="P242" s="56">
        <v>1</v>
      </c>
      <c r="Q242" s="50"/>
      <c r="R242" s="59">
        <f t="shared" si="69"/>
        <v>100</v>
      </c>
      <c r="S242" s="60">
        <f t="shared" si="70"/>
        <v>8.4285714285714288</v>
      </c>
      <c r="T242" s="60">
        <f t="shared" si="71"/>
        <v>8.4285714285714288</v>
      </c>
      <c r="U242" s="60">
        <f t="shared" si="72"/>
        <v>8.4285714285714288</v>
      </c>
      <c r="V242" s="61"/>
      <c r="W242" s="62" t="str">
        <f t="shared" si="73"/>
        <v>CUMPLIDO</v>
      </c>
      <c r="X242" s="62" t="str">
        <f t="shared" si="74"/>
        <v>CUMPLIDO</v>
      </c>
      <c r="Y242" s="63" t="s">
        <v>495</v>
      </c>
      <c r="Z242" s="63" t="s">
        <v>511</v>
      </c>
      <c r="AA242" s="113">
        <f t="shared" si="75"/>
        <v>1</v>
      </c>
      <c r="AB242" s="63" t="str">
        <f t="shared" si="82"/>
        <v>H39R16 - 1</v>
      </c>
      <c r="AC242" s="37">
        <f t="shared" si="76"/>
        <v>5</v>
      </c>
      <c r="AD242" s="37">
        <f t="shared" si="77"/>
        <v>5</v>
      </c>
      <c r="AE242" s="37" t="str">
        <f t="shared" si="78"/>
        <v>H39R16.</v>
      </c>
      <c r="AF242" s="37" t="str">
        <f t="shared" si="79"/>
        <v>H39R16</v>
      </c>
      <c r="AG242" s="45"/>
      <c r="AH242" s="45"/>
      <c r="AI242" s="45"/>
      <c r="AJ242" s="12"/>
      <c r="AK242" s="12"/>
      <c r="AL242" s="12"/>
      <c r="AM242" s="12"/>
      <c r="AN242" s="12"/>
      <c r="AO242" s="12"/>
      <c r="AP242" s="12"/>
    </row>
    <row r="243" spans="1:42" s="2" customFormat="1" ht="300" customHeight="1" x14ac:dyDescent="0.2">
      <c r="A243" s="50">
        <v>175</v>
      </c>
      <c r="B243" s="147">
        <v>242</v>
      </c>
      <c r="C243" s="61"/>
      <c r="D243" s="80" t="s">
        <v>1695</v>
      </c>
      <c r="E243" s="72">
        <v>1405004</v>
      </c>
      <c r="F243" s="66" t="s">
        <v>448</v>
      </c>
      <c r="G243" s="86" t="s">
        <v>449</v>
      </c>
      <c r="H243" s="74" t="s">
        <v>612</v>
      </c>
      <c r="I243" s="74" t="s">
        <v>613</v>
      </c>
      <c r="J243" s="76" t="s">
        <v>78</v>
      </c>
      <c r="K243" s="50">
        <v>1</v>
      </c>
      <c r="L243" s="57">
        <v>43040</v>
      </c>
      <c r="M243" s="57">
        <v>43099</v>
      </c>
      <c r="N243" s="58">
        <f t="shared" si="84"/>
        <v>8.4285714285714288</v>
      </c>
      <c r="O243" s="50" t="s">
        <v>18</v>
      </c>
      <c r="P243" s="56">
        <v>1</v>
      </c>
      <c r="Q243" s="50"/>
      <c r="R243" s="59">
        <f t="shared" si="69"/>
        <v>100</v>
      </c>
      <c r="S243" s="60">
        <f t="shared" si="70"/>
        <v>8.4285714285714288</v>
      </c>
      <c r="T243" s="60">
        <f t="shared" si="71"/>
        <v>8.4285714285714288</v>
      </c>
      <c r="U243" s="60">
        <f t="shared" si="72"/>
        <v>8.4285714285714288</v>
      </c>
      <c r="V243" s="61"/>
      <c r="W243" s="62" t="str">
        <f t="shared" si="73"/>
        <v>CUMPLIDO</v>
      </c>
      <c r="X243" s="62" t="str">
        <f t="shared" si="74"/>
        <v>CUMPLIDO</v>
      </c>
      <c r="Y243" s="63" t="s">
        <v>495</v>
      </c>
      <c r="Z243" s="63" t="s">
        <v>512</v>
      </c>
      <c r="AA243" s="113">
        <f t="shared" si="75"/>
        <v>1</v>
      </c>
      <c r="AB243" s="63" t="str">
        <f t="shared" si="82"/>
        <v>H41R16 - 1</v>
      </c>
      <c r="AC243" s="37">
        <f t="shared" si="76"/>
        <v>5</v>
      </c>
      <c r="AD243" s="37">
        <f t="shared" si="77"/>
        <v>5</v>
      </c>
      <c r="AE243" s="37" t="str">
        <f t="shared" si="78"/>
        <v>H41R16.</v>
      </c>
      <c r="AF243" s="37" t="str">
        <f t="shared" si="79"/>
        <v>H41R16</v>
      </c>
      <c r="AG243" s="45"/>
      <c r="AH243" s="45"/>
      <c r="AI243" s="45"/>
      <c r="AJ243" s="12"/>
      <c r="AK243" s="12"/>
      <c r="AL243" s="12"/>
      <c r="AM243" s="12"/>
      <c r="AN243" s="12"/>
      <c r="AO243" s="12"/>
      <c r="AP243" s="12"/>
    </row>
    <row r="244" spans="1:42" s="2" customFormat="1" ht="300" customHeight="1" x14ac:dyDescent="0.2">
      <c r="A244" s="50">
        <v>176</v>
      </c>
      <c r="B244" s="147">
        <v>243</v>
      </c>
      <c r="C244" s="61"/>
      <c r="D244" s="80" t="s">
        <v>1694</v>
      </c>
      <c r="E244" s="72">
        <v>1405004</v>
      </c>
      <c r="F244" s="66" t="s">
        <v>1657</v>
      </c>
      <c r="G244" s="86" t="s">
        <v>450</v>
      </c>
      <c r="H244" s="74" t="s">
        <v>614</v>
      </c>
      <c r="I244" s="74" t="s">
        <v>615</v>
      </c>
      <c r="J244" s="76" t="s">
        <v>616</v>
      </c>
      <c r="K244" s="50">
        <v>1</v>
      </c>
      <c r="L244" s="57">
        <v>43040</v>
      </c>
      <c r="M244" s="57">
        <v>43099</v>
      </c>
      <c r="N244" s="58">
        <f>(+M244-L244)/7</f>
        <v>8.4285714285714288</v>
      </c>
      <c r="O244" s="50" t="s">
        <v>18</v>
      </c>
      <c r="P244" s="56">
        <v>1</v>
      </c>
      <c r="Q244" s="50"/>
      <c r="R244" s="59">
        <f t="shared" si="69"/>
        <v>100</v>
      </c>
      <c r="S244" s="60">
        <f t="shared" si="70"/>
        <v>8.4285714285714288</v>
      </c>
      <c r="T244" s="60">
        <f t="shared" si="71"/>
        <v>8.4285714285714288</v>
      </c>
      <c r="U244" s="60">
        <f t="shared" si="72"/>
        <v>8.4285714285714288</v>
      </c>
      <c r="V244" s="61"/>
      <c r="W244" s="62" t="str">
        <f t="shared" si="73"/>
        <v>CUMPLIDO</v>
      </c>
      <c r="X244" s="62" t="str">
        <f t="shared" si="74"/>
        <v>CUMPLIDO</v>
      </c>
      <c r="Y244" s="63" t="s">
        <v>495</v>
      </c>
      <c r="Z244" s="63" t="s">
        <v>513</v>
      </c>
      <c r="AA244" s="113">
        <f t="shared" si="75"/>
        <v>1</v>
      </c>
      <c r="AB244" s="63" t="str">
        <f t="shared" si="82"/>
        <v>H44R16 - 1</v>
      </c>
      <c r="AC244" s="37">
        <f t="shared" si="76"/>
        <v>5</v>
      </c>
      <c r="AD244" s="37">
        <f t="shared" si="77"/>
        <v>5</v>
      </c>
      <c r="AE244" s="37" t="str">
        <f t="shared" si="78"/>
        <v>H44R16.</v>
      </c>
      <c r="AF244" s="37" t="str">
        <f t="shared" si="79"/>
        <v>H44R16</v>
      </c>
      <c r="AG244" s="45"/>
      <c r="AH244" s="45"/>
      <c r="AI244" s="45" t="s">
        <v>417</v>
      </c>
      <c r="AJ244" s="12"/>
      <c r="AK244" s="12"/>
      <c r="AL244" s="12"/>
      <c r="AM244" s="12"/>
      <c r="AN244" s="12"/>
      <c r="AO244" s="12"/>
      <c r="AP244" s="12"/>
    </row>
    <row r="245" spans="1:42" s="2" customFormat="1" ht="300" customHeight="1" x14ac:dyDescent="0.2">
      <c r="A245" s="50">
        <v>177</v>
      </c>
      <c r="B245" s="147">
        <v>244</v>
      </c>
      <c r="C245" s="61"/>
      <c r="D245" s="80" t="s">
        <v>1694</v>
      </c>
      <c r="E245" s="72">
        <v>1401003</v>
      </c>
      <c r="F245" s="66" t="s">
        <v>1658</v>
      </c>
      <c r="G245" s="86" t="s">
        <v>451</v>
      </c>
      <c r="H245" s="74" t="s">
        <v>617</v>
      </c>
      <c r="I245" s="74" t="s">
        <v>618</v>
      </c>
      <c r="J245" s="76" t="s">
        <v>619</v>
      </c>
      <c r="K245" s="50">
        <v>1</v>
      </c>
      <c r="L245" s="57">
        <v>43102</v>
      </c>
      <c r="M245" s="57">
        <v>43189</v>
      </c>
      <c r="N245" s="58">
        <f>(+M245-L245)/7</f>
        <v>12.428571428571429</v>
      </c>
      <c r="O245" s="50" t="s">
        <v>18</v>
      </c>
      <c r="P245" s="56">
        <v>0</v>
      </c>
      <c r="Q245" s="50"/>
      <c r="R245" s="59">
        <f t="shared" si="69"/>
        <v>0</v>
      </c>
      <c r="S245" s="60">
        <f t="shared" si="70"/>
        <v>0</v>
      </c>
      <c r="T245" s="60">
        <f t="shared" si="71"/>
        <v>0</v>
      </c>
      <c r="U245" s="60">
        <f t="shared" si="72"/>
        <v>12.428571428571429</v>
      </c>
      <c r="V245" s="61"/>
      <c r="W245" s="62" t="str">
        <f t="shared" si="73"/>
        <v>VENCIDO</v>
      </c>
      <c r="X245" s="62" t="str">
        <f t="shared" si="74"/>
        <v>VENCIDO</v>
      </c>
      <c r="Y245" s="63" t="s">
        <v>495</v>
      </c>
      <c r="Z245" s="63" t="s">
        <v>514</v>
      </c>
      <c r="AA245" s="113">
        <f t="shared" si="75"/>
        <v>1</v>
      </c>
      <c r="AB245" s="63" t="str">
        <f t="shared" si="82"/>
        <v>H46R16 - 1</v>
      </c>
      <c r="AC245" s="37">
        <f t="shared" si="76"/>
        <v>1</v>
      </c>
      <c r="AD245" s="37">
        <f t="shared" si="77"/>
        <v>1</v>
      </c>
      <c r="AE245" s="37" t="str">
        <f t="shared" si="78"/>
        <v>H46R16.</v>
      </c>
      <c r="AF245" s="37" t="str">
        <f t="shared" si="79"/>
        <v>H46R16</v>
      </c>
      <c r="AG245" s="45"/>
      <c r="AH245" s="45"/>
      <c r="AI245" s="45"/>
      <c r="AJ245" s="12"/>
      <c r="AK245" s="12"/>
      <c r="AL245" s="12"/>
      <c r="AM245" s="12"/>
      <c r="AN245" s="12"/>
      <c r="AO245" s="12"/>
      <c r="AP245" s="12"/>
    </row>
    <row r="246" spans="1:42" s="2" customFormat="1" ht="300" customHeight="1" x14ac:dyDescent="0.2">
      <c r="A246" s="50">
        <v>178</v>
      </c>
      <c r="B246" s="147">
        <v>245</v>
      </c>
      <c r="C246" s="61"/>
      <c r="D246" s="80" t="s">
        <v>1694</v>
      </c>
      <c r="E246" s="72">
        <v>1405004</v>
      </c>
      <c r="F246" s="66" t="s">
        <v>452</v>
      </c>
      <c r="G246" s="86" t="s">
        <v>453</v>
      </c>
      <c r="H246" s="74" t="s">
        <v>620</v>
      </c>
      <c r="I246" s="74" t="s">
        <v>621</v>
      </c>
      <c r="J246" s="76" t="s">
        <v>616</v>
      </c>
      <c r="K246" s="50">
        <v>1</v>
      </c>
      <c r="L246" s="91">
        <v>43040</v>
      </c>
      <c r="M246" s="57">
        <v>43099</v>
      </c>
      <c r="N246" s="58">
        <f t="shared" si="84"/>
        <v>8.4285714285714288</v>
      </c>
      <c r="O246" s="50" t="s">
        <v>18</v>
      </c>
      <c r="P246" s="56">
        <v>1</v>
      </c>
      <c r="Q246" s="50"/>
      <c r="R246" s="59">
        <f t="shared" si="69"/>
        <v>100</v>
      </c>
      <c r="S246" s="60">
        <f t="shared" si="70"/>
        <v>8.4285714285714288</v>
      </c>
      <c r="T246" s="60">
        <f t="shared" si="71"/>
        <v>8.4285714285714288</v>
      </c>
      <c r="U246" s="60">
        <f t="shared" si="72"/>
        <v>8.4285714285714288</v>
      </c>
      <c r="V246" s="61"/>
      <c r="W246" s="62" t="str">
        <f t="shared" si="73"/>
        <v>CUMPLIDO</v>
      </c>
      <c r="X246" s="62" t="str">
        <f t="shared" si="74"/>
        <v>CUMPLIDO</v>
      </c>
      <c r="Y246" s="63" t="s">
        <v>495</v>
      </c>
      <c r="Z246" s="63" t="s">
        <v>515</v>
      </c>
      <c r="AA246" s="113">
        <f t="shared" si="75"/>
        <v>1</v>
      </c>
      <c r="AB246" s="63" t="str">
        <f t="shared" si="82"/>
        <v>H54R16 - 1</v>
      </c>
      <c r="AC246" s="37">
        <f t="shared" si="76"/>
        <v>5</v>
      </c>
      <c r="AD246" s="37">
        <f t="shared" si="77"/>
        <v>5</v>
      </c>
      <c r="AE246" s="37" t="str">
        <f t="shared" si="78"/>
        <v>H54R16.</v>
      </c>
      <c r="AF246" s="37" t="str">
        <f t="shared" si="79"/>
        <v>H54R16</v>
      </c>
      <c r="AG246" s="45"/>
      <c r="AH246" s="45"/>
      <c r="AI246" s="45"/>
      <c r="AJ246" s="12"/>
      <c r="AK246" s="12"/>
      <c r="AL246" s="12"/>
      <c r="AM246" s="12"/>
      <c r="AN246" s="12"/>
      <c r="AO246" s="12"/>
      <c r="AP246" s="12"/>
    </row>
    <row r="247" spans="1:42" s="2" customFormat="1" ht="300" customHeight="1" x14ac:dyDescent="0.2">
      <c r="A247" s="50">
        <v>179</v>
      </c>
      <c r="B247" s="147">
        <v>246</v>
      </c>
      <c r="C247" s="61"/>
      <c r="D247" s="80" t="s">
        <v>1695</v>
      </c>
      <c r="E247" s="72">
        <v>1405004</v>
      </c>
      <c r="F247" s="66" t="s">
        <v>863</v>
      </c>
      <c r="G247" s="86" t="s">
        <v>454</v>
      </c>
      <c r="H247" s="86" t="s">
        <v>861</v>
      </c>
      <c r="I247" s="86" t="s">
        <v>864</v>
      </c>
      <c r="J247" s="89" t="s">
        <v>862</v>
      </c>
      <c r="K247" s="61">
        <v>3</v>
      </c>
      <c r="L247" s="87">
        <v>43040</v>
      </c>
      <c r="M247" s="87">
        <v>43342</v>
      </c>
      <c r="N247" s="58">
        <f t="shared" si="84"/>
        <v>43.142857142857146</v>
      </c>
      <c r="O247" s="50" t="s">
        <v>843</v>
      </c>
      <c r="P247" s="56">
        <v>0.5</v>
      </c>
      <c r="Q247" s="50"/>
      <c r="R247" s="59">
        <f t="shared" si="69"/>
        <v>16.666666666666664</v>
      </c>
      <c r="S247" s="60">
        <f t="shared" si="70"/>
        <v>7.1904761904761907</v>
      </c>
      <c r="T247" s="60">
        <f t="shared" si="71"/>
        <v>7.1904761904761907</v>
      </c>
      <c r="U247" s="60">
        <f t="shared" si="72"/>
        <v>43.142857142857146</v>
      </c>
      <c r="V247" s="61"/>
      <c r="W247" s="62" t="str">
        <f t="shared" si="73"/>
        <v>VENCIDO</v>
      </c>
      <c r="X247" s="62" t="str">
        <f t="shared" si="74"/>
        <v>VENCIDO</v>
      </c>
      <c r="Y247" s="63" t="s">
        <v>495</v>
      </c>
      <c r="Z247" s="63" t="s">
        <v>516</v>
      </c>
      <c r="AA247" s="113">
        <f t="shared" si="75"/>
        <v>1</v>
      </c>
      <c r="AB247" s="63" t="str">
        <f t="shared" si="82"/>
        <v>H55R16 - 1</v>
      </c>
      <c r="AC247" s="37">
        <f t="shared" si="76"/>
        <v>1</v>
      </c>
      <c r="AD247" s="37">
        <f t="shared" si="77"/>
        <v>1</v>
      </c>
      <c r="AE247" s="37" t="str">
        <f t="shared" si="78"/>
        <v>H55R16.</v>
      </c>
      <c r="AF247" s="37" t="str">
        <f t="shared" si="79"/>
        <v>H55R16</v>
      </c>
      <c r="AG247" s="45"/>
      <c r="AH247" s="45"/>
      <c r="AI247" s="45"/>
      <c r="AJ247" s="12"/>
      <c r="AK247" s="12"/>
      <c r="AL247" s="12"/>
      <c r="AM247" s="12"/>
      <c r="AN247" s="12"/>
      <c r="AO247" s="12"/>
      <c r="AP247" s="12"/>
    </row>
    <row r="248" spans="1:42" s="2" customFormat="1" ht="300" customHeight="1" x14ac:dyDescent="0.2">
      <c r="A248" s="50">
        <v>180</v>
      </c>
      <c r="B248" s="147">
        <v>247</v>
      </c>
      <c r="C248" s="61"/>
      <c r="D248" s="80" t="s">
        <v>1698</v>
      </c>
      <c r="E248" s="72">
        <v>1405004</v>
      </c>
      <c r="F248" s="66" t="s">
        <v>1659</v>
      </c>
      <c r="G248" s="86" t="s">
        <v>455</v>
      </c>
      <c r="H248" s="74" t="s">
        <v>622</v>
      </c>
      <c r="I248" s="74" t="s">
        <v>623</v>
      </c>
      <c r="J248" s="76" t="s">
        <v>633</v>
      </c>
      <c r="K248" s="50">
        <v>1</v>
      </c>
      <c r="L248" s="57">
        <v>43040</v>
      </c>
      <c r="M248" s="57">
        <v>43099</v>
      </c>
      <c r="N248" s="58">
        <f t="shared" si="84"/>
        <v>8.4285714285714288</v>
      </c>
      <c r="O248" s="50" t="s">
        <v>624</v>
      </c>
      <c r="P248" s="56">
        <v>1</v>
      </c>
      <c r="Q248" s="50"/>
      <c r="R248" s="59">
        <f t="shared" si="69"/>
        <v>100</v>
      </c>
      <c r="S248" s="60">
        <f t="shared" si="70"/>
        <v>8.4285714285714288</v>
      </c>
      <c r="T248" s="60">
        <f t="shared" si="71"/>
        <v>8.4285714285714288</v>
      </c>
      <c r="U248" s="60">
        <f t="shared" si="72"/>
        <v>8.4285714285714288</v>
      </c>
      <c r="V248" s="61"/>
      <c r="W248" s="62" t="str">
        <f t="shared" si="73"/>
        <v>CUMPLIDO</v>
      </c>
      <c r="X248" s="62" t="str">
        <f t="shared" si="74"/>
        <v>CUMPLIDO</v>
      </c>
      <c r="Y248" s="63" t="s">
        <v>495</v>
      </c>
      <c r="Z248" s="63" t="s">
        <v>517</v>
      </c>
      <c r="AA248" s="113">
        <f t="shared" si="75"/>
        <v>1</v>
      </c>
      <c r="AB248" s="63" t="str">
        <f t="shared" si="82"/>
        <v>H56R16 - 1</v>
      </c>
      <c r="AC248" s="37">
        <f t="shared" si="76"/>
        <v>5</v>
      </c>
      <c r="AD248" s="37">
        <f t="shared" si="77"/>
        <v>5</v>
      </c>
      <c r="AE248" s="37" t="str">
        <f t="shared" si="78"/>
        <v>H56R16.</v>
      </c>
      <c r="AF248" s="37" t="str">
        <f t="shared" si="79"/>
        <v>H56R16</v>
      </c>
      <c r="AG248" s="45"/>
      <c r="AH248" s="45"/>
      <c r="AI248" s="45"/>
      <c r="AJ248" s="12"/>
      <c r="AK248" s="12"/>
      <c r="AL248" s="12"/>
      <c r="AM248" s="12"/>
      <c r="AN248" s="12"/>
      <c r="AO248" s="12"/>
      <c r="AP248" s="12"/>
    </row>
    <row r="249" spans="1:42" s="2" customFormat="1" ht="300" customHeight="1" x14ac:dyDescent="0.2">
      <c r="A249" s="50">
        <v>181</v>
      </c>
      <c r="B249" s="147">
        <v>248</v>
      </c>
      <c r="C249" s="61"/>
      <c r="D249" s="80" t="s">
        <v>1699</v>
      </c>
      <c r="E249" s="72">
        <v>10405004</v>
      </c>
      <c r="F249" s="66" t="s">
        <v>868</v>
      </c>
      <c r="G249" s="86" t="s">
        <v>456</v>
      </c>
      <c r="H249" s="86" t="s">
        <v>865</v>
      </c>
      <c r="I249" s="86" t="s">
        <v>866</v>
      </c>
      <c r="J249" s="89" t="s">
        <v>867</v>
      </c>
      <c r="K249" s="61">
        <v>1</v>
      </c>
      <c r="L249" s="87">
        <v>43040</v>
      </c>
      <c r="M249" s="87">
        <v>43220</v>
      </c>
      <c r="N249" s="88">
        <f t="shared" si="84"/>
        <v>25.714285714285715</v>
      </c>
      <c r="O249" s="50" t="s">
        <v>843</v>
      </c>
      <c r="P249" s="56">
        <v>0.33</v>
      </c>
      <c r="Q249" s="50"/>
      <c r="R249" s="59">
        <f t="shared" si="69"/>
        <v>33</v>
      </c>
      <c r="S249" s="60">
        <f t="shared" si="70"/>
        <v>8.4857142857142858</v>
      </c>
      <c r="T249" s="60">
        <f t="shared" si="71"/>
        <v>8.4857142857142858</v>
      </c>
      <c r="U249" s="60">
        <f t="shared" si="72"/>
        <v>25.714285714285715</v>
      </c>
      <c r="V249" s="61"/>
      <c r="W249" s="62" t="str">
        <f t="shared" si="73"/>
        <v>VENCIDO</v>
      </c>
      <c r="X249" s="62" t="str">
        <f t="shared" si="74"/>
        <v>VENCIDO</v>
      </c>
      <c r="Y249" s="63" t="s">
        <v>495</v>
      </c>
      <c r="Z249" s="63" t="s">
        <v>518</v>
      </c>
      <c r="AA249" s="113">
        <f t="shared" si="75"/>
        <v>1</v>
      </c>
      <c r="AB249" s="63" t="str">
        <f t="shared" si="82"/>
        <v>H57R16 - 1</v>
      </c>
      <c r="AC249" s="37">
        <f t="shared" si="76"/>
        <v>1</v>
      </c>
      <c r="AD249" s="37">
        <f t="shared" si="77"/>
        <v>1</v>
      </c>
      <c r="AE249" s="37" t="str">
        <f t="shared" si="78"/>
        <v>H57R16.</v>
      </c>
      <c r="AF249" s="37" t="str">
        <f t="shared" si="79"/>
        <v>H57R16</v>
      </c>
      <c r="AG249" s="45"/>
      <c r="AH249" s="45"/>
      <c r="AI249" s="45"/>
      <c r="AJ249" s="12"/>
      <c r="AK249" s="12"/>
      <c r="AL249" s="12"/>
      <c r="AM249" s="12"/>
      <c r="AN249" s="12"/>
      <c r="AO249" s="12"/>
      <c r="AP249" s="12"/>
    </row>
    <row r="250" spans="1:42" s="2" customFormat="1" ht="300" customHeight="1" x14ac:dyDescent="0.2">
      <c r="A250" s="50">
        <v>182</v>
      </c>
      <c r="B250" s="147">
        <v>249</v>
      </c>
      <c r="C250" s="61"/>
      <c r="D250" s="80" t="s">
        <v>1695</v>
      </c>
      <c r="E250" s="72">
        <v>1405004</v>
      </c>
      <c r="F250" s="66" t="s">
        <v>1037</v>
      </c>
      <c r="G250" s="86" t="s">
        <v>1038</v>
      </c>
      <c r="H250" s="86" t="s">
        <v>1355</v>
      </c>
      <c r="I250" s="86" t="s">
        <v>1039</v>
      </c>
      <c r="J250" s="89" t="s">
        <v>1040</v>
      </c>
      <c r="K250" s="61">
        <v>1</v>
      </c>
      <c r="L250" s="87">
        <v>43040</v>
      </c>
      <c r="M250" s="87">
        <v>43189</v>
      </c>
      <c r="N250" s="58">
        <f t="shared" si="84"/>
        <v>21.285714285714285</v>
      </c>
      <c r="O250" s="50" t="s">
        <v>1028</v>
      </c>
      <c r="P250" s="56">
        <v>0</v>
      </c>
      <c r="Q250" s="50"/>
      <c r="R250" s="59">
        <f t="shared" si="69"/>
        <v>0</v>
      </c>
      <c r="S250" s="60">
        <f t="shared" si="70"/>
        <v>0</v>
      </c>
      <c r="T250" s="60">
        <f t="shared" si="71"/>
        <v>0</v>
      </c>
      <c r="U250" s="60">
        <f t="shared" si="72"/>
        <v>21.285714285714285</v>
      </c>
      <c r="V250" s="61"/>
      <c r="W250" s="62" t="str">
        <f t="shared" si="73"/>
        <v>VENCIDO</v>
      </c>
      <c r="X250" s="62" t="str">
        <f t="shared" si="74"/>
        <v>VENCIDO</v>
      </c>
      <c r="Y250" s="63" t="s">
        <v>495</v>
      </c>
      <c r="Z250" s="63" t="s">
        <v>519</v>
      </c>
      <c r="AA250" s="113">
        <f t="shared" si="75"/>
        <v>1</v>
      </c>
      <c r="AB250" s="63" t="str">
        <f t="shared" si="82"/>
        <v>H58R16 - 1</v>
      </c>
      <c r="AC250" s="37">
        <f t="shared" si="76"/>
        <v>1</v>
      </c>
      <c r="AD250" s="37">
        <f t="shared" si="77"/>
        <v>1</v>
      </c>
      <c r="AE250" s="37" t="str">
        <f t="shared" si="78"/>
        <v>H58R16.</v>
      </c>
      <c r="AF250" s="37" t="str">
        <f t="shared" si="79"/>
        <v>H58R16</v>
      </c>
      <c r="AG250" s="45"/>
      <c r="AH250" s="45"/>
      <c r="AI250" s="45" t="s">
        <v>417</v>
      </c>
      <c r="AJ250" s="12"/>
      <c r="AK250" s="12"/>
      <c r="AL250" s="12"/>
      <c r="AM250" s="12"/>
      <c r="AN250" s="12"/>
      <c r="AO250" s="12"/>
      <c r="AP250" s="12"/>
    </row>
    <row r="251" spans="1:42" s="2" customFormat="1" ht="300" customHeight="1" x14ac:dyDescent="0.2">
      <c r="A251" s="50">
        <v>183</v>
      </c>
      <c r="B251" s="147">
        <v>250</v>
      </c>
      <c r="C251" s="61"/>
      <c r="D251" s="80" t="s">
        <v>1695</v>
      </c>
      <c r="E251" s="72">
        <v>1103002</v>
      </c>
      <c r="F251" s="66" t="s">
        <v>626</v>
      </c>
      <c r="G251" s="86" t="s">
        <v>1321</v>
      </c>
      <c r="H251" s="74" t="s">
        <v>648</v>
      </c>
      <c r="I251" s="74" t="s">
        <v>625</v>
      </c>
      <c r="J251" s="76" t="s">
        <v>355</v>
      </c>
      <c r="K251" s="50">
        <v>3</v>
      </c>
      <c r="L251" s="57">
        <v>43040</v>
      </c>
      <c r="M251" s="57">
        <v>43403</v>
      </c>
      <c r="N251" s="58">
        <f t="shared" si="84"/>
        <v>51.857142857142854</v>
      </c>
      <c r="O251" s="50" t="s">
        <v>18</v>
      </c>
      <c r="P251" s="56">
        <v>0</v>
      </c>
      <c r="Q251" s="50"/>
      <c r="R251" s="59">
        <f t="shared" si="69"/>
        <v>0</v>
      </c>
      <c r="S251" s="60">
        <f t="shared" si="70"/>
        <v>0</v>
      </c>
      <c r="T251" s="60">
        <f t="shared" si="71"/>
        <v>0</v>
      </c>
      <c r="U251" s="60">
        <f t="shared" si="72"/>
        <v>51.857142857142854</v>
      </c>
      <c r="V251" s="61"/>
      <c r="W251" s="62" t="str">
        <f t="shared" si="73"/>
        <v>VENCIDO</v>
      </c>
      <c r="X251" s="62" t="str">
        <f t="shared" si="74"/>
        <v>VENCIDO</v>
      </c>
      <c r="Y251" s="63" t="s">
        <v>495</v>
      </c>
      <c r="Z251" s="63" t="s">
        <v>520</v>
      </c>
      <c r="AA251" s="113">
        <f t="shared" si="75"/>
        <v>1</v>
      </c>
      <c r="AB251" s="63" t="str">
        <f t="shared" si="82"/>
        <v>H59R16 - 1</v>
      </c>
      <c r="AC251" s="37">
        <f t="shared" si="76"/>
        <v>1</v>
      </c>
      <c r="AD251" s="37">
        <f t="shared" si="77"/>
        <v>1</v>
      </c>
      <c r="AE251" s="37" t="str">
        <f t="shared" si="78"/>
        <v>H59R16.</v>
      </c>
      <c r="AF251" s="37" t="str">
        <f t="shared" si="79"/>
        <v>H59R16</v>
      </c>
      <c r="AG251" s="45"/>
      <c r="AH251" s="45"/>
      <c r="AI251" s="45"/>
      <c r="AJ251" s="12"/>
      <c r="AK251" s="12"/>
      <c r="AL251" s="12"/>
      <c r="AM251" s="12"/>
      <c r="AN251" s="12"/>
      <c r="AO251" s="12"/>
      <c r="AP251" s="12"/>
    </row>
    <row r="252" spans="1:42" s="2" customFormat="1" ht="300" customHeight="1" x14ac:dyDescent="0.2">
      <c r="A252" s="50">
        <v>184</v>
      </c>
      <c r="B252" s="147">
        <v>251</v>
      </c>
      <c r="C252" s="61"/>
      <c r="D252" s="80" t="s">
        <v>1695</v>
      </c>
      <c r="E252" s="72">
        <v>1405004</v>
      </c>
      <c r="F252" s="66" t="s">
        <v>631</v>
      </c>
      <c r="G252" s="86" t="s">
        <v>457</v>
      </c>
      <c r="H252" s="74" t="s">
        <v>627</v>
      </c>
      <c r="I252" s="74" t="s">
        <v>628</v>
      </c>
      <c r="J252" s="76" t="s">
        <v>5</v>
      </c>
      <c r="K252" s="50">
        <v>1</v>
      </c>
      <c r="L252" s="57">
        <v>43040</v>
      </c>
      <c r="M252" s="57">
        <v>43159</v>
      </c>
      <c r="N252" s="58">
        <f t="shared" si="84"/>
        <v>17</v>
      </c>
      <c r="O252" s="50" t="s">
        <v>18</v>
      </c>
      <c r="P252" s="56">
        <v>1</v>
      </c>
      <c r="Q252" s="50"/>
      <c r="R252" s="59">
        <f t="shared" si="69"/>
        <v>100</v>
      </c>
      <c r="S252" s="60">
        <f t="shared" si="70"/>
        <v>17</v>
      </c>
      <c r="T252" s="60">
        <f t="shared" si="71"/>
        <v>17</v>
      </c>
      <c r="U252" s="60">
        <f t="shared" si="72"/>
        <v>17</v>
      </c>
      <c r="V252" s="61"/>
      <c r="W252" s="62" t="str">
        <f t="shared" si="73"/>
        <v>CUMPLIDO</v>
      </c>
      <c r="X252" s="62" t="str">
        <f t="shared" si="74"/>
        <v>CUMPLIDO</v>
      </c>
      <c r="Y252" s="63" t="s">
        <v>495</v>
      </c>
      <c r="Z252" s="63" t="s">
        <v>521</v>
      </c>
      <c r="AA252" s="113">
        <f t="shared" si="75"/>
        <v>1</v>
      </c>
      <c r="AB252" s="63" t="str">
        <f t="shared" ref="AB252:AB287" si="85">CONCATENATE(Z252," - ",AA252)</f>
        <v>H61R16 - 1</v>
      </c>
      <c r="AC252" s="37">
        <f t="shared" si="76"/>
        <v>5</v>
      </c>
      <c r="AD252" s="37">
        <f t="shared" si="77"/>
        <v>5</v>
      </c>
      <c r="AE252" s="37" t="str">
        <f t="shared" si="78"/>
        <v>H61R16.</v>
      </c>
      <c r="AF252" s="37" t="str">
        <f t="shared" si="79"/>
        <v>H61R16</v>
      </c>
      <c r="AG252" s="45"/>
      <c r="AH252" s="45"/>
      <c r="AI252" s="45"/>
      <c r="AJ252" s="12"/>
      <c r="AK252" s="12"/>
      <c r="AL252" s="12"/>
      <c r="AM252" s="12"/>
      <c r="AN252" s="12"/>
      <c r="AO252" s="12"/>
      <c r="AP252" s="12"/>
    </row>
    <row r="253" spans="1:42" s="2" customFormat="1" ht="300" customHeight="1" x14ac:dyDescent="0.2">
      <c r="A253" s="50">
        <v>185</v>
      </c>
      <c r="B253" s="147">
        <v>252</v>
      </c>
      <c r="C253" s="61"/>
      <c r="D253" s="80" t="s">
        <v>1700</v>
      </c>
      <c r="E253" s="72">
        <v>1103002</v>
      </c>
      <c r="F253" s="66" t="s">
        <v>458</v>
      </c>
      <c r="G253" s="86" t="s">
        <v>459</v>
      </c>
      <c r="H253" s="73" t="s">
        <v>629</v>
      </c>
      <c r="I253" s="73" t="s">
        <v>630</v>
      </c>
      <c r="J253" s="50" t="s">
        <v>632</v>
      </c>
      <c r="K253" s="50">
        <v>1</v>
      </c>
      <c r="L253" s="57">
        <v>43160</v>
      </c>
      <c r="M253" s="57">
        <v>43189</v>
      </c>
      <c r="N253" s="58">
        <f t="shared" si="84"/>
        <v>4.1428571428571432</v>
      </c>
      <c r="O253" s="50" t="s">
        <v>18</v>
      </c>
      <c r="P253" s="56">
        <v>1</v>
      </c>
      <c r="Q253" s="50"/>
      <c r="R253" s="59">
        <f t="shared" si="69"/>
        <v>100</v>
      </c>
      <c r="S253" s="60">
        <f t="shared" si="70"/>
        <v>4.1428571428571432</v>
      </c>
      <c r="T253" s="60">
        <f t="shared" si="71"/>
        <v>4.1428571428571432</v>
      </c>
      <c r="U253" s="60">
        <f t="shared" si="72"/>
        <v>4.1428571428571432</v>
      </c>
      <c r="V253" s="61"/>
      <c r="W253" s="62" t="str">
        <f t="shared" si="73"/>
        <v>CUMPLIDO</v>
      </c>
      <c r="X253" s="62" t="str">
        <f t="shared" si="74"/>
        <v>CUMPLIDO</v>
      </c>
      <c r="Y253" s="63" t="s">
        <v>495</v>
      </c>
      <c r="Z253" s="63" t="s">
        <v>522</v>
      </c>
      <c r="AA253" s="113">
        <f t="shared" si="75"/>
        <v>1</v>
      </c>
      <c r="AB253" s="63" t="str">
        <f t="shared" si="85"/>
        <v>H62R16 - 1</v>
      </c>
      <c r="AC253" s="37">
        <f t="shared" si="76"/>
        <v>5</v>
      </c>
      <c r="AD253" s="37">
        <f t="shared" si="77"/>
        <v>5</v>
      </c>
      <c r="AE253" s="37" t="str">
        <f t="shared" si="78"/>
        <v>H62R16.</v>
      </c>
      <c r="AF253" s="37" t="str">
        <f t="shared" si="79"/>
        <v>H62R16</v>
      </c>
      <c r="AG253" s="45"/>
      <c r="AH253" s="45"/>
      <c r="AI253" s="45"/>
      <c r="AJ253" s="12"/>
      <c r="AK253" s="12"/>
      <c r="AL253" s="12"/>
      <c r="AM253" s="12"/>
      <c r="AN253" s="12"/>
      <c r="AO253" s="12"/>
      <c r="AP253" s="12"/>
    </row>
    <row r="254" spans="1:42" s="2" customFormat="1" ht="300" customHeight="1" x14ac:dyDescent="0.2">
      <c r="A254" s="50">
        <v>186</v>
      </c>
      <c r="B254" s="147">
        <v>253</v>
      </c>
      <c r="C254" s="61"/>
      <c r="D254" s="80" t="s">
        <v>1695</v>
      </c>
      <c r="E254" s="72">
        <v>1405004</v>
      </c>
      <c r="F254" s="66" t="s">
        <v>460</v>
      </c>
      <c r="G254" s="86" t="s">
        <v>461</v>
      </c>
      <c r="H254" s="86" t="s">
        <v>869</v>
      </c>
      <c r="I254" s="86" t="s">
        <v>870</v>
      </c>
      <c r="J254" s="89" t="s">
        <v>871</v>
      </c>
      <c r="K254" s="61">
        <v>2</v>
      </c>
      <c r="L254" s="87">
        <v>43040</v>
      </c>
      <c r="M254" s="87">
        <v>43250</v>
      </c>
      <c r="N254" s="88">
        <f t="shared" si="84"/>
        <v>30</v>
      </c>
      <c r="O254" s="50" t="s">
        <v>843</v>
      </c>
      <c r="P254" s="56">
        <v>0</v>
      </c>
      <c r="Q254" s="50"/>
      <c r="R254" s="59">
        <f t="shared" si="69"/>
        <v>0</v>
      </c>
      <c r="S254" s="60">
        <f t="shared" si="70"/>
        <v>0</v>
      </c>
      <c r="T254" s="60">
        <f t="shared" si="71"/>
        <v>0</v>
      </c>
      <c r="U254" s="60">
        <f t="shared" si="72"/>
        <v>30</v>
      </c>
      <c r="V254" s="61"/>
      <c r="W254" s="62" t="str">
        <f t="shared" si="73"/>
        <v>VENCIDO</v>
      </c>
      <c r="X254" s="62" t="str">
        <f t="shared" si="74"/>
        <v>VENCIDO</v>
      </c>
      <c r="Y254" s="63" t="s">
        <v>495</v>
      </c>
      <c r="Z254" s="63" t="s">
        <v>523</v>
      </c>
      <c r="AA254" s="113">
        <f t="shared" si="75"/>
        <v>1</v>
      </c>
      <c r="AB254" s="63" t="str">
        <f t="shared" si="85"/>
        <v>H63R16 - 1</v>
      </c>
      <c r="AC254" s="37">
        <f t="shared" si="76"/>
        <v>1</v>
      </c>
      <c r="AD254" s="37">
        <f t="shared" si="77"/>
        <v>1</v>
      </c>
      <c r="AE254" s="37" t="str">
        <f t="shared" si="78"/>
        <v>H63R16.</v>
      </c>
      <c r="AF254" s="37" t="str">
        <f t="shared" si="79"/>
        <v>H63R16</v>
      </c>
      <c r="AG254" s="45"/>
      <c r="AH254" s="45"/>
      <c r="AI254" s="45"/>
      <c r="AJ254" s="12"/>
      <c r="AK254" s="12"/>
      <c r="AL254" s="12"/>
      <c r="AM254" s="12"/>
      <c r="AN254" s="12"/>
      <c r="AO254" s="12"/>
      <c r="AP254" s="12"/>
    </row>
    <row r="255" spans="1:42" s="2" customFormat="1" ht="300" customHeight="1" x14ac:dyDescent="0.2">
      <c r="A255" s="50">
        <v>187</v>
      </c>
      <c r="B255" s="147">
        <v>254</v>
      </c>
      <c r="C255" s="61"/>
      <c r="D255" s="80" t="s">
        <v>1694</v>
      </c>
      <c r="E255" s="72">
        <v>1401003</v>
      </c>
      <c r="F255" s="66" t="s">
        <v>462</v>
      </c>
      <c r="G255" s="86" t="s">
        <v>463</v>
      </c>
      <c r="H255" s="86" t="s">
        <v>1041</v>
      </c>
      <c r="I255" s="86" t="s">
        <v>1042</v>
      </c>
      <c r="J255" s="89" t="s">
        <v>1043</v>
      </c>
      <c r="K255" s="61">
        <v>1</v>
      </c>
      <c r="L255" s="87">
        <v>43040</v>
      </c>
      <c r="M255" s="87">
        <v>43159</v>
      </c>
      <c r="N255" s="88">
        <f t="shared" ref="N255:N266" si="86">(+M255-L255)/7</f>
        <v>17</v>
      </c>
      <c r="O255" s="50" t="s">
        <v>1028</v>
      </c>
      <c r="P255" s="56">
        <v>0</v>
      </c>
      <c r="Q255" s="50"/>
      <c r="R255" s="59">
        <f t="shared" si="69"/>
        <v>0</v>
      </c>
      <c r="S255" s="60">
        <f t="shared" si="70"/>
        <v>0</v>
      </c>
      <c r="T255" s="60">
        <f t="shared" si="71"/>
        <v>0</v>
      </c>
      <c r="U255" s="60">
        <f t="shared" si="72"/>
        <v>17</v>
      </c>
      <c r="V255" s="61"/>
      <c r="W255" s="62" t="str">
        <f t="shared" si="73"/>
        <v>VENCIDO</v>
      </c>
      <c r="X255" s="62" t="str">
        <f t="shared" si="74"/>
        <v>VENCIDO</v>
      </c>
      <c r="Y255" s="63" t="s">
        <v>495</v>
      </c>
      <c r="Z255" s="63" t="s">
        <v>524</v>
      </c>
      <c r="AA255" s="113">
        <f t="shared" si="75"/>
        <v>1</v>
      </c>
      <c r="AB255" s="63" t="str">
        <f t="shared" si="85"/>
        <v>H68R16 - 1</v>
      </c>
      <c r="AC255" s="37">
        <f t="shared" si="76"/>
        <v>1</v>
      </c>
      <c r="AD255" s="37">
        <f t="shared" si="77"/>
        <v>1</v>
      </c>
      <c r="AE255" s="37" t="str">
        <f t="shared" si="78"/>
        <v>H68R16.</v>
      </c>
      <c r="AF255" s="37" t="str">
        <f t="shared" si="79"/>
        <v>H68R16</v>
      </c>
      <c r="AG255" s="45"/>
      <c r="AH255" s="45"/>
      <c r="AI255" s="45"/>
      <c r="AJ255" s="12"/>
      <c r="AK255" s="12"/>
      <c r="AL255" s="12"/>
      <c r="AM255" s="12"/>
      <c r="AN255" s="12"/>
      <c r="AO255" s="12"/>
      <c r="AP255" s="12"/>
    </row>
    <row r="256" spans="1:42" s="2" customFormat="1" ht="300" customHeight="1" x14ac:dyDescent="0.2">
      <c r="A256" s="50">
        <v>188</v>
      </c>
      <c r="B256" s="147">
        <v>255</v>
      </c>
      <c r="C256" s="61"/>
      <c r="D256" s="80" t="s">
        <v>1694</v>
      </c>
      <c r="E256" s="72">
        <v>1405004</v>
      </c>
      <c r="F256" s="66" t="s">
        <v>464</v>
      </c>
      <c r="G256" s="86" t="s">
        <v>465</v>
      </c>
      <c r="H256" s="86" t="s">
        <v>1356</v>
      </c>
      <c r="I256" s="86" t="s">
        <v>1044</v>
      </c>
      <c r="J256" s="89" t="s">
        <v>1357</v>
      </c>
      <c r="K256" s="61">
        <v>1</v>
      </c>
      <c r="L256" s="87">
        <v>43040</v>
      </c>
      <c r="M256" s="87">
        <v>43099</v>
      </c>
      <c r="N256" s="88">
        <f t="shared" si="86"/>
        <v>8.4285714285714288</v>
      </c>
      <c r="O256" s="50" t="s">
        <v>1028</v>
      </c>
      <c r="P256" s="56">
        <v>1</v>
      </c>
      <c r="Q256" s="50"/>
      <c r="R256" s="59">
        <f t="shared" si="69"/>
        <v>100</v>
      </c>
      <c r="S256" s="60">
        <f t="shared" si="70"/>
        <v>8.4285714285714288</v>
      </c>
      <c r="T256" s="60">
        <f t="shared" si="71"/>
        <v>8.4285714285714288</v>
      </c>
      <c r="U256" s="60">
        <f t="shared" si="72"/>
        <v>8.4285714285714288</v>
      </c>
      <c r="V256" s="61"/>
      <c r="W256" s="62" t="str">
        <f t="shared" si="73"/>
        <v>CUMPLIDO</v>
      </c>
      <c r="X256" s="62" t="str">
        <f t="shared" si="74"/>
        <v>CUMPLIDO</v>
      </c>
      <c r="Y256" s="63" t="s">
        <v>495</v>
      </c>
      <c r="Z256" s="63" t="s">
        <v>525</v>
      </c>
      <c r="AA256" s="113">
        <f t="shared" si="75"/>
        <v>1</v>
      </c>
      <c r="AB256" s="63" t="str">
        <f t="shared" si="85"/>
        <v>H70R16 - 1</v>
      </c>
      <c r="AC256" s="37">
        <f t="shared" si="76"/>
        <v>5</v>
      </c>
      <c r="AD256" s="37">
        <f t="shared" si="77"/>
        <v>5</v>
      </c>
      <c r="AE256" s="37" t="str">
        <f t="shared" si="78"/>
        <v>H70R16.</v>
      </c>
      <c r="AF256" s="37" t="str">
        <f t="shared" si="79"/>
        <v>H70R16</v>
      </c>
      <c r="AG256" s="45"/>
      <c r="AH256" s="45"/>
      <c r="AI256" s="45"/>
      <c r="AJ256" s="12"/>
      <c r="AK256" s="12"/>
      <c r="AL256" s="12"/>
      <c r="AM256" s="12"/>
      <c r="AN256" s="12"/>
      <c r="AO256" s="12"/>
      <c r="AP256" s="12"/>
    </row>
    <row r="257" spans="1:42" s="2" customFormat="1" ht="300" customHeight="1" x14ac:dyDescent="0.2">
      <c r="A257" s="50">
        <v>189</v>
      </c>
      <c r="B257" s="147">
        <v>256</v>
      </c>
      <c r="C257" s="61"/>
      <c r="D257" s="80" t="s">
        <v>1695</v>
      </c>
      <c r="E257" s="72">
        <v>1101002</v>
      </c>
      <c r="F257" s="66" t="s">
        <v>692</v>
      </c>
      <c r="G257" s="86" t="s">
        <v>691</v>
      </c>
      <c r="H257" s="86" t="s">
        <v>1310</v>
      </c>
      <c r="I257" s="86" t="s">
        <v>694</v>
      </c>
      <c r="J257" s="89" t="s">
        <v>1358</v>
      </c>
      <c r="K257" s="61">
        <v>1</v>
      </c>
      <c r="L257" s="87">
        <v>43040</v>
      </c>
      <c r="M257" s="87">
        <v>43084</v>
      </c>
      <c r="N257" s="88">
        <f t="shared" si="86"/>
        <v>6.2857142857142856</v>
      </c>
      <c r="O257" s="50" t="s">
        <v>693</v>
      </c>
      <c r="P257" s="56">
        <v>1</v>
      </c>
      <c r="Q257" s="50"/>
      <c r="R257" s="59">
        <f t="shared" si="69"/>
        <v>100</v>
      </c>
      <c r="S257" s="60">
        <f t="shared" si="70"/>
        <v>6.2857142857142856</v>
      </c>
      <c r="T257" s="60">
        <f t="shared" si="71"/>
        <v>6.2857142857142856</v>
      </c>
      <c r="U257" s="60">
        <f t="shared" si="72"/>
        <v>6.2857142857142856</v>
      </c>
      <c r="V257" s="61"/>
      <c r="W257" s="62" t="str">
        <f t="shared" si="73"/>
        <v>CUMPLIDO</v>
      </c>
      <c r="X257" s="62" t="str">
        <f t="shared" si="74"/>
        <v>CUMPLIDO</v>
      </c>
      <c r="Y257" s="63" t="s">
        <v>495</v>
      </c>
      <c r="Z257" s="63" t="s">
        <v>526</v>
      </c>
      <c r="AA257" s="113">
        <f t="shared" si="75"/>
        <v>1</v>
      </c>
      <c r="AB257" s="63" t="str">
        <f t="shared" si="85"/>
        <v>H71R16 - 1</v>
      </c>
      <c r="AC257" s="37">
        <f t="shared" si="76"/>
        <v>5</v>
      </c>
      <c r="AD257" s="37">
        <f t="shared" si="77"/>
        <v>5</v>
      </c>
      <c r="AE257" s="37" t="str">
        <f t="shared" si="78"/>
        <v>H71R16.</v>
      </c>
      <c r="AF257" s="37" t="str">
        <f t="shared" si="79"/>
        <v>H71R16</v>
      </c>
      <c r="AG257" s="45"/>
      <c r="AH257" s="45"/>
      <c r="AI257" s="45"/>
      <c r="AJ257" s="12"/>
      <c r="AK257" s="12"/>
      <c r="AL257" s="12"/>
      <c r="AM257" s="12"/>
      <c r="AN257" s="12"/>
      <c r="AO257" s="12"/>
      <c r="AP257" s="12"/>
    </row>
    <row r="258" spans="1:42" s="2" customFormat="1" ht="300" customHeight="1" x14ac:dyDescent="0.2">
      <c r="A258" s="50"/>
      <c r="B258" s="147">
        <v>257</v>
      </c>
      <c r="C258" s="61"/>
      <c r="D258" s="80"/>
      <c r="E258" s="72">
        <v>1101002</v>
      </c>
      <c r="F258" s="66" t="s">
        <v>690</v>
      </c>
      <c r="G258" s="86" t="s">
        <v>691</v>
      </c>
      <c r="H258" s="86" t="s">
        <v>1311</v>
      </c>
      <c r="I258" s="86" t="s">
        <v>695</v>
      </c>
      <c r="J258" s="89" t="s">
        <v>696</v>
      </c>
      <c r="K258" s="61">
        <v>1</v>
      </c>
      <c r="L258" s="87">
        <v>43282</v>
      </c>
      <c r="M258" s="87">
        <v>43373</v>
      </c>
      <c r="N258" s="88">
        <f t="shared" si="86"/>
        <v>13</v>
      </c>
      <c r="O258" s="50" t="s">
        <v>693</v>
      </c>
      <c r="P258" s="56">
        <v>1</v>
      </c>
      <c r="Q258" s="50"/>
      <c r="R258" s="59">
        <f t="shared" si="69"/>
        <v>100</v>
      </c>
      <c r="S258" s="60">
        <f t="shared" si="70"/>
        <v>13</v>
      </c>
      <c r="T258" s="60">
        <f t="shared" si="71"/>
        <v>13</v>
      </c>
      <c r="U258" s="60">
        <f t="shared" si="72"/>
        <v>13</v>
      </c>
      <c r="V258" s="61"/>
      <c r="W258" s="62" t="str">
        <f t="shared" si="73"/>
        <v>CUMPLIDO</v>
      </c>
      <c r="X258" s="62" t="str">
        <f t="shared" si="74"/>
        <v/>
      </c>
      <c r="Y258" s="63" t="s">
        <v>495</v>
      </c>
      <c r="Z258" s="63" t="s">
        <v>526</v>
      </c>
      <c r="AA258" s="113">
        <f t="shared" si="75"/>
        <v>2</v>
      </c>
      <c r="AB258" s="63" t="str">
        <f t="shared" si="85"/>
        <v>H71R16 - 2</v>
      </c>
      <c r="AC258" s="37">
        <f t="shared" si="76"/>
        <v>5</v>
      </c>
      <c r="AD258" s="37">
        <f t="shared" si="77"/>
        <v>5</v>
      </c>
      <c r="AE258" s="37" t="str">
        <f t="shared" si="78"/>
        <v>H71R16.</v>
      </c>
      <c r="AF258" s="37" t="str">
        <f t="shared" si="79"/>
        <v>H71R16</v>
      </c>
      <c r="AG258" s="45"/>
      <c r="AH258" s="45"/>
      <c r="AI258" s="45"/>
      <c r="AJ258" s="12"/>
      <c r="AK258" s="12"/>
      <c r="AL258" s="12"/>
      <c r="AM258" s="12"/>
      <c r="AN258" s="12"/>
      <c r="AO258" s="12"/>
      <c r="AP258" s="12"/>
    </row>
    <row r="259" spans="1:42" s="2" customFormat="1" ht="300" customHeight="1" x14ac:dyDescent="0.2">
      <c r="A259" s="50">
        <v>190</v>
      </c>
      <c r="B259" s="147">
        <v>258</v>
      </c>
      <c r="C259" s="61"/>
      <c r="D259" s="80" t="s">
        <v>1695</v>
      </c>
      <c r="E259" s="72">
        <v>1101002</v>
      </c>
      <c r="F259" s="66" t="s">
        <v>1359</v>
      </c>
      <c r="G259" s="86" t="s">
        <v>466</v>
      </c>
      <c r="H259" s="86" t="s">
        <v>697</v>
      </c>
      <c r="I259" s="86" t="s">
        <v>698</v>
      </c>
      <c r="J259" s="89" t="s">
        <v>700</v>
      </c>
      <c r="K259" s="61">
        <v>1</v>
      </c>
      <c r="L259" s="87">
        <v>43132</v>
      </c>
      <c r="M259" s="87">
        <v>43189</v>
      </c>
      <c r="N259" s="88">
        <f t="shared" si="86"/>
        <v>8.1428571428571423</v>
      </c>
      <c r="O259" s="50" t="s">
        <v>693</v>
      </c>
      <c r="P259" s="56">
        <v>1</v>
      </c>
      <c r="Q259" s="50"/>
      <c r="R259" s="59">
        <f t="shared" si="69"/>
        <v>100</v>
      </c>
      <c r="S259" s="60">
        <f t="shared" si="70"/>
        <v>8.1428571428571423</v>
      </c>
      <c r="T259" s="60">
        <f t="shared" si="71"/>
        <v>8.1428571428571423</v>
      </c>
      <c r="U259" s="60">
        <f t="shared" si="72"/>
        <v>8.1428571428571423</v>
      </c>
      <c r="V259" s="61"/>
      <c r="W259" s="62" t="str">
        <f t="shared" si="73"/>
        <v>CUMPLIDO</v>
      </c>
      <c r="X259" s="62" t="str">
        <f t="shared" si="74"/>
        <v>CUMPLIDO</v>
      </c>
      <c r="Y259" s="63" t="s">
        <v>495</v>
      </c>
      <c r="Z259" s="63" t="s">
        <v>527</v>
      </c>
      <c r="AA259" s="113">
        <f t="shared" si="75"/>
        <v>1</v>
      </c>
      <c r="AB259" s="63" t="str">
        <f t="shared" si="85"/>
        <v>H72R16 - 1</v>
      </c>
      <c r="AC259" s="37">
        <f t="shared" si="76"/>
        <v>5</v>
      </c>
      <c r="AD259" s="37">
        <f t="shared" si="77"/>
        <v>5</v>
      </c>
      <c r="AE259" s="37" t="str">
        <f t="shared" si="78"/>
        <v>H72R16.</v>
      </c>
      <c r="AF259" s="37" t="str">
        <f t="shared" si="79"/>
        <v>H72R16</v>
      </c>
      <c r="AG259" s="45"/>
      <c r="AH259" s="45"/>
      <c r="AI259" s="45"/>
      <c r="AJ259" s="12"/>
      <c r="AK259" s="12"/>
      <c r="AL259" s="12"/>
      <c r="AM259" s="12"/>
      <c r="AN259" s="12"/>
      <c r="AO259" s="12"/>
      <c r="AP259" s="12"/>
    </row>
    <row r="260" spans="1:42" s="2" customFormat="1" ht="300" customHeight="1" x14ac:dyDescent="0.2">
      <c r="A260" s="50">
        <v>191</v>
      </c>
      <c r="B260" s="147">
        <v>259</v>
      </c>
      <c r="C260" s="61"/>
      <c r="D260" s="80" t="s">
        <v>1695</v>
      </c>
      <c r="E260" s="72">
        <v>1101001</v>
      </c>
      <c r="F260" s="66" t="s">
        <v>1360</v>
      </c>
      <c r="G260" s="86" t="s">
        <v>467</v>
      </c>
      <c r="H260" s="86" t="s">
        <v>699</v>
      </c>
      <c r="I260" s="93" t="s">
        <v>701</v>
      </c>
      <c r="J260" s="87" t="s">
        <v>46</v>
      </c>
      <c r="K260" s="61">
        <v>3</v>
      </c>
      <c r="L260" s="87">
        <v>43040</v>
      </c>
      <c r="M260" s="87">
        <v>43342</v>
      </c>
      <c r="N260" s="88">
        <f t="shared" si="86"/>
        <v>43.142857142857146</v>
      </c>
      <c r="O260" s="50" t="s">
        <v>693</v>
      </c>
      <c r="P260" s="56">
        <v>3</v>
      </c>
      <c r="Q260" s="50"/>
      <c r="R260" s="59">
        <f t="shared" si="69"/>
        <v>100</v>
      </c>
      <c r="S260" s="60">
        <f t="shared" si="70"/>
        <v>43.142857142857146</v>
      </c>
      <c r="T260" s="60">
        <f t="shared" si="71"/>
        <v>43.142857142857146</v>
      </c>
      <c r="U260" s="60">
        <f t="shared" si="72"/>
        <v>43.142857142857146</v>
      </c>
      <c r="V260" s="61"/>
      <c r="W260" s="62" t="str">
        <f t="shared" si="73"/>
        <v>CUMPLIDO</v>
      </c>
      <c r="X260" s="62" t="str">
        <f t="shared" si="74"/>
        <v>CUMPLIDO</v>
      </c>
      <c r="Y260" s="63" t="s">
        <v>495</v>
      </c>
      <c r="Z260" s="63" t="s">
        <v>528</v>
      </c>
      <c r="AA260" s="113">
        <f t="shared" si="75"/>
        <v>1</v>
      </c>
      <c r="AB260" s="63" t="str">
        <f t="shared" si="85"/>
        <v>H74R16 - 1</v>
      </c>
      <c r="AC260" s="37">
        <f t="shared" si="76"/>
        <v>5</v>
      </c>
      <c r="AD260" s="37">
        <f t="shared" si="77"/>
        <v>5</v>
      </c>
      <c r="AE260" s="37" t="str">
        <f t="shared" si="78"/>
        <v>H74R16.</v>
      </c>
      <c r="AF260" s="37" t="str">
        <f t="shared" si="79"/>
        <v>H74R16</v>
      </c>
      <c r="AG260" s="45"/>
      <c r="AH260" s="45"/>
      <c r="AI260" s="45"/>
      <c r="AJ260" s="12"/>
      <c r="AK260" s="12"/>
      <c r="AL260" s="12"/>
      <c r="AM260" s="12"/>
      <c r="AN260" s="12"/>
      <c r="AO260" s="12"/>
      <c r="AP260" s="12"/>
    </row>
    <row r="261" spans="1:42" s="2" customFormat="1" ht="300" customHeight="1" x14ac:dyDescent="0.2">
      <c r="A261" s="50">
        <v>192</v>
      </c>
      <c r="B261" s="147">
        <v>260</v>
      </c>
      <c r="C261" s="61"/>
      <c r="D261" s="80" t="s">
        <v>1701</v>
      </c>
      <c r="E261" s="72">
        <v>1401005</v>
      </c>
      <c r="F261" s="66" t="s">
        <v>1401</v>
      </c>
      <c r="G261" s="86" t="s">
        <v>468</v>
      </c>
      <c r="H261" s="66" t="s">
        <v>1400</v>
      </c>
      <c r="I261" s="66" t="s">
        <v>1402</v>
      </c>
      <c r="J261" s="61" t="s">
        <v>1403</v>
      </c>
      <c r="K261" s="61">
        <v>1</v>
      </c>
      <c r="L261" s="87">
        <v>43101</v>
      </c>
      <c r="M261" s="87">
        <v>43403</v>
      </c>
      <c r="N261" s="88">
        <f t="shared" si="86"/>
        <v>43.142857142857146</v>
      </c>
      <c r="O261" s="50" t="s">
        <v>844</v>
      </c>
      <c r="P261" s="56">
        <v>1</v>
      </c>
      <c r="Q261" s="50"/>
      <c r="R261" s="59">
        <f t="shared" si="69"/>
        <v>100</v>
      </c>
      <c r="S261" s="60">
        <f t="shared" si="70"/>
        <v>43.142857142857146</v>
      </c>
      <c r="T261" s="60">
        <f t="shared" si="71"/>
        <v>43.142857142857146</v>
      </c>
      <c r="U261" s="60">
        <f t="shared" si="72"/>
        <v>43.142857142857146</v>
      </c>
      <c r="V261" s="61"/>
      <c r="W261" s="62" t="str">
        <f t="shared" si="73"/>
        <v>CUMPLIDO</v>
      </c>
      <c r="X261" s="62" t="str">
        <f t="shared" si="74"/>
        <v>CUMPLIDO</v>
      </c>
      <c r="Y261" s="63" t="s">
        <v>495</v>
      </c>
      <c r="Z261" s="63" t="s">
        <v>529</v>
      </c>
      <c r="AA261" s="113">
        <f t="shared" si="75"/>
        <v>1</v>
      </c>
      <c r="AB261" s="63" t="str">
        <f t="shared" si="85"/>
        <v>H77R16 - 1</v>
      </c>
      <c r="AC261" s="37">
        <f t="shared" si="76"/>
        <v>5</v>
      </c>
      <c r="AD261" s="37">
        <f t="shared" si="77"/>
        <v>5</v>
      </c>
      <c r="AE261" s="37" t="str">
        <f t="shared" si="78"/>
        <v>H77R16.</v>
      </c>
      <c r="AF261" s="37" t="str">
        <f t="shared" si="79"/>
        <v>H77R16</v>
      </c>
      <c r="AG261" s="45"/>
      <c r="AH261" s="45"/>
      <c r="AI261" s="45"/>
      <c r="AJ261" s="12"/>
      <c r="AK261" s="12"/>
      <c r="AL261" s="12"/>
      <c r="AM261" s="12"/>
      <c r="AN261" s="12"/>
      <c r="AO261" s="12"/>
      <c r="AP261" s="12"/>
    </row>
    <row r="262" spans="1:42" s="2" customFormat="1" ht="300" customHeight="1" x14ac:dyDescent="0.2">
      <c r="A262" s="50">
        <v>193</v>
      </c>
      <c r="B262" s="147">
        <v>261</v>
      </c>
      <c r="C262" s="61"/>
      <c r="D262" s="80" t="s">
        <v>1701</v>
      </c>
      <c r="E262" s="72">
        <v>1405004</v>
      </c>
      <c r="F262" s="66" t="s">
        <v>1405</v>
      </c>
      <c r="G262" s="86" t="s">
        <v>469</v>
      </c>
      <c r="H262" s="86" t="s">
        <v>1404</v>
      </c>
      <c r="I262" s="86" t="s">
        <v>1406</v>
      </c>
      <c r="J262" s="61" t="s">
        <v>1407</v>
      </c>
      <c r="K262" s="61">
        <v>2</v>
      </c>
      <c r="L262" s="87">
        <v>43101</v>
      </c>
      <c r="M262" s="87">
        <v>43403</v>
      </c>
      <c r="N262" s="88">
        <f t="shared" si="86"/>
        <v>43.142857142857146</v>
      </c>
      <c r="O262" s="50" t="s">
        <v>844</v>
      </c>
      <c r="P262" s="56">
        <v>2</v>
      </c>
      <c r="Q262" s="50"/>
      <c r="R262" s="59">
        <f t="shared" si="69"/>
        <v>100</v>
      </c>
      <c r="S262" s="60">
        <f t="shared" si="70"/>
        <v>43.142857142857146</v>
      </c>
      <c r="T262" s="60">
        <f t="shared" si="71"/>
        <v>43.142857142857146</v>
      </c>
      <c r="U262" s="60">
        <f t="shared" si="72"/>
        <v>43.142857142857146</v>
      </c>
      <c r="V262" s="61"/>
      <c r="W262" s="62" t="str">
        <f t="shared" si="73"/>
        <v>CUMPLIDO</v>
      </c>
      <c r="X262" s="62" t="str">
        <f t="shared" si="74"/>
        <v>CUMPLIDO</v>
      </c>
      <c r="Y262" s="63" t="s">
        <v>495</v>
      </c>
      <c r="Z262" s="63" t="s">
        <v>530</v>
      </c>
      <c r="AA262" s="113">
        <f t="shared" si="75"/>
        <v>1</v>
      </c>
      <c r="AB262" s="63" t="str">
        <f t="shared" si="85"/>
        <v>H78R16 - 1</v>
      </c>
      <c r="AC262" s="37">
        <f t="shared" si="76"/>
        <v>5</v>
      </c>
      <c r="AD262" s="37">
        <f t="shared" si="77"/>
        <v>5</v>
      </c>
      <c r="AE262" s="37" t="str">
        <f t="shared" si="78"/>
        <v>H78R16.</v>
      </c>
      <c r="AF262" s="37" t="str">
        <f t="shared" si="79"/>
        <v>H78R16</v>
      </c>
      <c r="AG262" s="45"/>
      <c r="AH262" s="45"/>
      <c r="AI262" s="45"/>
      <c r="AJ262" s="12"/>
      <c r="AK262" s="12"/>
      <c r="AL262" s="12"/>
      <c r="AM262" s="12"/>
      <c r="AN262" s="12"/>
      <c r="AO262" s="12"/>
      <c r="AP262" s="12"/>
    </row>
    <row r="263" spans="1:42" s="2" customFormat="1" ht="300" customHeight="1" x14ac:dyDescent="0.2">
      <c r="A263" s="50">
        <v>194</v>
      </c>
      <c r="B263" s="147">
        <v>262</v>
      </c>
      <c r="C263" s="61"/>
      <c r="D263" s="80" t="s">
        <v>1702</v>
      </c>
      <c r="E263" s="72">
        <v>1402006</v>
      </c>
      <c r="F263" s="66" t="s">
        <v>1263</v>
      </c>
      <c r="G263" s="86" t="s">
        <v>1264</v>
      </c>
      <c r="H263" s="86" t="s">
        <v>1408</v>
      </c>
      <c r="I263" s="86" t="s">
        <v>1409</v>
      </c>
      <c r="J263" s="89" t="s">
        <v>1410</v>
      </c>
      <c r="K263" s="61">
        <v>1</v>
      </c>
      <c r="L263" s="87">
        <v>43101</v>
      </c>
      <c r="M263" s="87">
        <v>43403</v>
      </c>
      <c r="N263" s="88">
        <f t="shared" si="86"/>
        <v>43.142857142857146</v>
      </c>
      <c r="O263" s="50" t="s">
        <v>844</v>
      </c>
      <c r="P263" s="56">
        <v>1</v>
      </c>
      <c r="Q263" s="50"/>
      <c r="R263" s="59">
        <f t="shared" si="69"/>
        <v>100</v>
      </c>
      <c r="S263" s="60">
        <f t="shared" si="70"/>
        <v>43.142857142857146</v>
      </c>
      <c r="T263" s="60">
        <f t="shared" si="71"/>
        <v>43.142857142857146</v>
      </c>
      <c r="U263" s="60">
        <f t="shared" si="72"/>
        <v>43.142857142857146</v>
      </c>
      <c r="V263" s="61"/>
      <c r="W263" s="62" t="str">
        <f t="shared" si="73"/>
        <v>CUMPLIDO</v>
      </c>
      <c r="X263" s="62" t="str">
        <f t="shared" si="74"/>
        <v>CUMPLIDO</v>
      </c>
      <c r="Y263" s="63" t="s">
        <v>495</v>
      </c>
      <c r="Z263" s="63" t="s">
        <v>531</v>
      </c>
      <c r="AA263" s="113">
        <f t="shared" si="75"/>
        <v>1</v>
      </c>
      <c r="AB263" s="63" t="str">
        <f t="shared" si="85"/>
        <v>H79R16 - 1</v>
      </c>
      <c r="AC263" s="37">
        <f t="shared" si="76"/>
        <v>5</v>
      </c>
      <c r="AD263" s="37">
        <f t="shared" si="77"/>
        <v>5</v>
      </c>
      <c r="AE263" s="37" t="str">
        <f t="shared" si="78"/>
        <v>H79R16.</v>
      </c>
      <c r="AF263" s="37" t="str">
        <f t="shared" si="79"/>
        <v>H79R16</v>
      </c>
      <c r="AG263" s="45"/>
      <c r="AH263" s="45"/>
      <c r="AI263" s="45"/>
      <c r="AJ263" s="12"/>
      <c r="AK263" s="12"/>
      <c r="AL263" s="12"/>
      <c r="AM263" s="12"/>
      <c r="AN263" s="12"/>
      <c r="AO263" s="12"/>
      <c r="AP263" s="12"/>
    </row>
    <row r="264" spans="1:42" s="2" customFormat="1" ht="300" customHeight="1" x14ac:dyDescent="0.2">
      <c r="A264" s="50">
        <v>195</v>
      </c>
      <c r="B264" s="147">
        <v>263</v>
      </c>
      <c r="C264" s="61"/>
      <c r="D264" s="80" t="s">
        <v>1703</v>
      </c>
      <c r="E264" s="72">
        <v>1802001</v>
      </c>
      <c r="F264" s="66" t="s">
        <v>1966</v>
      </c>
      <c r="G264" s="86" t="s">
        <v>1925</v>
      </c>
      <c r="H264" s="86" t="s">
        <v>715</v>
      </c>
      <c r="I264" s="86" t="s">
        <v>711</v>
      </c>
      <c r="J264" s="89" t="s">
        <v>714</v>
      </c>
      <c r="K264" s="61">
        <v>3</v>
      </c>
      <c r="L264" s="87">
        <v>43040</v>
      </c>
      <c r="M264" s="87">
        <v>43099</v>
      </c>
      <c r="N264" s="88">
        <f t="shared" si="86"/>
        <v>8.4285714285714288</v>
      </c>
      <c r="O264" s="50" t="s">
        <v>710</v>
      </c>
      <c r="P264" s="56">
        <v>3</v>
      </c>
      <c r="Q264" s="50"/>
      <c r="R264" s="59">
        <f t="shared" si="69"/>
        <v>100</v>
      </c>
      <c r="S264" s="60">
        <f t="shared" si="70"/>
        <v>8.4285714285714288</v>
      </c>
      <c r="T264" s="60">
        <f t="shared" si="71"/>
        <v>8.4285714285714288</v>
      </c>
      <c r="U264" s="60">
        <f t="shared" si="72"/>
        <v>8.4285714285714288</v>
      </c>
      <c r="V264" s="61"/>
      <c r="W264" s="62" t="str">
        <f t="shared" si="73"/>
        <v>CUMPLIDO</v>
      </c>
      <c r="X264" s="62" t="str">
        <f t="shared" si="74"/>
        <v>CUMPLIDO</v>
      </c>
      <c r="Y264" s="63" t="s">
        <v>495</v>
      </c>
      <c r="Z264" s="63" t="s">
        <v>532</v>
      </c>
      <c r="AA264" s="113">
        <f t="shared" si="75"/>
        <v>1</v>
      </c>
      <c r="AB264" s="63" t="str">
        <f t="shared" si="85"/>
        <v>H80R16 - 1</v>
      </c>
      <c r="AC264" s="37">
        <f t="shared" si="76"/>
        <v>5</v>
      </c>
      <c r="AD264" s="37">
        <f t="shared" si="77"/>
        <v>5</v>
      </c>
      <c r="AE264" s="37" t="str">
        <f t="shared" si="78"/>
        <v>H80R16.</v>
      </c>
      <c r="AF264" s="37" t="str">
        <f t="shared" si="79"/>
        <v>H80R16</v>
      </c>
      <c r="AG264" s="45"/>
      <c r="AH264" s="45"/>
      <c r="AI264" s="45"/>
      <c r="AJ264" s="12"/>
      <c r="AK264" s="12"/>
      <c r="AL264" s="12"/>
      <c r="AM264" s="12"/>
      <c r="AN264" s="12"/>
      <c r="AO264" s="12"/>
      <c r="AP264" s="12"/>
    </row>
    <row r="265" spans="1:42" s="2" customFormat="1" ht="300" customHeight="1" x14ac:dyDescent="0.2">
      <c r="A265" s="50">
        <v>196</v>
      </c>
      <c r="B265" s="147">
        <v>264</v>
      </c>
      <c r="C265" s="61"/>
      <c r="D265" s="80" t="s">
        <v>1695</v>
      </c>
      <c r="E265" s="72">
        <v>1404002</v>
      </c>
      <c r="F265" s="66" t="s">
        <v>1967</v>
      </c>
      <c r="G265" s="86" t="s">
        <v>470</v>
      </c>
      <c r="H265" s="86" t="s">
        <v>712</v>
      </c>
      <c r="I265" s="86" t="s">
        <v>713</v>
      </c>
      <c r="J265" s="89" t="s">
        <v>4</v>
      </c>
      <c r="K265" s="61">
        <v>1</v>
      </c>
      <c r="L265" s="87">
        <v>43040</v>
      </c>
      <c r="M265" s="87">
        <v>43099</v>
      </c>
      <c r="N265" s="88">
        <f t="shared" si="86"/>
        <v>8.4285714285714288</v>
      </c>
      <c r="O265" s="50" t="s">
        <v>710</v>
      </c>
      <c r="P265" s="56">
        <v>1</v>
      </c>
      <c r="Q265" s="50"/>
      <c r="R265" s="59">
        <f t="shared" si="69"/>
        <v>100</v>
      </c>
      <c r="S265" s="60">
        <f t="shared" si="70"/>
        <v>8.4285714285714288</v>
      </c>
      <c r="T265" s="60">
        <f t="shared" si="71"/>
        <v>8.4285714285714288</v>
      </c>
      <c r="U265" s="60">
        <f t="shared" si="72"/>
        <v>8.4285714285714288</v>
      </c>
      <c r="V265" s="61"/>
      <c r="W265" s="62" t="str">
        <f t="shared" si="73"/>
        <v>CUMPLIDO</v>
      </c>
      <c r="X265" s="62" t="str">
        <f t="shared" si="74"/>
        <v>CUMPLIDO</v>
      </c>
      <c r="Y265" s="63" t="s">
        <v>495</v>
      </c>
      <c r="Z265" s="63" t="s">
        <v>533</v>
      </c>
      <c r="AA265" s="113">
        <f t="shared" si="75"/>
        <v>1</v>
      </c>
      <c r="AB265" s="63" t="str">
        <f t="shared" si="85"/>
        <v>H81R16 - 1</v>
      </c>
      <c r="AC265" s="37">
        <f t="shared" si="76"/>
        <v>5</v>
      </c>
      <c r="AD265" s="37">
        <f t="shared" si="77"/>
        <v>5</v>
      </c>
      <c r="AE265" s="37" t="str">
        <f t="shared" si="78"/>
        <v>H81R16.</v>
      </c>
      <c r="AF265" s="37" t="str">
        <f t="shared" si="79"/>
        <v>H81R16</v>
      </c>
      <c r="AG265" s="45"/>
      <c r="AH265" s="45"/>
      <c r="AI265" s="45"/>
      <c r="AJ265" s="12"/>
      <c r="AK265" s="12"/>
      <c r="AL265" s="12"/>
      <c r="AM265" s="12"/>
      <c r="AN265" s="12"/>
      <c r="AO265" s="12"/>
      <c r="AP265" s="12"/>
    </row>
    <row r="266" spans="1:42" s="2" customFormat="1" ht="300" customHeight="1" x14ac:dyDescent="0.2">
      <c r="A266" s="50">
        <v>197</v>
      </c>
      <c r="B266" s="147">
        <v>265</v>
      </c>
      <c r="C266" s="61"/>
      <c r="D266" s="80" t="s">
        <v>1703</v>
      </c>
      <c r="E266" s="72">
        <v>1404002</v>
      </c>
      <c r="F266" s="66" t="s">
        <v>1444</v>
      </c>
      <c r="G266" s="86" t="s">
        <v>471</v>
      </c>
      <c r="H266" s="86" t="s">
        <v>1408</v>
      </c>
      <c r="I266" s="86" t="s">
        <v>1409</v>
      </c>
      <c r="J266" s="89" t="s">
        <v>1410</v>
      </c>
      <c r="K266" s="61">
        <v>1</v>
      </c>
      <c r="L266" s="87">
        <v>43101</v>
      </c>
      <c r="M266" s="87">
        <v>43403</v>
      </c>
      <c r="N266" s="88">
        <f t="shared" si="86"/>
        <v>43.142857142857146</v>
      </c>
      <c r="O266" s="50" t="s">
        <v>844</v>
      </c>
      <c r="P266" s="56">
        <v>1</v>
      </c>
      <c r="Q266" s="50"/>
      <c r="R266" s="59">
        <f t="shared" si="69"/>
        <v>100</v>
      </c>
      <c r="S266" s="60">
        <f t="shared" si="70"/>
        <v>43.142857142857146</v>
      </c>
      <c r="T266" s="60">
        <f t="shared" si="71"/>
        <v>43.142857142857146</v>
      </c>
      <c r="U266" s="60">
        <f t="shared" si="72"/>
        <v>43.142857142857146</v>
      </c>
      <c r="V266" s="61"/>
      <c r="W266" s="62" t="str">
        <f t="shared" si="73"/>
        <v>CUMPLIDO</v>
      </c>
      <c r="X266" s="62" t="str">
        <f t="shared" si="74"/>
        <v>CUMPLIDO</v>
      </c>
      <c r="Y266" s="63" t="s">
        <v>495</v>
      </c>
      <c r="Z266" s="63" t="s">
        <v>534</v>
      </c>
      <c r="AA266" s="113">
        <f t="shared" si="75"/>
        <v>1</v>
      </c>
      <c r="AB266" s="63" t="str">
        <f t="shared" si="85"/>
        <v>H82R16 - 1</v>
      </c>
      <c r="AC266" s="37">
        <f t="shared" si="76"/>
        <v>5</v>
      </c>
      <c r="AD266" s="37">
        <f t="shared" si="77"/>
        <v>5</v>
      </c>
      <c r="AE266" s="37" t="str">
        <f t="shared" si="78"/>
        <v>H82R16</v>
      </c>
      <c r="AF266" s="37" t="str">
        <f t="shared" si="79"/>
        <v>H82R16</v>
      </c>
      <c r="AG266" s="45"/>
      <c r="AH266" s="45"/>
      <c r="AI266" s="45"/>
      <c r="AJ266" s="12"/>
      <c r="AK266" s="12"/>
      <c r="AL266" s="12"/>
      <c r="AM266" s="12"/>
      <c r="AN266" s="12"/>
      <c r="AO266" s="12"/>
      <c r="AP266" s="12"/>
    </row>
    <row r="267" spans="1:42" s="2" customFormat="1" ht="300" customHeight="1" x14ac:dyDescent="0.2">
      <c r="A267" s="50">
        <v>198</v>
      </c>
      <c r="B267" s="147">
        <v>266</v>
      </c>
      <c r="C267" s="61"/>
      <c r="D267" s="80"/>
      <c r="E267" s="72">
        <v>1401001</v>
      </c>
      <c r="F267" s="66" t="s">
        <v>2016</v>
      </c>
      <c r="G267" s="86" t="s">
        <v>1265</v>
      </c>
      <c r="H267" s="54" t="s">
        <v>1413</v>
      </c>
      <c r="I267" s="86" t="s">
        <v>1412</v>
      </c>
      <c r="J267" s="89" t="s">
        <v>1415</v>
      </c>
      <c r="K267" s="61">
        <v>1</v>
      </c>
      <c r="L267" s="87">
        <v>43101</v>
      </c>
      <c r="M267" s="87">
        <v>43403</v>
      </c>
      <c r="N267" s="88">
        <f t="shared" ref="N267:N306" si="87">(+M267-L267)/7</f>
        <v>43.142857142857146</v>
      </c>
      <c r="O267" s="50" t="s">
        <v>844</v>
      </c>
      <c r="P267" s="56">
        <v>1</v>
      </c>
      <c r="Q267" s="50"/>
      <c r="R267" s="59">
        <f t="shared" ref="R267:R330" si="88">IF(P267/K267&gt;1,100,+P267/K267*100)</f>
        <v>100</v>
      </c>
      <c r="S267" s="60">
        <f t="shared" ref="S267:S330" si="89">+N267*R267/100</f>
        <v>43.142857142857146</v>
      </c>
      <c r="T267" s="60">
        <f t="shared" ref="T267:T330" si="90">IF(M267&lt;=$AH$1,S267,0)</f>
        <v>43.142857142857146</v>
      </c>
      <c r="U267" s="60">
        <f t="shared" ref="U267:U330" si="91">IF($AH$1&gt;=M267,N267,0)</f>
        <v>43.142857142857146</v>
      </c>
      <c r="V267" s="61"/>
      <c r="W267" s="62" t="str">
        <f t="shared" ref="W267:W330" si="92">IF(R267=100,"CUMPLIDO",IF(M267-$AH$1&lt;0,"VENCIDO",IF(M267-$AH$1&lt;=30,"PRÓXIMO A VENCER",IF(R267&gt;0,"CON AVANCE","EN TERMINO"))))</f>
        <v>CUMPLIDO</v>
      </c>
      <c r="X267" s="62" t="str">
        <f t="shared" ref="X267:X330" si="93">IF(A267&lt;&gt;"",IF(AD267=1,"VENCIDO",IF(AD267=2,"PRÓXIMO A VENCER",IF(AD267=3,"EN TERMINO",IF(AD267=4,"CON AVANCE",IF(AD267=5,"CUMPLIDO",))))),"")</f>
        <v>CUMPLIDO</v>
      </c>
      <c r="Y267" s="63" t="s">
        <v>495</v>
      </c>
      <c r="Z267" s="63" t="s">
        <v>535</v>
      </c>
      <c r="AA267" s="113">
        <f t="shared" ref="AA267:AA330" si="94">IF(A267&lt;&gt;"",1,AA266+1)</f>
        <v>1</v>
      </c>
      <c r="AB267" s="63" t="str">
        <f t="shared" si="85"/>
        <v>H84R16 - 1</v>
      </c>
      <c r="AC267" s="37">
        <f t="shared" ref="AC267:AC330" si="95">IF(W267="VENCIDO",1,IF(W267="PRÓXIMO A VENCER",2,IF(W267="EN TERMINO",3,IF(W267="CON AVANCE",4,IF(W267="CUMPLIDO",5,)))))</f>
        <v>5</v>
      </c>
      <c r="AD267" s="37">
        <f t="shared" ref="AD267:AD330" si="96">IF(AA268=AA267+1,MIN(AC267,AD268),AC267)</f>
        <v>5</v>
      </c>
      <c r="AE267" s="37" t="str">
        <f t="shared" ref="AE267:AE330" si="97">IF(A267&lt;&gt;"",MID(F267,1,FIND(" ",F267,1)-1),AE266)</f>
        <v>H84R16.</v>
      </c>
      <c r="AF267" s="37" t="str">
        <f t="shared" ref="AF267:AF330" si="98">IFERROR(MID(AE267,1,FIND(".",AE267,1)-1),AE267)</f>
        <v>H84R16</v>
      </c>
      <c r="AG267" s="45"/>
      <c r="AH267" s="45"/>
      <c r="AI267" s="45"/>
      <c r="AJ267" s="12"/>
      <c r="AK267" s="12"/>
      <c r="AL267" s="12"/>
      <c r="AM267" s="12"/>
      <c r="AN267" s="12"/>
      <c r="AO267" s="12"/>
      <c r="AP267" s="12"/>
    </row>
    <row r="268" spans="1:42" s="2" customFormat="1" ht="300" customHeight="1" x14ac:dyDescent="0.2">
      <c r="A268" s="50">
        <v>199</v>
      </c>
      <c r="B268" s="147">
        <v>267</v>
      </c>
      <c r="C268" s="61"/>
      <c r="D268" s="80" t="s">
        <v>1700</v>
      </c>
      <c r="E268" s="72">
        <v>1401001</v>
      </c>
      <c r="F268" s="66" t="s">
        <v>1411</v>
      </c>
      <c r="G268" s="86" t="s">
        <v>472</v>
      </c>
      <c r="H268" s="86" t="s">
        <v>1414</v>
      </c>
      <c r="I268" s="86" t="s">
        <v>1412</v>
      </c>
      <c r="J268" s="89" t="s">
        <v>1415</v>
      </c>
      <c r="K268" s="61">
        <v>1</v>
      </c>
      <c r="L268" s="87">
        <v>43101</v>
      </c>
      <c r="M268" s="87">
        <v>43403</v>
      </c>
      <c r="N268" s="88">
        <f t="shared" si="87"/>
        <v>43.142857142857146</v>
      </c>
      <c r="O268" s="50" t="s">
        <v>844</v>
      </c>
      <c r="P268" s="56">
        <v>1</v>
      </c>
      <c r="Q268" s="50"/>
      <c r="R268" s="59">
        <f t="shared" si="88"/>
        <v>100</v>
      </c>
      <c r="S268" s="60">
        <f t="shared" si="89"/>
        <v>43.142857142857146</v>
      </c>
      <c r="T268" s="60">
        <f t="shared" si="90"/>
        <v>43.142857142857146</v>
      </c>
      <c r="U268" s="60">
        <f t="shared" si="91"/>
        <v>43.142857142857146</v>
      </c>
      <c r="V268" s="61"/>
      <c r="W268" s="62" t="str">
        <f t="shared" si="92"/>
        <v>CUMPLIDO</v>
      </c>
      <c r="X268" s="62" t="str">
        <f t="shared" si="93"/>
        <v>CUMPLIDO</v>
      </c>
      <c r="Y268" s="63" t="s">
        <v>495</v>
      </c>
      <c r="Z268" s="63" t="s">
        <v>536</v>
      </c>
      <c r="AA268" s="113">
        <f t="shared" si="94"/>
        <v>1</v>
      </c>
      <c r="AB268" s="63" t="str">
        <f t="shared" si="85"/>
        <v>H85R16 - 1</v>
      </c>
      <c r="AC268" s="37">
        <f t="shared" si="95"/>
        <v>5</v>
      </c>
      <c r="AD268" s="37">
        <f t="shared" si="96"/>
        <v>5</v>
      </c>
      <c r="AE268" s="37" t="str">
        <f t="shared" si="97"/>
        <v>H85R16.</v>
      </c>
      <c r="AF268" s="37" t="str">
        <f t="shared" si="98"/>
        <v>H85R16</v>
      </c>
      <c r="AG268" s="45"/>
      <c r="AH268" s="45"/>
      <c r="AI268" s="45"/>
      <c r="AJ268" s="12"/>
      <c r="AK268" s="12"/>
      <c r="AL268" s="12"/>
      <c r="AM268" s="12"/>
      <c r="AN268" s="12"/>
      <c r="AO268" s="12"/>
      <c r="AP268" s="12"/>
    </row>
    <row r="269" spans="1:42" s="2" customFormat="1" ht="300" customHeight="1" x14ac:dyDescent="0.2">
      <c r="A269" s="50">
        <v>200</v>
      </c>
      <c r="B269" s="147">
        <v>268</v>
      </c>
      <c r="C269" s="61"/>
      <c r="D269" s="80" t="s">
        <v>1695</v>
      </c>
      <c r="E269" s="72">
        <v>1301001</v>
      </c>
      <c r="F269" s="66" t="s">
        <v>1660</v>
      </c>
      <c r="G269" s="86" t="s">
        <v>473</v>
      </c>
      <c r="H269" s="86" t="s">
        <v>666</v>
      </c>
      <c r="I269" s="86" t="s">
        <v>667</v>
      </c>
      <c r="J269" s="89" t="s">
        <v>668</v>
      </c>
      <c r="K269" s="61">
        <v>16</v>
      </c>
      <c r="L269" s="87">
        <v>43040</v>
      </c>
      <c r="M269" s="87">
        <v>43403</v>
      </c>
      <c r="N269" s="88">
        <f t="shared" si="87"/>
        <v>51.857142857142854</v>
      </c>
      <c r="O269" s="50" t="s">
        <v>665</v>
      </c>
      <c r="P269" s="50">
        <v>1</v>
      </c>
      <c r="Q269" s="50"/>
      <c r="R269" s="59">
        <f t="shared" si="88"/>
        <v>6.25</v>
      </c>
      <c r="S269" s="60">
        <f t="shared" si="89"/>
        <v>3.2410714285714284</v>
      </c>
      <c r="T269" s="60">
        <f t="shared" si="90"/>
        <v>3.2410714285714284</v>
      </c>
      <c r="U269" s="60">
        <f t="shared" si="91"/>
        <v>51.857142857142854</v>
      </c>
      <c r="V269" s="61"/>
      <c r="W269" s="62" t="str">
        <f t="shared" si="92"/>
        <v>VENCIDO</v>
      </c>
      <c r="X269" s="62" t="str">
        <f t="shared" si="93"/>
        <v>VENCIDO</v>
      </c>
      <c r="Y269" s="63" t="s">
        <v>495</v>
      </c>
      <c r="Z269" s="63" t="s">
        <v>537</v>
      </c>
      <c r="AA269" s="113">
        <f t="shared" si="94"/>
        <v>1</v>
      </c>
      <c r="AB269" s="63" t="str">
        <f t="shared" si="85"/>
        <v>H86R16 - 1</v>
      </c>
      <c r="AC269" s="37">
        <f t="shared" si="95"/>
        <v>1</v>
      </c>
      <c r="AD269" s="37">
        <f t="shared" si="96"/>
        <v>1</v>
      </c>
      <c r="AE269" s="37" t="str">
        <f t="shared" si="97"/>
        <v>H86R16.</v>
      </c>
      <c r="AF269" s="37" t="str">
        <f t="shared" si="98"/>
        <v>H86R16</v>
      </c>
      <c r="AG269" s="45"/>
      <c r="AH269" s="45"/>
      <c r="AI269" s="45"/>
      <c r="AJ269" s="12"/>
      <c r="AK269" s="12"/>
      <c r="AL269" s="12"/>
      <c r="AM269" s="12"/>
      <c r="AN269" s="12"/>
      <c r="AO269" s="12"/>
      <c r="AP269" s="12"/>
    </row>
    <row r="270" spans="1:42" s="2" customFormat="1" ht="300" customHeight="1" x14ac:dyDescent="0.2">
      <c r="A270" s="50">
        <v>201</v>
      </c>
      <c r="B270" s="147">
        <v>269</v>
      </c>
      <c r="C270" s="61"/>
      <c r="D270" s="80" t="s">
        <v>1695</v>
      </c>
      <c r="E270" s="72">
        <v>1301001</v>
      </c>
      <c r="F270" s="66" t="s">
        <v>1270</v>
      </c>
      <c r="G270" s="86" t="s">
        <v>1271</v>
      </c>
      <c r="H270" s="94" t="s">
        <v>1926</v>
      </c>
      <c r="I270" s="86" t="s">
        <v>669</v>
      </c>
      <c r="J270" s="89" t="s">
        <v>668</v>
      </c>
      <c r="K270" s="61">
        <v>16</v>
      </c>
      <c r="L270" s="87">
        <v>43040</v>
      </c>
      <c r="M270" s="87">
        <v>43403</v>
      </c>
      <c r="N270" s="88">
        <f t="shared" si="87"/>
        <v>51.857142857142854</v>
      </c>
      <c r="O270" s="50" t="s">
        <v>665</v>
      </c>
      <c r="P270" s="50">
        <v>1</v>
      </c>
      <c r="Q270" s="50"/>
      <c r="R270" s="59">
        <f t="shared" si="88"/>
        <v>6.25</v>
      </c>
      <c r="S270" s="60">
        <f t="shared" si="89"/>
        <v>3.2410714285714284</v>
      </c>
      <c r="T270" s="60">
        <f t="shared" si="90"/>
        <v>3.2410714285714284</v>
      </c>
      <c r="U270" s="60">
        <f t="shared" si="91"/>
        <v>51.857142857142854</v>
      </c>
      <c r="V270" s="61"/>
      <c r="W270" s="62" t="str">
        <f t="shared" si="92"/>
        <v>VENCIDO</v>
      </c>
      <c r="X270" s="62" t="str">
        <f t="shared" si="93"/>
        <v>VENCIDO</v>
      </c>
      <c r="Y270" s="63" t="s">
        <v>495</v>
      </c>
      <c r="Z270" s="63" t="s">
        <v>538</v>
      </c>
      <c r="AA270" s="113">
        <f t="shared" si="94"/>
        <v>1</v>
      </c>
      <c r="AB270" s="63" t="str">
        <f t="shared" si="85"/>
        <v>H87R16 - 1</v>
      </c>
      <c r="AC270" s="37">
        <f t="shared" si="95"/>
        <v>1</v>
      </c>
      <c r="AD270" s="37">
        <f t="shared" si="96"/>
        <v>1</v>
      </c>
      <c r="AE270" s="37" t="str">
        <f t="shared" si="97"/>
        <v>H87R16</v>
      </c>
      <c r="AF270" s="37" t="str">
        <f t="shared" si="98"/>
        <v>H87R16</v>
      </c>
      <c r="AG270" s="45"/>
      <c r="AH270" s="45"/>
      <c r="AI270" s="45"/>
      <c r="AJ270" s="12"/>
      <c r="AK270" s="12"/>
      <c r="AL270" s="12"/>
      <c r="AM270" s="12"/>
      <c r="AN270" s="12"/>
      <c r="AO270" s="12"/>
      <c r="AP270" s="12"/>
    </row>
    <row r="271" spans="1:42" s="2" customFormat="1" ht="300" customHeight="1" x14ac:dyDescent="0.2">
      <c r="A271" s="50">
        <v>202</v>
      </c>
      <c r="B271" s="147">
        <v>270</v>
      </c>
      <c r="C271" s="61"/>
      <c r="D271" s="80" t="s">
        <v>1700</v>
      </c>
      <c r="E271" s="72">
        <v>1301001</v>
      </c>
      <c r="F271" s="66" t="s">
        <v>1662</v>
      </c>
      <c r="G271" s="86" t="s">
        <v>474</v>
      </c>
      <c r="H271" s="94" t="s">
        <v>670</v>
      </c>
      <c r="I271" s="86" t="s">
        <v>671</v>
      </c>
      <c r="J271" s="89" t="s">
        <v>17</v>
      </c>
      <c r="K271" s="61">
        <v>4</v>
      </c>
      <c r="L271" s="87">
        <v>43040</v>
      </c>
      <c r="M271" s="87">
        <v>43403</v>
      </c>
      <c r="N271" s="88">
        <f t="shared" si="87"/>
        <v>51.857142857142854</v>
      </c>
      <c r="O271" s="50" t="s">
        <v>665</v>
      </c>
      <c r="P271" s="56">
        <v>0</v>
      </c>
      <c r="Q271" s="50"/>
      <c r="R271" s="59">
        <f t="shared" si="88"/>
        <v>0</v>
      </c>
      <c r="S271" s="60">
        <f t="shared" si="89"/>
        <v>0</v>
      </c>
      <c r="T271" s="60">
        <f t="shared" si="90"/>
        <v>0</v>
      </c>
      <c r="U271" s="60">
        <f t="shared" si="91"/>
        <v>51.857142857142854</v>
      </c>
      <c r="V271" s="61"/>
      <c r="W271" s="62" t="str">
        <f t="shared" si="92"/>
        <v>VENCIDO</v>
      </c>
      <c r="X271" s="62" t="str">
        <f t="shared" si="93"/>
        <v>VENCIDO</v>
      </c>
      <c r="Y271" s="63" t="s">
        <v>495</v>
      </c>
      <c r="Z271" s="63" t="s">
        <v>539</v>
      </c>
      <c r="AA271" s="113">
        <f t="shared" si="94"/>
        <v>1</v>
      </c>
      <c r="AB271" s="63" t="str">
        <f t="shared" si="85"/>
        <v>H88R16 - 1</v>
      </c>
      <c r="AC271" s="37">
        <f t="shared" si="95"/>
        <v>1</v>
      </c>
      <c r="AD271" s="37">
        <f t="shared" si="96"/>
        <v>1</v>
      </c>
      <c r="AE271" s="37" t="str">
        <f t="shared" si="97"/>
        <v>H88R16</v>
      </c>
      <c r="AF271" s="37" t="str">
        <f t="shared" si="98"/>
        <v>H88R16</v>
      </c>
      <c r="AG271" s="45"/>
      <c r="AH271" s="45"/>
      <c r="AI271" s="45"/>
      <c r="AJ271" s="12"/>
      <c r="AK271" s="12"/>
      <c r="AL271" s="12"/>
      <c r="AM271" s="12"/>
      <c r="AN271" s="12"/>
      <c r="AO271" s="12"/>
      <c r="AP271" s="12"/>
    </row>
    <row r="272" spans="1:42" s="2" customFormat="1" ht="300" customHeight="1" x14ac:dyDescent="0.2">
      <c r="A272" s="50">
        <v>203</v>
      </c>
      <c r="B272" s="147">
        <v>271</v>
      </c>
      <c r="C272" s="61"/>
      <c r="D272" s="80" t="s">
        <v>1695</v>
      </c>
      <c r="E272" s="72">
        <v>1301001</v>
      </c>
      <c r="F272" s="66" t="s">
        <v>1661</v>
      </c>
      <c r="G272" s="86" t="s">
        <v>475</v>
      </c>
      <c r="H272" s="86" t="s">
        <v>672</v>
      </c>
      <c r="I272" s="86" t="s">
        <v>673</v>
      </c>
      <c r="J272" s="89" t="s">
        <v>46</v>
      </c>
      <c r="K272" s="61">
        <v>4</v>
      </c>
      <c r="L272" s="87">
        <v>43040</v>
      </c>
      <c r="M272" s="87">
        <v>43403</v>
      </c>
      <c r="N272" s="88">
        <f t="shared" si="87"/>
        <v>51.857142857142854</v>
      </c>
      <c r="O272" s="50" t="s">
        <v>665</v>
      </c>
      <c r="P272" s="56">
        <v>0</v>
      </c>
      <c r="Q272" s="50"/>
      <c r="R272" s="59">
        <f t="shared" si="88"/>
        <v>0</v>
      </c>
      <c r="S272" s="60">
        <f t="shared" si="89"/>
        <v>0</v>
      </c>
      <c r="T272" s="60">
        <f t="shared" si="90"/>
        <v>0</v>
      </c>
      <c r="U272" s="60">
        <f t="shared" si="91"/>
        <v>51.857142857142854</v>
      </c>
      <c r="V272" s="61"/>
      <c r="W272" s="62" t="str">
        <f t="shared" si="92"/>
        <v>VENCIDO</v>
      </c>
      <c r="X272" s="62" t="str">
        <f t="shared" si="93"/>
        <v>VENCIDO</v>
      </c>
      <c r="Y272" s="63" t="s">
        <v>495</v>
      </c>
      <c r="Z272" s="63" t="s">
        <v>540</v>
      </c>
      <c r="AA272" s="113">
        <f t="shared" si="94"/>
        <v>1</v>
      </c>
      <c r="AB272" s="63" t="str">
        <f t="shared" si="85"/>
        <v>H89R16 - 1</v>
      </c>
      <c r="AC272" s="37">
        <f t="shared" si="95"/>
        <v>1</v>
      </c>
      <c r="AD272" s="37">
        <f t="shared" si="96"/>
        <v>1</v>
      </c>
      <c r="AE272" s="37" t="str">
        <f t="shared" si="97"/>
        <v>H89R16.</v>
      </c>
      <c r="AF272" s="37" t="str">
        <f t="shared" si="98"/>
        <v>H89R16</v>
      </c>
      <c r="AG272" s="45"/>
      <c r="AH272" s="45"/>
      <c r="AI272" s="45"/>
      <c r="AJ272" s="12"/>
      <c r="AK272" s="12"/>
      <c r="AL272" s="12"/>
      <c r="AM272" s="12"/>
      <c r="AN272" s="12"/>
      <c r="AO272" s="12"/>
      <c r="AP272" s="12"/>
    </row>
    <row r="273" spans="1:42" s="2" customFormat="1" ht="300" customHeight="1" x14ac:dyDescent="0.2">
      <c r="A273" s="50">
        <v>204</v>
      </c>
      <c r="B273" s="147">
        <v>272</v>
      </c>
      <c r="C273" s="61"/>
      <c r="D273" s="80" t="s">
        <v>1695</v>
      </c>
      <c r="E273" s="72">
        <v>1301001</v>
      </c>
      <c r="F273" s="66" t="s">
        <v>1686</v>
      </c>
      <c r="G273" s="86" t="s">
        <v>476</v>
      </c>
      <c r="H273" s="86" t="s">
        <v>674</v>
      </c>
      <c r="I273" s="86" t="s">
        <v>675</v>
      </c>
      <c r="J273" s="89" t="s">
        <v>676</v>
      </c>
      <c r="K273" s="61">
        <v>6</v>
      </c>
      <c r="L273" s="87">
        <v>43040</v>
      </c>
      <c r="M273" s="87">
        <v>43403</v>
      </c>
      <c r="N273" s="88">
        <f t="shared" si="87"/>
        <v>51.857142857142854</v>
      </c>
      <c r="O273" s="50" t="s">
        <v>665</v>
      </c>
      <c r="P273" s="56">
        <v>0</v>
      </c>
      <c r="Q273" s="50"/>
      <c r="R273" s="59">
        <f t="shared" si="88"/>
        <v>0</v>
      </c>
      <c r="S273" s="60">
        <f t="shared" si="89"/>
        <v>0</v>
      </c>
      <c r="T273" s="60">
        <f t="shared" si="90"/>
        <v>0</v>
      </c>
      <c r="U273" s="60">
        <f t="shared" si="91"/>
        <v>51.857142857142854</v>
      </c>
      <c r="V273" s="61"/>
      <c r="W273" s="62" t="str">
        <f t="shared" si="92"/>
        <v>VENCIDO</v>
      </c>
      <c r="X273" s="62" t="str">
        <f t="shared" si="93"/>
        <v>VENCIDO</v>
      </c>
      <c r="Y273" s="63" t="s">
        <v>495</v>
      </c>
      <c r="Z273" s="63" t="s">
        <v>541</v>
      </c>
      <c r="AA273" s="113">
        <f t="shared" si="94"/>
        <v>1</v>
      </c>
      <c r="AB273" s="63" t="str">
        <f t="shared" si="85"/>
        <v>H90R16 - 1</v>
      </c>
      <c r="AC273" s="37">
        <f t="shared" si="95"/>
        <v>1</v>
      </c>
      <c r="AD273" s="37">
        <f t="shared" si="96"/>
        <v>1</v>
      </c>
      <c r="AE273" s="37" t="str">
        <f t="shared" si="97"/>
        <v>H90R16.</v>
      </c>
      <c r="AF273" s="37" t="str">
        <f t="shared" si="98"/>
        <v>H90R16</v>
      </c>
      <c r="AG273" s="45"/>
      <c r="AH273" s="45"/>
      <c r="AI273" s="45"/>
      <c r="AJ273" s="12"/>
      <c r="AK273" s="12"/>
      <c r="AL273" s="12"/>
      <c r="AM273" s="12"/>
      <c r="AN273" s="12"/>
      <c r="AO273" s="12"/>
      <c r="AP273" s="12"/>
    </row>
    <row r="274" spans="1:42" s="2" customFormat="1" ht="300" customHeight="1" x14ac:dyDescent="0.2">
      <c r="A274" s="50">
        <v>205</v>
      </c>
      <c r="B274" s="147">
        <v>273</v>
      </c>
      <c r="C274" s="61"/>
      <c r="D274" s="80" t="s">
        <v>1695</v>
      </c>
      <c r="E274" s="72">
        <v>1301001</v>
      </c>
      <c r="F274" s="66" t="s">
        <v>1687</v>
      </c>
      <c r="G274" s="86" t="s">
        <v>477</v>
      </c>
      <c r="H274" s="86" t="s">
        <v>674</v>
      </c>
      <c r="I274" s="86" t="s">
        <v>675</v>
      </c>
      <c r="J274" s="89" t="s">
        <v>676</v>
      </c>
      <c r="K274" s="61">
        <v>6</v>
      </c>
      <c r="L274" s="87">
        <v>43040</v>
      </c>
      <c r="M274" s="87">
        <v>43403</v>
      </c>
      <c r="N274" s="88">
        <f t="shared" si="87"/>
        <v>51.857142857142854</v>
      </c>
      <c r="O274" s="50" t="s">
        <v>665</v>
      </c>
      <c r="P274" s="56">
        <v>0</v>
      </c>
      <c r="Q274" s="50"/>
      <c r="R274" s="59">
        <f t="shared" si="88"/>
        <v>0</v>
      </c>
      <c r="S274" s="60">
        <f t="shared" si="89"/>
        <v>0</v>
      </c>
      <c r="T274" s="60">
        <f t="shared" si="90"/>
        <v>0</v>
      </c>
      <c r="U274" s="60">
        <f t="shared" si="91"/>
        <v>51.857142857142854</v>
      </c>
      <c r="V274" s="61"/>
      <c r="W274" s="62" t="str">
        <f t="shared" si="92"/>
        <v>VENCIDO</v>
      </c>
      <c r="X274" s="62" t="str">
        <f t="shared" si="93"/>
        <v>VENCIDO</v>
      </c>
      <c r="Y274" s="63" t="s">
        <v>495</v>
      </c>
      <c r="Z274" s="63" t="s">
        <v>542</v>
      </c>
      <c r="AA274" s="113">
        <f t="shared" si="94"/>
        <v>1</v>
      </c>
      <c r="AB274" s="63" t="str">
        <f t="shared" si="85"/>
        <v>H91R16 - 1</v>
      </c>
      <c r="AC274" s="37">
        <f t="shared" si="95"/>
        <v>1</v>
      </c>
      <c r="AD274" s="37">
        <f t="shared" si="96"/>
        <v>1</v>
      </c>
      <c r="AE274" s="37" t="str">
        <f t="shared" si="97"/>
        <v>H91R16.</v>
      </c>
      <c r="AF274" s="37" t="str">
        <f t="shared" si="98"/>
        <v>H91R16</v>
      </c>
      <c r="AG274" s="45"/>
      <c r="AH274" s="45"/>
      <c r="AI274" s="45"/>
      <c r="AJ274" s="12"/>
      <c r="AK274" s="12"/>
      <c r="AL274" s="12"/>
      <c r="AM274" s="12"/>
      <c r="AN274" s="12"/>
      <c r="AO274" s="12"/>
      <c r="AP274" s="12"/>
    </row>
    <row r="275" spans="1:42" s="2" customFormat="1" ht="300" customHeight="1" x14ac:dyDescent="0.2">
      <c r="A275" s="50">
        <v>206</v>
      </c>
      <c r="B275" s="147">
        <v>274</v>
      </c>
      <c r="C275" s="61"/>
      <c r="D275" s="80" t="s">
        <v>1695</v>
      </c>
      <c r="E275" s="72">
        <v>1301001</v>
      </c>
      <c r="F275" s="66" t="s">
        <v>1322</v>
      </c>
      <c r="G275" s="86" t="s">
        <v>478</v>
      </c>
      <c r="H275" s="86" t="s">
        <v>677</v>
      </c>
      <c r="I275" s="86" t="s">
        <v>678</v>
      </c>
      <c r="J275" s="89" t="s">
        <v>17</v>
      </c>
      <c r="K275" s="61">
        <v>4</v>
      </c>
      <c r="L275" s="87">
        <v>43040</v>
      </c>
      <c r="M275" s="87">
        <v>43403</v>
      </c>
      <c r="N275" s="88">
        <f t="shared" si="87"/>
        <v>51.857142857142854</v>
      </c>
      <c r="O275" s="50" t="s">
        <v>665</v>
      </c>
      <c r="P275" s="56">
        <v>0</v>
      </c>
      <c r="Q275" s="50"/>
      <c r="R275" s="59">
        <f t="shared" si="88"/>
        <v>0</v>
      </c>
      <c r="S275" s="60">
        <f t="shared" si="89"/>
        <v>0</v>
      </c>
      <c r="T275" s="60">
        <f t="shared" si="90"/>
        <v>0</v>
      </c>
      <c r="U275" s="60">
        <f t="shared" si="91"/>
        <v>51.857142857142854</v>
      </c>
      <c r="V275" s="61"/>
      <c r="W275" s="62" t="str">
        <f t="shared" si="92"/>
        <v>VENCIDO</v>
      </c>
      <c r="X275" s="62" t="str">
        <f t="shared" si="93"/>
        <v>VENCIDO</v>
      </c>
      <c r="Y275" s="63" t="s">
        <v>495</v>
      </c>
      <c r="Z275" s="63" t="s">
        <v>543</v>
      </c>
      <c r="AA275" s="113">
        <f t="shared" si="94"/>
        <v>1</v>
      </c>
      <c r="AB275" s="63" t="str">
        <f t="shared" si="85"/>
        <v>H95R16 - 1</v>
      </c>
      <c r="AC275" s="37">
        <f t="shared" si="95"/>
        <v>1</v>
      </c>
      <c r="AD275" s="37">
        <f t="shared" si="96"/>
        <v>1</v>
      </c>
      <c r="AE275" s="37" t="str">
        <f t="shared" si="97"/>
        <v>H95R16.</v>
      </c>
      <c r="AF275" s="37" t="str">
        <f t="shared" si="98"/>
        <v>H95R16</v>
      </c>
      <c r="AG275" s="45"/>
      <c r="AH275" s="45"/>
      <c r="AI275" s="45"/>
      <c r="AJ275" s="12"/>
      <c r="AK275" s="12"/>
      <c r="AL275" s="12"/>
      <c r="AM275" s="12"/>
      <c r="AN275" s="12"/>
      <c r="AO275" s="12"/>
      <c r="AP275" s="12"/>
    </row>
    <row r="276" spans="1:42" s="2" customFormat="1" ht="300" customHeight="1" x14ac:dyDescent="0.2">
      <c r="A276" s="50">
        <v>207</v>
      </c>
      <c r="B276" s="147">
        <v>275</v>
      </c>
      <c r="C276" s="61"/>
      <c r="D276" s="95" t="s">
        <v>1700</v>
      </c>
      <c r="E276" s="96">
        <v>1801002</v>
      </c>
      <c r="F276" s="66" t="s">
        <v>1314</v>
      </c>
      <c r="G276" s="86" t="s">
        <v>1315</v>
      </c>
      <c r="H276" s="86" t="s">
        <v>1361</v>
      </c>
      <c r="I276" s="86" t="s">
        <v>1927</v>
      </c>
      <c r="J276" s="89" t="s">
        <v>1318</v>
      </c>
      <c r="K276" s="61">
        <v>4</v>
      </c>
      <c r="L276" s="87">
        <v>43040</v>
      </c>
      <c r="M276" s="87">
        <v>43342</v>
      </c>
      <c r="N276" s="88">
        <f t="shared" si="87"/>
        <v>43.142857142857146</v>
      </c>
      <c r="O276" s="61" t="s">
        <v>758</v>
      </c>
      <c r="P276" s="56">
        <v>1.6</v>
      </c>
      <c r="Q276" s="61"/>
      <c r="R276" s="59">
        <f t="shared" si="88"/>
        <v>40</v>
      </c>
      <c r="S276" s="60">
        <f t="shared" si="89"/>
        <v>17.257142857142856</v>
      </c>
      <c r="T276" s="60">
        <f t="shared" si="90"/>
        <v>17.257142857142856</v>
      </c>
      <c r="U276" s="60">
        <f t="shared" si="91"/>
        <v>43.142857142857146</v>
      </c>
      <c r="V276" s="61"/>
      <c r="W276" s="62" t="str">
        <f t="shared" si="92"/>
        <v>VENCIDO</v>
      </c>
      <c r="X276" s="62" t="str">
        <f t="shared" si="93"/>
        <v>VENCIDO</v>
      </c>
      <c r="Y276" s="63" t="s">
        <v>495</v>
      </c>
      <c r="Z276" s="63" t="s">
        <v>544</v>
      </c>
      <c r="AA276" s="113">
        <f t="shared" si="94"/>
        <v>1</v>
      </c>
      <c r="AB276" s="63" t="str">
        <f t="shared" si="85"/>
        <v>H96R16 - 1</v>
      </c>
      <c r="AC276" s="37">
        <f t="shared" si="95"/>
        <v>1</v>
      </c>
      <c r="AD276" s="37">
        <f t="shared" si="96"/>
        <v>1</v>
      </c>
      <c r="AE276" s="37" t="str">
        <f t="shared" si="97"/>
        <v>H96R16.</v>
      </c>
      <c r="AF276" s="37" t="str">
        <f t="shared" si="98"/>
        <v>H96R16</v>
      </c>
      <c r="AG276" s="46"/>
      <c r="AH276" s="46"/>
      <c r="AI276" s="46"/>
    </row>
    <row r="277" spans="1:42" s="2" customFormat="1" ht="300" customHeight="1" x14ac:dyDescent="0.2">
      <c r="A277" s="50">
        <v>208</v>
      </c>
      <c r="B277" s="147">
        <v>276</v>
      </c>
      <c r="C277" s="61"/>
      <c r="D277" s="80" t="s">
        <v>1700</v>
      </c>
      <c r="E277" s="72">
        <v>1801003</v>
      </c>
      <c r="F277" s="66" t="s">
        <v>718</v>
      </c>
      <c r="G277" s="86" t="s">
        <v>479</v>
      </c>
      <c r="H277" s="86" t="s">
        <v>761</v>
      </c>
      <c r="I277" s="86" t="s">
        <v>762</v>
      </c>
      <c r="J277" s="89" t="s">
        <v>46</v>
      </c>
      <c r="K277" s="61">
        <v>4</v>
      </c>
      <c r="L277" s="87">
        <v>43040</v>
      </c>
      <c r="M277" s="87">
        <v>43403</v>
      </c>
      <c r="N277" s="88">
        <f t="shared" si="87"/>
        <v>51.857142857142854</v>
      </c>
      <c r="O277" s="50" t="s">
        <v>717</v>
      </c>
      <c r="P277" s="97">
        <v>3.738</v>
      </c>
      <c r="Q277" s="50"/>
      <c r="R277" s="59">
        <f t="shared" si="88"/>
        <v>93.45</v>
      </c>
      <c r="S277" s="60">
        <f t="shared" si="89"/>
        <v>48.460500000000003</v>
      </c>
      <c r="T277" s="60">
        <f t="shared" si="90"/>
        <v>48.460500000000003</v>
      </c>
      <c r="U277" s="60">
        <f t="shared" si="91"/>
        <v>51.857142857142854</v>
      </c>
      <c r="V277" s="61"/>
      <c r="W277" s="62" t="str">
        <f t="shared" si="92"/>
        <v>VENCIDO</v>
      </c>
      <c r="X277" s="62" t="str">
        <f t="shared" si="93"/>
        <v>VENCIDO</v>
      </c>
      <c r="Y277" s="63" t="s">
        <v>495</v>
      </c>
      <c r="Z277" s="63" t="s">
        <v>545</v>
      </c>
      <c r="AA277" s="113">
        <f t="shared" si="94"/>
        <v>1</v>
      </c>
      <c r="AB277" s="63" t="str">
        <f t="shared" si="85"/>
        <v>H97R16 - 1</v>
      </c>
      <c r="AC277" s="37">
        <f t="shared" si="95"/>
        <v>1</v>
      </c>
      <c r="AD277" s="37">
        <f t="shared" si="96"/>
        <v>1</v>
      </c>
      <c r="AE277" s="37" t="str">
        <f t="shared" si="97"/>
        <v>H97R16.</v>
      </c>
      <c r="AF277" s="37" t="str">
        <f t="shared" si="98"/>
        <v>H97R16</v>
      </c>
      <c r="AG277" s="45"/>
      <c r="AH277" s="45"/>
      <c r="AI277" s="45"/>
      <c r="AJ277" s="12"/>
      <c r="AK277" s="12"/>
      <c r="AL277" s="12"/>
      <c r="AM277" s="12"/>
      <c r="AN277" s="12"/>
      <c r="AO277" s="12"/>
      <c r="AP277" s="12"/>
    </row>
    <row r="278" spans="1:42" s="2" customFormat="1" ht="300" customHeight="1" x14ac:dyDescent="0.2">
      <c r="A278" s="50">
        <v>209</v>
      </c>
      <c r="B278" s="147">
        <v>277</v>
      </c>
      <c r="C278" s="61"/>
      <c r="D278" s="80" t="s">
        <v>1695</v>
      </c>
      <c r="E278" s="72">
        <v>1801003</v>
      </c>
      <c r="F278" s="66" t="s">
        <v>1463</v>
      </c>
      <c r="G278" s="86" t="s">
        <v>991</v>
      </c>
      <c r="H278" s="86" t="s">
        <v>990</v>
      </c>
      <c r="I278" s="86" t="s">
        <v>760</v>
      </c>
      <c r="J278" s="89" t="s">
        <v>4</v>
      </c>
      <c r="K278" s="61">
        <v>1</v>
      </c>
      <c r="L278" s="87">
        <v>43040</v>
      </c>
      <c r="M278" s="87">
        <v>43099</v>
      </c>
      <c r="N278" s="88">
        <f t="shared" si="87"/>
        <v>8.4285714285714288</v>
      </c>
      <c r="O278" s="50" t="s">
        <v>758</v>
      </c>
      <c r="P278" s="56">
        <v>1</v>
      </c>
      <c r="Q278" s="50"/>
      <c r="R278" s="59">
        <f t="shared" si="88"/>
        <v>100</v>
      </c>
      <c r="S278" s="60">
        <f t="shared" si="89"/>
        <v>8.4285714285714288</v>
      </c>
      <c r="T278" s="60">
        <f t="shared" si="90"/>
        <v>8.4285714285714288</v>
      </c>
      <c r="U278" s="60">
        <f t="shared" si="91"/>
        <v>8.4285714285714288</v>
      </c>
      <c r="V278" s="61"/>
      <c r="W278" s="62" t="str">
        <f t="shared" si="92"/>
        <v>CUMPLIDO</v>
      </c>
      <c r="X278" s="62" t="str">
        <f t="shared" si="93"/>
        <v>CUMPLIDO</v>
      </c>
      <c r="Y278" s="63" t="s">
        <v>495</v>
      </c>
      <c r="Z278" s="63" t="s">
        <v>546</v>
      </c>
      <c r="AA278" s="113">
        <f t="shared" si="94"/>
        <v>1</v>
      </c>
      <c r="AB278" s="63" t="str">
        <f t="shared" si="85"/>
        <v>H98R16 - 1</v>
      </c>
      <c r="AC278" s="37">
        <f t="shared" si="95"/>
        <v>5</v>
      </c>
      <c r="AD278" s="37">
        <f t="shared" si="96"/>
        <v>5</v>
      </c>
      <c r="AE278" s="37" t="str">
        <f t="shared" si="97"/>
        <v>H98R16.</v>
      </c>
      <c r="AF278" s="37" t="str">
        <f t="shared" si="98"/>
        <v>H98R16</v>
      </c>
      <c r="AG278" s="45"/>
      <c r="AH278" s="45"/>
      <c r="AI278" s="45"/>
      <c r="AJ278" s="12"/>
      <c r="AK278" s="12"/>
      <c r="AL278" s="12"/>
      <c r="AM278" s="12"/>
      <c r="AN278" s="12"/>
      <c r="AO278" s="12"/>
      <c r="AP278" s="12"/>
    </row>
    <row r="279" spans="1:42" s="2" customFormat="1" ht="300" customHeight="1" x14ac:dyDescent="0.2">
      <c r="A279" s="50"/>
      <c r="B279" s="147">
        <v>278</v>
      </c>
      <c r="C279" s="61"/>
      <c r="D279" s="80"/>
      <c r="E279" s="72">
        <v>1801003</v>
      </c>
      <c r="F279" s="66" t="s">
        <v>1464</v>
      </c>
      <c r="G279" s="86" t="s">
        <v>991</v>
      </c>
      <c r="H279" s="86" t="s">
        <v>994</v>
      </c>
      <c r="I279" s="86" t="s">
        <v>995</v>
      </c>
      <c r="J279" s="89" t="s">
        <v>764</v>
      </c>
      <c r="K279" s="61">
        <v>1</v>
      </c>
      <c r="L279" s="87">
        <v>43040</v>
      </c>
      <c r="M279" s="87">
        <v>43099</v>
      </c>
      <c r="N279" s="88">
        <f t="shared" si="87"/>
        <v>8.4285714285714288</v>
      </c>
      <c r="O279" s="50" t="s">
        <v>986</v>
      </c>
      <c r="P279" s="56">
        <v>1</v>
      </c>
      <c r="Q279" s="50"/>
      <c r="R279" s="59">
        <f t="shared" si="88"/>
        <v>100</v>
      </c>
      <c r="S279" s="60">
        <f t="shared" si="89"/>
        <v>8.4285714285714288</v>
      </c>
      <c r="T279" s="60">
        <f t="shared" si="90"/>
        <v>8.4285714285714288</v>
      </c>
      <c r="U279" s="60">
        <f t="shared" si="91"/>
        <v>8.4285714285714288</v>
      </c>
      <c r="V279" s="61"/>
      <c r="W279" s="62" t="str">
        <f t="shared" si="92"/>
        <v>CUMPLIDO</v>
      </c>
      <c r="X279" s="62" t="str">
        <f t="shared" si="93"/>
        <v/>
      </c>
      <c r="Y279" s="63" t="s">
        <v>495</v>
      </c>
      <c r="Z279" s="63" t="s">
        <v>546</v>
      </c>
      <c r="AA279" s="113">
        <f t="shared" si="94"/>
        <v>2</v>
      </c>
      <c r="AB279" s="63" t="str">
        <f t="shared" si="85"/>
        <v>H98R16 - 2</v>
      </c>
      <c r="AC279" s="37">
        <f t="shared" si="95"/>
        <v>5</v>
      </c>
      <c r="AD279" s="37">
        <f t="shared" si="96"/>
        <v>5</v>
      </c>
      <c r="AE279" s="37" t="str">
        <f t="shared" si="97"/>
        <v>H98R16.</v>
      </c>
      <c r="AF279" s="37" t="str">
        <f t="shared" si="98"/>
        <v>H98R16</v>
      </c>
      <c r="AG279" s="45"/>
      <c r="AH279" s="45"/>
      <c r="AI279" s="45"/>
      <c r="AJ279" s="12"/>
      <c r="AK279" s="12"/>
      <c r="AL279" s="12"/>
      <c r="AM279" s="12"/>
      <c r="AN279" s="12"/>
      <c r="AO279" s="12"/>
      <c r="AP279" s="12"/>
    </row>
    <row r="280" spans="1:42" s="2" customFormat="1" ht="300" customHeight="1" x14ac:dyDescent="0.2">
      <c r="A280" s="50">
        <v>210</v>
      </c>
      <c r="B280" s="147">
        <v>279</v>
      </c>
      <c r="C280" s="61"/>
      <c r="D280" s="80" t="s">
        <v>1700</v>
      </c>
      <c r="E280" s="72">
        <v>1801003</v>
      </c>
      <c r="F280" s="66" t="s">
        <v>872</v>
      </c>
      <c r="G280" s="86" t="s">
        <v>875</v>
      </c>
      <c r="H280" s="86" t="s">
        <v>1191</v>
      </c>
      <c r="I280" s="86" t="s">
        <v>765</v>
      </c>
      <c r="J280" s="89" t="s">
        <v>722</v>
      </c>
      <c r="K280" s="61">
        <v>3</v>
      </c>
      <c r="L280" s="87">
        <v>43040</v>
      </c>
      <c r="M280" s="87">
        <v>43403</v>
      </c>
      <c r="N280" s="88">
        <f t="shared" si="87"/>
        <v>51.857142857142854</v>
      </c>
      <c r="O280" s="50" t="s">
        <v>758</v>
      </c>
      <c r="P280" s="56">
        <v>0</v>
      </c>
      <c r="Q280" s="50"/>
      <c r="R280" s="59">
        <f t="shared" si="88"/>
        <v>0</v>
      </c>
      <c r="S280" s="60">
        <f t="shared" si="89"/>
        <v>0</v>
      </c>
      <c r="T280" s="60">
        <f t="shared" si="90"/>
        <v>0</v>
      </c>
      <c r="U280" s="60">
        <f t="shared" si="91"/>
        <v>51.857142857142854</v>
      </c>
      <c r="V280" s="61"/>
      <c r="W280" s="62" t="str">
        <f t="shared" si="92"/>
        <v>VENCIDO</v>
      </c>
      <c r="X280" s="62" t="str">
        <f t="shared" si="93"/>
        <v>VENCIDO</v>
      </c>
      <c r="Y280" s="63" t="s">
        <v>495</v>
      </c>
      <c r="Z280" s="63" t="s">
        <v>547</v>
      </c>
      <c r="AA280" s="113">
        <f t="shared" si="94"/>
        <v>1</v>
      </c>
      <c r="AB280" s="63" t="str">
        <f t="shared" si="85"/>
        <v>H101R16 - 1</v>
      </c>
      <c r="AC280" s="37">
        <f t="shared" si="95"/>
        <v>1</v>
      </c>
      <c r="AD280" s="37">
        <f t="shared" si="96"/>
        <v>1</v>
      </c>
      <c r="AE280" s="37" t="str">
        <f t="shared" si="97"/>
        <v>H101R16.</v>
      </c>
      <c r="AF280" s="37" t="str">
        <f t="shared" si="98"/>
        <v>H101R16</v>
      </c>
      <c r="AG280" s="45"/>
      <c r="AH280" s="45"/>
      <c r="AI280" s="45"/>
      <c r="AJ280" s="12"/>
      <c r="AK280" s="12"/>
      <c r="AL280" s="12"/>
      <c r="AM280" s="12"/>
      <c r="AN280" s="12"/>
      <c r="AO280" s="12"/>
      <c r="AP280" s="12"/>
    </row>
    <row r="281" spans="1:42" s="2" customFormat="1" ht="300" customHeight="1" x14ac:dyDescent="0.2">
      <c r="A281" s="50"/>
      <c r="B281" s="147">
        <v>280</v>
      </c>
      <c r="C281" s="61"/>
      <c r="D281" s="80"/>
      <c r="E281" s="72">
        <v>1801003</v>
      </c>
      <c r="F281" s="66" t="s">
        <v>873</v>
      </c>
      <c r="G281" s="86" t="s">
        <v>875</v>
      </c>
      <c r="H281" s="86" t="s">
        <v>1192</v>
      </c>
      <c r="I281" s="86" t="s">
        <v>1928</v>
      </c>
      <c r="J281" s="89" t="s">
        <v>874</v>
      </c>
      <c r="K281" s="61">
        <v>3</v>
      </c>
      <c r="L281" s="87">
        <v>43050</v>
      </c>
      <c r="M281" s="87">
        <v>43342</v>
      </c>
      <c r="N281" s="88">
        <f t="shared" si="87"/>
        <v>41.714285714285715</v>
      </c>
      <c r="O281" s="50" t="s">
        <v>843</v>
      </c>
      <c r="P281" s="56">
        <v>0.75</v>
      </c>
      <c r="Q281" s="50"/>
      <c r="R281" s="59">
        <f t="shared" si="88"/>
        <v>25</v>
      </c>
      <c r="S281" s="60">
        <f t="shared" si="89"/>
        <v>10.428571428571429</v>
      </c>
      <c r="T281" s="60">
        <f t="shared" si="90"/>
        <v>10.428571428571429</v>
      </c>
      <c r="U281" s="60">
        <f t="shared" si="91"/>
        <v>41.714285714285715</v>
      </c>
      <c r="V281" s="61"/>
      <c r="W281" s="62" t="str">
        <f t="shared" si="92"/>
        <v>VENCIDO</v>
      </c>
      <c r="X281" s="62" t="str">
        <f t="shared" si="93"/>
        <v/>
      </c>
      <c r="Y281" s="63" t="s">
        <v>495</v>
      </c>
      <c r="Z281" s="63" t="s">
        <v>547</v>
      </c>
      <c r="AA281" s="113">
        <f t="shared" si="94"/>
        <v>2</v>
      </c>
      <c r="AB281" s="63" t="str">
        <f t="shared" si="85"/>
        <v>H101R16 - 2</v>
      </c>
      <c r="AC281" s="37">
        <f t="shared" si="95"/>
        <v>1</v>
      </c>
      <c r="AD281" s="37">
        <f t="shared" si="96"/>
        <v>1</v>
      </c>
      <c r="AE281" s="37" t="str">
        <f t="shared" si="97"/>
        <v>H101R16.</v>
      </c>
      <c r="AF281" s="37" t="str">
        <f t="shared" si="98"/>
        <v>H101R16</v>
      </c>
      <c r="AG281" s="45"/>
      <c r="AH281" s="45"/>
      <c r="AI281" s="45"/>
      <c r="AJ281" s="12"/>
      <c r="AK281" s="12"/>
      <c r="AL281" s="12"/>
      <c r="AM281" s="12"/>
      <c r="AN281" s="12"/>
      <c r="AO281" s="12"/>
      <c r="AP281" s="12"/>
    </row>
    <row r="282" spans="1:42" s="2" customFormat="1" ht="300" customHeight="1" x14ac:dyDescent="0.2">
      <c r="A282" s="50"/>
      <c r="B282" s="147">
        <v>281</v>
      </c>
      <c r="C282" s="61"/>
      <c r="D282" s="80"/>
      <c r="E282" s="72">
        <v>1801003</v>
      </c>
      <c r="F282" s="66" t="s">
        <v>1190</v>
      </c>
      <c r="G282" s="86" t="s">
        <v>875</v>
      </c>
      <c r="H282" s="86" t="s">
        <v>1194</v>
      </c>
      <c r="I282" s="86" t="s">
        <v>1193</v>
      </c>
      <c r="J282" s="89" t="s">
        <v>874</v>
      </c>
      <c r="K282" s="61">
        <v>3</v>
      </c>
      <c r="L282" s="87">
        <v>43050</v>
      </c>
      <c r="M282" s="87">
        <v>43342</v>
      </c>
      <c r="N282" s="88">
        <f t="shared" si="87"/>
        <v>41.714285714285715</v>
      </c>
      <c r="O282" s="50" t="s">
        <v>1165</v>
      </c>
      <c r="P282" s="56">
        <v>0</v>
      </c>
      <c r="Q282" s="50"/>
      <c r="R282" s="59">
        <f t="shared" si="88"/>
        <v>0</v>
      </c>
      <c r="S282" s="60">
        <f t="shared" si="89"/>
        <v>0</v>
      </c>
      <c r="T282" s="60">
        <f t="shared" si="90"/>
        <v>0</v>
      </c>
      <c r="U282" s="60">
        <f t="shared" si="91"/>
        <v>41.714285714285715</v>
      </c>
      <c r="V282" s="61"/>
      <c r="W282" s="62" t="str">
        <f t="shared" si="92"/>
        <v>VENCIDO</v>
      </c>
      <c r="X282" s="62" t="str">
        <f t="shared" si="93"/>
        <v/>
      </c>
      <c r="Y282" s="63" t="s">
        <v>495</v>
      </c>
      <c r="Z282" s="63" t="s">
        <v>547</v>
      </c>
      <c r="AA282" s="113">
        <f t="shared" si="94"/>
        <v>3</v>
      </c>
      <c r="AB282" s="63" t="str">
        <f t="shared" si="85"/>
        <v>H101R16 - 3</v>
      </c>
      <c r="AC282" s="37">
        <f t="shared" si="95"/>
        <v>1</v>
      </c>
      <c r="AD282" s="37">
        <f t="shared" si="96"/>
        <v>1</v>
      </c>
      <c r="AE282" s="37" t="str">
        <f t="shared" si="97"/>
        <v>H101R16.</v>
      </c>
      <c r="AF282" s="37" t="str">
        <f t="shared" si="98"/>
        <v>H101R16</v>
      </c>
      <c r="AG282" s="45"/>
      <c r="AH282" s="45"/>
      <c r="AI282" s="45"/>
      <c r="AJ282" s="12"/>
      <c r="AK282" s="12"/>
      <c r="AL282" s="12"/>
      <c r="AM282" s="12"/>
      <c r="AN282" s="12"/>
      <c r="AO282" s="12"/>
      <c r="AP282" s="12"/>
    </row>
    <row r="283" spans="1:42" s="2" customFormat="1" ht="300" customHeight="1" x14ac:dyDescent="0.2">
      <c r="A283" s="50">
        <v>211</v>
      </c>
      <c r="B283" s="147">
        <v>282</v>
      </c>
      <c r="C283" s="61"/>
      <c r="D283" s="80" t="s">
        <v>1695</v>
      </c>
      <c r="E283" s="72">
        <v>1801002</v>
      </c>
      <c r="F283" s="66" t="s">
        <v>780</v>
      </c>
      <c r="G283" s="86" t="s">
        <v>480</v>
      </c>
      <c r="H283" s="86" t="s">
        <v>767</v>
      </c>
      <c r="I283" s="86" t="s">
        <v>768</v>
      </c>
      <c r="J283" s="89" t="s">
        <v>656</v>
      </c>
      <c r="K283" s="61">
        <v>2</v>
      </c>
      <c r="L283" s="87">
        <v>43040</v>
      </c>
      <c r="M283" s="87">
        <v>43403</v>
      </c>
      <c r="N283" s="88">
        <f t="shared" si="87"/>
        <v>51.857142857142854</v>
      </c>
      <c r="O283" s="50" t="s">
        <v>758</v>
      </c>
      <c r="P283" s="56">
        <v>2</v>
      </c>
      <c r="Q283" s="50"/>
      <c r="R283" s="59">
        <f t="shared" si="88"/>
        <v>100</v>
      </c>
      <c r="S283" s="60">
        <f t="shared" si="89"/>
        <v>51.857142857142854</v>
      </c>
      <c r="T283" s="60">
        <f t="shared" si="90"/>
        <v>51.857142857142854</v>
      </c>
      <c r="U283" s="60">
        <f t="shared" si="91"/>
        <v>51.857142857142854</v>
      </c>
      <c r="V283" s="61"/>
      <c r="W283" s="62" t="str">
        <f t="shared" si="92"/>
        <v>CUMPLIDO</v>
      </c>
      <c r="X283" s="62" t="str">
        <f t="shared" si="93"/>
        <v>CUMPLIDO</v>
      </c>
      <c r="Y283" s="63" t="s">
        <v>495</v>
      </c>
      <c r="Z283" s="63" t="s">
        <v>548</v>
      </c>
      <c r="AA283" s="113">
        <f t="shared" si="94"/>
        <v>1</v>
      </c>
      <c r="AB283" s="63" t="str">
        <f t="shared" si="85"/>
        <v>H104R16 - 1</v>
      </c>
      <c r="AC283" s="37">
        <f t="shared" si="95"/>
        <v>5</v>
      </c>
      <c r="AD283" s="37">
        <f t="shared" si="96"/>
        <v>5</v>
      </c>
      <c r="AE283" s="37" t="str">
        <f t="shared" si="97"/>
        <v>H104R16.</v>
      </c>
      <c r="AF283" s="37" t="str">
        <f t="shared" si="98"/>
        <v>H104R16</v>
      </c>
      <c r="AG283" s="45"/>
      <c r="AH283" s="45"/>
      <c r="AI283" s="45"/>
      <c r="AJ283" s="12"/>
      <c r="AK283" s="12"/>
      <c r="AL283" s="12"/>
      <c r="AM283" s="12"/>
      <c r="AN283" s="12"/>
      <c r="AO283" s="12"/>
      <c r="AP283" s="12"/>
    </row>
    <row r="284" spans="1:42" s="2" customFormat="1" ht="300" customHeight="1" x14ac:dyDescent="0.2">
      <c r="A284" s="50">
        <v>212</v>
      </c>
      <c r="B284" s="147">
        <v>283</v>
      </c>
      <c r="C284" s="61"/>
      <c r="D284" s="80" t="s">
        <v>1695</v>
      </c>
      <c r="E284" s="72">
        <v>1801003</v>
      </c>
      <c r="F284" s="66" t="s">
        <v>1047</v>
      </c>
      <c r="G284" s="86" t="s">
        <v>779</v>
      </c>
      <c r="H284" s="86" t="s">
        <v>1046</v>
      </c>
      <c r="I284" s="86" t="s">
        <v>769</v>
      </c>
      <c r="J284" s="89" t="s">
        <v>722</v>
      </c>
      <c r="K284" s="61">
        <v>3</v>
      </c>
      <c r="L284" s="87">
        <v>43040</v>
      </c>
      <c r="M284" s="87">
        <v>43403</v>
      </c>
      <c r="N284" s="88">
        <f t="shared" si="87"/>
        <v>51.857142857142854</v>
      </c>
      <c r="O284" s="50" t="s">
        <v>1305</v>
      </c>
      <c r="P284" s="56">
        <v>3</v>
      </c>
      <c r="Q284" s="50"/>
      <c r="R284" s="59">
        <f t="shared" si="88"/>
        <v>100</v>
      </c>
      <c r="S284" s="60">
        <f t="shared" si="89"/>
        <v>51.857142857142854</v>
      </c>
      <c r="T284" s="60">
        <f t="shared" si="90"/>
        <v>51.857142857142854</v>
      </c>
      <c r="U284" s="60">
        <f t="shared" si="91"/>
        <v>51.857142857142854</v>
      </c>
      <c r="V284" s="61"/>
      <c r="W284" s="62" t="str">
        <f t="shared" si="92"/>
        <v>CUMPLIDO</v>
      </c>
      <c r="X284" s="62" t="str">
        <f t="shared" si="93"/>
        <v>CUMPLIDO</v>
      </c>
      <c r="Y284" s="63" t="s">
        <v>495</v>
      </c>
      <c r="Z284" s="63" t="s">
        <v>549</v>
      </c>
      <c r="AA284" s="113">
        <f t="shared" si="94"/>
        <v>1</v>
      </c>
      <c r="AB284" s="63" t="str">
        <f t="shared" si="85"/>
        <v>H105R16 - 1</v>
      </c>
      <c r="AC284" s="37">
        <f t="shared" si="95"/>
        <v>5</v>
      </c>
      <c r="AD284" s="37">
        <f t="shared" si="96"/>
        <v>5</v>
      </c>
      <c r="AE284" s="37" t="str">
        <f t="shared" si="97"/>
        <v>H105R16.</v>
      </c>
      <c r="AF284" s="37" t="str">
        <f t="shared" si="98"/>
        <v>H105R16</v>
      </c>
      <c r="AG284" s="45"/>
      <c r="AH284" s="45"/>
      <c r="AI284" s="45"/>
      <c r="AJ284" s="12"/>
      <c r="AK284" s="12"/>
      <c r="AL284" s="12"/>
      <c r="AM284" s="12"/>
      <c r="AN284" s="12"/>
      <c r="AO284" s="12"/>
      <c r="AP284" s="12"/>
    </row>
    <row r="285" spans="1:42" s="2" customFormat="1" ht="300" customHeight="1" x14ac:dyDescent="0.2">
      <c r="A285" s="50"/>
      <c r="B285" s="147">
        <v>284</v>
      </c>
      <c r="C285" s="61"/>
      <c r="D285" s="80"/>
      <c r="E285" s="72">
        <v>1801003</v>
      </c>
      <c r="F285" s="66" t="s">
        <v>1048</v>
      </c>
      <c r="G285" s="86" t="s">
        <v>779</v>
      </c>
      <c r="H285" s="86" t="s">
        <v>1929</v>
      </c>
      <c r="I285" s="86" t="s">
        <v>1362</v>
      </c>
      <c r="J285" s="89" t="s">
        <v>1045</v>
      </c>
      <c r="K285" s="61">
        <v>3</v>
      </c>
      <c r="L285" s="87">
        <v>43040</v>
      </c>
      <c r="M285" s="87">
        <v>43342</v>
      </c>
      <c r="N285" s="88">
        <v>43.142857142857146</v>
      </c>
      <c r="O285" s="50" t="s">
        <v>1028</v>
      </c>
      <c r="P285" s="56">
        <v>3</v>
      </c>
      <c r="Q285" s="50"/>
      <c r="R285" s="59">
        <f t="shared" si="88"/>
        <v>100</v>
      </c>
      <c r="S285" s="60">
        <f t="shared" si="89"/>
        <v>43.142857142857146</v>
      </c>
      <c r="T285" s="60">
        <f t="shared" si="90"/>
        <v>43.142857142857146</v>
      </c>
      <c r="U285" s="60">
        <f t="shared" si="91"/>
        <v>43.142857142857146</v>
      </c>
      <c r="V285" s="61"/>
      <c r="W285" s="62" t="str">
        <f t="shared" si="92"/>
        <v>CUMPLIDO</v>
      </c>
      <c r="X285" s="62" t="str">
        <f t="shared" si="93"/>
        <v/>
      </c>
      <c r="Y285" s="63" t="s">
        <v>495</v>
      </c>
      <c r="Z285" s="63" t="s">
        <v>549</v>
      </c>
      <c r="AA285" s="113">
        <f t="shared" si="94"/>
        <v>2</v>
      </c>
      <c r="AB285" s="63" t="str">
        <f t="shared" si="85"/>
        <v>H105R16 - 2</v>
      </c>
      <c r="AC285" s="37">
        <f t="shared" si="95"/>
        <v>5</v>
      </c>
      <c r="AD285" s="37">
        <f t="shared" si="96"/>
        <v>5</v>
      </c>
      <c r="AE285" s="37" t="str">
        <f t="shared" si="97"/>
        <v>H105R16.</v>
      </c>
      <c r="AF285" s="37" t="str">
        <f t="shared" si="98"/>
        <v>H105R16</v>
      </c>
      <c r="AG285" s="45"/>
      <c r="AH285" s="45"/>
      <c r="AI285" s="45"/>
      <c r="AJ285" s="12"/>
      <c r="AK285" s="12"/>
      <c r="AL285" s="12"/>
      <c r="AM285" s="12"/>
      <c r="AN285" s="12"/>
      <c r="AO285" s="12"/>
      <c r="AP285" s="12"/>
    </row>
    <row r="286" spans="1:42" s="2" customFormat="1" ht="300" customHeight="1" x14ac:dyDescent="0.2">
      <c r="A286" s="50">
        <v>213</v>
      </c>
      <c r="B286" s="147">
        <v>285</v>
      </c>
      <c r="C286" s="61"/>
      <c r="D286" s="80" t="s">
        <v>1695</v>
      </c>
      <c r="E286" s="72">
        <v>1801003</v>
      </c>
      <c r="F286" s="66" t="s">
        <v>777</v>
      </c>
      <c r="G286" s="86" t="s">
        <v>778</v>
      </c>
      <c r="H286" s="86" t="s">
        <v>770</v>
      </c>
      <c r="I286" s="86" t="s">
        <v>771</v>
      </c>
      <c r="J286" s="89" t="s">
        <v>772</v>
      </c>
      <c r="K286" s="61">
        <v>1</v>
      </c>
      <c r="L286" s="87">
        <v>43101</v>
      </c>
      <c r="M286" s="87">
        <v>43189</v>
      </c>
      <c r="N286" s="88">
        <f t="shared" si="87"/>
        <v>12.571428571428571</v>
      </c>
      <c r="O286" s="50" t="s">
        <v>758</v>
      </c>
      <c r="P286" s="56">
        <v>1</v>
      </c>
      <c r="Q286" s="50"/>
      <c r="R286" s="59">
        <f t="shared" si="88"/>
        <v>100</v>
      </c>
      <c r="S286" s="60">
        <f t="shared" si="89"/>
        <v>12.571428571428571</v>
      </c>
      <c r="T286" s="60">
        <f t="shared" si="90"/>
        <v>12.571428571428571</v>
      </c>
      <c r="U286" s="60">
        <f t="shared" si="91"/>
        <v>12.571428571428571</v>
      </c>
      <c r="V286" s="61"/>
      <c r="W286" s="62" t="str">
        <f t="shared" si="92"/>
        <v>CUMPLIDO</v>
      </c>
      <c r="X286" s="62" t="str">
        <f t="shared" si="93"/>
        <v>CUMPLIDO</v>
      </c>
      <c r="Y286" s="63" t="s">
        <v>495</v>
      </c>
      <c r="Z286" s="63" t="s">
        <v>550</v>
      </c>
      <c r="AA286" s="113">
        <f t="shared" si="94"/>
        <v>1</v>
      </c>
      <c r="AB286" s="63" t="str">
        <f t="shared" si="85"/>
        <v>H106R16 - 1</v>
      </c>
      <c r="AC286" s="37">
        <f t="shared" si="95"/>
        <v>5</v>
      </c>
      <c r="AD286" s="37">
        <f t="shared" si="96"/>
        <v>5</v>
      </c>
      <c r="AE286" s="37" t="str">
        <f t="shared" si="97"/>
        <v>H106R16.</v>
      </c>
      <c r="AF286" s="37" t="str">
        <f t="shared" si="98"/>
        <v>H106R16</v>
      </c>
      <c r="AG286" s="45"/>
      <c r="AH286" s="45"/>
      <c r="AI286" s="45"/>
      <c r="AJ286" s="12"/>
      <c r="AK286" s="12"/>
      <c r="AL286" s="12"/>
      <c r="AM286" s="12"/>
      <c r="AN286" s="12"/>
      <c r="AO286" s="12"/>
      <c r="AP286" s="12"/>
    </row>
    <row r="287" spans="1:42" s="2" customFormat="1" ht="300" customHeight="1" x14ac:dyDescent="0.2">
      <c r="A287" s="50">
        <v>214</v>
      </c>
      <c r="B287" s="147">
        <v>286</v>
      </c>
      <c r="C287" s="61"/>
      <c r="D287" s="80" t="s">
        <v>1695</v>
      </c>
      <c r="E287" s="72">
        <v>1801003</v>
      </c>
      <c r="F287" s="66" t="s">
        <v>1428</v>
      </c>
      <c r="G287" s="86" t="s">
        <v>776</v>
      </c>
      <c r="H287" s="86" t="s">
        <v>773</v>
      </c>
      <c r="I287" s="86" t="s">
        <v>774</v>
      </c>
      <c r="J287" s="89" t="s">
        <v>775</v>
      </c>
      <c r="K287" s="61">
        <v>1</v>
      </c>
      <c r="L287" s="87">
        <v>43040</v>
      </c>
      <c r="M287" s="87">
        <v>43069</v>
      </c>
      <c r="N287" s="88">
        <f t="shared" si="87"/>
        <v>4.1428571428571432</v>
      </c>
      <c r="O287" s="50" t="s">
        <v>758</v>
      </c>
      <c r="P287" s="50">
        <v>1</v>
      </c>
      <c r="Q287" s="50"/>
      <c r="R287" s="59">
        <f t="shared" si="88"/>
        <v>100</v>
      </c>
      <c r="S287" s="60">
        <f t="shared" si="89"/>
        <v>4.1428571428571432</v>
      </c>
      <c r="T287" s="60">
        <f t="shared" si="90"/>
        <v>4.1428571428571432</v>
      </c>
      <c r="U287" s="60">
        <f t="shared" si="91"/>
        <v>4.1428571428571432</v>
      </c>
      <c r="V287" s="61"/>
      <c r="W287" s="62" t="str">
        <f t="shared" si="92"/>
        <v>CUMPLIDO</v>
      </c>
      <c r="X287" s="62" t="str">
        <f t="shared" si="93"/>
        <v>CUMPLIDO</v>
      </c>
      <c r="Y287" s="63" t="s">
        <v>495</v>
      </c>
      <c r="Z287" s="63" t="s">
        <v>551</v>
      </c>
      <c r="AA287" s="113">
        <f t="shared" si="94"/>
        <v>1</v>
      </c>
      <c r="AB287" s="63" t="str">
        <f t="shared" si="85"/>
        <v>H107R16 - 1</v>
      </c>
      <c r="AC287" s="37">
        <f t="shared" si="95"/>
        <v>5</v>
      </c>
      <c r="AD287" s="37">
        <f t="shared" si="96"/>
        <v>5</v>
      </c>
      <c r="AE287" s="37" t="str">
        <f t="shared" si="97"/>
        <v>H107R16.</v>
      </c>
      <c r="AF287" s="37" t="str">
        <f t="shared" si="98"/>
        <v>H107R16</v>
      </c>
      <c r="AG287" s="45"/>
      <c r="AH287" s="45"/>
      <c r="AI287" s="45"/>
      <c r="AJ287" s="12"/>
      <c r="AK287" s="12"/>
      <c r="AL287" s="12"/>
      <c r="AM287" s="12"/>
      <c r="AN287" s="12"/>
      <c r="AO287" s="12"/>
      <c r="AP287" s="12"/>
    </row>
    <row r="288" spans="1:42" s="2" customFormat="1" ht="300" customHeight="1" x14ac:dyDescent="0.2">
      <c r="A288" s="50">
        <v>215</v>
      </c>
      <c r="B288" s="147">
        <v>287</v>
      </c>
      <c r="C288" s="61"/>
      <c r="D288" s="80" t="s">
        <v>1695</v>
      </c>
      <c r="E288" s="72">
        <v>1802001</v>
      </c>
      <c r="F288" s="66" t="s">
        <v>481</v>
      </c>
      <c r="G288" s="86" t="s">
        <v>482</v>
      </c>
      <c r="H288" s="74" t="s">
        <v>1166</v>
      </c>
      <c r="I288" s="74" t="s">
        <v>1167</v>
      </c>
      <c r="J288" s="76" t="s">
        <v>46</v>
      </c>
      <c r="K288" s="50">
        <v>3</v>
      </c>
      <c r="L288" s="57">
        <v>43040</v>
      </c>
      <c r="M288" s="57">
        <v>43342</v>
      </c>
      <c r="N288" s="58">
        <f>(+M288-L288)/7</f>
        <v>43.142857142857146</v>
      </c>
      <c r="O288" s="58" t="s">
        <v>13</v>
      </c>
      <c r="P288" s="79">
        <v>3</v>
      </c>
      <c r="Q288" s="50"/>
      <c r="R288" s="59">
        <f t="shared" si="88"/>
        <v>100</v>
      </c>
      <c r="S288" s="60">
        <f t="shared" si="89"/>
        <v>43.142857142857146</v>
      </c>
      <c r="T288" s="60">
        <f t="shared" si="90"/>
        <v>43.142857142857146</v>
      </c>
      <c r="U288" s="60">
        <f t="shared" si="91"/>
        <v>43.142857142857146</v>
      </c>
      <c r="V288" s="61"/>
      <c r="W288" s="62" t="str">
        <f t="shared" si="92"/>
        <v>CUMPLIDO</v>
      </c>
      <c r="X288" s="62" t="str">
        <f t="shared" si="93"/>
        <v>CUMPLIDO</v>
      </c>
      <c r="Y288" s="63" t="s">
        <v>495</v>
      </c>
      <c r="Z288" s="63" t="s">
        <v>552</v>
      </c>
      <c r="AA288" s="113">
        <f t="shared" si="94"/>
        <v>1</v>
      </c>
      <c r="AB288" s="63" t="str">
        <f t="shared" ref="AB288:AB340" si="99">CONCATENATE(Z288," - ",AA288)</f>
        <v>H112R16 - 1</v>
      </c>
      <c r="AC288" s="37">
        <f t="shared" si="95"/>
        <v>5</v>
      </c>
      <c r="AD288" s="37">
        <f t="shared" si="96"/>
        <v>5</v>
      </c>
      <c r="AE288" s="37" t="str">
        <f t="shared" si="97"/>
        <v>H112R16.</v>
      </c>
      <c r="AF288" s="37" t="str">
        <f t="shared" si="98"/>
        <v>H112R16</v>
      </c>
      <c r="AG288" s="45"/>
      <c r="AH288" s="45"/>
      <c r="AI288" s="45"/>
      <c r="AJ288" s="12"/>
      <c r="AK288" s="12"/>
      <c r="AL288" s="12"/>
      <c r="AM288" s="12"/>
      <c r="AN288" s="12"/>
      <c r="AO288" s="12"/>
      <c r="AP288" s="12"/>
    </row>
    <row r="289" spans="1:42" s="2" customFormat="1" ht="300" customHeight="1" x14ac:dyDescent="0.2">
      <c r="A289" s="50">
        <v>216</v>
      </c>
      <c r="B289" s="147">
        <v>288</v>
      </c>
      <c r="C289" s="61"/>
      <c r="D289" s="80" t="s">
        <v>1695</v>
      </c>
      <c r="E289" s="72">
        <v>1802001</v>
      </c>
      <c r="F289" s="66" t="s">
        <v>1363</v>
      </c>
      <c r="G289" s="86" t="s">
        <v>483</v>
      </c>
      <c r="H289" s="74" t="s">
        <v>1168</v>
      </c>
      <c r="I289" s="74" t="s">
        <v>1168</v>
      </c>
      <c r="J289" s="76" t="s">
        <v>46</v>
      </c>
      <c r="K289" s="50">
        <v>3</v>
      </c>
      <c r="L289" s="57">
        <v>43040</v>
      </c>
      <c r="M289" s="57">
        <v>43342</v>
      </c>
      <c r="N289" s="58">
        <f>(+M289-L289)/7</f>
        <v>43.142857142857146</v>
      </c>
      <c r="O289" s="58" t="s">
        <v>1484</v>
      </c>
      <c r="P289" s="79">
        <v>3</v>
      </c>
      <c r="Q289" s="98"/>
      <c r="R289" s="59">
        <f t="shared" si="88"/>
        <v>100</v>
      </c>
      <c r="S289" s="60">
        <f t="shared" si="89"/>
        <v>43.142857142857146</v>
      </c>
      <c r="T289" s="60">
        <f t="shared" si="90"/>
        <v>43.142857142857146</v>
      </c>
      <c r="U289" s="60">
        <f t="shared" si="91"/>
        <v>43.142857142857146</v>
      </c>
      <c r="V289" s="61"/>
      <c r="W289" s="62" t="str">
        <f t="shared" si="92"/>
        <v>CUMPLIDO</v>
      </c>
      <c r="X289" s="62" t="str">
        <f t="shared" si="93"/>
        <v>CUMPLIDO</v>
      </c>
      <c r="Y289" s="63" t="s">
        <v>495</v>
      </c>
      <c r="Z289" s="63" t="s">
        <v>553</v>
      </c>
      <c r="AA289" s="113">
        <f t="shared" si="94"/>
        <v>1</v>
      </c>
      <c r="AB289" s="63" t="str">
        <f t="shared" si="99"/>
        <v>H113R16 - 1</v>
      </c>
      <c r="AC289" s="37">
        <f t="shared" si="95"/>
        <v>5</v>
      </c>
      <c r="AD289" s="37">
        <f t="shared" si="96"/>
        <v>5</v>
      </c>
      <c r="AE289" s="37" t="str">
        <f t="shared" si="97"/>
        <v>H113R16.</v>
      </c>
      <c r="AF289" s="37" t="str">
        <f t="shared" si="98"/>
        <v>H113R16</v>
      </c>
      <c r="AG289" s="45"/>
      <c r="AH289" s="45"/>
      <c r="AI289" s="45"/>
      <c r="AJ289" s="12"/>
      <c r="AK289" s="12"/>
      <c r="AL289" s="12"/>
      <c r="AM289" s="12"/>
      <c r="AN289" s="12"/>
      <c r="AO289" s="12"/>
      <c r="AP289" s="12"/>
    </row>
    <row r="290" spans="1:42" s="2" customFormat="1" ht="300" customHeight="1" x14ac:dyDescent="0.2">
      <c r="A290" s="50">
        <v>217</v>
      </c>
      <c r="B290" s="147">
        <v>289</v>
      </c>
      <c r="C290" s="61"/>
      <c r="D290" s="80" t="s">
        <v>1695</v>
      </c>
      <c r="E290" s="72">
        <v>1802002</v>
      </c>
      <c r="F290" s="66" t="s">
        <v>1169</v>
      </c>
      <c r="G290" s="86" t="s">
        <v>484</v>
      </c>
      <c r="H290" s="74" t="s">
        <v>1416</v>
      </c>
      <c r="I290" s="74" t="s">
        <v>1171</v>
      </c>
      <c r="J290" s="76" t="s">
        <v>46</v>
      </c>
      <c r="K290" s="50">
        <v>3</v>
      </c>
      <c r="L290" s="57">
        <v>43040</v>
      </c>
      <c r="M290" s="57">
        <v>43342</v>
      </c>
      <c r="N290" s="58">
        <f t="shared" ref="N290:N296" si="100">(+M290-L290)/7</f>
        <v>43.142857142857146</v>
      </c>
      <c r="O290" s="50" t="s">
        <v>13</v>
      </c>
      <c r="P290" s="79">
        <v>3</v>
      </c>
      <c r="Q290" s="50"/>
      <c r="R290" s="59">
        <f t="shared" si="88"/>
        <v>100</v>
      </c>
      <c r="S290" s="60">
        <f t="shared" si="89"/>
        <v>43.142857142857146</v>
      </c>
      <c r="T290" s="60">
        <f t="shared" si="90"/>
        <v>43.142857142857146</v>
      </c>
      <c r="U290" s="60">
        <f t="shared" si="91"/>
        <v>43.142857142857146</v>
      </c>
      <c r="V290" s="61"/>
      <c r="W290" s="62" t="str">
        <f t="shared" si="92"/>
        <v>CUMPLIDO</v>
      </c>
      <c r="X290" s="62" t="str">
        <f t="shared" si="93"/>
        <v>CUMPLIDO</v>
      </c>
      <c r="Y290" s="63" t="s">
        <v>495</v>
      </c>
      <c r="Z290" s="63" t="s">
        <v>554</v>
      </c>
      <c r="AA290" s="113">
        <f t="shared" si="94"/>
        <v>1</v>
      </c>
      <c r="AB290" s="63" t="str">
        <f t="shared" si="99"/>
        <v>H114R16 - 1</v>
      </c>
      <c r="AC290" s="37">
        <f t="shared" si="95"/>
        <v>5</v>
      </c>
      <c r="AD290" s="37">
        <f t="shared" si="96"/>
        <v>5</v>
      </c>
      <c r="AE290" s="37" t="str">
        <f t="shared" si="97"/>
        <v xml:space="preserve">
H114R16.</v>
      </c>
      <c r="AF290" s="37" t="str">
        <f t="shared" si="98"/>
        <v xml:space="preserve">
H114R16</v>
      </c>
      <c r="AG290" s="45"/>
      <c r="AH290" s="45"/>
      <c r="AI290" s="45"/>
      <c r="AJ290" s="12"/>
      <c r="AK290" s="12"/>
      <c r="AL290" s="12"/>
      <c r="AM290" s="12"/>
      <c r="AN290" s="12"/>
      <c r="AO290" s="12"/>
      <c r="AP290" s="12"/>
    </row>
    <row r="291" spans="1:42" s="2" customFormat="1" ht="300" customHeight="1" x14ac:dyDescent="0.2">
      <c r="A291" s="50"/>
      <c r="B291" s="147">
        <v>290</v>
      </c>
      <c r="C291" s="61"/>
      <c r="D291" s="80"/>
      <c r="E291" s="72">
        <v>1802002</v>
      </c>
      <c r="F291" s="66" t="s">
        <v>1170</v>
      </c>
      <c r="G291" s="86" t="s">
        <v>484</v>
      </c>
      <c r="H291" s="74" t="s">
        <v>1420</v>
      </c>
      <c r="I291" s="74" t="s">
        <v>1172</v>
      </c>
      <c r="J291" s="76" t="s">
        <v>1364</v>
      </c>
      <c r="K291" s="50">
        <v>1</v>
      </c>
      <c r="L291" s="57">
        <v>43040</v>
      </c>
      <c r="M291" s="57">
        <v>43099</v>
      </c>
      <c r="N291" s="58">
        <f t="shared" si="100"/>
        <v>8.4285714285714288</v>
      </c>
      <c r="O291" s="50" t="s">
        <v>13</v>
      </c>
      <c r="P291" s="56">
        <v>1</v>
      </c>
      <c r="Q291" s="50"/>
      <c r="R291" s="59">
        <f t="shared" si="88"/>
        <v>100</v>
      </c>
      <c r="S291" s="60">
        <f t="shared" si="89"/>
        <v>8.4285714285714288</v>
      </c>
      <c r="T291" s="60">
        <f t="shared" si="90"/>
        <v>8.4285714285714288</v>
      </c>
      <c r="U291" s="60">
        <f t="shared" si="91"/>
        <v>8.4285714285714288</v>
      </c>
      <c r="V291" s="61"/>
      <c r="W291" s="62" t="str">
        <f t="shared" si="92"/>
        <v>CUMPLIDO</v>
      </c>
      <c r="X291" s="62" t="str">
        <f t="shared" si="93"/>
        <v/>
      </c>
      <c r="Y291" s="63" t="s">
        <v>495</v>
      </c>
      <c r="Z291" s="63" t="s">
        <v>554</v>
      </c>
      <c r="AA291" s="113">
        <f t="shared" si="94"/>
        <v>2</v>
      </c>
      <c r="AB291" s="63" t="str">
        <f t="shared" si="99"/>
        <v>H114R16 - 2</v>
      </c>
      <c r="AC291" s="37">
        <f t="shared" si="95"/>
        <v>5</v>
      </c>
      <c r="AD291" s="37">
        <f t="shared" si="96"/>
        <v>5</v>
      </c>
      <c r="AE291" s="37" t="str">
        <f t="shared" si="97"/>
        <v xml:space="preserve">
H114R16.</v>
      </c>
      <c r="AF291" s="37" t="str">
        <f t="shared" si="98"/>
        <v xml:space="preserve">
H114R16</v>
      </c>
      <c r="AG291" s="45"/>
      <c r="AH291" s="45"/>
      <c r="AI291" s="45"/>
      <c r="AJ291" s="12"/>
      <c r="AK291" s="12"/>
      <c r="AL291" s="12"/>
      <c r="AM291" s="12"/>
      <c r="AN291" s="12"/>
      <c r="AO291" s="12"/>
      <c r="AP291" s="12"/>
    </row>
    <row r="292" spans="1:42" s="2" customFormat="1" ht="300" customHeight="1" x14ac:dyDescent="0.2">
      <c r="A292" s="50"/>
      <c r="B292" s="147">
        <v>291</v>
      </c>
      <c r="C292" s="61"/>
      <c r="D292" s="95"/>
      <c r="E292" s="96">
        <v>1802002</v>
      </c>
      <c r="F292" s="66" t="s">
        <v>1418</v>
      </c>
      <c r="G292" s="86" t="s">
        <v>484</v>
      </c>
      <c r="H292" s="86" t="s">
        <v>1419</v>
      </c>
      <c r="I292" s="86" t="s">
        <v>1417</v>
      </c>
      <c r="J292" s="89" t="s">
        <v>5</v>
      </c>
      <c r="K292" s="61">
        <v>3</v>
      </c>
      <c r="L292" s="87">
        <v>43040</v>
      </c>
      <c r="M292" s="87">
        <v>43342</v>
      </c>
      <c r="N292" s="88">
        <f t="shared" si="100"/>
        <v>43.142857142857146</v>
      </c>
      <c r="O292" s="61" t="s">
        <v>1486</v>
      </c>
      <c r="P292" s="56">
        <v>3</v>
      </c>
      <c r="Q292" s="61"/>
      <c r="R292" s="59">
        <f t="shared" si="88"/>
        <v>100</v>
      </c>
      <c r="S292" s="60">
        <f t="shared" si="89"/>
        <v>43.142857142857146</v>
      </c>
      <c r="T292" s="60">
        <f t="shared" si="90"/>
        <v>43.142857142857146</v>
      </c>
      <c r="U292" s="60">
        <f t="shared" si="91"/>
        <v>43.142857142857146</v>
      </c>
      <c r="V292" s="61"/>
      <c r="W292" s="62" t="str">
        <f t="shared" si="92"/>
        <v>CUMPLIDO</v>
      </c>
      <c r="X292" s="62" t="str">
        <f t="shared" si="93"/>
        <v/>
      </c>
      <c r="Y292" s="63" t="s">
        <v>495</v>
      </c>
      <c r="Z292" s="63" t="s">
        <v>554</v>
      </c>
      <c r="AA292" s="113">
        <f t="shared" si="94"/>
        <v>3</v>
      </c>
      <c r="AB292" s="63" t="str">
        <f>CONCATENATE(Z292," - ",AA292)</f>
        <v>H114R16 - 3</v>
      </c>
      <c r="AC292" s="37">
        <f t="shared" si="95"/>
        <v>5</v>
      </c>
      <c r="AD292" s="37">
        <f t="shared" si="96"/>
        <v>5</v>
      </c>
      <c r="AE292" s="37" t="str">
        <f t="shared" si="97"/>
        <v xml:space="preserve">
H114R16.</v>
      </c>
      <c r="AF292" s="37" t="str">
        <f t="shared" si="98"/>
        <v xml:space="preserve">
H114R16</v>
      </c>
      <c r="AG292" s="46"/>
      <c r="AH292" s="46"/>
      <c r="AI292" s="46"/>
    </row>
    <row r="293" spans="1:42" s="2" customFormat="1" ht="300" customHeight="1" x14ac:dyDescent="0.2">
      <c r="A293" s="50">
        <v>218</v>
      </c>
      <c r="B293" s="147">
        <v>292</v>
      </c>
      <c r="C293" s="61"/>
      <c r="D293" s="80" t="s">
        <v>1695</v>
      </c>
      <c r="E293" s="72">
        <v>1802002</v>
      </c>
      <c r="F293" s="66" t="s">
        <v>1422</v>
      </c>
      <c r="G293" s="86" t="s">
        <v>485</v>
      </c>
      <c r="H293" s="74" t="s">
        <v>1424</v>
      </c>
      <c r="I293" s="74" t="s">
        <v>1421</v>
      </c>
      <c r="J293" s="76" t="s">
        <v>46</v>
      </c>
      <c r="K293" s="50">
        <v>3</v>
      </c>
      <c r="L293" s="57">
        <v>43040</v>
      </c>
      <c r="M293" s="57">
        <v>43342</v>
      </c>
      <c r="N293" s="58">
        <f t="shared" si="100"/>
        <v>43.142857142857146</v>
      </c>
      <c r="O293" s="50" t="s">
        <v>13</v>
      </c>
      <c r="P293" s="79">
        <v>3</v>
      </c>
      <c r="Q293" s="50"/>
      <c r="R293" s="59">
        <f t="shared" si="88"/>
        <v>100</v>
      </c>
      <c r="S293" s="60">
        <f t="shared" si="89"/>
        <v>43.142857142857146</v>
      </c>
      <c r="T293" s="60">
        <f t="shared" si="90"/>
        <v>43.142857142857146</v>
      </c>
      <c r="U293" s="60">
        <f t="shared" si="91"/>
        <v>43.142857142857146</v>
      </c>
      <c r="V293" s="61"/>
      <c r="W293" s="62" t="str">
        <f t="shared" si="92"/>
        <v>CUMPLIDO</v>
      </c>
      <c r="X293" s="62" t="str">
        <f t="shared" si="93"/>
        <v>CUMPLIDO</v>
      </c>
      <c r="Y293" s="63" t="s">
        <v>495</v>
      </c>
      <c r="Z293" s="63" t="s">
        <v>555</v>
      </c>
      <c r="AA293" s="113">
        <f t="shared" si="94"/>
        <v>1</v>
      </c>
      <c r="AB293" s="63" t="str">
        <f t="shared" si="99"/>
        <v>H115R16 - 1</v>
      </c>
      <c r="AC293" s="37">
        <f t="shared" si="95"/>
        <v>5</v>
      </c>
      <c r="AD293" s="37">
        <f t="shared" si="96"/>
        <v>5</v>
      </c>
      <c r="AE293" s="37" t="str">
        <f t="shared" si="97"/>
        <v>H115R16.</v>
      </c>
      <c r="AF293" s="37" t="str">
        <f t="shared" si="98"/>
        <v>H115R16</v>
      </c>
      <c r="AG293" s="45"/>
      <c r="AH293" s="45"/>
      <c r="AI293" s="45"/>
      <c r="AJ293" s="12"/>
      <c r="AK293" s="12"/>
      <c r="AL293" s="12"/>
      <c r="AM293" s="12"/>
      <c r="AN293" s="12"/>
      <c r="AO293" s="12"/>
      <c r="AP293" s="12"/>
    </row>
    <row r="294" spans="1:42" s="2" customFormat="1" ht="300" customHeight="1" x14ac:dyDescent="0.2">
      <c r="A294" s="50"/>
      <c r="B294" s="147">
        <v>293</v>
      </c>
      <c r="C294" s="61"/>
      <c r="D294" s="80"/>
      <c r="E294" s="72">
        <v>1802002</v>
      </c>
      <c r="F294" s="66" t="s">
        <v>1423</v>
      </c>
      <c r="G294" s="86" t="s">
        <v>485</v>
      </c>
      <c r="H294" s="74" t="s">
        <v>1425</v>
      </c>
      <c r="I294" s="74" t="s">
        <v>1417</v>
      </c>
      <c r="J294" s="76" t="s">
        <v>5</v>
      </c>
      <c r="K294" s="50">
        <v>3</v>
      </c>
      <c r="L294" s="57">
        <v>43040</v>
      </c>
      <c r="M294" s="57">
        <v>43342</v>
      </c>
      <c r="N294" s="58">
        <f t="shared" si="100"/>
        <v>43.142857142857146</v>
      </c>
      <c r="O294" s="50" t="s">
        <v>1486</v>
      </c>
      <c r="P294" s="56">
        <v>3</v>
      </c>
      <c r="Q294" s="50"/>
      <c r="R294" s="59">
        <f t="shared" si="88"/>
        <v>100</v>
      </c>
      <c r="S294" s="60">
        <f t="shared" si="89"/>
        <v>43.142857142857146</v>
      </c>
      <c r="T294" s="60">
        <f t="shared" si="90"/>
        <v>43.142857142857146</v>
      </c>
      <c r="U294" s="60">
        <f t="shared" si="91"/>
        <v>43.142857142857146</v>
      </c>
      <c r="V294" s="61"/>
      <c r="W294" s="62" t="str">
        <f t="shared" si="92"/>
        <v>CUMPLIDO</v>
      </c>
      <c r="X294" s="62" t="str">
        <f t="shared" si="93"/>
        <v/>
      </c>
      <c r="Y294" s="63" t="s">
        <v>495</v>
      </c>
      <c r="Z294" s="63" t="s">
        <v>555</v>
      </c>
      <c r="AA294" s="113">
        <f t="shared" si="94"/>
        <v>2</v>
      </c>
      <c r="AB294" s="63" t="str">
        <f t="shared" si="99"/>
        <v>H115R16 - 2</v>
      </c>
      <c r="AC294" s="37">
        <f t="shared" si="95"/>
        <v>5</v>
      </c>
      <c r="AD294" s="37">
        <f t="shared" si="96"/>
        <v>5</v>
      </c>
      <c r="AE294" s="37" t="str">
        <f t="shared" si="97"/>
        <v>H115R16.</v>
      </c>
      <c r="AF294" s="37" t="str">
        <f t="shared" si="98"/>
        <v>H115R16</v>
      </c>
      <c r="AG294" s="45"/>
      <c r="AH294" s="45"/>
      <c r="AI294" s="45"/>
      <c r="AJ294" s="12"/>
      <c r="AK294" s="12"/>
      <c r="AL294" s="12"/>
      <c r="AM294" s="12"/>
      <c r="AN294" s="12"/>
      <c r="AO294" s="12"/>
      <c r="AP294" s="12"/>
    </row>
    <row r="295" spans="1:42" s="2" customFormat="1" ht="300" customHeight="1" x14ac:dyDescent="0.2">
      <c r="A295" s="50">
        <v>219</v>
      </c>
      <c r="B295" s="147">
        <v>294</v>
      </c>
      <c r="C295" s="61"/>
      <c r="D295" s="80" t="s">
        <v>1695</v>
      </c>
      <c r="E295" s="72">
        <v>1802002</v>
      </c>
      <c r="F295" s="66" t="s">
        <v>1466</v>
      </c>
      <c r="G295" s="86" t="s">
        <v>486</v>
      </c>
      <c r="H295" s="86" t="s">
        <v>1427</v>
      </c>
      <c r="I295" s="86" t="s">
        <v>1426</v>
      </c>
      <c r="J295" s="89" t="s">
        <v>5</v>
      </c>
      <c r="K295" s="61">
        <v>1</v>
      </c>
      <c r="L295" s="87">
        <v>43040</v>
      </c>
      <c r="M295" s="87">
        <v>43099</v>
      </c>
      <c r="N295" s="58">
        <f t="shared" si="100"/>
        <v>8.4285714285714288</v>
      </c>
      <c r="O295" s="50" t="s">
        <v>758</v>
      </c>
      <c r="P295" s="56">
        <v>0.99</v>
      </c>
      <c r="Q295" s="73" t="s">
        <v>1462</v>
      </c>
      <c r="R295" s="59">
        <f t="shared" si="88"/>
        <v>99</v>
      </c>
      <c r="S295" s="60">
        <f t="shared" si="89"/>
        <v>8.3442857142857143</v>
      </c>
      <c r="T295" s="60">
        <f t="shared" si="90"/>
        <v>8.3442857142857143</v>
      </c>
      <c r="U295" s="60">
        <f t="shared" si="91"/>
        <v>8.4285714285714288</v>
      </c>
      <c r="V295" s="61"/>
      <c r="W295" s="62" t="str">
        <f t="shared" si="92"/>
        <v>VENCIDO</v>
      </c>
      <c r="X295" s="62" t="str">
        <f t="shared" si="93"/>
        <v>VENCIDO</v>
      </c>
      <c r="Y295" s="63" t="s">
        <v>495</v>
      </c>
      <c r="Z295" s="63" t="s">
        <v>556</v>
      </c>
      <c r="AA295" s="113">
        <f t="shared" si="94"/>
        <v>1</v>
      </c>
      <c r="AB295" s="63" t="str">
        <f t="shared" si="99"/>
        <v>H116R16 - 1</v>
      </c>
      <c r="AC295" s="37">
        <f t="shared" si="95"/>
        <v>1</v>
      </c>
      <c r="AD295" s="37">
        <f t="shared" si="96"/>
        <v>1</v>
      </c>
      <c r="AE295" s="37" t="str">
        <f t="shared" si="97"/>
        <v>H116R16.</v>
      </c>
      <c r="AF295" s="37" t="str">
        <f t="shared" si="98"/>
        <v>H116R16</v>
      </c>
      <c r="AG295" s="45"/>
      <c r="AH295" s="45"/>
      <c r="AI295" s="45"/>
      <c r="AJ295" s="12"/>
      <c r="AK295" s="12"/>
      <c r="AL295" s="12"/>
      <c r="AM295" s="12"/>
      <c r="AN295" s="12"/>
      <c r="AO295" s="12"/>
      <c r="AP295" s="12"/>
    </row>
    <row r="296" spans="1:42" s="2" customFormat="1" ht="300" customHeight="1" x14ac:dyDescent="0.2">
      <c r="A296" s="50">
        <v>220</v>
      </c>
      <c r="B296" s="147">
        <v>295</v>
      </c>
      <c r="C296" s="61"/>
      <c r="D296" s="80" t="s">
        <v>1695</v>
      </c>
      <c r="E296" s="72">
        <v>1406100</v>
      </c>
      <c r="F296" s="66" t="s">
        <v>1465</v>
      </c>
      <c r="G296" s="86" t="s">
        <v>487</v>
      </c>
      <c r="H296" s="74" t="s">
        <v>996</v>
      </c>
      <c r="I296" s="86" t="s">
        <v>997</v>
      </c>
      <c r="J296" s="89" t="s">
        <v>5</v>
      </c>
      <c r="K296" s="61">
        <v>1</v>
      </c>
      <c r="L296" s="87">
        <v>43040</v>
      </c>
      <c r="M296" s="87">
        <v>43221</v>
      </c>
      <c r="N296" s="58">
        <f t="shared" si="100"/>
        <v>25.857142857142858</v>
      </c>
      <c r="O296" s="50" t="s">
        <v>986</v>
      </c>
      <c r="P296" s="56">
        <v>1</v>
      </c>
      <c r="Q296" s="50"/>
      <c r="R296" s="59">
        <f t="shared" si="88"/>
        <v>100</v>
      </c>
      <c r="S296" s="60">
        <f t="shared" si="89"/>
        <v>25.857142857142858</v>
      </c>
      <c r="T296" s="60">
        <f t="shared" si="90"/>
        <v>25.857142857142858</v>
      </c>
      <c r="U296" s="60">
        <f t="shared" si="91"/>
        <v>25.857142857142858</v>
      </c>
      <c r="V296" s="61"/>
      <c r="W296" s="62" t="str">
        <f t="shared" si="92"/>
        <v>CUMPLIDO</v>
      </c>
      <c r="X296" s="62" t="str">
        <f t="shared" si="93"/>
        <v>CUMPLIDO</v>
      </c>
      <c r="Y296" s="63" t="s">
        <v>495</v>
      </c>
      <c r="Z296" s="63" t="s">
        <v>557</v>
      </c>
      <c r="AA296" s="113">
        <f t="shared" si="94"/>
        <v>1</v>
      </c>
      <c r="AB296" s="63" t="str">
        <f t="shared" si="99"/>
        <v>H117R16 - 1</v>
      </c>
      <c r="AC296" s="37">
        <f t="shared" si="95"/>
        <v>5</v>
      </c>
      <c r="AD296" s="37">
        <f t="shared" si="96"/>
        <v>5</v>
      </c>
      <c r="AE296" s="37" t="str">
        <f t="shared" si="97"/>
        <v>H117R16.</v>
      </c>
      <c r="AF296" s="37" t="str">
        <f t="shared" si="98"/>
        <v>H117R16</v>
      </c>
      <c r="AG296" s="45"/>
      <c r="AH296" s="45"/>
      <c r="AI296" s="45"/>
      <c r="AJ296" s="12"/>
      <c r="AK296" s="12"/>
      <c r="AL296" s="12"/>
      <c r="AM296" s="12"/>
      <c r="AN296" s="12"/>
      <c r="AO296" s="12"/>
      <c r="AP296" s="12"/>
    </row>
    <row r="297" spans="1:42" s="2" customFormat="1" ht="300" customHeight="1" x14ac:dyDescent="0.2">
      <c r="A297" s="50">
        <v>221</v>
      </c>
      <c r="B297" s="147">
        <v>296</v>
      </c>
      <c r="C297" s="61"/>
      <c r="D297" s="80" t="s">
        <v>1695</v>
      </c>
      <c r="E297" s="72">
        <v>1406100</v>
      </c>
      <c r="F297" s="66" t="s">
        <v>1467</v>
      </c>
      <c r="G297" s="86" t="s">
        <v>488</v>
      </c>
      <c r="H297" s="86" t="s">
        <v>998</v>
      </c>
      <c r="I297" s="86" t="s">
        <v>999</v>
      </c>
      <c r="J297" s="89" t="s">
        <v>5</v>
      </c>
      <c r="K297" s="61">
        <v>1</v>
      </c>
      <c r="L297" s="87">
        <v>43040</v>
      </c>
      <c r="M297" s="87">
        <v>43250</v>
      </c>
      <c r="N297" s="88">
        <f t="shared" si="87"/>
        <v>30</v>
      </c>
      <c r="O297" s="50" t="s">
        <v>986</v>
      </c>
      <c r="P297" s="56">
        <v>1</v>
      </c>
      <c r="Q297" s="50"/>
      <c r="R297" s="59">
        <f t="shared" si="88"/>
        <v>100</v>
      </c>
      <c r="S297" s="60">
        <f t="shared" si="89"/>
        <v>30</v>
      </c>
      <c r="T297" s="60">
        <f t="shared" si="90"/>
        <v>30</v>
      </c>
      <c r="U297" s="60">
        <f t="shared" si="91"/>
        <v>30</v>
      </c>
      <c r="V297" s="61"/>
      <c r="W297" s="62" t="str">
        <f t="shared" si="92"/>
        <v>CUMPLIDO</v>
      </c>
      <c r="X297" s="62" t="str">
        <f t="shared" si="93"/>
        <v>CUMPLIDO</v>
      </c>
      <c r="Y297" s="63" t="s">
        <v>495</v>
      </c>
      <c r="Z297" s="63" t="s">
        <v>558</v>
      </c>
      <c r="AA297" s="113">
        <f t="shared" si="94"/>
        <v>1</v>
      </c>
      <c r="AB297" s="63" t="str">
        <f t="shared" si="99"/>
        <v>H119R16 - 1</v>
      </c>
      <c r="AC297" s="37">
        <f t="shared" si="95"/>
        <v>5</v>
      </c>
      <c r="AD297" s="37">
        <f t="shared" si="96"/>
        <v>5</v>
      </c>
      <c r="AE297" s="37" t="str">
        <f t="shared" si="97"/>
        <v>H119R16.</v>
      </c>
      <c r="AF297" s="37" t="str">
        <f t="shared" si="98"/>
        <v>H119R16</v>
      </c>
      <c r="AG297" s="45"/>
      <c r="AH297" s="45"/>
      <c r="AI297" s="45"/>
      <c r="AJ297" s="12"/>
      <c r="AK297" s="12"/>
      <c r="AL297" s="12"/>
      <c r="AM297" s="12"/>
      <c r="AN297" s="12"/>
      <c r="AO297" s="12"/>
      <c r="AP297" s="12"/>
    </row>
    <row r="298" spans="1:42" s="2" customFormat="1" ht="300" customHeight="1" x14ac:dyDescent="0.2">
      <c r="A298" s="50">
        <v>222</v>
      </c>
      <c r="B298" s="147">
        <v>297</v>
      </c>
      <c r="C298" s="61"/>
      <c r="D298" s="80" t="s">
        <v>1695</v>
      </c>
      <c r="E298" s="72">
        <v>1101001</v>
      </c>
      <c r="F298" s="66" t="s">
        <v>1468</v>
      </c>
      <c r="G298" s="86" t="s">
        <v>489</v>
      </c>
      <c r="H298" s="86" t="s">
        <v>1000</v>
      </c>
      <c r="I298" s="66" t="s">
        <v>1001</v>
      </c>
      <c r="J298" s="61" t="s">
        <v>1002</v>
      </c>
      <c r="K298" s="61">
        <v>2</v>
      </c>
      <c r="L298" s="87">
        <v>43040</v>
      </c>
      <c r="M298" s="87">
        <v>43250</v>
      </c>
      <c r="N298" s="88">
        <f t="shared" si="87"/>
        <v>30</v>
      </c>
      <c r="O298" s="50" t="s">
        <v>986</v>
      </c>
      <c r="P298" s="56">
        <v>2</v>
      </c>
      <c r="Q298" s="50"/>
      <c r="R298" s="59">
        <f t="shared" si="88"/>
        <v>100</v>
      </c>
      <c r="S298" s="60">
        <f t="shared" si="89"/>
        <v>30</v>
      </c>
      <c r="T298" s="60">
        <f t="shared" si="90"/>
        <v>30</v>
      </c>
      <c r="U298" s="60">
        <f t="shared" si="91"/>
        <v>30</v>
      </c>
      <c r="V298" s="61"/>
      <c r="W298" s="62" t="str">
        <f t="shared" si="92"/>
        <v>CUMPLIDO</v>
      </c>
      <c r="X298" s="62" t="str">
        <f t="shared" si="93"/>
        <v>CUMPLIDO</v>
      </c>
      <c r="Y298" s="63" t="s">
        <v>495</v>
      </c>
      <c r="Z298" s="63" t="s">
        <v>559</v>
      </c>
      <c r="AA298" s="113">
        <f t="shared" si="94"/>
        <v>1</v>
      </c>
      <c r="AB298" s="63" t="str">
        <f t="shared" si="99"/>
        <v>H121R16 - 1</v>
      </c>
      <c r="AC298" s="37">
        <f t="shared" si="95"/>
        <v>5</v>
      </c>
      <c r="AD298" s="37">
        <f t="shared" si="96"/>
        <v>5</v>
      </c>
      <c r="AE298" s="37" t="str">
        <f t="shared" si="97"/>
        <v>H121R16.</v>
      </c>
      <c r="AF298" s="37" t="str">
        <f t="shared" si="98"/>
        <v>H121R16</v>
      </c>
      <c r="AG298" s="45"/>
      <c r="AH298" s="45"/>
      <c r="AI298" s="45"/>
      <c r="AJ298" s="12"/>
      <c r="AK298" s="12"/>
      <c r="AL298" s="12"/>
      <c r="AM298" s="12"/>
      <c r="AN298" s="12"/>
      <c r="AO298" s="12"/>
      <c r="AP298" s="12"/>
    </row>
    <row r="299" spans="1:42" s="2" customFormat="1" ht="300" customHeight="1" x14ac:dyDescent="0.2">
      <c r="A299" s="50">
        <v>223</v>
      </c>
      <c r="B299" s="147">
        <v>298</v>
      </c>
      <c r="C299" s="61"/>
      <c r="D299" s="80" t="s">
        <v>1700</v>
      </c>
      <c r="E299" s="72">
        <v>1604001</v>
      </c>
      <c r="F299" s="66" t="s">
        <v>1488</v>
      </c>
      <c r="G299" s="86" t="s">
        <v>1489</v>
      </c>
      <c r="H299" s="86" t="s">
        <v>1003</v>
      </c>
      <c r="I299" s="66" t="s">
        <v>1006</v>
      </c>
      <c r="J299" s="61" t="s">
        <v>5</v>
      </c>
      <c r="K299" s="61">
        <v>1</v>
      </c>
      <c r="L299" s="87">
        <v>43040</v>
      </c>
      <c r="M299" s="87">
        <v>43099</v>
      </c>
      <c r="N299" s="88">
        <f t="shared" si="87"/>
        <v>8.4285714285714288</v>
      </c>
      <c r="O299" s="50" t="s">
        <v>986</v>
      </c>
      <c r="P299" s="56">
        <v>1</v>
      </c>
      <c r="Q299" s="50"/>
      <c r="R299" s="59">
        <f t="shared" si="88"/>
        <v>100</v>
      </c>
      <c r="S299" s="60">
        <f t="shared" si="89"/>
        <v>8.4285714285714288</v>
      </c>
      <c r="T299" s="60">
        <f t="shared" si="90"/>
        <v>8.4285714285714288</v>
      </c>
      <c r="U299" s="60">
        <f t="shared" si="91"/>
        <v>8.4285714285714288</v>
      </c>
      <c r="V299" s="61"/>
      <c r="W299" s="62" t="str">
        <f t="shared" si="92"/>
        <v>CUMPLIDO</v>
      </c>
      <c r="X299" s="62" t="str">
        <f t="shared" si="93"/>
        <v>CUMPLIDO</v>
      </c>
      <c r="Y299" s="63" t="s">
        <v>495</v>
      </c>
      <c r="Z299" s="63" t="s">
        <v>560</v>
      </c>
      <c r="AA299" s="113">
        <f t="shared" si="94"/>
        <v>1</v>
      </c>
      <c r="AB299" s="63" t="str">
        <f t="shared" si="99"/>
        <v>H122R16 - 1</v>
      </c>
      <c r="AC299" s="37">
        <f t="shared" si="95"/>
        <v>5</v>
      </c>
      <c r="AD299" s="37">
        <f t="shared" si="96"/>
        <v>5</v>
      </c>
      <c r="AE299" s="37" t="str">
        <f t="shared" si="97"/>
        <v>H122R16.</v>
      </c>
      <c r="AF299" s="37" t="str">
        <f t="shared" si="98"/>
        <v>H122R16</v>
      </c>
      <c r="AG299" s="45"/>
      <c r="AH299" s="45"/>
      <c r="AI299" s="45"/>
      <c r="AJ299" s="12"/>
      <c r="AK299" s="12"/>
      <c r="AL299" s="12"/>
      <c r="AM299" s="12"/>
      <c r="AN299" s="12"/>
      <c r="AO299" s="12"/>
      <c r="AP299" s="12"/>
    </row>
    <row r="300" spans="1:42" s="2" customFormat="1" ht="300" customHeight="1" x14ac:dyDescent="0.2">
      <c r="A300" s="50">
        <v>224</v>
      </c>
      <c r="B300" s="147">
        <v>299</v>
      </c>
      <c r="C300" s="61"/>
      <c r="D300" s="80" t="s">
        <v>1700</v>
      </c>
      <c r="E300" s="72">
        <v>1405004</v>
      </c>
      <c r="F300" s="66" t="s">
        <v>1469</v>
      </c>
      <c r="G300" s="86" t="s">
        <v>490</v>
      </c>
      <c r="H300" s="86" t="s">
        <v>1004</v>
      </c>
      <c r="I300" s="66" t="s">
        <v>1005</v>
      </c>
      <c r="J300" s="61" t="s">
        <v>17</v>
      </c>
      <c r="K300" s="61">
        <v>3</v>
      </c>
      <c r="L300" s="87">
        <v>43040</v>
      </c>
      <c r="M300" s="87">
        <v>43342</v>
      </c>
      <c r="N300" s="88">
        <f t="shared" si="87"/>
        <v>43.142857142857146</v>
      </c>
      <c r="O300" s="50" t="s">
        <v>986</v>
      </c>
      <c r="P300" s="56">
        <v>3</v>
      </c>
      <c r="Q300" s="50"/>
      <c r="R300" s="59">
        <f t="shared" si="88"/>
        <v>100</v>
      </c>
      <c r="S300" s="60">
        <f t="shared" si="89"/>
        <v>43.142857142857146</v>
      </c>
      <c r="T300" s="60">
        <f t="shared" si="90"/>
        <v>43.142857142857146</v>
      </c>
      <c r="U300" s="60">
        <f t="shared" si="91"/>
        <v>43.142857142857146</v>
      </c>
      <c r="V300" s="61"/>
      <c r="W300" s="62" t="str">
        <f t="shared" si="92"/>
        <v>CUMPLIDO</v>
      </c>
      <c r="X300" s="62" t="str">
        <f t="shared" si="93"/>
        <v>CUMPLIDO</v>
      </c>
      <c r="Y300" s="63" t="s">
        <v>495</v>
      </c>
      <c r="Z300" s="63" t="s">
        <v>561</v>
      </c>
      <c r="AA300" s="113">
        <f t="shared" si="94"/>
        <v>1</v>
      </c>
      <c r="AB300" s="63" t="str">
        <f t="shared" si="99"/>
        <v>H123R16 - 1</v>
      </c>
      <c r="AC300" s="37">
        <f t="shared" si="95"/>
        <v>5</v>
      </c>
      <c r="AD300" s="37">
        <f t="shared" si="96"/>
        <v>5</v>
      </c>
      <c r="AE300" s="37" t="str">
        <f t="shared" si="97"/>
        <v>H123R16.</v>
      </c>
      <c r="AF300" s="37" t="str">
        <f t="shared" si="98"/>
        <v>H123R16</v>
      </c>
      <c r="AG300" s="45"/>
      <c r="AH300" s="45"/>
      <c r="AI300" s="45"/>
      <c r="AJ300" s="12"/>
      <c r="AK300" s="12"/>
      <c r="AL300" s="12"/>
      <c r="AM300" s="12"/>
      <c r="AN300" s="12"/>
      <c r="AO300" s="12"/>
      <c r="AP300" s="12"/>
    </row>
    <row r="301" spans="1:42" s="2" customFormat="1" ht="300" customHeight="1" x14ac:dyDescent="0.2">
      <c r="A301" s="50">
        <v>225</v>
      </c>
      <c r="B301" s="147">
        <v>300</v>
      </c>
      <c r="C301" s="61"/>
      <c r="D301" s="80" t="s">
        <v>1695</v>
      </c>
      <c r="E301" s="72">
        <v>1405004</v>
      </c>
      <c r="F301" s="66" t="s">
        <v>1010</v>
      </c>
      <c r="G301" s="86" t="s">
        <v>491</v>
      </c>
      <c r="H301" s="86" t="s">
        <v>1007</v>
      </c>
      <c r="I301" s="66" t="s">
        <v>1008</v>
      </c>
      <c r="J301" s="61" t="s">
        <v>1009</v>
      </c>
      <c r="K301" s="61">
        <v>10</v>
      </c>
      <c r="L301" s="87">
        <v>43040</v>
      </c>
      <c r="M301" s="87">
        <v>43388</v>
      </c>
      <c r="N301" s="88">
        <f t="shared" si="87"/>
        <v>49.714285714285715</v>
      </c>
      <c r="O301" s="50" t="s">
        <v>986</v>
      </c>
      <c r="P301" s="56">
        <v>10</v>
      </c>
      <c r="Q301" s="50"/>
      <c r="R301" s="59">
        <f t="shared" si="88"/>
        <v>100</v>
      </c>
      <c r="S301" s="60">
        <f t="shared" si="89"/>
        <v>49.714285714285715</v>
      </c>
      <c r="T301" s="60">
        <f t="shared" si="90"/>
        <v>49.714285714285715</v>
      </c>
      <c r="U301" s="60">
        <f t="shared" si="91"/>
        <v>49.714285714285715</v>
      </c>
      <c r="V301" s="61"/>
      <c r="W301" s="62" t="str">
        <f t="shared" si="92"/>
        <v>CUMPLIDO</v>
      </c>
      <c r="X301" s="62" t="str">
        <f t="shared" si="93"/>
        <v>CUMPLIDO</v>
      </c>
      <c r="Y301" s="63" t="s">
        <v>495</v>
      </c>
      <c r="Z301" s="63" t="s">
        <v>562</v>
      </c>
      <c r="AA301" s="113">
        <f t="shared" si="94"/>
        <v>1</v>
      </c>
      <c r="AB301" s="63" t="str">
        <f t="shared" si="99"/>
        <v>H124R16 - 1</v>
      </c>
      <c r="AC301" s="37">
        <f t="shared" si="95"/>
        <v>5</v>
      </c>
      <c r="AD301" s="37">
        <f t="shared" si="96"/>
        <v>5</v>
      </c>
      <c r="AE301" s="37" t="str">
        <f t="shared" si="97"/>
        <v>H124R16.Utilización</v>
      </c>
      <c r="AF301" s="37" t="str">
        <f t="shared" si="98"/>
        <v>H124R16</v>
      </c>
      <c r="AG301" s="45"/>
      <c r="AH301" s="45"/>
      <c r="AI301" s="45"/>
      <c r="AJ301" s="12"/>
      <c r="AK301" s="12"/>
      <c r="AL301" s="12"/>
      <c r="AM301" s="12"/>
      <c r="AN301" s="12"/>
      <c r="AO301" s="12"/>
      <c r="AP301" s="12"/>
    </row>
    <row r="302" spans="1:42" s="2" customFormat="1" ht="300" customHeight="1" x14ac:dyDescent="0.2">
      <c r="A302" s="50">
        <v>226</v>
      </c>
      <c r="B302" s="147">
        <v>301</v>
      </c>
      <c r="C302" s="61"/>
      <c r="D302" s="80" t="s">
        <v>1700</v>
      </c>
      <c r="E302" s="72">
        <v>1601001</v>
      </c>
      <c r="F302" s="66" t="s">
        <v>1014</v>
      </c>
      <c r="G302" s="86" t="s">
        <v>492</v>
      </c>
      <c r="H302" s="86" t="s">
        <v>1013</v>
      </c>
      <c r="I302" s="86" t="s">
        <v>1011</v>
      </c>
      <c r="J302" s="89" t="s">
        <v>1012</v>
      </c>
      <c r="K302" s="61">
        <v>1</v>
      </c>
      <c r="L302" s="87">
        <v>43040</v>
      </c>
      <c r="M302" s="87">
        <v>43250</v>
      </c>
      <c r="N302" s="88">
        <f t="shared" si="87"/>
        <v>30</v>
      </c>
      <c r="O302" s="50" t="s">
        <v>986</v>
      </c>
      <c r="P302" s="56">
        <v>1</v>
      </c>
      <c r="Q302" s="50"/>
      <c r="R302" s="59">
        <f t="shared" si="88"/>
        <v>100</v>
      </c>
      <c r="S302" s="60">
        <f t="shared" si="89"/>
        <v>30</v>
      </c>
      <c r="T302" s="60">
        <f t="shared" si="90"/>
        <v>30</v>
      </c>
      <c r="U302" s="60">
        <f t="shared" si="91"/>
        <v>30</v>
      </c>
      <c r="V302" s="61"/>
      <c r="W302" s="62" t="str">
        <f t="shared" si="92"/>
        <v>CUMPLIDO</v>
      </c>
      <c r="X302" s="62" t="str">
        <f t="shared" si="93"/>
        <v>CUMPLIDO</v>
      </c>
      <c r="Y302" s="63" t="s">
        <v>495</v>
      </c>
      <c r="Z302" s="63" t="s">
        <v>563</v>
      </c>
      <c r="AA302" s="113">
        <f t="shared" si="94"/>
        <v>1</v>
      </c>
      <c r="AB302" s="63" t="str">
        <f t="shared" si="99"/>
        <v>H125R16 - 1</v>
      </c>
      <c r="AC302" s="37">
        <f t="shared" si="95"/>
        <v>5</v>
      </c>
      <c r="AD302" s="37">
        <f t="shared" si="96"/>
        <v>5</v>
      </c>
      <c r="AE302" s="37" t="str">
        <f t="shared" si="97"/>
        <v>H125R16.</v>
      </c>
      <c r="AF302" s="37" t="str">
        <f t="shared" si="98"/>
        <v>H125R16</v>
      </c>
      <c r="AG302" s="45"/>
      <c r="AH302" s="45"/>
      <c r="AI302" s="45"/>
      <c r="AJ302" s="12"/>
      <c r="AK302" s="12"/>
      <c r="AL302" s="12"/>
      <c r="AM302" s="12"/>
      <c r="AN302" s="12"/>
      <c r="AO302" s="12"/>
      <c r="AP302" s="12"/>
    </row>
    <row r="303" spans="1:42" s="2" customFormat="1" ht="300" customHeight="1" x14ac:dyDescent="0.2">
      <c r="A303" s="50">
        <v>227</v>
      </c>
      <c r="B303" s="147">
        <v>302</v>
      </c>
      <c r="C303" s="61"/>
      <c r="D303" s="80" t="s">
        <v>1695</v>
      </c>
      <c r="E303" s="80">
        <v>1103002</v>
      </c>
      <c r="F303" s="86" t="s">
        <v>182</v>
      </c>
      <c r="G303" s="86" t="s">
        <v>183</v>
      </c>
      <c r="H303" s="86" t="s">
        <v>1156</v>
      </c>
      <c r="I303" s="86" t="s">
        <v>1070</v>
      </c>
      <c r="J303" s="89" t="s">
        <v>1071</v>
      </c>
      <c r="K303" s="61">
        <v>3</v>
      </c>
      <c r="L303" s="87">
        <v>43040</v>
      </c>
      <c r="M303" s="87">
        <v>43342</v>
      </c>
      <c r="N303" s="88">
        <f t="shared" si="87"/>
        <v>43.142857142857146</v>
      </c>
      <c r="O303" s="50" t="s">
        <v>1028</v>
      </c>
      <c r="P303" s="56">
        <v>0</v>
      </c>
      <c r="Q303" s="50"/>
      <c r="R303" s="59">
        <f t="shared" si="88"/>
        <v>0</v>
      </c>
      <c r="S303" s="60">
        <f t="shared" si="89"/>
        <v>0</v>
      </c>
      <c r="T303" s="60">
        <f t="shared" si="90"/>
        <v>0</v>
      </c>
      <c r="U303" s="60">
        <f t="shared" si="91"/>
        <v>43.142857142857146</v>
      </c>
      <c r="V303" s="61"/>
      <c r="W303" s="62" t="str">
        <f t="shared" si="92"/>
        <v>VENCIDO</v>
      </c>
      <c r="X303" s="62" t="str">
        <f t="shared" si="93"/>
        <v>VENCIDO</v>
      </c>
      <c r="Y303" s="63" t="s">
        <v>369</v>
      </c>
      <c r="Z303" s="63" t="s">
        <v>346</v>
      </c>
      <c r="AA303" s="113">
        <f t="shared" si="94"/>
        <v>1</v>
      </c>
      <c r="AB303" s="63" t="str">
        <f t="shared" si="99"/>
        <v>H1D16 - 1</v>
      </c>
      <c r="AC303" s="37">
        <f t="shared" si="95"/>
        <v>1</v>
      </c>
      <c r="AD303" s="37">
        <f t="shared" si="96"/>
        <v>1</v>
      </c>
      <c r="AE303" s="37" t="str">
        <f t="shared" si="97"/>
        <v>H1D16.</v>
      </c>
      <c r="AF303" s="37" t="str">
        <f t="shared" si="98"/>
        <v>H1D16</v>
      </c>
      <c r="AG303" s="45"/>
      <c r="AH303" s="45"/>
      <c r="AI303" s="45"/>
      <c r="AJ303" s="12"/>
      <c r="AK303" s="12"/>
      <c r="AL303" s="12"/>
      <c r="AM303" s="12"/>
      <c r="AN303" s="12"/>
      <c r="AO303" s="12"/>
      <c r="AP303" s="12"/>
    </row>
    <row r="304" spans="1:42" s="2" customFormat="1" ht="300" customHeight="1" x14ac:dyDescent="0.2">
      <c r="A304" s="50">
        <v>228</v>
      </c>
      <c r="B304" s="147">
        <v>303</v>
      </c>
      <c r="C304" s="61"/>
      <c r="D304" s="80" t="s">
        <v>1694</v>
      </c>
      <c r="E304" s="80">
        <v>1103002</v>
      </c>
      <c r="F304" s="86" t="s">
        <v>1688</v>
      </c>
      <c r="G304" s="86" t="s">
        <v>1158</v>
      </c>
      <c r="H304" s="86" t="s">
        <v>1689</v>
      </c>
      <c r="I304" s="86" t="s">
        <v>1157</v>
      </c>
      <c r="J304" s="89" t="s">
        <v>791</v>
      </c>
      <c r="K304" s="61">
        <v>1</v>
      </c>
      <c r="L304" s="87">
        <v>43040</v>
      </c>
      <c r="M304" s="87">
        <v>43099</v>
      </c>
      <c r="N304" s="88">
        <f t="shared" si="87"/>
        <v>8.4285714285714288</v>
      </c>
      <c r="O304" s="50" t="s">
        <v>1028</v>
      </c>
      <c r="P304" s="56">
        <v>1</v>
      </c>
      <c r="Q304" s="50"/>
      <c r="R304" s="59">
        <f t="shared" si="88"/>
        <v>100</v>
      </c>
      <c r="S304" s="60">
        <f t="shared" si="89"/>
        <v>8.4285714285714288</v>
      </c>
      <c r="T304" s="60">
        <f t="shared" si="90"/>
        <v>8.4285714285714288</v>
      </c>
      <c r="U304" s="60">
        <f t="shared" si="91"/>
        <v>8.4285714285714288</v>
      </c>
      <c r="V304" s="61"/>
      <c r="W304" s="62" t="str">
        <f t="shared" si="92"/>
        <v>CUMPLIDO</v>
      </c>
      <c r="X304" s="62" t="str">
        <f t="shared" si="93"/>
        <v>CUMPLIDO</v>
      </c>
      <c r="Y304" s="63" t="s">
        <v>369</v>
      </c>
      <c r="Z304" s="63" t="s">
        <v>347</v>
      </c>
      <c r="AA304" s="113">
        <f t="shared" si="94"/>
        <v>1</v>
      </c>
      <c r="AB304" s="63" t="str">
        <f t="shared" si="99"/>
        <v>H2D16 - 1</v>
      </c>
      <c r="AC304" s="37">
        <f t="shared" si="95"/>
        <v>5</v>
      </c>
      <c r="AD304" s="37">
        <f t="shared" si="96"/>
        <v>5</v>
      </c>
      <c r="AE304" s="37" t="str">
        <f t="shared" si="97"/>
        <v>H2D16.</v>
      </c>
      <c r="AF304" s="37" t="str">
        <f t="shared" si="98"/>
        <v>H2D16</v>
      </c>
      <c r="AG304" s="45"/>
      <c r="AH304" s="45"/>
      <c r="AI304" s="45"/>
      <c r="AJ304" s="12"/>
      <c r="AK304" s="12"/>
      <c r="AL304" s="12"/>
      <c r="AM304" s="12"/>
      <c r="AN304" s="12"/>
      <c r="AO304" s="12"/>
      <c r="AP304" s="12"/>
    </row>
    <row r="305" spans="1:42" s="2" customFormat="1" ht="300" customHeight="1" x14ac:dyDescent="0.2">
      <c r="A305" s="50"/>
      <c r="B305" s="147">
        <v>304</v>
      </c>
      <c r="C305" s="61"/>
      <c r="D305" s="80"/>
      <c r="E305" s="80">
        <v>1103002</v>
      </c>
      <c r="F305" s="74" t="s">
        <v>1690</v>
      </c>
      <c r="G305" s="86" t="s">
        <v>184</v>
      </c>
      <c r="H305" s="66" t="s">
        <v>1691</v>
      </c>
      <c r="I305" s="66" t="s">
        <v>756</v>
      </c>
      <c r="J305" s="61" t="s">
        <v>757</v>
      </c>
      <c r="K305" s="61">
        <v>1</v>
      </c>
      <c r="L305" s="87">
        <v>43040</v>
      </c>
      <c r="M305" s="87">
        <v>43099</v>
      </c>
      <c r="N305" s="88">
        <f t="shared" si="87"/>
        <v>8.4285714285714288</v>
      </c>
      <c r="O305" s="50" t="s">
        <v>754</v>
      </c>
      <c r="P305" s="56">
        <v>1</v>
      </c>
      <c r="Q305" s="50"/>
      <c r="R305" s="59">
        <f t="shared" si="88"/>
        <v>100</v>
      </c>
      <c r="S305" s="60">
        <f t="shared" si="89"/>
        <v>8.4285714285714288</v>
      </c>
      <c r="T305" s="60">
        <f t="shared" si="90"/>
        <v>8.4285714285714288</v>
      </c>
      <c r="U305" s="60">
        <f t="shared" si="91"/>
        <v>8.4285714285714288</v>
      </c>
      <c r="V305" s="61"/>
      <c r="W305" s="62" t="str">
        <f t="shared" si="92"/>
        <v>CUMPLIDO</v>
      </c>
      <c r="X305" s="62" t="str">
        <f t="shared" si="93"/>
        <v/>
      </c>
      <c r="Y305" s="63" t="s">
        <v>369</v>
      </c>
      <c r="Z305" s="63" t="s">
        <v>347</v>
      </c>
      <c r="AA305" s="113">
        <f t="shared" si="94"/>
        <v>2</v>
      </c>
      <c r="AB305" s="63" t="str">
        <f t="shared" si="99"/>
        <v>H2D16 - 2</v>
      </c>
      <c r="AC305" s="37">
        <f t="shared" si="95"/>
        <v>5</v>
      </c>
      <c r="AD305" s="37">
        <f t="shared" si="96"/>
        <v>5</v>
      </c>
      <c r="AE305" s="37" t="str">
        <f t="shared" si="97"/>
        <v>H2D16.</v>
      </c>
      <c r="AF305" s="37" t="str">
        <f t="shared" si="98"/>
        <v>H2D16</v>
      </c>
      <c r="AG305" s="45"/>
      <c r="AH305" s="45"/>
      <c r="AI305" s="45"/>
      <c r="AJ305" s="12"/>
      <c r="AK305" s="12"/>
      <c r="AL305" s="12"/>
      <c r="AM305" s="12"/>
      <c r="AN305" s="12"/>
      <c r="AO305" s="12"/>
      <c r="AP305" s="12"/>
    </row>
    <row r="306" spans="1:42" s="2" customFormat="1" ht="300" customHeight="1" x14ac:dyDescent="0.2">
      <c r="A306" s="50">
        <v>229</v>
      </c>
      <c r="B306" s="147">
        <v>305</v>
      </c>
      <c r="C306" s="61"/>
      <c r="D306" s="80" t="s">
        <v>1694</v>
      </c>
      <c r="E306" s="80">
        <v>1103002</v>
      </c>
      <c r="F306" s="86" t="s">
        <v>1159</v>
      </c>
      <c r="G306" s="86" t="s">
        <v>183</v>
      </c>
      <c r="H306" s="86" t="s">
        <v>1070</v>
      </c>
      <c r="I306" s="86" t="s">
        <v>1079</v>
      </c>
      <c r="J306" s="89" t="s">
        <v>791</v>
      </c>
      <c r="K306" s="61">
        <v>3</v>
      </c>
      <c r="L306" s="87">
        <v>43040</v>
      </c>
      <c r="M306" s="87">
        <v>43342</v>
      </c>
      <c r="N306" s="88">
        <f t="shared" si="87"/>
        <v>43.142857142857146</v>
      </c>
      <c r="O306" s="50" t="s">
        <v>1028</v>
      </c>
      <c r="P306" s="56">
        <v>0</v>
      </c>
      <c r="Q306" s="50"/>
      <c r="R306" s="59">
        <f t="shared" si="88"/>
        <v>0</v>
      </c>
      <c r="S306" s="60">
        <f t="shared" si="89"/>
        <v>0</v>
      </c>
      <c r="T306" s="60">
        <f t="shared" si="90"/>
        <v>0</v>
      </c>
      <c r="U306" s="60">
        <f t="shared" si="91"/>
        <v>43.142857142857146</v>
      </c>
      <c r="V306" s="61"/>
      <c r="W306" s="62" t="str">
        <f t="shared" si="92"/>
        <v>VENCIDO</v>
      </c>
      <c r="X306" s="62" t="str">
        <f t="shared" si="93"/>
        <v>VENCIDO</v>
      </c>
      <c r="Y306" s="63" t="s">
        <v>369</v>
      </c>
      <c r="Z306" s="63" t="s">
        <v>348</v>
      </c>
      <c r="AA306" s="113">
        <f t="shared" si="94"/>
        <v>1</v>
      </c>
      <c r="AB306" s="63" t="str">
        <f t="shared" si="99"/>
        <v>H3D16 - 1</v>
      </c>
      <c r="AC306" s="37">
        <f t="shared" si="95"/>
        <v>1</v>
      </c>
      <c r="AD306" s="37">
        <f t="shared" si="96"/>
        <v>1</v>
      </c>
      <c r="AE306" s="37" t="str">
        <f t="shared" si="97"/>
        <v>H3D16.</v>
      </c>
      <c r="AF306" s="37" t="str">
        <f t="shared" si="98"/>
        <v>H3D16</v>
      </c>
      <c r="AG306" s="45"/>
      <c r="AH306" s="45"/>
      <c r="AI306" s="45"/>
      <c r="AJ306" s="12"/>
      <c r="AK306" s="12"/>
      <c r="AL306" s="12"/>
      <c r="AM306" s="12"/>
      <c r="AN306" s="12"/>
      <c r="AO306" s="12"/>
      <c r="AP306" s="12"/>
    </row>
    <row r="307" spans="1:42" s="2" customFormat="1" ht="300" customHeight="1" x14ac:dyDescent="0.2">
      <c r="A307" s="50">
        <v>230</v>
      </c>
      <c r="B307" s="147">
        <v>306</v>
      </c>
      <c r="C307" s="61"/>
      <c r="D307" s="80" t="s">
        <v>1694</v>
      </c>
      <c r="E307" s="80">
        <v>1103002</v>
      </c>
      <c r="F307" s="86" t="s">
        <v>570</v>
      </c>
      <c r="G307" s="86" t="s">
        <v>185</v>
      </c>
      <c r="H307" s="66" t="s">
        <v>1164</v>
      </c>
      <c r="I307" s="66" t="s">
        <v>1161</v>
      </c>
      <c r="J307" s="61" t="s">
        <v>4</v>
      </c>
      <c r="K307" s="61">
        <v>1</v>
      </c>
      <c r="L307" s="87">
        <v>43115</v>
      </c>
      <c r="M307" s="87">
        <v>43159</v>
      </c>
      <c r="N307" s="88">
        <f t="shared" ref="N307:N356" si="101">(+M307-L307)/7</f>
        <v>6.2857142857142856</v>
      </c>
      <c r="O307" s="50" t="s">
        <v>1028</v>
      </c>
      <c r="P307" s="56">
        <v>1</v>
      </c>
      <c r="Q307" s="50"/>
      <c r="R307" s="59">
        <f t="shared" si="88"/>
        <v>100</v>
      </c>
      <c r="S307" s="60">
        <f t="shared" si="89"/>
        <v>6.2857142857142856</v>
      </c>
      <c r="T307" s="60">
        <f t="shared" si="90"/>
        <v>6.2857142857142856</v>
      </c>
      <c r="U307" s="60">
        <f t="shared" si="91"/>
        <v>6.2857142857142856</v>
      </c>
      <c r="V307" s="61"/>
      <c r="W307" s="62" t="str">
        <f t="shared" si="92"/>
        <v>CUMPLIDO</v>
      </c>
      <c r="X307" s="62" t="str">
        <f t="shared" si="93"/>
        <v>CUMPLIDO</v>
      </c>
      <c r="Y307" s="63" t="s">
        <v>369</v>
      </c>
      <c r="Z307" s="63" t="s">
        <v>349</v>
      </c>
      <c r="AA307" s="113">
        <f t="shared" si="94"/>
        <v>1</v>
      </c>
      <c r="AB307" s="63" t="str">
        <f t="shared" si="99"/>
        <v>H4D16 - 1</v>
      </c>
      <c r="AC307" s="37">
        <f t="shared" si="95"/>
        <v>5</v>
      </c>
      <c r="AD307" s="37">
        <f t="shared" si="96"/>
        <v>5</v>
      </c>
      <c r="AE307" s="37" t="str">
        <f t="shared" si="97"/>
        <v>H4D16.</v>
      </c>
      <c r="AF307" s="37" t="str">
        <f t="shared" si="98"/>
        <v>H4D16</v>
      </c>
      <c r="AG307" s="45"/>
      <c r="AH307" s="45"/>
      <c r="AI307" s="45"/>
      <c r="AJ307" s="12"/>
      <c r="AK307" s="12"/>
      <c r="AL307" s="12"/>
      <c r="AM307" s="12"/>
      <c r="AN307" s="12"/>
      <c r="AO307" s="12"/>
      <c r="AP307" s="12"/>
    </row>
    <row r="308" spans="1:42" s="2" customFormat="1" ht="300" customHeight="1" x14ac:dyDescent="0.2">
      <c r="A308" s="50">
        <v>231</v>
      </c>
      <c r="B308" s="147">
        <v>307</v>
      </c>
      <c r="C308" s="61"/>
      <c r="D308" s="80" t="s">
        <v>1694</v>
      </c>
      <c r="E308" s="80">
        <v>1702011</v>
      </c>
      <c r="F308" s="86" t="s">
        <v>1470</v>
      </c>
      <c r="G308" s="86" t="s">
        <v>186</v>
      </c>
      <c r="H308" s="86" t="s">
        <v>1163</v>
      </c>
      <c r="I308" s="74" t="s">
        <v>1162</v>
      </c>
      <c r="J308" s="89" t="s">
        <v>1160</v>
      </c>
      <c r="K308" s="61">
        <v>1</v>
      </c>
      <c r="L308" s="87">
        <v>43132</v>
      </c>
      <c r="M308" s="87">
        <v>43281</v>
      </c>
      <c r="N308" s="88">
        <f t="shared" si="101"/>
        <v>21.285714285714285</v>
      </c>
      <c r="O308" s="50" t="s">
        <v>1028</v>
      </c>
      <c r="P308" s="56">
        <v>1</v>
      </c>
      <c r="Q308" s="74"/>
      <c r="R308" s="59">
        <f t="shared" si="88"/>
        <v>100</v>
      </c>
      <c r="S308" s="60">
        <f t="shared" si="89"/>
        <v>21.285714285714285</v>
      </c>
      <c r="T308" s="60">
        <f t="shared" si="90"/>
        <v>21.285714285714285</v>
      </c>
      <c r="U308" s="60">
        <f t="shared" si="91"/>
        <v>21.285714285714285</v>
      </c>
      <c r="V308" s="61"/>
      <c r="W308" s="62" t="str">
        <f t="shared" si="92"/>
        <v>CUMPLIDO</v>
      </c>
      <c r="X308" s="62" t="str">
        <f t="shared" si="93"/>
        <v>CUMPLIDO</v>
      </c>
      <c r="Y308" s="63" t="s">
        <v>369</v>
      </c>
      <c r="Z308" s="63" t="s">
        <v>350</v>
      </c>
      <c r="AA308" s="113">
        <f t="shared" si="94"/>
        <v>1</v>
      </c>
      <c r="AB308" s="63" t="str">
        <f t="shared" si="99"/>
        <v>H5D16 - 1</v>
      </c>
      <c r="AC308" s="37">
        <f t="shared" si="95"/>
        <v>5</v>
      </c>
      <c r="AD308" s="37">
        <f t="shared" si="96"/>
        <v>5</v>
      </c>
      <c r="AE308" s="37" t="str">
        <f t="shared" si="97"/>
        <v>H5D16.</v>
      </c>
      <c r="AF308" s="37" t="str">
        <f t="shared" si="98"/>
        <v>H5D16</v>
      </c>
      <c r="AG308" s="45"/>
      <c r="AH308" s="45"/>
      <c r="AI308" s="45"/>
      <c r="AJ308" s="12"/>
      <c r="AK308" s="12"/>
      <c r="AL308" s="12"/>
      <c r="AM308" s="12"/>
      <c r="AN308" s="12"/>
      <c r="AO308" s="12"/>
      <c r="AP308" s="12"/>
    </row>
    <row r="309" spans="1:42" s="2" customFormat="1" ht="300" customHeight="1" x14ac:dyDescent="0.2">
      <c r="A309" s="50">
        <v>232</v>
      </c>
      <c r="B309" s="147">
        <v>308</v>
      </c>
      <c r="C309" s="61"/>
      <c r="D309" s="80" t="s">
        <v>1694</v>
      </c>
      <c r="E309" s="80">
        <v>1201003</v>
      </c>
      <c r="F309" s="86" t="s">
        <v>1471</v>
      </c>
      <c r="G309" s="86" t="s">
        <v>689</v>
      </c>
      <c r="H309" s="66" t="s">
        <v>688</v>
      </c>
      <c r="I309" s="66" t="s">
        <v>1365</v>
      </c>
      <c r="J309" s="61" t="s">
        <v>676</v>
      </c>
      <c r="K309" s="61">
        <v>5</v>
      </c>
      <c r="L309" s="87">
        <v>43101</v>
      </c>
      <c r="M309" s="87">
        <v>43403</v>
      </c>
      <c r="N309" s="88">
        <f t="shared" si="101"/>
        <v>43.142857142857146</v>
      </c>
      <c r="O309" s="50" t="s">
        <v>665</v>
      </c>
      <c r="P309" s="56">
        <v>3</v>
      </c>
      <c r="Q309" s="50"/>
      <c r="R309" s="59">
        <f t="shared" si="88"/>
        <v>60</v>
      </c>
      <c r="S309" s="60">
        <f t="shared" si="89"/>
        <v>25.88571428571429</v>
      </c>
      <c r="T309" s="60">
        <f t="shared" si="90"/>
        <v>25.88571428571429</v>
      </c>
      <c r="U309" s="60">
        <f t="shared" si="91"/>
        <v>43.142857142857146</v>
      </c>
      <c r="V309" s="61"/>
      <c r="W309" s="62" t="str">
        <f t="shared" si="92"/>
        <v>VENCIDO</v>
      </c>
      <c r="X309" s="62" t="str">
        <f t="shared" si="93"/>
        <v>VENCIDO</v>
      </c>
      <c r="Y309" s="63" t="s">
        <v>369</v>
      </c>
      <c r="Z309" s="63" t="s">
        <v>351</v>
      </c>
      <c r="AA309" s="113">
        <f t="shared" si="94"/>
        <v>1</v>
      </c>
      <c r="AB309" s="63" t="str">
        <f t="shared" si="99"/>
        <v>H6D16 - 1</v>
      </c>
      <c r="AC309" s="37">
        <f t="shared" si="95"/>
        <v>1</v>
      </c>
      <c r="AD309" s="37">
        <f t="shared" si="96"/>
        <v>1</v>
      </c>
      <c r="AE309" s="37" t="str">
        <f t="shared" si="97"/>
        <v>H6D16.</v>
      </c>
      <c r="AF309" s="37" t="str">
        <f t="shared" si="98"/>
        <v>H6D16</v>
      </c>
      <c r="AG309" s="45"/>
      <c r="AH309" s="45"/>
      <c r="AI309" s="45"/>
      <c r="AJ309" s="12"/>
      <c r="AK309" s="12"/>
      <c r="AL309" s="12"/>
      <c r="AM309" s="12"/>
      <c r="AN309" s="12"/>
      <c r="AO309" s="12"/>
      <c r="AP309" s="12"/>
    </row>
    <row r="310" spans="1:42" s="2" customFormat="1" ht="300" customHeight="1" x14ac:dyDescent="0.2">
      <c r="A310" s="50">
        <v>233</v>
      </c>
      <c r="B310" s="147">
        <v>309</v>
      </c>
      <c r="C310" s="61"/>
      <c r="D310" s="80" t="s">
        <v>1694</v>
      </c>
      <c r="E310" s="80" t="s">
        <v>372</v>
      </c>
      <c r="F310" s="86" t="s">
        <v>1717</v>
      </c>
      <c r="G310" s="86" t="s">
        <v>373</v>
      </c>
      <c r="H310" s="86" t="s">
        <v>1243</v>
      </c>
      <c r="I310" s="66" t="s">
        <v>1244</v>
      </c>
      <c r="J310" s="61" t="s">
        <v>4</v>
      </c>
      <c r="K310" s="61">
        <v>1</v>
      </c>
      <c r="L310" s="87">
        <v>43040</v>
      </c>
      <c r="M310" s="87">
        <v>43099</v>
      </c>
      <c r="N310" s="88">
        <f t="shared" si="101"/>
        <v>8.4285714285714288</v>
      </c>
      <c r="O310" s="50" t="s">
        <v>1165</v>
      </c>
      <c r="P310" s="56">
        <v>0.25</v>
      </c>
      <c r="Q310" s="50"/>
      <c r="R310" s="59">
        <f t="shared" si="88"/>
        <v>25</v>
      </c>
      <c r="S310" s="60">
        <f t="shared" si="89"/>
        <v>2.1071428571428572</v>
      </c>
      <c r="T310" s="60">
        <f t="shared" si="90"/>
        <v>2.1071428571428572</v>
      </c>
      <c r="U310" s="60">
        <f t="shared" si="91"/>
        <v>8.4285714285714288</v>
      </c>
      <c r="V310" s="61"/>
      <c r="W310" s="62" t="str">
        <f t="shared" si="92"/>
        <v>VENCIDO</v>
      </c>
      <c r="X310" s="62" t="str">
        <f t="shared" si="93"/>
        <v>VENCIDO</v>
      </c>
      <c r="Y310" s="63" t="s">
        <v>396</v>
      </c>
      <c r="Z310" s="63" t="s">
        <v>397</v>
      </c>
      <c r="AA310" s="113">
        <f t="shared" si="94"/>
        <v>1</v>
      </c>
      <c r="AB310" s="63" t="str">
        <f t="shared" si="99"/>
        <v>H1ECP - 1</v>
      </c>
      <c r="AC310" s="37">
        <f t="shared" si="95"/>
        <v>1</v>
      </c>
      <c r="AD310" s="37">
        <f t="shared" si="96"/>
        <v>1</v>
      </c>
      <c r="AE310" s="37" t="str">
        <f t="shared" si="97"/>
        <v>H1ECP.</v>
      </c>
      <c r="AF310" s="37" t="str">
        <f t="shared" si="98"/>
        <v>H1ECP</v>
      </c>
      <c r="AG310" s="45"/>
      <c r="AH310" s="45"/>
      <c r="AI310" s="45"/>
      <c r="AJ310" s="12"/>
      <c r="AK310" s="12"/>
      <c r="AL310" s="12"/>
      <c r="AM310" s="12"/>
      <c r="AN310" s="12"/>
      <c r="AO310" s="12"/>
      <c r="AP310" s="12"/>
    </row>
    <row r="311" spans="1:42" s="2" customFormat="1" ht="300" customHeight="1" x14ac:dyDescent="0.2">
      <c r="A311" s="50">
        <v>234</v>
      </c>
      <c r="B311" s="147">
        <v>310</v>
      </c>
      <c r="C311" s="61"/>
      <c r="D311" s="80" t="s">
        <v>1694</v>
      </c>
      <c r="E311" s="80" t="s">
        <v>372</v>
      </c>
      <c r="F311" s="86" t="s">
        <v>705</v>
      </c>
      <c r="G311" s="86" t="s">
        <v>374</v>
      </c>
      <c r="H311" s="86" t="s">
        <v>1245</v>
      </c>
      <c r="I311" s="86" t="s">
        <v>1244</v>
      </c>
      <c r="J311" s="89" t="s">
        <v>4</v>
      </c>
      <c r="K311" s="89">
        <v>1</v>
      </c>
      <c r="L311" s="87">
        <v>43040</v>
      </c>
      <c r="M311" s="87">
        <v>43099</v>
      </c>
      <c r="N311" s="88">
        <f t="shared" si="101"/>
        <v>8.4285714285714288</v>
      </c>
      <c r="O311" s="50" t="s">
        <v>1165</v>
      </c>
      <c r="P311" s="56">
        <v>1</v>
      </c>
      <c r="Q311" s="50"/>
      <c r="R311" s="59">
        <f t="shared" si="88"/>
        <v>100</v>
      </c>
      <c r="S311" s="60">
        <f t="shared" si="89"/>
        <v>8.4285714285714288</v>
      </c>
      <c r="T311" s="60">
        <f t="shared" si="90"/>
        <v>8.4285714285714288</v>
      </c>
      <c r="U311" s="60">
        <f t="shared" si="91"/>
        <v>8.4285714285714288</v>
      </c>
      <c r="V311" s="61"/>
      <c r="W311" s="62" t="str">
        <f t="shared" si="92"/>
        <v>CUMPLIDO</v>
      </c>
      <c r="X311" s="62" t="str">
        <f t="shared" si="93"/>
        <v>CUMPLIDO</v>
      </c>
      <c r="Y311" s="63" t="s">
        <v>396</v>
      </c>
      <c r="Z311" s="63" t="s">
        <v>398</v>
      </c>
      <c r="AA311" s="113">
        <f t="shared" si="94"/>
        <v>1</v>
      </c>
      <c r="AB311" s="63" t="str">
        <f t="shared" si="99"/>
        <v>H3ECP - 1</v>
      </c>
      <c r="AC311" s="37">
        <f t="shared" si="95"/>
        <v>5</v>
      </c>
      <c r="AD311" s="37">
        <f t="shared" si="96"/>
        <v>5</v>
      </c>
      <c r="AE311" s="37" t="str">
        <f t="shared" si="97"/>
        <v>H3ECP.</v>
      </c>
      <c r="AF311" s="37" t="str">
        <f t="shared" si="98"/>
        <v>H3ECP</v>
      </c>
      <c r="AG311" s="45"/>
      <c r="AH311" s="45"/>
      <c r="AI311" s="45"/>
      <c r="AJ311" s="12"/>
      <c r="AK311" s="12"/>
      <c r="AL311" s="12"/>
      <c r="AM311" s="12"/>
      <c r="AN311" s="12"/>
      <c r="AO311" s="12"/>
      <c r="AP311" s="12"/>
    </row>
    <row r="312" spans="1:42" s="2" customFormat="1" ht="300" customHeight="1" x14ac:dyDescent="0.2">
      <c r="A312" s="50">
        <v>235</v>
      </c>
      <c r="B312" s="147">
        <v>311</v>
      </c>
      <c r="C312" s="61"/>
      <c r="D312" s="80" t="s">
        <v>1695</v>
      </c>
      <c r="E312" s="80" t="s">
        <v>372</v>
      </c>
      <c r="F312" s="86" t="s">
        <v>571</v>
      </c>
      <c r="G312" s="86" t="s">
        <v>375</v>
      </c>
      <c r="H312" s="86" t="s">
        <v>1247</v>
      </c>
      <c r="I312" s="86" t="s">
        <v>1248</v>
      </c>
      <c r="J312" s="89" t="s">
        <v>1246</v>
      </c>
      <c r="K312" s="61">
        <v>2</v>
      </c>
      <c r="L312" s="87">
        <v>43040</v>
      </c>
      <c r="M312" s="87">
        <v>43189</v>
      </c>
      <c r="N312" s="88">
        <f t="shared" si="101"/>
        <v>21.285714285714285</v>
      </c>
      <c r="O312" s="50" t="s">
        <v>1165</v>
      </c>
      <c r="P312" s="56">
        <v>0.66710000000000003</v>
      </c>
      <c r="Q312" s="50"/>
      <c r="R312" s="59">
        <f t="shared" si="88"/>
        <v>33.355000000000004</v>
      </c>
      <c r="S312" s="60">
        <f t="shared" si="89"/>
        <v>7.09985</v>
      </c>
      <c r="T312" s="60">
        <f t="shared" si="90"/>
        <v>7.09985</v>
      </c>
      <c r="U312" s="60">
        <f t="shared" si="91"/>
        <v>21.285714285714285</v>
      </c>
      <c r="V312" s="61"/>
      <c r="W312" s="62" t="str">
        <f t="shared" si="92"/>
        <v>VENCIDO</v>
      </c>
      <c r="X312" s="62" t="str">
        <f t="shared" si="93"/>
        <v>VENCIDO</v>
      </c>
      <c r="Y312" s="63" t="s">
        <v>396</v>
      </c>
      <c r="Z312" s="63" t="s">
        <v>399</v>
      </c>
      <c r="AA312" s="113">
        <f t="shared" si="94"/>
        <v>1</v>
      </c>
      <c r="AB312" s="63" t="str">
        <f t="shared" si="99"/>
        <v>H5ECP - 1</v>
      </c>
      <c r="AC312" s="37">
        <f t="shared" si="95"/>
        <v>1</v>
      </c>
      <c r="AD312" s="37">
        <f t="shared" si="96"/>
        <v>1</v>
      </c>
      <c r="AE312" s="37" t="str">
        <f t="shared" si="97"/>
        <v>H5ECP.</v>
      </c>
      <c r="AF312" s="37" t="str">
        <f t="shared" si="98"/>
        <v>H5ECP</v>
      </c>
      <c r="AG312" s="45"/>
      <c r="AH312" s="45"/>
      <c r="AI312" s="45"/>
      <c r="AJ312" s="12"/>
      <c r="AK312" s="12"/>
      <c r="AL312" s="12"/>
      <c r="AM312" s="12"/>
      <c r="AN312" s="12"/>
      <c r="AO312" s="12"/>
      <c r="AP312" s="12"/>
    </row>
    <row r="313" spans="1:42" s="2" customFormat="1" ht="300" customHeight="1" x14ac:dyDescent="0.2">
      <c r="A313" s="50">
        <v>236</v>
      </c>
      <c r="B313" s="147">
        <v>312</v>
      </c>
      <c r="C313" s="61"/>
      <c r="D313" s="80" t="s">
        <v>1695</v>
      </c>
      <c r="E313" s="80" t="s">
        <v>372</v>
      </c>
      <c r="F313" s="86" t="s">
        <v>1323</v>
      </c>
      <c r="G313" s="86" t="s">
        <v>376</v>
      </c>
      <c r="H313" s="86" t="s">
        <v>1249</v>
      </c>
      <c r="I313" s="86" t="s">
        <v>1250</v>
      </c>
      <c r="J313" s="89" t="s">
        <v>1246</v>
      </c>
      <c r="K313" s="61">
        <v>2</v>
      </c>
      <c r="L313" s="87">
        <v>43040</v>
      </c>
      <c r="M313" s="87">
        <v>43189</v>
      </c>
      <c r="N313" s="88">
        <f t="shared" si="101"/>
        <v>21.285714285714285</v>
      </c>
      <c r="O313" s="50" t="s">
        <v>1165</v>
      </c>
      <c r="P313" s="56">
        <v>0.85699999999999998</v>
      </c>
      <c r="Q313" s="50"/>
      <c r="R313" s="59">
        <f t="shared" si="88"/>
        <v>42.85</v>
      </c>
      <c r="S313" s="60">
        <f t="shared" si="89"/>
        <v>9.1209285714285713</v>
      </c>
      <c r="T313" s="60">
        <f t="shared" si="90"/>
        <v>9.1209285714285713</v>
      </c>
      <c r="U313" s="60">
        <f t="shared" si="91"/>
        <v>21.285714285714285</v>
      </c>
      <c r="V313" s="61"/>
      <c r="W313" s="62" t="str">
        <f t="shared" si="92"/>
        <v>VENCIDO</v>
      </c>
      <c r="X313" s="62" t="str">
        <f t="shared" si="93"/>
        <v>VENCIDO</v>
      </c>
      <c r="Y313" s="63" t="s">
        <v>396</v>
      </c>
      <c r="Z313" s="63" t="s">
        <v>400</v>
      </c>
      <c r="AA313" s="113">
        <f t="shared" si="94"/>
        <v>1</v>
      </c>
      <c r="AB313" s="63" t="str">
        <f t="shared" si="99"/>
        <v>H6ECP - 1</v>
      </c>
      <c r="AC313" s="37">
        <f t="shared" si="95"/>
        <v>1</v>
      </c>
      <c r="AD313" s="37">
        <f t="shared" si="96"/>
        <v>1</v>
      </c>
      <c r="AE313" s="37" t="str">
        <f t="shared" si="97"/>
        <v>H6ECP.</v>
      </c>
      <c r="AF313" s="37" t="str">
        <f t="shared" si="98"/>
        <v>H6ECP</v>
      </c>
      <c r="AG313" s="45"/>
      <c r="AH313" s="45"/>
      <c r="AI313" s="45"/>
      <c r="AJ313" s="12"/>
      <c r="AK313" s="12"/>
      <c r="AL313" s="12"/>
      <c r="AM313" s="12"/>
      <c r="AN313" s="12"/>
      <c r="AO313" s="12"/>
      <c r="AP313" s="12"/>
    </row>
    <row r="314" spans="1:42" s="2" customFormat="1" ht="300" customHeight="1" x14ac:dyDescent="0.2">
      <c r="A314" s="50">
        <v>237</v>
      </c>
      <c r="B314" s="147">
        <v>313</v>
      </c>
      <c r="C314" s="61"/>
      <c r="D314" s="80" t="s">
        <v>1695</v>
      </c>
      <c r="E314" s="80" t="s">
        <v>23</v>
      </c>
      <c r="F314" s="86" t="s">
        <v>1649</v>
      </c>
      <c r="G314" s="86" t="s">
        <v>377</v>
      </c>
      <c r="H314" s="86" t="s">
        <v>1651</v>
      </c>
      <c r="I314" s="86" t="s">
        <v>1251</v>
      </c>
      <c r="J314" s="89" t="s">
        <v>5</v>
      </c>
      <c r="K314" s="61">
        <v>1</v>
      </c>
      <c r="L314" s="87">
        <v>43040</v>
      </c>
      <c r="M314" s="87">
        <v>43099</v>
      </c>
      <c r="N314" s="88">
        <f t="shared" si="101"/>
        <v>8.4285714285714288</v>
      </c>
      <c r="O314" s="50" t="s">
        <v>1165</v>
      </c>
      <c r="P314" s="56">
        <v>1</v>
      </c>
      <c r="Q314" s="50"/>
      <c r="R314" s="59">
        <f t="shared" si="88"/>
        <v>100</v>
      </c>
      <c r="S314" s="60">
        <f t="shared" si="89"/>
        <v>8.4285714285714288</v>
      </c>
      <c r="T314" s="60">
        <f t="shared" si="90"/>
        <v>8.4285714285714288</v>
      </c>
      <c r="U314" s="60">
        <f t="shared" si="91"/>
        <v>8.4285714285714288</v>
      </c>
      <c r="V314" s="61"/>
      <c r="W314" s="62" t="str">
        <f t="shared" si="92"/>
        <v>CUMPLIDO</v>
      </c>
      <c r="X314" s="62" t="str">
        <f t="shared" si="93"/>
        <v>VENCIDO</v>
      </c>
      <c r="Y314" s="63" t="s">
        <v>396</v>
      </c>
      <c r="Z314" s="63" t="s">
        <v>401</v>
      </c>
      <c r="AA314" s="113">
        <f t="shared" si="94"/>
        <v>1</v>
      </c>
      <c r="AB314" s="63" t="str">
        <f t="shared" si="99"/>
        <v>H7ECP - 1</v>
      </c>
      <c r="AC314" s="37">
        <f t="shared" si="95"/>
        <v>5</v>
      </c>
      <c r="AD314" s="37">
        <f t="shared" si="96"/>
        <v>1</v>
      </c>
      <c r="AE314" s="37" t="str">
        <f t="shared" si="97"/>
        <v>H7ECP.</v>
      </c>
      <c r="AF314" s="37" t="str">
        <f t="shared" si="98"/>
        <v>H7ECP</v>
      </c>
      <c r="AG314" s="45"/>
      <c r="AH314" s="45"/>
      <c r="AI314" s="45"/>
      <c r="AJ314" s="12"/>
      <c r="AK314" s="12"/>
      <c r="AL314" s="12"/>
      <c r="AM314" s="12"/>
      <c r="AN314" s="12"/>
      <c r="AO314" s="12"/>
      <c r="AP314" s="12"/>
    </row>
    <row r="315" spans="1:42" s="2" customFormat="1" ht="300" customHeight="1" x14ac:dyDescent="0.2">
      <c r="A315" s="50"/>
      <c r="B315" s="147">
        <v>314</v>
      </c>
      <c r="C315" s="61"/>
      <c r="D315" s="80"/>
      <c r="E315" s="80" t="s">
        <v>23</v>
      </c>
      <c r="F315" s="74" t="s">
        <v>1749</v>
      </c>
      <c r="G315" s="86" t="s">
        <v>378</v>
      </c>
      <c r="H315" s="86" t="s">
        <v>1650</v>
      </c>
      <c r="I315" s="86" t="s">
        <v>1252</v>
      </c>
      <c r="J315" s="89" t="s">
        <v>4</v>
      </c>
      <c r="K315" s="61">
        <v>1</v>
      </c>
      <c r="L315" s="87">
        <v>43040</v>
      </c>
      <c r="M315" s="87">
        <v>43099</v>
      </c>
      <c r="N315" s="88">
        <f t="shared" si="101"/>
        <v>8.4285714285714288</v>
      </c>
      <c r="O315" s="50" t="s">
        <v>1165</v>
      </c>
      <c r="P315" s="56">
        <v>1</v>
      </c>
      <c r="Q315" s="50"/>
      <c r="R315" s="59">
        <f t="shared" si="88"/>
        <v>100</v>
      </c>
      <c r="S315" s="60">
        <f t="shared" si="89"/>
        <v>8.4285714285714288</v>
      </c>
      <c r="T315" s="60">
        <f t="shared" si="90"/>
        <v>8.4285714285714288</v>
      </c>
      <c r="U315" s="60">
        <f t="shared" si="91"/>
        <v>8.4285714285714288</v>
      </c>
      <c r="V315" s="61"/>
      <c r="W315" s="62" t="str">
        <f t="shared" si="92"/>
        <v>CUMPLIDO</v>
      </c>
      <c r="X315" s="62" t="str">
        <f t="shared" si="93"/>
        <v/>
      </c>
      <c r="Y315" s="63" t="s">
        <v>396</v>
      </c>
      <c r="Z315" s="63" t="s">
        <v>401</v>
      </c>
      <c r="AA315" s="113">
        <f t="shared" si="94"/>
        <v>2</v>
      </c>
      <c r="AB315" s="63" t="str">
        <f t="shared" si="99"/>
        <v>H7ECP - 2</v>
      </c>
      <c r="AC315" s="37">
        <f t="shared" si="95"/>
        <v>5</v>
      </c>
      <c r="AD315" s="37">
        <f t="shared" si="96"/>
        <v>1</v>
      </c>
      <c r="AE315" s="37" t="str">
        <f t="shared" si="97"/>
        <v>H7ECP.</v>
      </c>
      <c r="AF315" s="37" t="str">
        <f t="shared" si="98"/>
        <v>H7ECP</v>
      </c>
      <c r="AG315" s="45"/>
      <c r="AH315" s="45"/>
      <c r="AI315" s="45"/>
      <c r="AJ315" s="12"/>
      <c r="AK315" s="12"/>
      <c r="AL315" s="12"/>
      <c r="AM315" s="12"/>
      <c r="AN315" s="12"/>
      <c r="AO315" s="12"/>
      <c r="AP315" s="12"/>
    </row>
    <row r="316" spans="1:42" s="2" customFormat="1" ht="300" customHeight="1" x14ac:dyDescent="0.2">
      <c r="A316" s="50"/>
      <c r="B316" s="147">
        <v>315</v>
      </c>
      <c r="C316" s="61"/>
      <c r="D316" s="80"/>
      <c r="E316" s="80" t="s">
        <v>23</v>
      </c>
      <c r="F316" s="86" t="s">
        <v>1652</v>
      </c>
      <c r="G316" s="86" t="s">
        <v>378</v>
      </c>
      <c r="H316" s="86" t="s">
        <v>1653</v>
      </c>
      <c r="I316" s="86" t="s">
        <v>1253</v>
      </c>
      <c r="J316" s="89" t="s">
        <v>355</v>
      </c>
      <c r="K316" s="61">
        <v>2</v>
      </c>
      <c r="L316" s="87">
        <v>43040</v>
      </c>
      <c r="M316" s="87">
        <v>43189</v>
      </c>
      <c r="N316" s="88">
        <f t="shared" si="101"/>
        <v>21.285714285714285</v>
      </c>
      <c r="O316" s="50" t="s">
        <v>1165</v>
      </c>
      <c r="P316" s="56">
        <v>1</v>
      </c>
      <c r="Q316" s="50"/>
      <c r="R316" s="59">
        <f t="shared" si="88"/>
        <v>50</v>
      </c>
      <c r="S316" s="60">
        <f t="shared" si="89"/>
        <v>10.642857142857142</v>
      </c>
      <c r="T316" s="60">
        <f t="shared" si="90"/>
        <v>10.642857142857142</v>
      </c>
      <c r="U316" s="60">
        <f t="shared" si="91"/>
        <v>21.285714285714285</v>
      </c>
      <c r="V316" s="61"/>
      <c r="W316" s="62" t="str">
        <f t="shared" si="92"/>
        <v>VENCIDO</v>
      </c>
      <c r="X316" s="62" t="str">
        <f t="shared" si="93"/>
        <v/>
      </c>
      <c r="Y316" s="63" t="s">
        <v>396</v>
      </c>
      <c r="Z316" s="63" t="s">
        <v>401</v>
      </c>
      <c r="AA316" s="113">
        <f t="shared" si="94"/>
        <v>3</v>
      </c>
      <c r="AB316" s="63" t="str">
        <f t="shared" si="99"/>
        <v>H7ECP - 3</v>
      </c>
      <c r="AC316" s="37">
        <f t="shared" si="95"/>
        <v>1</v>
      </c>
      <c r="AD316" s="37">
        <f t="shared" si="96"/>
        <v>1</v>
      </c>
      <c r="AE316" s="37" t="str">
        <f t="shared" si="97"/>
        <v>H7ECP.</v>
      </c>
      <c r="AF316" s="37" t="str">
        <f t="shared" si="98"/>
        <v>H7ECP</v>
      </c>
      <c r="AG316" s="45"/>
      <c r="AH316" s="45"/>
      <c r="AI316" s="45"/>
      <c r="AJ316" s="12"/>
      <c r="AK316" s="12"/>
      <c r="AL316" s="12"/>
      <c r="AM316" s="12"/>
      <c r="AN316" s="12"/>
      <c r="AO316" s="12"/>
      <c r="AP316" s="12"/>
    </row>
    <row r="317" spans="1:42" s="2" customFormat="1" ht="300" customHeight="1" x14ac:dyDescent="0.2">
      <c r="A317" s="50">
        <v>238</v>
      </c>
      <c r="B317" s="147">
        <v>316</v>
      </c>
      <c r="C317" s="61"/>
      <c r="D317" s="80" t="s">
        <v>1695</v>
      </c>
      <c r="E317" s="80" t="s">
        <v>23</v>
      </c>
      <c r="F317" s="86" t="s">
        <v>1324</v>
      </c>
      <c r="G317" s="86" t="s">
        <v>379</v>
      </c>
      <c r="H317" s="86" t="s">
        <v>1254</v>
      </c>
      <c r="I317" s="86" t="s">
        <v>1255</v>
      </c>
      <c r="J317" s="89" t="s">
        <v>5</v>
      </c>
      <c r="K317" s="61">
        <v>1</v>
      </c>
      <c r="L317" s="87">
        <v>43040</v>
      </c>
      <c r="M317" s="87">
        <v>43099</v>
      </c>
      <c r="N317" s="88">
        <f t="shared" si="101"/>
        <v>8.4285714285714288</v>
      </c>
      <c r="O317" s="50" t="s">
        <v>1165</v>
      </c>
      <c r="P317" s="56">
        <v>0</v>
      </c>
      <c r="Q317" s="50"/>
      <c r="R317" s="59">
        <f t="shared" si="88"/>
        <v>0</v>
      </c>
      <c r="S317" s="60">
        <f t="shared" si="89"/>
        <v>0</v>
      </c>
      <c r="T317" s="60">
        <f t="shared" si="90"/>
        <v>0</v>
      </c>
      <c r="U317" s="60">
        <f t="shared" si="91"/>
        <v>8.4285714285714288</v>
      </c>
      <c r="V317" s="61"/>
      <c r="W317" s="62" t="str">
        <f t="shared" si="92"/>
        <v>VENCIDO</v>
      </c>
      <c r="X317" s="62" t="str">
        <f t="shared" si="93"/>
        <v>VENCIDO</v>
      </c>
      <c r="Y317" s="63" t="s">
        <v>396</v>
      </c>
      <c r="Z317" s="63" t="s">
        <v>402</v>
      </c>
      <c r="AA317" s="113">
        <f t="shared" si="94"/>
        <v>1</v>
      </c>
      <c r="AB317" s="63" t="str">
        <f t="shared" si="99"/>
        <v>H8ECP - 1</v>
      </c>
      <c r="AC317" s="37">
        <f t="shared" si="95"/>
        <v>1</v>
      </c>
      <c r="AD317" s="37">
        <f t="shared" si="96"/>
        <v>1</v>
      </c>
      <c r="AE317" s="37" t="str">
        <f t="shared" si="97"/>
        <v>H8ECP.</v>
      </c>
      <c r="AF317" s="37" t="str">
        <f t="shared" si="98"/>
        <v>H8ECP</v>
      </c>
      <c r="AG317" s="45"/>
      <c r="AH317" s="45"/>
      <c r="AI317" s="45"/>
      <c r="AJ317" s="12"/>
      <c r="AK317" s="12"/>
      <c r="AL317" s="12"/>
      <c r="AM317" s="12"/>
      <c r="AN317" s="12"/>
      <c r="AO317" s="12"/>
      <c r="AP317" s="12"/>
    </row>
    <row r="318" spans="1:42" s="2" customFormat="1" ht="300" customHeight="1" x14ac:dyDescent="0.2">
      <c r="A318" s="50">
        <v>239</v>
      </c>
      <c r="B318" s="147">
        <v>317</v>
      </c>
      <c r="C318" s="61"/>
      <c r="D318" s="80" t="s">
        <v>1695</v>
      </c>
      <c r="E318" s="80" t="s">
        <v>14</v>
      </c>
      <c r="F318" s="86" t="s">
        <v>1472</v>
      </c>
      <c r="G318" s="86" t="s">
        <v>380</v>
      </c>
      <c r="H318" s="86" t="s">
        <v>1256</v>
      </c>
      <c r="I318" s="86" t="s">
        <v>1257</v>
      </c>
      <c r="J318" s="89" t="s">
        <v>46</v>
      </c>
      <c r="K318" s="61">
        <v>3</v>
      </c>
      <c r="L318" s="87">
        <v>43040</v>
      </c>
      <c r="M318" s="87">
        <v>43342</v>
      </c>
      <c r="N318" s="88">
        <f t="shared" si="101"/>
        <v>43.142857142857146</v>
      </c>
      <c r="O318" s="50" t="s">
        <v>1165</v>
      </c>
      <c r="P318" s="56">
        <v>0</v>
      </c>
      <c r="Q318" s="50"/>
      <c r="R318" s="59">
        <f t="shared" si="88"/>
        <v>0</v>
      </c>
      <c r="S318" s="60">
        <f t="shared" si="89"/>
        <v>0</v>
      </c>
      <c r="T318" s="60">
        <f t="shared" si="90"/>
        <v>0</v>
      </c>
      <c r="U318" s="60">
        <f t="shared" si="91"/>
        <v>43.142857142857146</v>
      </c>
      <c r="V318" s="61"/>
      <c r="W318" s="62" t="str">
        <f t="shared" si="92"/>
        <v>VENCIDO</v>
      </c>
      <c r="X318" s="62" t="str">
        <f t="shared" si="93"/>
        <v>VENCIDO</v>
      </c>
      <c r="Y318" s="63" t="s">
        <v>396</v>
      </c>
      <c r="Z318" s="63" t="s">
        <v>403</v>
      </c>
      <c r="AA318" s="113">
        <f t="shared" si="94"/>
        <v>1</v>
      </c>
      <c r="AB318" s="63" t="str">
        <f t="shared" si="99"/>
        <v>H10ECP - 1</v>
      </c>
      <c r="AC318" s="37">
        <f t="shared" si="95"/>
        <v>1</v>
      </c>
      <c r="AD318" s="37">
        <f t="shared" si="96"/>
        <v>1</v>
      </c>
      <c r="AE318" s="37" t="str">
        <f t="shared" si="97"/>
        <v>H10ECP.</v>
      </c>
      <c r="AF318" s="37" t="str">
        <f t="shared" si="98"/>
        <v>H10ECP</v>
      </c>
      <c r="AG318" s="45"/>
      <c r="AH318" s="45"/>
      <c r="AI318" s="45"/>
      <c r="AJ318" s="12"/>
      <c r="AK318" s="12"/>
      <c r="AL318" s="12"/>
      <c r="AM318" s="12"/>
      <c r="AN318" s="12"/>
      <c r="AO318" s="12"/>
      <c r="AP318" s="12"/>
    </row>
    <row r="319" spans="1:42" s="2" customFormat="1" ht="300" customHeight="1" x14ac:dyDescent="0.2">
      <c r="A319" s="50">
        <v>240</v>
      </c>
      <c r="B319" s="147">
        <v>318</v>
      </c>
      <c r="C319" s="61"/>
      <c r="D319" s="80" t="s">
        <v>1718</v>
      </c>
      <c r="E319" s="80" t="s">
        <v>14</v>
      </c>
      <c r="F319" s="86" t="s">
        <v>1115</v>
      </c>
      <c r="G319" s="86" t="s">
        <v>381</v>
      </c>
      <c r="H319" s="86" t="s">
        <v>1119</v>
      </c>
      <c r="I319" s="86" t="s">
        <v>1117</v>
      </c>
      <c r="J319" s="89" t="s">
        <v>1118</v>
      </c>
      <c r="K319" s="61">
        <v>2</v>
      </c>
      <c r="L319" s="87">
        <v>43040</v>
      </c>
      <c r="M319" s="87">
        <v>43099</v>
      </c>
      <c r="N319" s="88">
        <f t="shared" si="101"/>
        <v>8.4285714285714288</v>
      </c>
      <c r="O319" s="50" t="s">
        <v>1028</v>
      </c>
      <c r="P319" s="56">
        <v>2</v>
      </c>
      <c r="Q319" s="50"/>
      <c r="R319" s="59">
        <f t="shared" si="88"/>
        <v>100</v>
      </c>
      <c r="S319" s="60">
        <f t="shared" si="89"/>
        <v>8.4285714285714288</v>
      </c>
      <c r="T319" s="60">
        <f t="shared" si="90"/>
        <v>8.4285714285714288</v>
      </c>
      <c r="U319" s="60">
        <f t="shared" si="91"/>
        <v>8.4285714285714288</v>
      </c>
      <c r="V319" s="61"/>
      <c r="W319" s="62" t="str">
        <f t="shared" si="92"/>
        <v>CUMPLIDO</v>
      </c>
      <c r="X319" s="62" t="str">
        <f t="shared" si="93"/>
        <v>CUMPLIDO</v>
      </c>
      <c r="Y319" s="63" t="s">
        <v>396</v>
      </c>
      <c r="Z319" s="63" t="s">
        <v>404</v>
      </c>
      <c r="AA319" s="113">
        <f t="shared" si="94"/>
        <v>1</v>
      </c>
      <c r="AB319" s="63" t="str">
        <f t="shared" si="99"/>
        <v>H11ECP - 1</v>
      </c>
      <c r="AC319" s="37">
        <f t="shared" si="95"/>
        <v>5</v>
      </c>
      <c r="AD319" s="37">
        <f t="shared" si="96"/>
        <v>5</v>
      </c>
      <c r="AE319" s="37" t="str">
        <f t="shared" si="97"/>
        <v>H11ECP.</v>
      </c>
      <c r="AF319" s="37" t="str">
        <f t="shared" si="98"/>
        <v>H11ECP</v>
      </c>
      <c r="AG319" s="45"/>
      <c r="AH319" s="45"/>
      <c r="AI319" s="45"/>
      <c r="AJ319" s="12"/>
      <c r="AK319" s="12"/>
      <c r="AL319" s="12"/>
      <c r="AM319" s="12"/>
      <c r="AN319" s="12"/>
      <c r="AO319" s="12"/>
      <c r="AP319" s="12"/>
    </row>
    <row r="320" spans="1:42" s="2" customFormat="1" ht="300" customHeight="1" x14ac:dyDescent="0.2">
      <c r="A320" s="50"/>
      <c r="B320" s="147">
        <v>319</v>
      </c>
      <c r="C320" s="61"/>
      <c r="D320" s="80"/>
      <c r="E320" s="80" t="s">
        <v>14</v>
      </c>
      <c r="F320" s="86" t="s">
        <v>1116</v>
      </c>
      <c r="G320" s="86" t="s">
        <v>381</v>
      </c>
      <c r="H320" s="73" t="s">
        <v>1120</v>
      </c>
      <c r="I320" s="73" t="s">
        <v>605</v>
      </c>
      <c r="J320" s="50" t="s">
        <v>1182</v>
      </c>
      <c r="K320" s="99">
        <v>2</v>
      </c>
      <c r="L320" s="81">
        <v>43040</v>
      </c>
      <c r="M320" s="81">
        <v>43099</v>
      </c>
      <c r="N320" s="88">
        <f t="shared" si="101"/>
        <v>8.4285714285714288</v>
      </c>
      <c r="O320" s="50" t="s">
        <v>13</v>
      </c>
      <c r="P320" s="56">
        <v>2</v>
      </c>
      <c r="Q320" s="50"/>
      <c r="R320" s="59">
        <f t="shared" si="88"/>
        <v>100</v>
      </c>
      <c r="S320" s="60">
        <f t="shared" si="89"/>
        <v>8.4285714285714288</v>
      </c>
      <c r="T320" s="60">
        <f t="shared" si="90"/>
        <v>8.4285714285714288</v>
      </c>
      <c r="U320" s="60">
        <f t="shared" si="91"/>
        <v>8.4285714285714288</v>
      </c>
      <c r="V320" s="61"/>
      <c r="W320" s="62" t="str">
        <f t="shared" si="92"/>
        <v>CUMPLIDO</v>
      </c>
      <c r="X320" s="62" t="str">
        <f t="shared" si="93"/>
        <v/>
      </c>
      <c r="Y320" s="63" t="s">
        <v>396</v>
      </c>
      <c r="Z320" s="63" t="s">
        <v>404</v>
      </c>
      <c r="AA320" s="113">
        <f t="shared" si="94"/>
        <v>2</v>
      </c>
      <c r="AB320" s="63" t="str">
        <f t="shared" si="99"/>
        <v>H11ECP - 2</v>
      </c>
      <c r="AC320" s="37">
        <f t="shared" si="95"/>
        <v>5</v>
      </c>
      <c r="AD320" s="37">
        <f t="shared" si="96"/>
        <v>5</v>
      </c>
      <c r="AE320" s="37" t="str">
        <f t="shared" si="97"/>
        <v>H11ECP.</v>
      </c>
      <c r="AF320" s="37" t="str">
        <f t="shared" si="98"/>
        <v>H11ECP</v>
      </c>
      <c r="AG320" s="45"/>
      <c r="AH320" s="45"/>
      <c r="AI320" s="45" t="s">
        <v>417</v>
      </c>
      <c r="AJ320" s="12"/>
      <c r="AK320" s="12"/>
      <c r="AL320" s="12"/>
      <c r="AM320" s="12"/>
      <c r="AN320" s="12"/>
      <c r="AO320" s="12"/>
      <c r="AP320" s="12"/>
    </row>
    <row r="321" spans="1:42" s="2" customFormat="1" ht="300" customHeight="1" x14ac:dyDescent="0.2">
      <c r="A321" s="50">
        <v>241</v>
      </c>
      <c r="B321" s="147">
        <v>320</v>
      </c>
      <c r="C321" s="61"/>
      <c r="D321" s="80" t="s">
        <v>1718</v>
      </c>
      <c r="E321" s="80" t="s">
        <v>23</v>
      </c>
      <c r="F321" s="86" t="s">
        <v>572</v>
      </c>
      <c r="G321" s="86" t="s">
        <v>382</v>
      </c>
      <c r="H321" s="86" t="s">
        <v>1124</v>
      </c>
      <c r="I321" s="86" t="s">
        <v>1121</v>
      </c>
      <c r="J321" s="89" t="s">
        <v>926</v>
      </c>
      <c r="K321" s="61">
        <v>1</v>
      </c>
      <c r="L321" s="87">
        <v>43115</v>
      </c>
      <c r="M321" s="87">
        <v>43159</v>
      </c>
      <c r="N321" s="88">
        <f t="shared" si="101"/>
        <v>6.2857142857142856</v>
      </c>
      <c r="O321" s="50" t="s">
        <v>1028</v>
      </c>
      <c r="P321" s="56">
        <v>0</v>
      </c>
      <c r="Q321" s="50"/>
      <c r="R321" s="59">
        <f t="shared" si="88"/>
        <v>0</v>
      </c>
      <c r="S321" s="60">
        <f t="shared" si="89"/>
        <v>0</v>
      </c>
      <c r="T321" s="60">
        <f t="shared" si="90"/>
        <v>0</v>
      </c>
      <c r="U321" s="60">
        <f t="shared" si="91"/>
        <v>6.2857142857142856</v>
      </c>
      <c r="V321" s="61"/>
      <c r="W321" s="62" t="str">
        <f t="shared" si="92"/>
        <v>VENCIDO</v>
      </c>
      <c r="X321" s="62" t="str">
        <f t="shared" si="93"/>
        <v>VENCIDO</v>
      </c>
      <c r="Y321" s="63" t="s">
        <v>396</v>
      </c>
      <c r="Z321" s="63" t="s">
        <v>405</v>
      </c>
      <c r="AA321" s="113">
        <f t="shared" si="94"/>
        <v>1</v>
      </c>
      <c r="AB321" s="63" t="str">
        <f t="shared" si="99"/>
        <v>H12ECP - 1</v>
      </c>
      <c r="AC321" s="37">
        <f t="shared" si="95"/>
        <v>1</v>
      </c>
      <c r="AD321" s="37">
        <f t="shared" si="96"/>
        <v>1</v>
      </c>
      <c r="AE321" s="37" t="str">
        <f t="shared" si="97"/>
        <v>H12ECP.</v>
      </c>
      <c r="AF321" s="37" t="str">
        <f t="shared" si="98"/>
        <v>H12ECP</v>
      </c>
      <c r="AG321" s="45"/>
      <c r="AH321" s="45"/>
      <c r="AI321" s="45"/>
      <c r="AJ321" s="12"/>
      <c r="AK321" s="12"/>
      <c r="AL321" s="12"/>
      <c r="AM321" s="12"/>
      <c r="AN321" s="12"/>
      <c r="AO321" s="12"/>
      <c r="AP321" s="12"/>
    </row>
    <row r="322" spans="1:42" s="2" customFormat="1" ht="300" customHeight="1" x14ac:dyDescent="0.2">
      <c r="A322" s="50">
        <v>242</v>
      </c>
      <c r="B322" s="147">
        <v>321</v>
      </c>
      <c r="C322" s="61"/>
      <c r="D322" s="80" t="s">
        <v>1695</v>
      </c>
      <c r="E322" s="80" t="s">
        <v>27</v>
      </c>
      <c r="F322" s="86" t="s">
        <v>1473</v>
      </c>
      <c r="G322" s="86" t="s">
        <v>383</v>
      </c>
      <c r="H322" s="66" t="s">
        <v>1122</v>
      </c>
      <c r="I322" s="66" t="s">
        <v>1123</v>
      </c>
      <c r="J322" s="61" t="s">
        <v>926</v>
      </c>
      <c r="K322" s="61">
        <v>1</v>
      </c>
      <c r="L322" s="87">
        <v>43115</v>
      </c>
      <c r="M322" s="87">
        <v>43159</v>
      </c>
      <c r="N322" s="88">
        <f t="shared" si="101"/>
        <v>6.2857142857142856</v>
      </c>
      <c r="O322" s="50" t="s">
        <v>1028</v>
      </c>
      <c r="P322" s="56">
        <v>1</v>
      </c>
      <c r="Q322" s="50"/>
      <c r="R322" s="59">
        <f t="shared" si="88"/>
        <v>100</v>
      </c>
      <c r="S322" s="60">
        <f t="shared" si="89"/>
        <v>6.2857142857142856</v>
      </c>
      <c r="T322" s="60">
        <f t="shared" si="90"/>
        <v>6.2857142857142856</v>
      </c>
      <c r="U322" s="60">
        <f t="shared" si="91"/>
        <v>6.2857142857142856</v>
      </c>
      <c r="V322" s="61"/>
      <c r="W322" s="62" t="str">
        <f t="shared" si="92"/>
        <v>CUMPLIDO</v>
      </c>
      <c r="X322" s="62" t="str">
        <f t="shared" si="93"/>
        <v>CUMPLIDO</v>
      </c>
      <c r="Y322" s="63" t="s">
        <v>396</v>
      </c>
      <c r="Z322" s="63" t="s">
        <v>406</v>
      </c>
      <c r="AA322" s="113">
        <f t="shared" si="94"/>
        <v>1</v>
      </c>
      <c r="AB322" s="63" t="str">
        <f t="shared" si="99"/>
        <v>H13ECP - 1</v>
      </c>
      <c r="AC322" s="37">
        <f t="shared" si="95"/>
        <v>5</v>
      </c>
      <c r="AD322" s="37">
        <f t="shared" si="96"/>
        <v>5</v>
      </c>
      <c r="AE322" s="37" t="str">
        <f t="shared" si="97"/>
        <v>H13ECP.</v>
      </c>
      <c r="AF322" s="37" t="str">
        <f t="shared" si="98"/>
        <v>H13ECP</v>
      </c>
      <c r="AG322" s="45"/>
      <c r="AH322" s="45"/>
      <c r="AI322" s="45"/>
      <c r="AJ322" s="12"/>
      <c r="AK322" s="12"/>
      <c r="AL322" s="12"/>
      <c r="AM322" s="12"/>
      <c r="AN322" s="12"/>
      <c r="AO322" s="12"/>
      <c r="AP322" s="12"/>
    </row>
    <row r="323" spans="1:42" s="2" customFormat="1" ht="300" customHeight="1" x14ac:dyDescent="0.2">
      <c r="A323" s="50">
        <v>243</v>
      </c>
      <c r="B323" s="147">
        <v>322</v>
      </c>
      <c r="C323" s="61"/>
      <c r="D323" s="80" t="s">
        <v>1694</v>
      </c>
      <c r="E323" s="80" t="s">
        <v>14</v>
      </c>
      <c r="F323" s="86" t="s">
        <v>972</v>
      </c>
      <c r="G323" s="86" t="s">
        <v>384</v>
      </c>
      <c r="H323" s="66" t="s">
        <v>973</v>
      </c>
      <c r="I323" s="66" t="s">
        <v>967</v>
      </c>
      <c r="J323" s="61" t="s">
        <v>968</v>
      </c>
      <c r="K323" s="61">
        <v>1</v>
      </c>
      <c r="L323" s="87">
        <v>43040</v>
      </c>
      <c r="M323" s="87">
        <v>43281</v>
      </c>
      <c r="N323" s="88">
        <f t="shared" si="101"/>
        <v>34.428571428571431</v>
      </c>
      <c r="O323" s="50" t="s">
        <v>843</v>
      </c>
      <c r="P323" s="56">
        <v>1</v>
      </c>
      <c r="Q323" s="50"/>
      <c r="R323" s="59">
        <f t="shared" si="88"/>
        <v>100</v>
      </c>
      <c r="S323" s="60">
        <f t="shared" si="89"/>
        <v>34.428571428571431</v>
      </c>
      <c r="T323" s="60">
        <f t="shared" si="90"/>
        <v>34.428571428571431</v>
      </c>
      <c r="U323" s="60">
        <f t="shared" si="91"/>
        <v>34.428571428571431</v>
      </c>
      <c r="V323" s="61"/>
      <c r="W323" s="62" t="str">
        <f t="shared" si="92"/>
        <v>CUMPLIDO</v>
      </c>
      <c r="X323" s="62" t="str">
        <f t="shared" si="93"/>
        <v>VENCIDO</v>
      </c>
      <c r="Y323" s="63" t="s">
        <v>396</v>
      </c>
      <c r="Z323" s="63" t="s">
        <v>407</v>
      </c>
      <c r="AA323" s="113">
        <f t="shared" si="94"/>
        <v>1</v>
      </c>
      <c r="AB323" s="63" t="str">
        <f t="shared" si="99"/>
        <v>H15ECP - 1</v>
      </c>
      <c r="AC323" s="37">
        <f t="shared" si="95"/>
        <v>5</v>
      </c>
      <c r="AD323" s="37">
        <f t="shared" si="96"/>
        <v>1</v>
      </c>
      <c r="AE323" s="37" t="str">
        <f t="shared" si="97"/>
        <v>H15ECP.</v>
      </c>
      <c r="AF323" s="37" t="str">
        <f t="shared" si="98"/>
        <v>H15ECP</v>
      </c>
      <c r="AG323" s="45"/>
      <c r="AH323" s="45"/>
      <c r="AI323" s="45"/>
      <c r="AJ323" s="12"/>
      <c r="AK323" s="12"/>
      <c r="AL323" s="12"/>
      <c r="AM323" s="12"/>
      <c r="AN323" s="12"/>
      <c r="AO323" s="12"/>
      <c r="AP323" s="12"/>
    </row>
    <row r="324" spans="1:42" s="2" customFormat="1" ht="300" customHeight="1" x14ac:dyDescent="0.2">
      <c r="A324" s="50"/>
      <c r="B324" s="147">
        <v>323</v>
      </c>
      <c r="C324" s="61"/>
      <c r="D324" s="80"/>
      <c r="E324" s="80" t="s">
        <v>14</v>
      </c>
      <c r="F324" s="86" t="s">
        <v>1366</v>
      </c>
      <c r="G324" s="86" t="s">
        <v>385</v>
      </c>
      <c r="H324" s="66" t="s">
        <v>974</v>
      </c>
      <c r="I324" s="66" t="s">
        <v>969</v>
      </c>
      <c r="J324" s="61" t="s">
        <v>5</v>
      </c>
      <c r="K324" s="61">
        <v>3</v>
      </c>
      <c r="L324" s="87">
        <v>43040</v>
      </c>
      <c r="M324" s="87">
        <v>43403</v>
      </c>
      <c r="N324" s="88">
        <f t="shared" si="101"/>
        <v>51.857142857142854</v>
      </c>
      <c r="O324" s="50" t="s">
        <v>843</v>
      </c>
      <c r="P324" s="56">
        <v>0</v>
      </c>
      <c r="Q324" s="50"/>
      <c r="R324" s="59">
        <f t="shared" si="88"/>
        <v>0</v>
      </c>
      <c r="S324" s="60">
        <f t="shared" si="89"/>
        <v>0</v>
      </c>
      <c r="T324" s="60">
        <f t="shared" si="90"/>
        <v>0</v>
      </c>
      <c r="U324" s="60">
        <f t="shared" si="91"/>
        <v>51.857142857142854</v>
      </c>
      <c r="V324" s="61"/>
      <c r="W324" s="62" t="str">
        <f t="shared" si="92"/>
        <v>VENCIDO</v>
      </c>
      <c r="X324" s="62" t="str">
        <f t="shared" si="93"/>
        <v/>
      </c>
      <c r="Y324" s="63" t="s">
        <v>396</v>
      </c>
      <c r="Z324" s="63" t="s">
        <v>407</v>
      </c>
      <c r="AA324" s="113">
        <f t="shared" si="94"/>
        <v>2</v>
      </c>
      <c r="AB324" s="63" t="str">
        <f t="shared" si="99"/>
        <v>H15ECP - 2</v>
      </c>
      <c r="AC324" s="37">
        <f t="shared" si="95"/>
        <v>1</v>
      </c>
      <c r="AD324" s="37">
        <f t="shared" si="96"/>
        <v>1</v>
      </c>
      <c r="AE324" s="37" t="str">
        <f t="shared" si="97"/>
        <v>H15ECP.</v>
      </c>
      <c r="AF324" s="37" t="str">
        <f t="shared" si="98"/>
        <v>H15ECP</v>
      </c>
      <c r="AG324" s="45"/>
      <c r="AH324" s="45"/>
      <c r="AI324" s="45"/>
      <c r="AJ324" s="12"/>
      <c r="AK324" s="12"/>
      <c r="AL324" s="12"/>
      <c r="AM324" s="12"/>
      <c r="AN324" s="12"/>
      <c r="AO324" s="12"/>
      <c r="AP324" s="12"/>
    </row>
    <row r="325" spans="1:42" s="2" customFormat="1" ht="300" customHeight="1" x14ac:dyDescent="0.2">
      <c r="A325" s="50"/>
      <c r="B325" s="147">
        <v>324</v>
      </c>
      <c r="C325" s="61"/>
      <c r="D325" s="80"/>
      <c r="E325" s="80" t="s">
        <v>14</v>
      </c>
      <c r="F325" s="86" t="s">
        <v>975</v>
      </c>
      <c r="G325" s="86" t="s">
        <v>43</v>
      </c>
      <c r="H325" s="66" t="s">
        <v>976</v>
      </c>
      <c r="I325" s="100" t="s">
        <v>970</v>
      </c>
      <c r="J325" s="61" t="s">
        <v>5</v>
      </c>
      <c r="K325" s="61">
        <v>2</v>
      </c>
      <c r="L325" s="87">
        <v>43040</v>
      </c>
      <c r="M325" s="87">
        <v>43403</v>
      </c>
      <c r="N325" s="88">
        <f t="shared" si="101"/>
        <v>51.857142857142854</v>
      </c>
      <c r="O325" s="50" t="s">
        <v>843</v>
      </c>
      <c r="P325" s="56">
        <v>0</v>
      </c>
      <c r="Q325" s="50"/>
      <c r="R325" s="59">
        <f t="shared" si="88"/>
        <v>0</v>
      </c>
      <c r="S325" s="60">
        <f t="shared" si="89"/>
        <v>0</v>
      </c>
      <c r="T325" s="60">
        <f t="shared" si="90"/>
        <v>0</v>
      </c>
      <c r="U325" s="60">
        <f t="shared" si="91"/>
        <v>51.857142857142854</v>
      </c>
      <c r="V325" s="61"/>
      <c r="W325" s="62" t="str">
        <f t="shared" si="92"/>
        <v>VENCIDO</v>
      </c>
      <c r="X325" s="62" t="str">
        <f t="shared" si="93"/>
        <v/>
      </c>
      <c r="Y325" s="63" t="s">
        <v>396</v>
      </c>
      <c r="Z325" s="63" t="s">
        <v>407</v>
      </c>
      <c r="AA325" s="113">
        <f t="shared" si="94"/>
        <v>3</v>
      </c>
      <c r="AB325" s="63" t="str">
        <f t="shared" si="99"/>
        <v>H15ECP - 3</v>
      </c>
      <c r="AC325" s="37">
        <f t="shared" si="95"/>
        <v>1</v>
      </c>
      <c r="AD325" s="37">
        <f t="shared" si="96"/>
        <v>1</v>
      </c>
      <c r="AE325" s="37" t="str">
        <f t="shared" si="97"/>
        <v>H15ECP.</v>
      </c>
      <c r="AF325" s="37" t="str">
        <f t="shared" si="98"/>
        <v>H15ECP</v>
      </c>
      <c r="AG325" s="45"/>
      <c r="AH325" s="45"/>
      <c r="AI325" s="45"/>
      <c r="AJ325" s="12"/>
      <c r="AK325" s="12"/>
      <c r="AL325" s="12"/>
      <c r="AM325" s="12"/>
      <c r="AN325" s="12"/>
      <c r="AO325" s="12"/>
      <c r="AP325" s="12"/>
    </row>
    <row r="326" spans="1:42" s="2" customFormat="1" ht="300" customHeight="1" x14ac:dyDescent="0.2">
      <c r="A326" s="50"/>
      <c r="B326" s="147">
        <v>325</v>
      </c>
      <c r="C326" s="61"/>
      <c r="D326" s="80"/>
      <c r="E326" s="80" t="s">
        <v>14</v>
      </c>
      <c r="F326" s="86" t="s">
        <v>977</v>
      </c>
      <c r="G326" s="86" t="s">
        <v>423</v>
      </c>
      <c r="H326" s="86" t="s">
        <v>1930</v>
      </c>
      <c r="I326" s="86" t="s">
        <v>971</v>
      </c>
      <c r="J326" s="89" t="s">
        <v>5</v>
      </c>
      <c r="K326" s="61">
        <v>3</v>
      </c>
      <c r="L326" s="87">
        <v>43040</v>
      </c>
      <c r="M326" s="87">
        <v>43403</v>
      </c>
      <c r="N326" s="88">
        <f t="shared" si="101"/>
        <v>51.857142857142854</v>
      </c>
      <c r="O326" s="50" t="s">
        <v>843</v>
      </c>
      <c r="P326" s="56">
        <v>0</v>
      </c>
      <c r="Q326" s="50"/>
      <c r="R326" s="59">
        <f t="shared" si="88"/>
        <v>0</v>
      </c>
      <c r="S326" s="60">
        <f t="shared" si="89"/>
        <v>0</v>
      </c>
      <c r="T326" s="60">
        <f t="shared" si="90"/>
        <v>0</v>
      </c>
      <c r="U326" s="60">
        <f t="shared" si="91"/>
        <v>51.857142857142854</v>
      </c>
      <c r="V326" s="61"/>
      <c r="W326" s="62" t="str">
        <f t="shared" si="92"/>
        <v>VENCIDO</v>
      </c>
      <c r="X326" s="62" t="str">
        <f t="shared" si="93"/>
        <v/>
      </c>
      <c r="Y326" s="63" t="s">
        <v>396</v>
      </c>
      <c r="Z326" s="63" t="s">
        <v>407</v>
      </c>
      <c r="AA326" s="113">
        <f t="shared" si="94"/>
        <v>4</v>
      </c>
      <c r="AB326" s="63" t="str">
        <f t="shared" si="99"/>
        <v>H15ECP - 4</v>
      </c>
      <c r="AC326" s="37">
        <f t="shared" si="95"/>
        <v>1</v>
      </c>
      <c r="AD326" s="37">
        <f t="shared" si="96"/>
        <v>1</v>
      </c>
      <c r="AE326" s="37" t="str">
        <f t="shared" si="97"/>
        <v>H15ECP.</v>
      </c>
      <c r="AF326" s="37" t="str">
        <f t="shared" si="98"/>
        <v>H15ECP</v>
      </c>
      <c r="AG326" s="45"/>
      <c r="AH326" s="45"/>
      <c r="AI326" s="45"/>
      <c r="AJ326" s="12"/>
      <c r="AK326" s="12"/>
      <c r="AL326" s="12"/>
      <c r="AM326" s="12"/>
      <c r="AN326" s="12"/>
      <c r="AO326" s="12"/>
      <c r="AP326" s="12"/>
    </row>
    <row r="327" spans="1:42" s="2" customFormat="1" ht="300" customHeight="1" x14ac:dyDescent="0.2">
      <c r="A327" s="50">
        <v>244</v>
      </c>
      <c r="B327" s="147">
        <v>326</v>
      </c>
      <c r="C327" s="61"/>
      <c r="D327" s="80" t="s">
        <v>1698</v>
      </c>
      <c r="E327" s="80" t="s">
        <v>14</v>
      </c>
      <c r="F327" s="86" t="s">
        <v>1429</v>
      </c>
      <c r="G327" s="86" t="s">
        <v>386</v>
      </c>
      <c r="H327" s="86" t="s">
        <v>1127</v>
      </c>
      <c r="I327" s="86" t="s">
        <v>1131</v>
      </c>
      <c r="J327" s="89" t="s">
        <v>1125</v>
      </c>
      <c r="K327" s="61">
        <v>1</v>
      </c>
      <c r="L327" s="87">
        <v>43040</v>
      </c>
      <c r="M327" s="87">
        <v>43069</v>
      </c>
      <c r="N327" s="88">
        <f t="shared" si="101"/>
        <v>4.1428571428571432</v>
      </c>
      <c r="O327" s="50" t="s">
        <v>1028</v>
      </c>
      <c r="P327" s="50">
        <v>1</v>
      </c>
      <c r="Q327" s="50"/>
      <c r="R327" s="59">
        <f t="shared" si="88"/>
        <v>100</v>
      </c>
      <c r="S327" s="60">
        <f t="shared" si="89"/>
        <v>4.1428571428571432</v>
      </c>
      <c r="T327" s="60">
        <f t="shared" si="90"/>
        <v>4.1428571428571432</v>
      </c>
      <c r="U327" s="60">
        <f t="shared" si="91"/>
        <v>4.1428571428571432</v>
      </c>
      <c r="V327" s="61"/>
      <c r="W327" s="62" t="str">
        <f t="shared" si="92"/>
        <v>CUMPLIDO</v>
      </c>
      <c r="X327" s="62" t="str">
        <f t="shared" si="93"/>
        <v>VENCIDO</v>
      </c>
      <c r="Y327" s="63" t="s">
        <v>396</v>
      </c>
      <c r="Z327" s="63" t="s">
        <v>408</v>
      </c>
      <c r="AA327" s="113">
        <f t="shared" si="94"/>
        <v>1</v>
      </c>
      <c r="AB327" s="63" t="str">
        <f t="shared" si="99"/>
        <v>H16ECP - 1</v>
      </c>
      <c r="AC327" s="37">
        <f t="shared" si="95"/>
        <v>5</v>
      </c>
      <c r="AD327" s="37">
        <f t="shared" si="96"/>
        <v>1</v>
      </c>
      <c r="AE327" s="37" t="str">
        <f t="shared" si="97"/>
        <v>H16ECP.</v>
      </c>
      <c r="AF327" s="37" t="str">
        <f t="shared" si="98"/>
        <v>H16ECP</v>
      </c>
      <c r="AG327" s="45"/>
      <c r="AH327" s="45"/>
      <c r="AI327" s="45"/>
      <c r="AJ327" s="12"/>
      <c r="AK327" s="12"/>
      <c r="AL327" s="12"/>
      <c r="AM327" s="12"/>
      <c r="AN327" s="12"/>
      <c r="AO327" s="12"/>
      <c r="AP327" s="12"/>
    </row>
    <row r="328" spans="1:42" s="2" customFormat="1" ht="300" customHeight="1" x14ac:dyDescent="0.2">
      <c r="A328" s="50"/>
      <c r="B328" s="147">
        <v>327</v>
      </c>
      <c r="C328" s="61"/>
      <c r="D328" s="80"/>
      <c r="E328" s="80" t="s">
        <v>14</v>
      </c>
      <c r="F328" s="86" t="s">
        <v>1474</v>
      </c>
      <c r="G328" s="86" t="s">
        <v>1130</v>
      </c>
      <c r="H328" s="66" t="s">
        <v>1128</v>
      </c>
      <c r="I328" s="66" t="s">
        <v>1129</v>
      </c>
      <c r="J328" s="101" t="s">
        <v>1126</v>
      </c>
      <c r="K328" s="61">
        <v>1</v>
      </c>
      <c r="L328" s="87">
        <v>43132</v>
      </c>
      <c r="M328" s="87">
        <v>43160</v>
      </c>
      <c r="N328" s="88">
        <f t="shared" si="101"/>
        <v>4</v>
      </c>
      <c r="O328" s="50" t="s">
        <v>1028</v>
      </c>
      <c r="P328" s="56">
        <v>1</v>
      </c>
      <c r="Q328" s="50"/>
      <c r="R328" s="59">
        <f t="shared" si="88"/>
        <v>100</v>
      </c>
      <c r="S328" s="60">
        <f t="shared" si="89"/>
        <v>4</v>
      </c>
      <c r="T328" s="60">
        <f t="shared" si="90"/>
        <v>4</v>
      </c>
      <c r="U328" s="60">
        <f t="shared" si="91"/>
        <v>4</v>
      </c>
      <c r="V328" s="61"/>
      <c r="W328" s="62" t="str">
        <f t="shared" si="92"/>
        <v>CUMPLIDO</v>
      </c>
      <c r="X328" s="62" t="str">
        <f t="shared" si="93"/>
        <v/>
      </c>
      <c r="Y328" s="63" t="s">
        <v>396</v>
      </c>
      <c r="Z328" s="63" t="s">
        <v>408</v>
      </c>
      <c r="AA328" s="113">
        <f t="shared" si="94"/>
        <v>2</v>
      </c>
      <c r="AB328" s="63" t="str">
        <f t="shared" si="99"/>
        <v>H16ECP - 2</v>
      </c>
      <c r="AC328" s="37">
        <f t="shared" si="95"/>
        <v>5</v>
      </c>
      <c r="AD328" s="37">
        <f t="shared" si="96"/>
        <v>1</v>
      </c>
      <c r="AE328" s="37" t="str">
        <f t="shared" si="97"/>
        <v>H16ECP.</v>
      </c>
      <c r="AF328" s="37" t="str">
        <f t="shared" si="98"/>
        <v>H16ECP</v>
      </c>
      <c r="AG328" s="45"/>
      <c r="AH328" s="45"/>
      <c r="AI328" s="45"/>
      <c r="AJ328" s="12"/>
      <c r="AK328" s="12"/>
      <c r="AL328" s="12"/>
      <c r="AM328" s="12"/>
      <c r="AN328" s="12"/>
      <c r="AO328" s="12"/>
      <c r="AP328" s="12"/>
    </row>
    <row r="329" spans="1:42" s="2" customFormat="1" ht="300" customHeight="1" x14ac:dyDescent="0.2">
      <c r="A329" s="50"/>
      <c r="B329" s="147">
        <v>328</v>
      </c>
      <c r="C329" s="61"/>
      <c r="D329" s="80"/>
      <c r="E329" s="80" t="s">
        <v>14</v>
      </c>
      <c r="F329" s="86" t="s">
        <v>1273</v>
      </c>
      <c r="G329" s="86" t="s">
        <v>387</v>
      </c>
      <c r="H329" s="86" t="s">
        <v>1272</v>
      </c>
      <c r="I329" s="86" t="s">
        <v>888</v>
      </c>
      <c r="J329" s="89" t="s">
        <v>889</v>
      </c>
      <c r="K329" s="61">
        <v>1</v>
      </c>
      <c r="L329" s="87">
        <v>43040</v>
      </c>
      <c r="M329" s="87">
        <v>43250</v>
      </c>
      <c r="N329" s="88">
        <f t="shared" si="101"/>
        <v>30</v>
      </c>
      <c r="O329" s="50" t="s">
        <v>843</v>
      </c>
      <c r="P329" s="56">
        <v>0.8</v>
      </c>
      <c r="Q329" s="50"/>
      <c r="R329" s="59">
        <f t="shared" si="88"/>
        <v>80</v>
      </c>
      <c r="S329" s="60">
        <f t="shared" si="89"/>
        <v>24</v>
      </c>
      <c r="T329" s="60">
        <f t="shared" si="90"/>
        <v>24</v>
      </c>
      <c r="U329" s="60">
        <f t="shared" si="91"/>
        <v>30</v>
      </c>
      <c r="V329" s="61"/>
      <c r="W329" s="62" t="str">
        <f t="shared" si="92"/>
        <v>VENCIDO</v>
      </c>
      <c r="X329" s="62" t="str">
        <f t="shared" si="93"/>
        <v/>
      </c>
      <c r="Y329" s="63" t="s">
        <v>396</v>
      </c>
      <c r="Z329" s="63" t="s">
        <v>408</v>
      </c>
      <c r="AA329" s="113">
        <f t="shared" si="94"/>
        <v>3</v>
      </c>
      <c r="AB329" s="63" t="str">
        <f t="shared" si="99"/>
        <v>H16ECP - 3</v>
      </c>
      <c r="AC329" s="37">
        <f t="shared" si="95"/>
        <v>1</v>
      </c>
      <c r="AD329" s="37">
        <f t="shared" si="96"/>
        <v>1</v>
      </c>
      <c r="AE329" s="37" t="str">
        <f t="shared" si="97"/>
        <v>H16ECP.</v>
      </c>
      <c r="AF329" s="37" t="str">
        <f t="shared" si="98"/>
        <v>H16ECP</v>
      </c>
      <c r="AG329" s="45"/>
      <c r="AH329" s="45"/>
      <c r="AI329" s="45"/>
      <c r="AJ329" s="12"/>
      <c r="AK329" s="12"/>
      <c r="AL329" s="12"/>
      <c r="AM329" s="12"/>
      <c r="AN329" s="12"/>
      <c r="AO329" s="12"/>
      <c r="AP329" s="12"/>
    </row>
    <row r="330" spans="1:42" s="2" customFormat="1" ht="300" customHeight="1" x14ac:dyDescent="0.2">
      <c r="A330" s="50">
        <v>245</v>
      </c>
      <c r="B330" s="147">
        <v>329</v>
      </c>
      <c r="C330" s="61"/>
      <c r="D330" s="80" t="s">
        <v>1694</v>
      </c>
      <c r="E330" s="80" t="s">
        <v>26</v>
      </c>
      <c r="F330" s="86" t="s">
        <v>573</v>
      </c>
      <c r="G330" s="86" t="s">
        <v>388</v>
      </c>
      <c r="H330" s="74" t="s">
        <v>606</v>
      </c>
      <c r="I330" s="73" t="s">
        <v>584</v>
      </c>
      <c r="J330" s="99" t="s">
        <v>46</v>
      </c>
      <c r="K330" s="99">
        <v>3</v>
      </c>
      <c r="L330" s="81">
        <v>43040</v>
      </c>
      <c r="M330" s="81">
        <v>43342</v>
      </c>
      <c r="N330" s="88">
        <f t="shared" si="101"/>
        <v>43.142857142857146</v>
      </c>
      <c r="O330" s="50" t="s">
        <v>13</v>
      </c>
      <c r="P330" s="56">
        <v>0.15</v>
      </c>
      <c r="Q330" s="50"/>
      <c r="R330" s="59">
        <f t="shared" si="88"/>
        <v>5</v>
      </c>
      <c r="S330" s="60">
        <f t="shared" si="89"/>
        <v>2.157142857142857</v>
      </c>
      <c r="T330" s="60">
        <f t="shared" si="90"/>
        <v>2.157142857142857</v>
      </c>
      <c r="U330" s="60">
        <f t="shared" si="91"/>
        <v>43.142857142857146</v>
      </c>
      <c r="V330" s="61"/>
      <c r="W330" s="62" t="str">
        <f t="shared" si="92"/>
        <v>VENCIDO</v>
      </c>
      <c r="X330" s="62" t="str">
        <f t="shared" si="93"/>
        <v>VENCIDO</v>
      </c>
      <c r="Y330" s="63" t="s">
        <v>396</v>
      </c>
      <c r="Z330" s="63" t="s">
        <v>409</v>
      </c>
      <c r="AA330" s="113">
        <f t="shared" si="94"/>
        <v>1</v>
      </c>
      <c r="AB330" s="63" t="str">
        <f t="shared" si="99"/>
        <v>H18ECP - 1</v>
      </c>
      <c r="AC330" s="37">
        <f t="shared" si="95"/>
        <v>1</v>
      </c>
      <c r="AD330" s="37">
        <f t="shared" si="96"/>
        <v>1</v>
      </c>
      <c r="AE330" s="37" t="str">
        <f t="shared" si="97"/>
        <v>H18ECP.</v>
      </c>
      <c r="AF330" s="37" t="str">
        <f t="shared" si="98"/>
        <v>H18ECP</v>
      </c>
      <c r="AG330" s="45"/>
      <c r="AH330" s="45"/>
      <c r="AI330" s="45"/>
      <c r="AJ330" s="12"/>
      <c r="AK330" s="12"/>
      <c r="AL330" s="12"/>
      <c r="AM330" s="12"/>
      <c r="AN330" s="12"/>
      <c r="AO330" s="12"/>
      <c r="AP330" s="12"/>
    </row>
    <row r="331" spans="1:42" s="2" customFormat="1" ht="300" customHeight="1" x14ac:dyDescent="0.2">
      <c r="A331" s="50">
        <v>246</v>
      </c>
      <c r="B331" s="147">
        <v>330</v>
      </c>
      <c r="C331" s="61"/>
      <c r="D331" s="95" t="s">
        <v>1695</v>
      </c>
      <c r="E331" s="95" t="s">
        <v>389</v>
      </c>
      <c r="F331" s="86" t="s">
        <v>574</v>
      </c>
      <c r="G331" s="86" t="s">
        <v>390</v>
      </c>
      <c r="H331" s="66" t="s">
        <v>1325</v>
      </c>
      <c r="I331" s="66" t="s">
        <v>1326</v>
      </c>
      <c r="J331" s="89" t="s">
        <v>5</v>
      </c>
      <c r="K331" s="61">
        <v>1</v>
      </c>
      <c r="L331" s="87">
        <v>43040</v>
      </c>
      <c r="M331" s="87">
        <v>43099</v>
      </c>
      <c r="N331" s="88">
        <f t="shared" si="101"/>
        <v>8.4285714285714288</v>
      </c>
      <c r="O331" s="61" t="s">
        <v>1165</v>
      </c>
      <c r="P331" s="56">
        <v>0.5</v>
      </c>
      <c r="Q331" s="61"/>
      <c r="R331" s="59">
        <f t="shared" ref="R331:R394" si="102">IF(P331/K331&gt;1,100,+P331/K331*100)</f>
        <v>50</v>
      </c>
      <c r="S331" s="60">
        <f t="shared" ref="S331:S394" si="103">+N331*R331/100</f>
        <v>4.2142857142857144</v>
      </c>
      <c r="T331" s="60">
        <f t="shared" ref="T331:T394" si="104">IF(M331&lt;=$AH$1,S331,0)</f>
        <v>4.2142857142857144</v>
      </c>
      <c r="U331" s="60">
        <f t="shared" ref="U331:U394" si="105">IF($AH$1&gt;=M331,N331,0)</f>
        <v>8.4285714285714288</v>
      </c>
      <c r="V331" s="61"/>
      <c r="W331" s="62" t="str">
        <f t="shared" ref="W331:W394" si="106">IF(R331=100,"CUMPLIDO",IF(M331-$AH$1&lt;0,"VENCIDO",IF(M331-$AH$1&lt;=30,"PRÓXIMO A VENCER",IF(R331&gt;0,"CON AVANCE","EN TERMINO"))))</f>
        <v>VENCIDO</v>
      </c>
      <c r="X331" s="62" t="str">
        <f t="shared" ref="X331:X394" si="107">IF(A331&lt;&gt;"",IF(AD331=1,"VENCIDO",IF(AD331=2,"PRÓXIMO A VENCER",IF(AD331=3,"EN TERMINO",IF(AD331=4,"CON AVANCE",IF(AD331=5,"CUMPLIDO",))))),"")</f>
        <v>VENCIDO</v>
      </c>
      <c r="Y331" s="63" t="s">
        <v>396</v>
      </c>
      <c r="Z331" s="63" t="s">
        <v>410</v>
      </c>
      <c r="AA331" s="113">
        <f t="shared" ref="AA331:AA394" si="108">IF(A331&lt;&gt;"",1,AA330+1)</f>
        <v>1</v>
      </c>
      <c r="AB331" s="63" t="str">
        <f t="shared" si="99"/>
        <v>H19ECP - 1</v>
      </c>
      <c r="AC331" s="37">
        <f t="shared" ref="AC331:AC394" si="109">IF(W331="VENCIDO",1,IF(W331="PRÓXIMO A VENCER",2,IF(W331="EN TERMINO",3,IF(W331="CON AVANCE",4,IF(W331="CUMPLIDO",5,)))))</f>
        <v>1</v>
      </c>
      <c r="AD331" s="37">
        <f t="shared" ref="AD331:AD394" si="110">IF(AA332=AA331+1,MIN(AC331,AD332),AC331)</f>
        <v>1</v>
      </c>
      <c r="AE331" s="37" t="str">
        <f t="shared" ref="AE331:AE394" si="111">IF(A331&lt;&gt;"",MID(F331,1,FIND(" ",F331,1)-1),AE330)</f>
        <v>H19ECP.</v>
      </c>
      <c r="AF331" s="37" t="str">
        <f t="shared" ref="AF331:AF394" si="112">IFERROR(MID(AE331,1,FIND(".",AE331,1)-1),AE331)</f>
        <v>H19ECP</v>
      </c>
      <c r="AG331" s="46"/>
      <c r="AH331" s="46"/>
      <c r="AI331" s="46"/>
    </row>
    <row r="332" spans="1:42" s="2" customFormat="1" ht="300" customHeight="1" x14ac:dyDescent="0.2">
      <c r="A332" s="50">
        <v>247</v>
      </c>
      <c r="B332" s="147">
        <v>331</v>
      </c>
      <c r="C332" s="61"/>
      <c r="D332" s="80" t="s">
        <v>1694</v>
      </c>
      <c r="E332" s="80" t="s">
        <v>14</v>
      </c>
      <c r="F332" s="86" t="s">
        <v>575</v>
      </c>
      <c r="G332" s="86" t="s">
        <v>424</v>
      </c>
      <c r="H332" s="66" t="s">
        <v>978</v>
      </c>
      <c r="I332" s="66" t="s">
        <v>983</v>
      </c>
      <c r="J332" s="89" t="s">
        <v>979</v>
      </c>
      <c r="K332" s="61">
        <v>2</v>
      </c>
      <c r="L332" s="87">
        <v>43040</v>
      </c>
      <c r="M332" s="87">
        <v>43403</v>
      </c>
      <c r="N332" s="88">
        <f t="shared" si="101"/>
        <v>51.857142857142854</v>
      </c>
      <c r="O332" s="50" t="s">
        <v>843</v>
      </c>
      <c r="P332" s="56">
        <v>0</v>
      </c>
      <c r="Q332" s="78"/>
      <c r="R332" s="59">
        <f t="shared" si="102"/>
        <v>0</v>
      </c>
      <c r="S332" s="60">
        <f t="shared" si="103"/>
        <v>0</v>
      </c>
      <c r="T332" s="60">
        <f t="shared" si="104"/>
        <v>0</v>
      </c>
      <c r="U332" s="60">
        <f t="shared" si="105"/>
        <v>51.857142857142854</v>
      </c>
      <c r="V332" s="61"/>
      <c r="W332" s="62" t="str">
        <f t="shared" si="106"/>
        <v>VENCIDO</v>
      </c>
      <c r="X332" s="62" t="str">
        <f t="shared" si="107"/>
        <v>VENCIDO</v>
      </c>
      <c r="Y332" s="63" t="s">
        <v>396</v>
      </c>
      <c r="Z332" s="63" t="s">
        <v>411</v>
      </c>
      <c r="AA332" s="113">
        <f t="shared" si="108"/>
        <v>1</v>
      </c>
      <c r="AB332" s="63" t="str">
        <f t="shared" si="99"/>
        <v>H21ECP - 1</v>
      </c>
      <c r="AC332" s="37">
        <f t="shared" si="109"/>
        <v>1</v>
      </c>
      <c r="AD332" s="37">
        <f t="shared" si="110"/>
        <v>1</v>
      </c>
      <c r="AE332" s="37" t="str">
        <f t="shared" si="111"/>
        <v>H21ECP.</v>
      </c>
      <c r="AF332" s="37" t="str">
        <f t="shared" si="112"/>
        <v>H21ECP</v>
      </c>
      <c r="AG332" s="45"/>
      <c r="AH332" s="45"/>
      <c r="AI332" s="45"/>
      <c r="AJ332" s="12"/>
      <c r="AK332" s="12"/>
      <c r="AL332" s="12"/>
      <c r="AM332" s="12"/>
      <c r="AN332" s="12"/>
      <c r="AO332" s="12"/>
      <c r="AP332" s="12"/>
    </row>
    <row r="333" spans="1:42" s="2" customFormat="1" ht="300" customHeight="1" x14ac:dyDescent="0.2">
      <c r="A333" s="50">
        <v>248</v>
      </c>
      <c r="B333" s="147">
        <v>332</v>
      </c>
      <c r="C333" s="61"/>
      <c r="D333" s="80" t="s">
        <v>1695</v>
      </c>
      <c r="E333" s="80" t="s">
        <v>14</v>
      </c>
      <c r="F333" s="86" t="s">
        <v>576</v>
      </c>
      <c r="G333" s="86" t="s">
        <v>1705</v>
      </c>
      <c r="H333" s="66" t="s">
        <v>981</v>
      </c>
      <c r="I333" s="66" t="s">
        <v>982</v>
      </c>
      <c r="J333" s="89" t="s">
        <v>5</v>
      </c>
      <c r="K333" s="61">
        <v>1</v>
      </c>
      <c r="L333" s="87">
        <v>43040</v>
      </c>
      <c r="M333" s="87">
        <v>43250</v>
      </c>
      <c r="N333" s="88">
        <f t="shared" si="101"/>
        <v>30</v>
      </c>
      <c r="O333" s="50" t="s">
        <v>843</v>
      </c>
      <c r="P333" s="56">
        <v>1</v>
      </c>
      <c r="Q333" s="78"/>
      <c r="R333" s="59">
        <f t="shared" si="102"/>
        <v>100</v>
      </c>
      <c r="S333" s="60">
        <f t="shared" si="103"/>
        <v>30</v>
      </c>
      <c r="T333" s="60">
        <f t="shared" si="104"/>
        <v>30</v>
      </c>
      <c r="U333" s="60">
        <f t="shared" si="105"/>
        <v>30</v>
      </c>
      <c r="V333" s="61"/>
      <c r="W333" s="62" t="str">
        <f t="shared" si="106"/>
        <v>CUMPLIDO</v>
      </c>
      <c r="X333" s="62" t="str">
        <f t="shared" si="107"/>
        <v>CUMPLIDO</v>
      </c>
      <c r="Y333" s="63" t="s">
        <v>396</v>
      </c>
      <c r="Z333" s="63" t="s">
        <v>412</v>
      </c>
      <c r="AA333" s="113">
        <f t="shared" si="108"/>
        <v>1</v>
      </c>
      <c r="AB333" s="63" t="str">
        <f t="shared" si="99"/>
        <v>H22ECP - 1</v>
      </c>
      <c r="AC333" s="37">
        <f t="shared" si="109"/>
        <v>5</v>
      </c>
      <c r="AD333" s="37">
        <f t="shared" si="110"/>
        <v>5</v>
      </c>
      <c r="AE333" s="37" t="str">
        <f t="shared" si="111"/>
        <v>H22ECP.</v>
      </c>
      <c r="AF333" s="37" t="str">
        <f t="shared" si="112"/>
        <v>H22ECP</v>
      </c>
      <c r="AG333" s="45"/>
      <c r="AH333" s="45"/>
      <c r="AI333" s="45"/>
      <c r="AJ333" s="12"/>
      <c r="AK333" s="12"/>
      <c r="AL333" s="12"/>
      <c r="AM333" s="12"/>
      <c r="AN333" s="12"/>
      <c r="AO333" s="12"/>
      <c r="AP333" s="12"/>
    </row>
    <row r="334" spans="1:42" s="2" customFormat="1" ht="300" customHeight="1" x14ac:dyDescent="0.2">
      <c r="A334" s="50">
        <v>249</v>
      </c>
      <c r="B334" s="147">
        <v>333</v>
      </c>
      <c r="C334" s="61"/>
      <c r="D334" s="80" t="s">
        <v>1695</v>
      </c>
      <c r="E334" s="80" t="s">
        <v>14</v>
      </c>
      <c r="F334" s="86" t="s">
        <v>984</v>
      </c>
      <c r="G334" s="86" t="s">
        <v>1274</v>
      </c>
      <c r="H334" s="86" t="s">
        <v>980</v>
      </c>
      <c r="I334" s="86" t="s">
        <v>985</v>
      </c>
      <c r="J334" s="89" t="s">
        <v>5</v>
      </c>
      <c r="K334" s="61">
        <v>2</v>
      </c>
      <c r="L334" s="87">
        <v>43040</v>
      </c>
      <c r="M334" s="87">
        <v>43403</v>
      </c>
      <c r="N334" s="88">
        <f t="shared" si="101"/>
        <v>51.857142857142854</v>
      </c>
      <c r="O334" s="50" t="s">
        <v>843</v>
      </c>
      <c r="P334" s="56">
        <v>0</v>
      </c>
      <c r="Q334" s="50"/>
      <c r="R334" s="59">
        <f t="shared" si="102"/>
        <v>0</v>
      </c>
      <c r="S334" s="60">
        <f t="shared" si="103"/>
        <v>0</v>
      </c>
      <c r="T334" s="60">
        <f t="shared" si="104"/>
        <v>0</v>
      </c>
      <c r="U334" s="60">
        <f t="shared" si="105"/>
        <v>51.857142857142854</v>
      </c>
      <c r="V334" s="61"/>
      <c r="W334" s="62" t="str">
        <f t="shared" si="106"/>
        <v>VENCIDO</v>
      </c>
      <c r="X334" s="62" t="str">
        <f t="shared" si="107"/>
        <v>VENCIDO</v>
      </c>
      <c r="Y334" s="63" t="s">
        <v>396</v>
      </c>
      <c r="Z334" s="63" t="s">
        <v>413</v>
      </c>
      <c r="AA334" s="113">
        <f t="shared" si="108"/>
        <v>1</v>
      </c>
      <c r="AB334" s="63" t="str">
        <f t="shared" si="99"/>
        <v>H23ECP - 1</v>
      </c>
      <c r="AC334" s="37">
        <f t="shared" si="109"/>
        <v>1</v>
      </c>
      <c r="AD334" s="37">
        <f t="shared" si="110"/>
        <v>1</v>
      </c>
      <c r="AE334" s="37" t="str">
        <f t="shared" si="111"/>
        <v>H23ECP.</v>
      </c>
      <c r="AF334" s="37" t="str">
        <f t="shared" si="112"/>
        <v>H23ECP</v>
      </c>
      <c r="AG334" s="45"/>
      <c r="AH334" s="45"/>
      <c r="AI334" s="45"/>
      <c r="AJ334" s="12"/>
      <c r="AK334" s="12"/>
      <c r="AL334" s="12"/>
      <c r="AM334" s="12"/>
      <c r="AN334" s="12"/>
      <c r="AO334" s="12"/>
      <c r="AP334" s="12"/>
    </row>
    <row r="335" spans="1:42" s="2" customFormat="1" ht="300" customHeight="1" x14ac:dyDescent="0.2">
      <c r="A335" s="50">
        <v>250</v>
      </c>
      <c r="B335" s="147">
        <v>334</v>
      </c>
      <c r="C335" s="61"/>
      <c r="D335" s="80" t="s">
        <v>1694</v>
      </c>
      <c r="E335" s="80" t="s">
        <v>391</v>
      </c>
      <c r="F335" s="86" t="s">
        <v>1260</v>
      </c>
      <c r="G335" s="86" t="s">
        <v>392</v>
      </c>
      <c r="H335" s="86" t="s">
        <v>1258</v>
      </c>
      <c r="I335" s="86" t="s">
        <v>1259</v>
      </c>
      <c r="J335" s="89" t="s">
        <v>5</v>
      </c>
      <c r="K335" s="61">
        <v>1</v>
      </c>
      <c r="L335" s="87">
        <v>43040</v>
      </c>
      <c r="M335" s="87">
        <v>43099</v>
      </c>
      <c r="N335" s="88">
        <f t="shared" si="101"/>
        <v>8.4285714285714288</v>
      </c>
      <c r="O335" s="50" t="s">
        <v>1165</v>
      </c>
      <c r="P335" s="56">
        <v>0</v>
      </c>
      <c r="Q335" s="50"/>
      <c r="R335" s="59">
        <f t="shared" si="102"/>
        <v>0</v>
      </c>
      <c r="S335" s="60">
        <f t="shared" si="103"/>
        <v>0</v>
      </c>
      <c r="T335" s="60">
        <f t="shared" si="104"/>
        <v>0</v>
      </c>
      <c r="U335" s="60">
        <f t="shared" si="105"/>
        <v>8.4285714285714288</v>
      </c>
      <c r="V335" s="61"/>
      <c r="W335" s="62" t="str">
        <f t="shared" si="106"/>
        <v>VENCIDO</v>
      </c>
      <c r="X335" s="62" t="str">
        <f t="shared" si="107"/>
        <v>VENCIDO</v>
      </c>
      <c r="Y335" s="63" t="s">
        <v>396</v>
      </c>
      <c r="Z335" s="63" t="s">
        <v>414</v>
      </c>
      <c r="AA335" s="113">
        <f t="shared" si="108"/>
        <v>1</v>
      </c>
      <c r="AB335" s="63" t="str">
        <f t="shared" si="99"/>
        <v>H24ECP - 1</v>
      </c>
      <c r="AC335" s="37">
        <f t="shared" si="109"/>
        <v>1</v>
      </c>
      <c r="AD335" s="37">
        <f t="shared" si="110"/>
        <v>1</v>
      </c>
      <c r="AE335" s="37" t="str">
        <f t="shared" si="111"/>
        <v>H24ECP.</v>
      </c>
      <c r="AF335" s="37" t="str">
        <f t="shared" si="112"/>
        <v>H24ECP</v>
      </c>
      <c r="AG335" s="45"/>
      <c r="AH335" s="45"/>
      <c r="AI335" s="45"/>
      <c r="AJ335" s="12"/>
      <c r="AK335" s="12"/>
      <c r="AL335" s="12"/>
      <c r="AM335" s="12"/>
      <c r="AN335" s="12"/>
      <c r="AO335" s="12"/>
      <c r="AP335" s="12"/>
    </row>
    <row r="336" spans="1:42" s="2" customFormat="1" ht="300" customHeight="1" x14ac:dyDescent="0.2">
      <c r="A336" s="50">
        <v>251</v>
      </c>
      <c r="B336" s="147">
        <v>335</v>
      </c>
      <c r="C336" s="61"/>
      <c r="D336" s="80" t="s">
        <v>1695</v>
      </c>
      <c r="E336" s="80" t="s">
        <v>14</v>
      </c>
      <c r="F336" s="86" t="s">
        <v>577</v>
      </c>
      <c r="G336" s="86" t="s">
        <v>393</v>
      </c>
      <c r="H336" s="86" t="s">
        <v>1261</v>
      </c>
      <c r="I336" s="86" t="s">
        <v>1262</v>
      </c>
      <c r="J336" s="89" t="s">
        <v>1200</v>
      </c>
      <c r="K336" s="61">
        <v>1</v>
      </c>
      <c r="L336" s="87">
        <v>43040</v>
      </c>
      <c r="M336" s="87">
        <v>43099</v>
      </c>
      <c r="N336" s="88">
        <f t="shared" si="101"/>
        <v>8.4285714285714288</v>
      </c>
      <c r="O336" s="50" t="s">
        <v>1165</v>
      </c>
      <c r="P336" s="56">
        <v>1</v>
      </c>
      <c r="Q336" s="50"/>
      <c r="R336" s="59">
        <f t="shared" si="102"/>
        <v>100</v>
      </c>
      <c r="S336" s="60">
        <f t="shared" si="103"/>
        <v>8.4285714285714288</v>
      </c>
      <c r="T336" s="60">
        <f t="shared" si="104"/>
        <v>8.4285714285714288</v>
      </c>
      <c r="U336" s="60">
        <f t="shared" si="105"/>
        <v>8.4285714285714288</v>
      </c>
      <c r="V336" s="61"/>
      <c r="W336" s="62" t="str">
        <f t="shared" si="106"/>
        <v>CUMPLIDO</v>
      </c>
      <c r="X336" s="62" t="str">
        <f t="shared" si="107"/>
        <v>CUMPLIDO</v>
      </c>
      <c r="Y336" s="63" t="s">
        <v>396</v>
      </c>
      <c r="Z336" s="63" t="s">
        <v>415</v>
      </c>
      <c r="AA336" s="113">
        <f t="shared" si="108"/>
        <v>1</v>
      </c>
      <c r="AB336" s="63" t="str">
        <f t="shared" si="99"/>
        <v>H25ECP - 1</v>
      </c>
      <c r="AC336" s="37">
        <f t="shared" si="109"/>
        <v>5</v>
      </c>
      <c r="AD336" s="37">
        <f t="shared" si="110"/>
        <v>5</v>
      </c>
      <c r="AE336" s="37" t="str">
        <f t="shared" si="111"/>
        <v>H25ECP.</v>
      </c>
      <c r="AF336" s="37" t="str">
        <f t="shared" si="112"/>
        <v>H25ECP</v>
      </c>
      <c r="AG336" s="45"/>
      <c r="AH336" s="45"/>
      <c r="AI336" s="45"/>
      <c r="AJ336" s="12"/>
      <c r="AK336" s="12"/>
      <c r="AL336" s="12"/>
      <c r="AM336" s="12"/>
      <c r="AN336" s="12"/>
      <c r="AO336" s="12"/>
      <c r="AP336" s="12"/>
    </row>
    <row r="337" spans="1:42" s="2" customFormat="1" ht="300" customHeight="1" x14ac:dyDescent="0.2">
      <c r="A337" s="50">
        <v>252</v>
      </c>
      <c r="B337" s="147">
        <v>336</v>
      </c>
      <c r="C337" s="61"/>
      <c r="D337" s="80" t="s">
        <v>1695</v>
      </c>
      <c r="E337" s="80" t="s">
        <v>14</v>
      </c>
      <c r="F337" s="86" t="s">
        <v>578</v>
      </c>
      <c r="G337" s="86" t="s">
        <v>394</v>
      </c>
      <c r="H337" s="86" t="s">
        <v>980</v>
      </c>
      <c r="I337" s="86" t="s">
        <v>985</v>
      </c>
      <c r="J337" s="89" t="s">
        <v>355</v>
      </c>
      <c r="K337" s="61">
        <v>2</v>
      </c>
      <c r="L337" s="87">
        <v>43040</v>
      </c>
      <c r="M337" s="87">
        <v>43403</v>
      </c>
      <c r="N337" s="88">
        <f t="shared" si="101"/>
        <v>51.857142857142854</v>
      </c>
      <c r="O337" s="50" t="s">
        <v>843</v>
      </c>
      <c r="P337" s="56">
        <v>0</v>
      </c>
      <c r="Q337" s="50"/>
      <c r="R337" s="59">
        <f t="shared" si="102"/>
        <v>0</v>
      </c>
      <c r="S337" s="60">
        <f t="shared" si="103"/>
        <v>0</v>
      </c>
      <c r="T337" s="60">
        <f t="shared" si="104"/>
        <v>0</v>
      </c>
      <c r="U337" s="60">
        <f t="shared" si="105"/>
        <v>51.857142857142854</v>
      </c>
      <c r="V337" s="61"/>
      <c r="W337" s="62" t="str">
        <f t="shared" si="106"/>
        <v>VENCIDO</v>
      </c>
      <c r="X337" s="62" t="str">
        <f t="shared" si="107"/>
        <v>VENCIDO</v>
      </c>
      <c r="Y337" s="63" t="s">
        <v>396</v>
      </c>
      <c r="Z337" s="63" t="s">
        <v>416</v>
      </c>
      <c r="AA337" s="113">
        <f t="shared" si="108"/>
        <v>1</v>
      </c>
      <c r="AB337" s="63" t="str">
        <f t="shared" si="99"/>
        <v>H26ECP - 1</v>
      </c>
      <c r="AC337" s="37">
        <f t="shared" si="109"/>
        <v>1</v>
      </c>
      <c r="AD337" s="37">
        <f t="shared" si="110"/>
        <v>1</v>
      </c>
      <c r="AE337" s="37" t="str">
        <f t="shared" si="111"/>
        <v>H26ECP.</v>
      </c>
      <c r="AF337" s="37" t="str">
        <f t="shared" si="112"/>
        <v>H26ECP</v>
      </c>
      <c r="AG337" s="45"/>
      <c r="AH337" s="45"/>
      <c r="AI337" s="45"/>
      <c r="AJ337" s="12"/>
      <c r="AK337" s="12"/>
      <c r="AL337" s="12"/>
      <c r="AM337" s="12"/>
      <c r="AN337" s="12"/>
      <c r="AO337" s="12"/>
      <c r="AP337" s="12"/>
    </row>
    <row r="338" spans="1:42" s="2" customFormat="1" ht="300" customHeight="1" x14ac:dyDescent="0.2">
      <c r="A338" s="50">
        <v>253</v>
      </c>
      <c r="B338" s="147">
        <v>337</v>
      </c>
      <c r="C338" s="61"/>
      <c r="D338" s="80" t="s">
        <v>1694</v>
      </c>
      <c r="E338" s="80" t="s">
        <v>23</v>
      </c>
      <c r="F338" s="86" t="s">
        <v>1138</v>
      </c>
      <c r="G338" s="86" t="s">
        <v>352</v>
      </c>
      <c r="H338" s="86" t="s">
        <v>1136</v>
      </c>
      <c r="I338" s="86" t="s">
        <v>1132</v>
      </c>
      <c r="J338" s="89" t="s">
        <v>1133</v>
      </c>
      <c r="K338" s="61">
        <v>1</v>
      </c>
      <c r="L338" s="87">
        <v>43040</v>
      </c>
      <c r="M338" s="87">
        <v>43099</v>
      </c>
      <c r="N338" s="88">
        <f t="shared" si="101"/>
        <v>8.4285714285714288</v>
      </c>
      <c r="O338" s="50" t="s">
        <v>1028</v>
      </c>
      <c r="P338" s="56">
        <v>1</v>
      </c>
      <c r="Q338" s="50"/>
      <c r="R338" s="59">
        <f t="shared" si="102"/>
        <v>100</v>
      </c>
      <c r="S338" s="60">
        <f t="shared" si="103"/>
        <v>8.4285714285714288</v>
      </c>
      <c r="T338" s="60">
        <f t="shared" si="104"/>
        <v>8.4285714285714288</v>
      </c>
      <c r="U338" s="60">
        <f t="shared" si="105"/>
        <v>8.4285714285714288</v>
      </c>
      <c r="V338" s="61"/>
      <c r="W338" s="62" t="str">
        <f t="shared" si="106"/>
        <v>CUMPLIDO</v>
      </c>
      <c r="X338" s="62" t="str">
        <f t="shared" si="107"/>
        <v>CUMPLIDO</v>
      </c>
      <c r="Y338" s="63" t="s">
        <v>395</v>
      </c>
      <c r="Z338" s="63" t="s">
        <v>358</v>
      </c>
      <c r="AA338" s="113">
        <f t="shared" si="108"/>
        <v>1</v>
      </c>
      <c r="AB338" s="63" t="str">
        <f t="shared" si="99"/>
        <v>H1EVP - 1</v>
      </c>
      <c r="AC338" s="37">
        <f t="shared" si="109"/>
        <v>5</v>
      </c>
      <c r="AD338" s="37">
        <f t="shared" si="110"/>
        <v>5</v>
      </c>
      <c r="AE338" s="37" t="str">
        <f t="shared" si="111"/>
        <v>H1EVP.</v>
      </c>
      <c r="AF338" s="37" t="str">
        <f t="shared" si="112"/>
        <v>H1EVP</v>
      </c>
      <c r="AG338" s="45"/>
      <c r="AH338" s="45"/>
      <c r="AI338" s="45"/>
      <c r="AJ338" s="12"/>
      <c r="AK338" s="12"/>
      <c r="AL338" s="12"/>
      <c r="AM338" s="12"/>
      <c r="AN338" s="12"/>
      <c r="AO338" s="12"/>
      <c r="AP338" s="12"/>
    </row>
    <row r="339" spans="1:42" s="2" customFormat="1" ht="300" customHeight="1" x14ac:dyDescent="0.2">
      <c r="A339" s="50"/>
      <c r="B339" s="147">
        <v>338</v>
      </c>
      <c r="C339" s="61"/>
      <c r="D339" s="80"/>
      <c r="E339" s="80" t="s">
        <v>23</v>
      </c>
      <c r="F339" s="66" t="s">
        <v>1137</v>
      </c>
      <c r="G339" s="86" t="s">
        <v>1139</v>
      </c>
      <c r="H339" s="86" t="s">
        <v>1706</v>
      </c>
      <c r="I339" s="86" t="s">
        <v>1134</v>
      </c>
      <c r="J339" s="61" t="s">
        <v>1135</v>
      </c>
      <c r="K339" s="61">
        <v>1</v>
      </c>
      <c r="L339" s="87">
        <v>43040</v>
      </c>
      <c r="M339" s="87">
        <v>43099</v>
      </c>
      <c r="N339" s="88">
        <f t="shared" si="101"/>
        <v>8.4285714285714288</v>
      </c>
      <c r="O339" s="50" t="s">
        <v>1028</v>
      </c>
      <c r="P339" s="56">
        <v>1</v>
      </c>
      <c r="Q339" s="50"/>
      <c r="R339" s="59">
        <f t="shared" si="102"/>
        <v>100</v>
      </c>
      <c r="S339" s="60">
        <f t="shared" si="103"/>
        <v>8.4285714285714288</v>
      </c>
      <c r="T339" s="60">
        <f t="shared" si="104"/>
        <v>8.4285714285714288</v>
      </c>
      <c r="U339" s="60">
        <f t="shared" si="105"/>
        <v>8.4285714285714288</v>
      </c>
      <c r="V339" s="61"/>
      <c r="W339" s="62" t="str">
        <f t="shared" si="106"/>
        <v>CUMPLIDO</v>
      </c>
      <c r="X339" s="62" t="str">
        <f t="shared" si="107"/>
        <v/>
      </c>
      <c r="Y339" s="63" t="s">
        <v>395</v>
      </c>
      <c r="Z339" s="63" t="s">
        <v>358</v>
      </c>
      <c r="AA339" s="113">
        <f t="shared" si="108"/>
        <v>2</v>
      </c>
      <c r="AB339" s="63" t="str">
        <f t="shared" si="99"/>
        <v>H1EVP - 2</v>
      </c>
      <c r="AC339" s="37">
        <f t="shared" si="109"/>
        <v>5</v>
      </c>
      <c r="AD339" s="37">
        <f t="shared" si="110"/>
        <v>5</v>
      </c>
      <c r="AE339" s="37" t="str">
        <f t="shared" si="111"/>
        <v>H1EVP.</v>
      </c>
      <c r="AF339" s="37" t="str">
        <f t="shared" si="112"/>
        <v>H1EVP</v>
      </c>
      <c r="AG339" s="45"/>
      <c r="AH339" s="45"/>
      <c r="AI339" s="45"/>
      <c r="AJ339" s="12"/>
      <c r="AK339" s="12"/>
      <c r="AL339" s="12"/>
      <c r="AM339" s="12"/>
      <c r="AN339" s="12"/>
      <c r="AO339" s="12"/>
      <c r="AP339" s="12"/>
    </row>
    <row r="340" spans="1:42" s="2" customFormat="1" ht="300" customHeight="1" x14ac:dyDescent="0.2">
      <c r="A340" s="50">
        <v>254</v>
      </c>
      <c r="B340" s="147">
        <v>339</v>
      </c>
      <c r="C340" s="61"/>
      <c r="D340" s="80" t="s">
        <v>1694</v>
      </c>
      <c r="E340" s="80" t="s">
        <v>353</v>
      </c>
      <c r="F340" s="86" t="s">
        <v>1391</v>
      </c>
      <c r="G340" s="86" t="s">
        <v>354</v>
      </c>
      <c r="H340" s="86" t="s">
        <v>1143</v>
      </c>
      <c r="I340" s="86" t="s">
        <v>1140</v>
      </c>
      <c r="J340" s="61" t="s">
        <v>1141</v>
      </c>
      <c r="K340" s="61">
        <v>1</v>
      </c>
      <c r="L340" s="87">
        <v>43040</v>
      </c>
      <c r="M340" s="87">
        <v>43099</v>
      </c>
      <c r="N340" s="88">
        <f t="shared" si="101"/>
        <v>8.4285714285714288</v>
      </c>
      <c r="O340" s="50" t="s">
        <v>1028</v>
      </c>
      <c r="P340" s="56">
        <v>1</v>
      </c>
      <c r="Q340" s="50"/>
      <c r="R340" s="59">
        <f t="shared" si="102"/>
        <v>100</v>
      </c>
      <c r="S340" s="60">
        <f t="shared" si="103"/>
        <v>8.4285714285714288</v>
      </c>
      <c r="T340" s="60">
        <f t="shared" si="104"/>
        <v>8.4285714285714288</v>
      </c>
      <c r="U340" s="60">
        <f t="shared" si="105"/>
        <v>8.4285714285714288</v>
      </c>
      <c r="V340" s="61"/>
      <c r="W340" s="62" t="str">
        <f t="shared" si="106"/>
        <v>CUMPLIDO</v>
      </c>
      <c r="X340" s="62" t="str">
        <f t="shared" si="107"/>
        <v>CUMPLIDO</v>
      </c>
      <c r="Y340" s="63" t="s">
        <v>395</v>
      </c>
      <c r="Z340" s="63" t="s">
        <v>359</v>
      </c>
      <c r="AA340" s="113">
        <f t="shared" si="108"/>
        <v>1</v>
      </c>
      <c r="AB340" s="63" t="str">
        <f t="shared" si="99"/>
        <v>H2EVP - 1</v>
      </c>
      <c r="AC340" s="37">
        <f t="shared" si="109"/>
        <v>5</v>
      </c>
      <c r="AD340" s="37">
        <f t="shared" si="110"/>
        <v>5</v>
      </c>
      <c r="AE340" s="37" t="str">
        <f t="shared" si="111"/>
        <v>H2EVP.</v>
      </c>
      <c r="AF340" s="37" t="str">
        <f t="shared" si="112"/>
        <v>H2EVP</v>
      </c>
      <c r="AG340" s="45"/>
      <c r="AH340" s="45"/>
      <c r="AI340" s="45"/>
      <c r="AJ340" s="12"/>
      <c r="AK340" s="12"/>
      <c r="AL340" s="12"/>
      <c r="AM340" s="12"/>
      <c r="AN340" s="12"/>
      <c r="AO340" s="12"/>
      <c r="AP340" s="12"/>
    </row>
    <row r="341" spans="1:42" s="2" customFormat="1" ht="300" customHeight="1" x14ac:dyDescent="0.2">
      <c r="A341" s="50"/>
      <c r="B341" s="147">
        <v>340</v>
      </c>
      <c r="C341" s="61"/>
      <c r="D341" s="80"/>
      <c r="E341" s="80" t="s">
        <v>353</v>
      </c>
      <c r="F341" s="86" t="s">
        <v>1145</v>
      </c>
      <c r="G341" s="86" t="s">
        <v>354</v>
      </c>
      <c r="H341" s="86" t="s">
        <v>1144</v>
      </c>
      <c r="I341" s="86" t="s">
        <v>1142</v>
      </c>
      <c r="J341" s="61" t="s">
        <v>1126</v>
      </c>
      <c r="K341" s="61">
        <v>1</v>
      </c>
      <c r="L341" s="87">
        <v>43132</v>
      </c>
      <c r="M341" s="87">
        <v>43250</v>
      </c>
      <c r="N341" s="88">
        <f t="shared" si="101"/>
        <v>16.857142857142858</v>
      </c>
      <c r="O341" s="50" t="s">
        <v>1028</v>
      </c>
      <c r="P341" s="56">
        <v>1</v>
      </c>
      <c r="Q341" s="50"/>
      <c r="R341" s="59">
        <f t="shared" si="102"/>
        <v>100</v>
      </c>
      <c r="S341" s="60">
        <f t="shared" si="103"/>
        <v>16.857142857142858</v>
      </c>
      <c r="T341" s="60">
        <f t="shared" si="104"/>
        <v>16.857142857142858</v>
      </c>
      <c r="U341" s="60">
        <f t="shared" si="105"/>
        <v>16.857142857142858</v>
      </c>
      <c r="V341" s="61"/>
      <c r="W341" s="62" t="str">
        <f t="shared" si="106"/>
        <v>CUMPLIDO</v>
      </c>
      <c r="X341" s="62" t="str">
        <f t="shared" si="107"/>
        <v/>
      </c>
      <c r="Y341" s="63" t="s">
        <v>395</v>
      </c>
      <c r="Z341" s="63" t="s">
        <v>359</v>
      </c>
      <c r="AA341" s="113">
        <f t="shared" si="108"/>
        <v>2</v>
      </c>
      <c r="AB341" s="63" t="str">
        <f>CONCATENATE(Z341," - ",AA341)</f>
        <v>H2EVP - 2</v>
      </c>
      <c r="AC341" s="37">
        <f t="shared" si="109"/>
        <v>5</v>
      </c>
      <c r="AD341" s="37">
        <f t="shared" si="110"/>
        <v>5</v>
      </c>
      <c r="AE341" s="37" t="str">
        <f t="shared" si="111"/>
        <v>H2EVP.</v>
      </c>
      <c r="AF341" s="37" t="str">
        <f t="shared" si="112"/>
        <v>H2EVP</v>
      </c>
      <c r="AG341" s="45"/>
      <c r="AH341" s="45"/>
      <c r="AI341" s="45"/>
      <c r="AJ341" s="12"/>
      <c r="AK341" s="12"/>
      <c r="AL341" s="12"/>
      <c r="AM341" s="12"/>
      <c r="AN341" s="12"/>
      <c r="AO341" s="12"/>
      <c r="AP341" s="12"/>
    </row>
    <row r="342" spans="1:42" s="2" customFormat="1" ht="300" customHeight="1" x14ac:dyDescent="0.2">
      <c r="A342" s="50">
        <v>255</v>
      </c>
      <c r="B342" s="147">
        <v>341</v>
      </c>
      <c r="C342" s="61"/>
      <c r="D342" s="80" t="s">
        <v>1694</v>
      </c>
      <c r="E342" s="80" t="s">
        <v>14</v>
      </c>
      <c r="F342" s="66" t="s">
        <v>1276</v>
      </c>
      <c r="G342" s="86" t="s">
        <v>1147</v>
      </c>
      <c r="H342" s="86" t="s">
        <v>1275</v>
      </c>
      <c r="I342" s="86" t="s">
        <v>1146</v>
      </c>
      <c r="J342" s="89" t="s">
        <v>355</v>
      </c>
      <c r="K342" s="61">
        <v>12</v>
      </c>
      <c r="L342" s="87">
        <v>43040</v>
      </c>
      <c r="M342" s="87">
        <v>43099</v>
      </c>
      <c r="N342" s="88">
        <f t="shared" si="101"/>
        <v>8.4285714285714288</v>
      </c>
      <c r="O342" s="50" t="s">
        <v>1028</v>
      </c>
      <c r="P342" s="56">
        <v>12</v>
      </c>
      <c r="Q342" s="50"/>
      <c r="R342" s="59">
        <f t="shared" si="102"/>
        <v>100</v>
      </c>
      <c r="S342" s="60">
        <f t="shared" si="103"/>
        <v>8.4285714285714288</v>
      </c>
      <c r="T342" s="60">
        <f t="shared" si="104"/>
        <v>8.4285714285714288</v>
      </c>
      <c r="U342" s="60">
        <f t="shared" si="105"/>
        <v>8.4285714285714288</v>
      </c>
      <c r="V342" s="61"/>
      <c r="W342" s="62" t="str">
        <f t="shared" si="106"/>
        <v>CUMPLIDO</v>
      </c>
      <c r="X342" s="62" t="str">
        <f t="shared" si="107"/>
        <v>CUMPLIDO</v>
      </c>
      <c r="Y342" s="63" t="s">
        <v>395</v>
      </c>
      <c r="Z342" s="63" t="s">
        <v>360</v>
      </c>
      <c r="AA342" s="113">
        <f t="shared" si="108"/>
        <v>1</v>
      </c>
      <c r="AB342" s="63" t="str">
        <f t="shared" ref="AB342:AB389" si="113">CONCATENATE(Z342," - ",AA342)</f>
        <v>H4EVP - 1</v>
      </c>
      <c r="AC342" s="37">
        <f t="shared" si="109"/>
        <v>5</v>
      </c>
      <c r="AD342" s="37">
        <f t="shared" si="110"/>
        <v>5</v>
      </c>
      <c r="AE342" s="37" t="str">
        <f t="shared" si="111"/>
        <v>H4EVP.</v>
      </c>
      <c r="AF342" s="37" t="str">
        <f t="shared" si="112"/>
        <v>H4EVP</v>
      </c>
      <c r="AG342" s="45"/>
      <c r="AH342" s="45"/>
      <c r="AI342" s="45"/>
      <c r="AJ342" s="12"/>
      <c r="AK342" s="12"/>
      <c r="AL342" s="12"/>
      <c r="AM342" s="12"/>
      <c r="AN342" s="12"/>
      <c r="AO342" s="12"/>
      <c r="AP342" s="12"/>
    </row>
    <row r="343" spans="1:42" s="2" customFormat="1" ht="300" customHeight="1" x14ac:dyDescent="0.2">
      <c r="A343" s="50"/>
      <c r="B343" s="147">
        <v>342</v>
      </c>
      <c r="C343" s="61"/>
      <c r="D343" s="80"/>
      <c r="E343" s="80" t="s">
        <v>14</v>
      </c>
      <c r="F343" s="66" t="s">
        <v>1149</v>
      </c>
      <c r="G343" s="86" t="s">
        <v>1147</v>
      </c>
      <c r="H343" s="73" t="s">
        <v>1277</v>
      </c>
      <c r="I343" s="73" t="s">
        <v>1183</v>
      </c>
      <c r="J343" s="50" t="s">
        <v>1184</v>
      </c>
      <c r="K343" s="99">
        <v>3</v>
      </c>
      <c r="L343" s="81">
        <v>43040</v>
      </c>
      <c r="M343" s="81">
        <v>43099</v>
      </c>
      <c r="N343" s="88">
        <f t="shared" si="101"/>
        <v>8.4285714285714288</v>
      </c>
      <c r="O343" s="50" t="s">
        <v>1148</v>
      </c>
      <c r="P343" s="56">
        <v>3</v>
      </c>
      <c r="Q343" s="50"/>
      <c r="R343" s="59">
        <f t="shared" si="102"/>
        <v>100</v>
      </c>
      <c r="S343" s="60">
        <f t="shared" si="103"/>
        <v>8.4285714285714288</v>
      </c>
      <c r="T343" s="60">
        <f t="shared" si="104"/>
        <v>8.4285714285714288</v>
      </c>
      <c r="U343" s="60">
        <f t="shared" si="105"/>
        <v>8.4285714285714288</v>
      </c>
      <c r="V343" s="61"/>
      <c r="W343" s="62" t="str">
        <f t="shared" si="106"/>
        <v>CUMPLIDO</v>
      </c>
      <c r="X343" s="62" t="str">
        <f t="shared" si="107"/>
        <v/>
      </c>
      <c r="Y343" s="63" t="s">
        <v>395</v>
      </c>
      <c r="Z343" s="63" t="s">
        <v>360</v>
      </c>
      <c r="AA343" s="113">
        <f t="shared" si="108"/>
        <v>2</v>
      </c>
      <c r="AB343" s="63" t="str">
        <f t="shared" si="113"/>
        <v>H4EVP - 2</v>
      </c>
      <c r="AC343" s="37">
        <f t="shared" si="109"/>
        <v>5</v>
      </c>
      <c r="AD343" s="37">
        <f t="shared" si="110"/>
        <v>5</v>
      </c>
      <c r="AE343" s="37" t="str">
        <f t="shared" si="111"/>
        <v>H4EVP.</v>
      </c>
      <c r="AF343" s="37" t="str">
        <f t="shared" si="112"/>
        <v>H4EVP</v>
      </c>
      <c r="AG343" s="45"/>
      <c r="AH343" s="45"/>
      <c r="AI343" s="45"/>
      <c r="AJ343" s="12"/>
      <c r="AK343" s="12"/>
      <c r="AL343" s="12"/>
      <c r="AM343" s="12"/>
      <c r="AN343" s="12"/>
      <c r="AO343" s="12"/>
      <c r="AP343" s="12"/>
    </row>
    <row r="344" spans="1:42" s="2" customFormat="1" ht="300" customHeight="1" x14ac:dyDescent="0.2">
      <c r="A344" s="50">
        <v>256</v>
      </c>
      <c r="B344" s="147">
        <v>343</v>
      </c>
      <c r="C344" s="61"/>
      <c r="D344" s="80" t="s">
        <v>1696</v>
      </c>
      <c r="E344" s="80" t="s">
        <v>356</v>
      </c>
      <c r="F344" s="86" t="s">
        <v>1475</v>
      </c>
      <c r="G344" s="86" t="s">
        <v>357</v>
      </c>
      <c r="H344" s="86" t="s">
        <v>1152</v>
      </c>
      <c r="I344" s="86" t="s">
        <v>1150</v>
      </c>
      <c r="J344" s="89" t="s">
        <v>1151</v>
      </c>
      <c r="K344" s="61">
        <v>1</v>
      </c>
      <c r="L344" s="87">
        <v>43040</v>
      </c>
      <c r="M344" s="87">
        <v>43099</v>
      </c>
      <c r="N344" s="88">
        <f t="shared" si="101"/>
        <v>8.4285714285714288</v>
      </c>
      <c r="O344" s="50" t="s">
        <v>1028</v>
      </c>
      <c r="P344" s="56">
        <v>1</v>
      </c>
      <c r="Q344" s="50"/>
      <c r="R344" s="59">
        <f t="shared" si="102"/>
        <v>100</v>
      </c>
      <c r="S344" s="60">
        <f t="shared" si="103"/>
        <v>8.4285714285714288</v>
      </c>
      <c r="T344" s="60">
        <f t="shared" si="104"/>
        <v>8.4285714285714288</v>
      </c>
      <c r="U344" s="60">
        <f t="shared" si="105"/>
        <v>8.4285714285714288</v>
      </c>
      <c r="V344" s="61"/>
      <c r="W344" s="62" t="str">
        <f t="shared" si="106"/>
        <v>CUMPLIDO</v>
      </c>
      <c r="X344" s="62" t="str">
        <f t="shared" si="107"/>
        <v>CUMPLIDO</v>
      </c>
      <c r="Y344" s="63" t="s">
        <v>395</v>
      </c>
      <c r="Z344" s="63" t="s">
        <v>361</v>
      </c>
      <c r="AA344" s="113">
        <f t="shared" si="108"/>
        <v>1</v>
      </c>
      <c r="AB344" s="63" t="str">
        <f t="shared" si="113"/>
        <v>H6EVP - 1</v>
      </c>
      <c r="AC344" s="37">
        <f t="shared" si="109"/>
        <v>5</v>
      </c>
      <c r="AD344" s="37">
        <f t="shared" si="110"/>
        <v>5</v>
      </c>
      <c r="AE344" s="37" t="str">
        <f t="shared" si="111"/>
        <v>H6EVP.</v>
      </c>
      <c r="AF344" s="37" t="str">
        <f t="shared" si="112"/>
        <v>H6EVP</v>
      </c>
      <c r="AG344" s="45"/>
      <c r="AH344" s="45"/>
      <c r="AI344" s="45"/>
      <c r="AJ344" s="12"/>
      <c r="AK344" s="12"/>
      <c r="AL344" s="12"/>
      <c r="AM344" s="12"/>
      <c r="AN344" s="12"/>
      <c r="AO344" s="12"/>
      <c r="AP344" s="12"/>
    </row>
    <row r="345" spans="1:42" s="2" customFormat="1" ht="300" customHeight="1" x14ac:dyDescent="0.2">
      <c r="A345" s="50"/>
      <c r="B345" s="147">
        <v>344</v>
      </c>
      <c r="C345" s="61"/>
      <c r="D345" s="80"/>
      <c r="E345" s="80" t="s">
        <v>356</v>
      </c>
      <c r="F345" s="86" t="s">
        <v>1154</v>
      </c>
      <c r="G345" s="86" t="s">
        <v>357</v>
      </c>
      <c r="H345" s="86" t="s">
        <v>1155</v>
      </c>
      <c r="I345" s="86" t="s">
        <v>1134</v>
      </c>
      <c r="J345" s="89" t="s">
        <v>1153</v>
      </c>
      <c r="K345" s="61">
        <v>1</v>
      </c>
      <c r="L345" s="87">
        <v>43040</v>
      </c>
      <c r="M345" s="87">
        <v>43099</v>
      </c>
      <c r="N345" s="88">
        <f t="shared" si="101"/>
        <v>8.4285714285714288</v>
      </c>
      <c r="O345" s="50" t="s">
        <v>1028</v>
      </c>
      <c r="P345" s="56">
        <v>1</v>
      </c>
      <c r="Q345" s="50"/>
      <c r="R345" s="59">
        <f t="shared" si="102"/>
        <v>100</v>
      </c>
      <c r="S345" s="60">
        <f t="shared" si="103"/>
        <v>8.4285714285714288</v>
      </c>
      <c r="T345" s="60">
        <f t="shared" si="104"/>
        <v>8.4285714285714288</v>
      </c>
      <c r="U345" s="60">
        <f t="shared" si="105"/>
        <v>8.4285714285714288</v>
      </c>
      <c r="V345" s="61"/>
      <c r="W345" s="62" t="str">
        <f t="shared" si="106"/>
        <v>CUMPLIDO</v>
      </c>
      <c r="X345" s="62" t="str">
        <f t="shared" si="107"/>
        <v/>
      </c>
      <c r="Y345" s="63" t="s">
        <v>395</v>
      </c>
      <c r="Z345" s="63" t="s">
        <v>361</v>
      </c>
      <c r="AA345" s="113">
        <f t="shared" si="108"/>
        <v>2</v>
      </c>
      <c r="AB345" s="63" t="str">
        <f t="shared" si="113"/>
        <v>H6EVP - 2</v>
      </c>
      <c r="AC345" s="37">
        <f t="shared" si="109"/>
        <v>5</v>
      </c>
      <c r="AD345" s="37">
        <f t="shared" si="110"/>
        <v>5</v>
      </c>
      <c r="AE345" s="37" t="str">
        <f t="shared" si="111"/>
        <v>H6EVP.</v>
      </c>
      <c r="AF345" s="37" t="str">
        <f t="shared" si="112"/>
        <v>H6EVP</v>
      </c>
      <c r="AG345" s="45"/>
      <c r="AH345" s="45"/>
      <c r="AI345" s="45"/>
      <c r="AJ345" s="12"/>
      <c r="AK345" s="12"/>
      <c r="AL345" s="12"/>
      <c r="AM345" s="12"/>
      <c r="AN345" s="12"/>
      <c r="AO345" s="12"/>
      <c r="AP345" s="12"/>
    </row>
    <row r="346" spans="1:42" s="2" customFormat="1" ht="300" customHeight="1" x14ac:dyDescent="0.2">
      <c r="A346" s="50">
        <v>257</v>
      </c>
      <c r="B346" s="147">
        <v>345</v>
      </c>
      <c r="C346" s="61"/>
      <c r="D346" s="80" t="s">
        <v>1695</v>
      </c>
      <c r="E346" s="80" t="s">
        <v>14</v>
      </c>
      <c r="F346" s="86" t="s">
        <v>119</v>
      </c>
      <c r="G346" s="86" t="s">
        <v>120</v>
      </c>
      <c r="H346" s="86" t="s">
        <v>659</v>
      </c>
      <c r="I346" s="86" t="s">
        <v>660</v>
      </c>
      <c r="J346" s="89" t="s">
        <v>661</v>
      </c>
      <c r="K346" s="61">
        <v>3</v>
      </c>
      <c r="L346" s="87">
        <v>43040</v>
      </c>
      <c r="M346" s="87">
        <v>43312</v>
      </c>
      <c r="N346" s="88">
        <f t="shared" si="101"/>
        <v>38.857142857142854</v>
      </c>
      <c r="O346" s="56" t="s">
        <v>1997</v>
      </c>
      <c r="P346" s="56">
        <v>3</v>
      </c>
      <c r="Q346" s="50"/>
      <c r="R346" s="59">
        <f t="shared" si="102"/>
        <v>100</v>
      </c>
      <c r="S346" s="60">
        <f t="shared" si="103"/>
        <v>38.857142857142854</v>
      </c>
      <c r="T346" s="60">
        <f t="shared" si="104"/>
        <v>38.857142857142854</v>
      </c>
      <c r="U346" s="60">
        <f t="shared" si="105"/>
        <v>38.857142857142854</v>
      </c>
      <c r="V346" s="61"/>
      <c r="W346" s="62" t="str">
        <f t="shared" si="106"/>
        <v>CUMPLIDO</v>
      </c>
      <c r="X346" s="62" t="str">
        <f t="shared" si="107"/>
        <v>CUMPLIDO</v>
      </c>
      <c r="Y346" s="63" t="s">
        <v>368</v>
      </c>
      <c r="Z346" s="63" t="s">
        <v>270</v>
      </c>
      <c r="AA346" s="113">
        <f t="shared" si="108"/>
        <v>1</v>
      </c>
      <c r="AB346" s="63" t="str">
        <f t="shared" si="113"/>
        <v>H1R15 - 1</v>
      </c>
      <c r="AC346" s="37">
        <f t="shared" si="109"/>
        <v>5</v>
      </c>
      <c r="AD346" s="37">
        <f t="shared" si="110"/>
        <v>5</v>
      </c>
      <c r="AE346" s="37" t="str">
        <f t="shared" si="111"/>
        <v>H1R15.</v>
      </c>
      <c r="AF346" s="37" t="str">
        <f t="shared" si="112"/>
        <v>H1R15</v>
      </c>
      <c r="AG346" s="45"/>
      <c r="AH346" s="45"/>
      <c r="AI346" s="45"/>
      <c r="AJ346" s="12"/>
      <c r="AK346" s="12"/>
      <c r="AL346" s="12"/>
      <c r="AM346" s="12"/>
      <c r="AN346" s="12"/>
      <c r="AO346" s="12"/>
      <c r="AP346" s="12"/>
    </row>
    <row r="347" spans="1:42" s="2" customFormat="1" ht="300" customHeight="1" x14ac:dyDescent="0.2">
      <c r="A347" s="50">
        <v>258</v>
      </c>
      <c r="B347" s="147">
        <v>346</v>
      </c>
      <c r="C347" s="61"/>
      <c r="D347" s="80" t="s">
        <v>1696</v>
      </c>
      <c r="E347" s="80" t="s">
        <v>121</v>
      </c>
      <c r="F347" s="86" t="s">
        <v>925</v>
      </c>
      <c r="G347" s="86" t="s">
        <v>122</v>
      </c>
      <c r="H347" s="86" t="s">
        <v>1707</v>
      </c>
      <c r="I347" s="66" t="s">
        <v>1708</v>
      </c>
      <c r="J347" s="61" t="s">
        <v>926</v>
      </c>
      <c r="K347" s="61">
        <v>2</v>
      </c>
      <c r="L347" s="87">
        <v>43040</v>
      </c>
      <c r="M347" s="87">
        <v>43403</v>
      </c>
      <c r="N347" s="88">
        <f t="shared" si="101"/>
        <v>51.857142857142854</v>
      </c>
      <c r="O347" s="50" t="s">
        <v>843</v>
      </c>
      <c r="P347" s="56">
        <v>1</v>
      </c>
      <c r="Q347" s="50"/>
      <c r="R347" s="59">
        <f t="shared" si="102"/>
        <v>50</v>
      </c>
      <c r="S347" s="60">
        <f t="shared" si="103"/>
        <v>25.928571428571427</v>
      </c>
      <c r="T347" s="60">
        <f t="shared" si="104"/>
        <v>25.928571428571427</v>
      </c>
      <c r="U347" s="60">
        <f t="shared" si="105"/>
        <v>51.857142857142854</v>
      </c>
      <c r="V347" s="61"/>
      <c r="W347" s="62" t="str">
        <f t="shared" si="106"/>
        <v>VENCIDO</v>
      </c>
      <c r="X347" s="62" t="str">
        <f t="shared" si="107"/>
        <v>VENCIDO</v>
      </c>
      <c r="Y347" s="63" t="s">
        <v>368</v>
      </c>
      <c r="Z347" s="63" t="s">
        <v>271</v>
      </c>
      <c r="AA347" s="113">
        <f t="shared" si="108"/>
        <v>1</v>
      </c>
      <c r="AB347" s="63" t="str">
        <f t="shared" si="113"/>
        <v>H2R15 - 1</v>
      </c>
      <c r="AC347" s="37">
        <f t="shared" si="109"/>
        <v>1</v>
      </c>
      <c r="AD347" s="37">
        <f t="shared" si="110"/>
        <v>1</v>
      </c>
      <c r="AE347" s="37" t="str">
        <f t="shared" si="111"/>
        <v>H2R15.</v>
      </c>
      <c r="AF347" s="37" t="str">
        <f t="shared" si="112"/>
        <v>H2R15</v>
      </c>
      <c r="AG347" s="45"/>
      <c r="AH347" s="45"/>
      <c r="AI347" s="45"/>
      <c r="AJ347" s="12"/>
      <c r="AK347" s="12"/>
      <c r="AL347" s="12"/>
      <c r="AM347" s="12"/>
      <c r="AN347" s="12"/>
      <c r="AO347" s="12"/>
      <c r="AP347" s="12"/>
    </row>
    <row r="348" spans="1:42" s="2" customFormat="1" ht="300" customHeight="1" x14ac:dyDescent="0.2">
      <c r="A348" s="50">
        <v>259</v>
      </c>
      <c r="B348" s="147">
        <v>347</v>
      </c>
      <c r="C348" s="61"/>
      <c r="D348" s="80" t="s">
        <v>1694</v>
      </c>
      <c r="E348" s="80" t="s">
        <v>123</v>
      </c>
      <c r="F348" s="66" t="s">
        <v>927</v>
      </c>
      <c r="G348" s="86" t="s">
        <v>124</v>
      </c>
      <c r="H348" s="86" t="s">
        <v>928</v>
      </c>
      <c r="I348" s="86" t="s">
        <v>929</v>
      </c>
      <c r="J348" s="89" t="s">
        <v>930</v>
      </c>
      <c r="K348" s="61">
        <v>1</v>
      </c>
      <c r="L348" s="87">
        <v>43040</v>
      </c>
      <c r="M348" s="87">
        <v>43099</v>
      </c>
      <c r="N348" s="88">
        <f t="shared" si="101"/>
        <v>8.4285714285714288</v>
      </c>
      <c r="O348" s="50" t="s">
        <v>843</v>
      </c>
      <c r="P348" s="56">
        <v>1</v>
      </c>
      <c r="Q348" s="50"/>
      <c r="R348" s="59">
        <f t="shared" si="102"/>
        <v>100</v>
      </c>
      <c r="S348" s="60">
        <f t="shared" si="103"/>
        <v>8.4285714285714288</v>
      </c>
      <c r="T348" s="60">
        <f t="shared" si="104"/>
        <v>8.4285714285714288</v>
      </c>
      <c r="U348" s="60">
        <f t="shared" si="105"/>
        <v>8.4285714285714288</v>
      </c>
      <c r="V348" s="61"/>
      <c r="W348" s="62" t="str">
        <f t="shared" si="106"/>
        <v>CUMPLIDO</v>
      </c>
      <c r="X348" s="62" t="str">
        <f t="shared" si="107"/>
        <v>CUMPLIDO</v>
      </c>
      <c r="Y348" s="63" t="s">
        <v>368</v>
      </c>
      <c r="Z348" s="63" t="s">
        <v>272</v>
      </c>
      <c r="AA348" s="113">
        <f t="shared" si="108"/>
        <v>1</v>
      </c>
      <c r="AB348" s="63" t="str">
        <f t="shared" si="113"/>
        <v>H3R15 - 1</v>
      </c>
      <c r="AC348" s="37">
        <f t="shared" si="109"/>
        <v>5</v>
      </c>
      <c r="AD348" s="37">
        <f t="shared" si="110"/>
        <v>5</v>
      </c>
      <c r="AE348" s="37" t="str">
        <f t="shared" si="111"/>
        <v>H3R15.</v>
      </c>
      <c r="AF348" s="37" t="str">
        <f t="shared" si="112"/>
        <v>H3R15</v>
      </c>
      <c r="AG348" s="45"/>
      <c r="AH348" s="45"/>
      <c r="AI348" s="45"/>
      <c r="AJ348" s="12"/>
      <c r="AK348" s="12"/>
      <c r="AL348" s="12"/>
      <c r="AM348" s="12"/>
      <c r="AN348" s="12"/>
      <c r="AO348" s="12"/>
      <c r="AP348" s="12"/>
    </row>
    <row r="349" spans="1:42" s="2" customFormat="1" ht="300" customHeight="1" x14ac:dyDescent="0.2">
      <c r="A349" s="50">
        <v>260</v>
      </c>
      <c r="B349" s="147">
        <v>348</v>
      </c>
      <c r="C349" s="61"/>
      <c r="D349" s="80" t="s">
        <v>1694</v>
      </c>
      <c r="E349" s="80" t="s">
        <v>26</v>
      </c>
      <c r="F349" s="66" t="s">
        <v>1709</v>
      </c>
      <c r="G349" s="86" t="s">
        <v>125</v>
      </c>
      <c r="H349" s="73" t="s">
        <v>600</v>
      </c>
      <c r="I349" s="73" t="s">
        <v>586</v>
      </c>
      <c r="J349" s="99" t="s">
        <v>46</v>
      </c>
      <c r="K349" s="99">
        <v>3</v>
      </c>
      <c r="L349" s="81">
        <v>43040</v>
      </c>
      <c r="M349" s="81">
        <v>43342</v>
      </c>
      <c r="N349" s="88">
        <f t="shared" si="101"/>
        <v>43.142857142857146</v>
      </c>
      <c r="O349" s="50" t="s">
        <v>13</v>
      </c>
      <c r="P349" s="56">
        <v>3</v>
      </c>
      <c r="Q349" s="50"/>
      <c r="R349" s="59">
        <f t="shared" si="102"/>
        <v>100</v>
      </c>
      <c r="S349" s="60">
        <f t="shared" si="103"/>
        <v>43.142857142857146</v>
      </c>
      <c r="T349" s="60">
        <f t="shared" si="104"/>
        <v>43.142857142857146</v>
      </c>
      <c r="U349" s="60">
        <f t="shared" si="105"/>
        <v>43.142857142857146</v>
      </c>
      <c r="V349" s="61"/>
      <c r="W349" s="62" t="str">
        <f t="shared" si="106"/>
        <v>CUMPLIDO</v>
      </c>
      <c r="X349" s="62" t="str">
        <f t="shared" si="107"/>
        <v>CUMPLIDO</v>
      </c>
      <c r="Y349" s="63" t="s">
        <v>368</v>
      </c>
      <c r="Z349" s="63" t="s">
        <v>273</v>
      </c>
      <c r="AA349" s="113">
        <f t="shared" si="108"/>
        <v>1</v>
      </c>
      <c r="AB349" s="63" t="str">
        <f t="shared" si="113"/>
        <v>H5R15 - 1</v>
      </c>
      <c r="AC349" s="37">
        <f t="shared" si="109"/>
        <v>5</v>
      </c>
      <c r="AD349" s="37">
        <f t="shared" si="110"/>
        <v>5</v>
      </c>
      <c r="AE349" s="37" t="str">
        <f t="shared" si="111"/>
        <v>H5R15.</v>
      </c>
      <c r="AF349" s="37" t="str">
        <f t="shared" si="112"/>
        <v>H5R15</v>
      </c>
      <c r="AG349" s="45"/>
      <c r="AH349" s="45"/>
      <c r="AI349" s="45"/>
      <c r="AJ349" s="12"/>
      <c r="AK349" s="12"/>
      <c r="AL349" s="12"/>
      <c r="AM349" s="12"/>
      <c r="AN349" s="12"/>
      <c r="AO349" s="12"/>
      <c r="AP349" s="12"/>
    </row>
    <row r="350" spans="1:42" s="2" customFormat="1" ht="300" customHeight="1" x14ac:dyDescent="0.2">
      <c r="A350" s="50">
        <v>261</v>
      </c>
      <c r="B350" s="147">
        <v>349</v>
      </c>
      <c r="C350" s="61"/>
      <c r="D350" s="80" t="s">
        <v>1695</v>
      </c>
      <c r="E350" s="80" t="s">
        <v>23</v>
      </c>
      <c r="F350" s="66" t="s">
        <v>2445</v>
      </c>
      <c r="G350" s="86" t="s">
        <v>1278</v>
      </c>
      <c r="H350" s="86" t="s">
        <v>1195</v>
      </c>
      <c r="I350" s="86" t="s">
        <v>1196</v>
      </c>
      <c r="J350" s="89" t="s">
        <v>1279</v>
      </c>
      <c r="K350" s="61">
        <v>1</v>
      </c>
      <c r="L350" s="87">
        <v>43040</v>
      </c>
      <c r="M350" s="87">
        <v>43099</v>
      </c>
      <c r="N350" s="88">
        <f t="shared" si="101"/>
        <v>8.4285714285714288</v>
      </c>
      <c r="O350" s="50" t="s">
        <v>1165</v>
      </c>
      <c r="P350" s="56">
        <v>1</v>
      </c>
      <c r="Q350" s="50"/>
      <c r="R350" s="59">
        <f t="shared" si="102"/>
        <v>100</v>
      </c>
      <c r="S350" s="60">
        <f t="shared" si="103"/>
        <v>8.4285714285714288</v>
      </c>
      <c r="T350" s="60">
        <f t="shared" si="104"/>
        <v>8.4285714285714288</v>
      </c>
      <c r="U350" s="60">
        <f t="shared" si="105"/>
        <v>8.4285714285714288</v>
      </c>
      <c r="V350" s="61"/>
      <c r="W350" s="62" t="str">
        <f t="shared" si="106"/>
        <v>CUMPLIDO</v>
      </c>
      <c r="X350" s="62" t="str">
        <f t="shared" si="107"/>
        <v>CUMPLIDO</v>
      </c>
      <c r="Y350" s="63" t="s">
        <v>368</v>
      </c>
      <c r="Z350" s="63" t="s">
        <v>274</v>
      </c>
      <c r="AA350" s="113">
        <f t="shared" si="108"/>
        <v>1</v>
      </c>
      <c r="AB350" s="63" t="str">
        <f t="shared" si="113"/>
        <v>H6R15 - 1</v>
      </c>
      <c r="AC350" s="37">
        <f t="shared" si="109"/>
        <v>5</v>
      </c>
      <c r="AD350" s="37">
        <f t="shared" si="110"/>
        <v>5</v>
      </c>
      <c r="AE350" s="37" t="str">
        <f t="shared" si="111"/>
        <v>H6R15.</v>
      </c>
      <c r="AF350" s="37" t="str">
        <f t="shared" si="112"/>
        <v>H6R15</v>
      </c>
      <c r="AG350" s="45"/>
      <c r="AH350" s="45"/>
      <c r="AI350" s="45"/>
      <c r="AJ350" s="12"/>
      <c r="AK350" s="12"/>
      <c r="AL350" s="12"/>
      <c r="AM350" s="12"/>
      <c r="AN350" s="12"/>
      <c r="AO350" s="12"/>
      <c r="AP350" s="12"/>
    </row>
    <row r="351" spans="1:42" s="2" customFormat="1" ht="300" customHeight="1" x14ac:dyDescent="0.2">
      <c r="A351" s="50">
        <v>262</v>
      </c>
      <c r="B351" s="147">
        <v>350</v>
      </c>
      <c r="C351" s="61"/>
      <c r="D351" s="80" t="s">
        <v>1694</v>
      </c>
      <c r="E351" s="80" t="s">
        <v>36</v>
      </c>
      <c r="F351" s="66" t="s">
        <v>1476</v>
      </c>
      <c r="G351" s="86" t="s">
        <v>126</v>
      </c>
      <c r="H351" s="86" t="s">
        <v>1197</v>
      </c>
      <c r="I351" s="86" t="s">
        <v>1196</v>
      </c>
      <c r="J351" s="89" t="s">
        <v>1279</v>
      </c>
      <c r="K351" s="61">
        <v>1</v>
      </c>
      <c r="L351" s="87">
        <v>43040</v>
      </c>
      <c r="M351" s="87">
        <v>43099</v>
      </c>
      <c r="N351" s="88">
        <f t="shared" si="101"/>
        <v>8.4285714285714288</v>
      </c>
      <c r="O351" s="50" t="s">
        <v>1165</v>
      </c>
      <c r="P351" s="56">
        <v>1</v>
      </c>
      <c r="Q351" s="50"/>
      <c r="R351" s="59">
        <f t="shared" si="102"/>
        <v>100</v>
      </c>
      <c r="S351" s="60">
        <f t="shared" si="103"/>
        <v>8.4285714285714288</v>
      </c>
      <c r="T351" s="60">
        <f t="shared" si="104"/>
        <v>8.4285714285714288</v>
      </c>
      <c r="U351" s="60">
        <f t="shared" si="105"/>
        <v>8.4285714285714288</v>
      </c>
      <c r="V351" s="61"/>
      <c r="W351" s="62" t="str">
        <f t="shared" si="106"/>
        <v>CUMPLIDO</v>
      </c>
      <c r="X351" s="62" t="str">
        <f t="shared" si="107"/>
        <v>CUMPLIDO</v>
      </c>
      <c r="Y351" s="63" t="s">
        <v>368</v>
      </c>
      <c r="Z351" s="63" t="s">
        <v>275</v>
      </c>
      <c r="AA351" s="113">
        <f t="shared" si="108"/>
        <v>1</v>
      </c>
      <c r="AB351" s="63" t="str">
        <f t="shared" si="113"/>
        <v>H7R15 - 1</v>
      </c>
      <c r="AC351" s="37">
        <f t="shared" si="109"/>
        <v>5</v>
      </c>
      <c r="AD351" s="37">
        <f t="shared" si="110"/>
        <v>5</v>
      </c>
      <c r="AE351" s="37" t="str">
        <f t="shared" si="111"/>
        <v>H7R15.</v>
      </c>
      <c r="AF351" s="37" t="str">
        <f t="shared" si="112"/>
        <v>H7R15</v>
      </c>
      <c r="AG351" s="45"/>
      <c r="AH351" s="45"/>
      <c r="AI351" s="45"/>
      <c r="AJ351" s="12"/>
      <c r="AK351" s="12"/>
      <c r="AL351" s="12"/>
      <c r="AM351" s="12"/>
      <c r="AN351" s="12"/>
      <c r="AO351" s="12"/>
      <c r="AP351" s="12"/>
    </row>
    <row r="352" spans="1:42" s="2" customFormat="1" ht="300" customHeight="1" x14ac:dyDescent="0.2">
      <c r="A352" s="50">
        <v>263</v>
      </c>
      <c r="B352" s="147">
        <v>351</v>
      </c>
      <c r="C352" s="61"/>
      <c r="D352" s="80" t="s">
        <v>1694</v>
      </c>
      <c r="E352" s="80" t="s">
        <v>23</v>
      </c>
      <c r="F352" s="66" t="s">
        <v>1968</v>
      </c>
      <c r="G352" s="86" t="s">
        <v>127</v>
      </c>
      <c r="H352" s="86" t="s">
        <v>1198</v>
      </c>
      <c r="I352" s="66" t="s">
        <v>1199</v>
      </c>
      <c r="J352" s="61" t="s">
        <v>5</v>
      </c>
      <c r="K352" s="61">
        <v>1</v>
      </c>
      <c r="L352" s="87">
        <v>43040</v>
      </c>
      <c r="M352" s="87">
        <v>43099</v>
      </c>
      <c r="N352" s="88">
        <f t="shared" si="101"/>
        <v>8.4285714285714288</v>
      </c>
      <c r="O352" s="50" t="s">
        <v>1165</v>
      </c>
      <c r="P352" s="56">
        <v>1</v>
      </c>
      <c r="Q352" s="50"/>
      <c r="R352" s="59">
        <f t="shared" si="102"/>
        <v>100</v>
      </c>
      <c r="S352" s="60">
        <f t="shared" si="103"/>
        <v>8.4285714285714288</v>
      </c>
      <c r="T352" s="60">
        <f t="shared" si="104"/>
        <v>8.4285714285714288</v>
      </c>
      <c r="U352" s="60">
        <f t="shared" si="105"/>
        <v>8.4285714285714288</v>
      </c>
      <c r="V352" s="61"/>
      <c r="W352" s="62" t="str">
        <f t="shared" si="106"/>
        <v>CUMPLIDO</v>
      </c>
      <c r="X352" s="62" t="str">
        <f t="shared" si="107"/>
        <v>CUMPLIDO</v>
      </c>
      <c r="Y352" s="63" t="s">
        <v>368</v>
      </c>
      <c r="Z352" s="63" t="s">
        <v>276</v>
      </c>
      <c r="AA352" s="113">
        <f t="shared" si="108"/>
        <v>1</v>
      </c>
      <c r="AB352" s="63" t="str">
        <f t="shared" si="113"/>
        <v>H8R15 - 1</v>
      </c>
      <c r="AC352" s="37">
        <f t="shared" si="109"/>
        <v>5</v>
      </c>
      <c r="AD352" s="37">
        <f t="shared" si="110"/>
        <v>5</v>
      </c>
      <c r="AE352" s="37" t="str">
        <f t="shared" si="111"/>
        <v>H8R15.</v>
      </c>
      <c r="AF352" s="37" t="str">
        <f t="shared" si="112"/>
        <v>H8R15</v>
      </c>
      <c r="AG352" s="45"/>
      <c r="AH352" s="45"/>
      <c r="AI352" s="45"/>
      <c r="AJ352" s="12"/>
      <c r="AK352" s="12"/>
      <c r="AL352" s="12"/>
      <c r="AM352" s="12"/>
      <c r="AN352" s="12"/>
      <c r="AO352" s="12"/>
      <c r="AP352" s="12"/>
    </row>
    <row r="353" spans="1:42" s="2" customFormat="1" ht="300" customHeight="1" x14ac:dyDescent="0.2">
      <c r="A353" s="50">
        <v>264</v>
      </c>
      <c r="B353" s="147">
        <v>352</v>
      </c>
      <c r="C353" s="61"/>
      <c r="D353" s="80" t="s">
        <v>1694</v>
      </c>
      <c r="E353" s="80" t="s">
        <v>14</v>
      </c>
      <c r="F353" s="66" t="s">
        <v>1999</v>
      </c>
      <c r="G353" s="86" t="s">
        <v>128</v>
      </c>
      <c r="H353" s="86" t="s">
        <v>1201</v>
      </c>
      <c r="I353" s="66" t="s">
        <v>1202</v>
      </c>
      <c r="J353" s="61" t="s">
        <v>5</v>
      </c>
      <c r="K353" s="61">
        <v>1</v>
      </c>
      <c r="L353" s="87">
        <v>43040</v>
      </c>
      <c r="M353" s="87">
        <v>43099</v>
      </c>
      <c r="N353" s="88">
        <f t="shared" si="101"/>
        <v>8.4285714285714288</v>
      </c>
      <c r="O353" s="50" t="s">
        <v>1165</v>
      </c>
      <c r="P353" s="56">
        <v>0.4</v>
      </c>
      <c r="Q353" s="50"/>
      <c r="R353" s="59">
        <f t="shared" si="102"/>
        <v>40</v>
      </c>
      <c r="S353" s="60">
        <f t="shared" si="103"/>
        <v>3.3714285714285719</v>
      </c>
      <c r="T353" s="60">
        <f t="shared" si="104"/>
        <v>3.3714285714285719</v>
      </c>
      <c r="U353" s="60">
        <f t="shared" si="105"/>
        <v>8.4285714285714288</v>
      </c>
      <c r="V353" s="61"/>
      <c r="W353" s="62" t="str">
        <f t="shared" si="106"/>
        <v>VENCIDO</v>
      </c>
      <c r="X353" s="62" t="str">
        <f t="shared" si="107"/>
        <v>VENCIDO</v>
      </c>
      <c r="Y353" s="63" t="s">
        <v>368</v>
      </c>
      <c r="Z353" s="63" t="s">
        <v>277</v>
      </c>
      <c r="AA353" s="113">
        <f t="shared" si="108"/>
        <v>1</v>
      </c>
      <c r="AB353" s="63" t="str">
        <f t="shared" si="113"/>
        <v>H9R15 - 1</v>
      </c>
      <c r="AC353" s="37">
        <f t="shared" si="109"/>
        <v>1</v>
      </c>
      <c r="AD353" s="37">
        <f t="shared" si="110"/>
        <v>1</v>
      </c>
      <c r="AE353" s="37" t="str">
        <f t="shared" si="111"/>
        <v>H9R15.</v>
      </c>
      <c r="AF353" s="37" t="str">
        <f t="shared" si="112"/>
        <v>H9R15</v>
      </c>
      <c r="AG353" s="45"/>
      <c r="AH353" s="45"/>
      <c r="AI353" s="45"/>
      <c r="AJ353" s="12"/>
      <c r="AK353" s="12"/>
      <c r="AL353" s="12"/>
      <c r="AM353" s="12"/>
      <c r="AN353" s="12"/>
      <c r="AO353" s="12"/>
      <c r="AP353" s="12"/>
    </row>
    <row r="354" spans="1:42" s="2" customFormat="1" ht="300" customHeight="1" x14ac:dyDescent="0.2">
      <c r="A354" s="50">
        <v>265</v>
      </c>
      <c r="B354" s="147">
        <v>353</v>
      </c>
      <c r="C354" s="61"/>
      <c r="D354" s="80" t="s">
        <v>1694</v>
      </c>
      <c r="E354" s="80" t="s">
        <v>27</v>
      </c>
      <c r="F354" s="66" t="s">
        <v>1477</v>
      </c>
      <c r="G354" s="86" t="s">
        <v>129</v>
      </c>
      <c r="H354" s="66" t="s">
        <v>1203</v>
      </c>
      <c r="I354" s="66" t="s">
        <v>1204</v>
      </c>
      <c r="J354" s="61" t="s">
        <v>1114</v>
      </c>
      <c r="K354" s="61">
        <v>1</v>
      </c>
      <c r="L354" s="87">
        <v>43040</v>
      </c>
      <c r="M354" s="87">
        <v>43099</v>
      </c>
      <c r="N354" s="88">
        <f t="shared" si="101"/>
        <v>8.4285714285714288</v>
      </c>
      <c r="O354" s="50" t="s">
        <v>1165</v>
      </c>
      <c r="P354" s="56">
        <v>1</v>
      </c>
      <c r="Q354" s="50"/>
      <c r="R354" s="59">
        <f t="shared" si="102"/>
        <v>100</v>
      </c>
      <c r="S354" s="60">
        <f t="shared" si="103"/>
        <v>8.4285714285714288</v>
      </c>
      <c r="T354" s="60">
        <f t="shared" si="104"/>
        <v>8.4285714285714288</v>
      </c>
      <c r="U354" s="60">
        <f t="shared" si="105"/>
        <v>8.4285714285714288</v>
      </c>
      <c r="V354" s="61"/>
      <c r="W354" s="62" t="str">
        <f t="shared" si="106"/>
        <v>CUMPLIDO</v>
      </c>
      <c r="X354" s="62" t="str">
        <f t="shared" si="107"/>
        <v>CUMPLIDO</v>
      </c>
      <c r="Y354" s="63" t="s">
        <v>368</v>
      </c>
      <c r="Z354" s="63" t="s">
        <v>278</v>
      </c>
      <c r="AA354" s="113">
        <f t="shared" si="108"/>
        <v>1</v>
      </c>
      <c r="AB354" s="63" t="str">
        <f t="shared" si="113"/>
        <v>H10R15 - 1</v>
      </c>
      <c r="AC354" s="37">
        <f t="shared" si="109"/>
        <v>5</v>
      </c>
      <c r="AD354" s="37">
        <f t="shared" si="110"/>
        <v>5</v>
      </c>
      <c r="AE354" s="37" t="str">
        <f t="shared" si="111"/>
        <v>H10R15.</v>
      </c>
      <c r="AF354" s="37" t="str">
        <f t="shared" si="112"/>
        <v>H10R15</v>
      </c>
      <c r="AG354" s="45"/>
      <c r="AH354" s="45"/>
      <c r="AI354" s="45"/>
      <c r="AJ354" s="12"/>
      <c r="AK354" s="12"/>
      <c r="AL354" s="12"/>
      <c r="AM354" s="12"/>
      <c r="AN354" s="12"/>
      <c r="AO354" s="12"/>
      <c r="AP354" s="12"/>
    </row>
    <row r="355" spans="1:42" s="2" customFormat="1" ht="300" customHeight="1" x14ac:dyDescent="0.2">
      <c r="A355" s="50">
        <v>266</v>
      </c>
      <c r="B355" s="147">
        <v>354</v>
      </c>
      <c r="C355" s="61"/>
      <c r="D355" s="80" t="s">
        <v>1694</v>
      </c>
      <c r="E355" s="80" t="s">
        <v>102</v>
      </c>
      <c r="F355" s="66" t="s">
        <v>130</v>
      </c>
      <c r="G355" s="86" t="s">
        <v>131</v>
      </c>
      <c r="H355" s="66" t="s">
        <v>1205</v>
      </c>
      <c r="I355" s="66" t="s">
        <v>1206</v>
      </c>
      <c r="J355" s="61" t="s">
        <v>1327</v>
      </c>
      <c r="K355" s="61">
        <v>1</v>
      </c>
      <c r="L355" s="87">
        <v>43040</v>
      </c>
      <c r="M355" s="87">
        <v>43099</v>
      </c>
      <c r="N355" s="88">
        <f t="shared" si="101"/>
        <v>8.4285714285714288</v>
      </c>
      <c r="O355" s="50" t="s">
        <v>1165</v>
      </c>
      <c r="P355" s="56">
        <v>1</v>
      </c>
      <c r="Q355" s="50"/>
      <c r="R355" s="59">
        <f t="shared" si="102"/>
        <v>100</v>
      </c>
      <c r="S355" s="60">
        <f t="shared" si="103"/>
        <v>8.4285714285714288</v>
      </c>
      <c r="T355" s="60">
        <f t="shared" si="104"/>
        <v>8.4285714285714288</v>
      </c>
      <c r="U355" s="60">
        <f t="shared" si="105"/>
        <v>8.4285714285714288</v>
      </c>
      <c r="V355" s="61"/>
      <c r="W355" s="62" t="str">
        <f t="shared" si="106"/>
        <v>CUMPLIDO</v>
      </c>
      <c r="X355" s="62" t="str">
        <f t="shared" si="107"/>
        <v>CUMPLIDO</v>
      </c>
      <c r="Y355" s="63" t="s">
        <v>368</v>
      </c>
      <c r="Z355" s="63" t="s">
        <v>279</v>
      </c>
      <c r="AA355" s="113">
        <f t="shared" si="108"/>
        <v>1</v>
      </c>
      <c r="AB355" s="63" t="str">
        <f t="shared" si="113"/>
        <v>H11R15 - 1</v>
      </c>
      <c r="AC355" s="37">
        <f t="shared" si="109"/>
        <v>5</v>
      </c>
      <c r="AD355" s="37">
        <f t="shared" si="110"/>
        <v>5</v>
      </c>
      <c r="AE355" s="37" t="str">
        <f t="shared" si="111"/>
        <v>H11R15.</v>
      </c>
      <c r="AF355" s="37" t="str">
        <f t="shared" si="112"/>
        <v>H11R15</v>
      </c>
      <c r="AG355" s="45"/>
      <c r="AH355" s="45"/>
      <c r="AI355" s="45"/>
      <c r="AJ355" s="12"/>
      <c r="AK355" s="12"/>
      <c r="AL355" s="12"/>
      <c r="AM355" s="12"/>
      <c r="AN355" s="12"/>
      <c r="AO355" s="12"/>
      <c r="AP355" s="12"/>
    </row>
    <row r="356" spans="1:42" s="2" customFormat="1" ht="300" customHeight="1" x14ac:dyDescent="0.2">
      <c r="A356" s="50">
        <v>267</v>
      </c>
      <c r="B356" s="147">
        <v>355</v>
      </c>
      <c r="C356" s="61"/>
      <c r="D356" s="80" t="s">
        <v>1695</v>
      </c>
      <c r="E356" s="80" t="s">
        <v>23</v>
      </c>
      <c r="F356" s="66" t="s">
        <v>132</v>
      </c>
      <c r="G356" s="86" t="s">
        <v>133</v>
      </c>
      <c r="H356" s="66" t="s">
        <v>1367</v>
      </c>
      <c r="I356" s="66" t="s">
        <v>1084</v>
      </c>
      <c r="J356" s="61" t="s">
        <v>5</v>
      </c>
      <c r="K356" s="61">
        <v>1</v>
      </c>
      <c r="L356" s="87">
        <v>43040</v>
      </c>
      <c r="M356" s="87">
        <v>43099</v>
      </c>
      <c r="N356" s="88">
        <f t="shared" si="101"/>
        <v>8.4285714285714288</v>
      </c>
      <c r="O356" s="50" t="s">
        <v>1028</v>
      </c>
      <c r="P356" s="56">
        <v>1</v>
      </c>
      <c r="Q356" s="74"/>
      <c r="R356" s="59">
        <f t="shared" si="102"/>
        <v>100</v>
      </c>
      <c r="S356" s="60">
        <f t="shared" si="103"/>
        <v>8.4285714285714288</v>
      </c>
      <c r="T356" s="60">
        <f t="shared" si="104"/>
        <v>8.4285714285714288</v>
      </c>
      <c r="U356" s="60">
        <f t="shared" si="105"/>
        <v>8.4285714285714288</v>
      </c>
      <c r="V356" s="61"/>
      <c r="W356" s="62" t="str">
        <f t="shared" si="106"/>
        <v>CUMPLIDO</v>
      </c>
      <c r="X356" s="62" t="str">
        <f t="shared" si="107"/>
        <v>CUMPLIDO</v>
      </c>
      <c r="Y356" s="63" t="s">
        <v>368</v>
      </c>
      <c r="Z356" s="63" t="s">
        <v>280</v>
      </c>
      <c r="AA356" s="113">
        <f t="shared" si="108"/>
        <v>1</v>
      </c>
      <c r="AB356" s="63" t="str">
        <f t="shared" si="113"/>
        <v>H13R15 - 1</v>
      </c>
      <c r="AC356" s="37">
        <f t="shared" si="109"/>
        <v>5</v>
      </c>
      <c r="AD356" s="37">
        <f t="shared" si="110"/>
        <v>5</v>
      </c>
      <c r="AE356" s="37" t="str">
        <f t="shared" si="111"/>
        <v>H13R15.</v>
      </c>
      <c r="AF356" s="37" t="str">
        <f t="shared" si="112"/>
        <v>H13R15</v>
      </c>
      <c r="AG356" s="45"/>
      <c r="AH356" s="45"/>
      <c r="AI356" s="45"/>
      <c r="AJ356" s="12"/>
      <c r="AK356" s="12"/>
      <c r="AL356" s="12"/>
      <c r="AM356" s="12"/>
      <c r="AN356" s="12"/>
      <c r="AO356" s="12"/>
      <c r="AP356" s="12"/>
    </row>
    <row r="357" spans="1:42" s="2" customFormat="1" ht="300" customHeight="1" x14ac:dyDescent="0.2">
      <c r="A357" s="50">
        <v>268</v>
      </c>
      <c r="B357" s="147">
        <v>356</v>
      </c>
      <c r="C357" s="61"/>
      <c r="D357" s="80" t="s">
        <v>1695</v>
      </c>
      <c r="E357" s="80" t="s">
        <v>23</v>
      </c>
      <c r="F357" s="66" t="s">
        <v>1775</v>
      </c>
      <c r="G357" s="86" t="s">
        <v>579</v>
      </c>
      <c r="H357" s="86" t="s">
        <v>1772</v>
      </c>
      <c r="I357" s="66" t="s">
        <v>1095</v>
      </c>
      <c r="J357" s="61" t="s">
        <v>4</v>
      </c>
      <c r="K357" s="61">
        <v>1</v>
      </c>
      <c r="L357" s="87">
        <v>43040</v>
      </c>
      <c r="M357" s="87">
        <v>43099</v>
      </c>
      <c r="N357" s="88">
        <f t="shared" ref="N357:N404" si="114">(+M357-L357)/7</f>
        <v>8.4285714285714288</v>
      </c>
      <c r="O357" s="50" t="s">
        <v>1285</v>
      </c>
      <c r="P357" s="56">
        <v>1</v>
      </c>
      <c r="Q357" s="73" t="s">
        <v>2001</v>
      </c>
      <c r="R357" s="59">
        <f t="shared" si="102"/>
        <v>100</v>
      </c>
      <c r="S357" s="60">
        <f t="shared" si="103"/>
        <v>8.4285714285714288</v>
      </c>
      <c r="T357" s="60">
        <f t="shared" si="104"/>
        <v>8.4285714285714288</v>
      </c>
      <c r="U357" s="60">
        <f t="shared" si="105"/>
        <v>8.4285714285714288</v>
      </c>
      <c r="V357" s="61"/>
      <c r="W357" s="62" t="str">
        <f t="shared" si="106"/>
        <v>CUMPLIDO</v>
      </c>
      <c r="X357" s="62" t="str">
        <f t="shared" si="107"/>
        <v>CUMPLIDO</v>
      </c>
      <c r="Y357" s="63" t="s">
        <v>368</v>
      </c>
      <c r="Z357" s="63" t="s">
        <v>281</v>
      </c>
      <c r="AA357" s="113">
        <f t="shared" si="108"/>
        <v>1</v>
      </c>
      <c r="AB357" s="63" t="str">
        <f t="shared" si="113"/>
        <v>H14R15 - 1</v>
      </c>
      <c r="AC357" s="37">
        <f t="shared" si="109"/>
        <v>5</v>
      </c>
      <c r="AD357" s="37">
        <f t="shared" si="110"/>
        <v>5</v>
      </c>
      <c r="AE357" s="37" t="str">
        <f t="shared" si="111"/>
        <v>H14R15.</v>
      </c>
      <c r="AF357" s="37" t="str">
        <f t="shared" si="112"/>
        <v>H14R15</v>
      </c>
      <c r="AG357" s="45"/>
      <c r="AH357" s="45"/>
      <c r="AI357" s="45"/>
      <c r="AJ357" s="12"/>
      <c r="AK357" s="12"/>
      <c r="AL357" s="12"/>
      <c r="AM357" s="12"/>
      <c r="AN357" s="12"/>
      <c r="AO357" s="12"/>
      <c r="AP357" s="12"/>
    </row>
    <row r="358" spans="1:42" s="2" customFormat="1" ht="300" customHeight="1" x14ac:dyDescent="0.2">
      <c r="A358" s="50">
        <v>269</v>
      </c>
      <c r="B358" s="147">
        <v>357</v>
      </c>
      <c r="C358" s="61"/>
      <c r="D358" s="80" t="s">
        <v>1694</v>
      </c>
      <c r="E358" s="102" t="s">
        <v>102</v>
      </c>
      <c r="F358" s="86" t="s">
        <v>1478</v>
      </c>
      <c r="G358" s="86" t="s">
        <v>134</v>
      </c>
      <c r="H358" s="86" t="s">
        <v>1096</v>
      </c>
      <c r="I358" s="86" t="s">
        <v>1097</v>
      </c>
      <c r="J358" s="61" t="s">
        <v>1098</v>
      </c>
      <c r="K358" s="61">
        <v>1</v>
      </c>
      <c r="L358" s="87">
        <v>43040</v>
      </c>
      <c r="M358" s="87">
        <v>43099</v>
      </c>
      <c r="N358" s="88">
        <f t="shared" si="114"/>
        <v>8.4285714285714288</v>
      </c>
      <c r="O358" s="50" t="s">
        <v>1028</v>
      </c>
      <c r="P358" s="56">
        <v>1</v>
      </c>
      <c r="Q358" s="50"/>
      <c r="R358" s="59">
        <f t="shared" si="102"/>
        <v>100</v>
      </c>
      <c r="S358" s="60">
        <f t="shared" si="103"/>
        <v>8.4285714285714288</v>
      </c>
      <c r="T358" s="60">
        <f t="shared" si="104"/>
        <v>8.4285714285714288</v>
      </c>
      <c r="U358" s="60">
        <f t="shared" si="105"/>
        <v>8.4285714285714288</v>
      </c>
      <c r="V358" s="61"/>
      <c r="W358" s="62" t="str">
        <f t="shared" si="106"/>
        <v>CUMPLIDO</v>
      </c>
      <c r="X358" s="62" t="str">
        <f t="shared" si="107"/>
        <v>CUMPLIDO</v>
      </c>
      <c r="Y358" s="63" t="s">
        <v>368</v>
      </c>
      <c r="Z358" s="63" t="s">
        <v>282</v>
      </c>
      <c r="AA358" s="113">
        <f t="shared" si="108"/>
        <v>1</v>
      </c>
      <c r="AB358" s="63" t="str">
        <f t="shared" si="113"/>
        <v>H15R15 - 1</v>
      </c>
      <c r="AC358" s="37">
        <f t="shared" si="109"/>
        <v>5</v>
      </c>
      <c r="AD358" s="37">
        <f t="shared" si="110"/>
        <v>5</v>
      </c>
      <c r="AE358" s="37" t="str">
        <f t="shared" si="111"/>
        <v>H15R15.</v>
      </c>
      <c r="AF358" s="37" t="str">
        <f t="shared" si="112"/>
        <v>H15R15</v>
      </c>
      <c r="AG358" s="45"/>
      <c r="AH358" s="45"/>
      <c r="AI358" s="45"/>
      <c r="AJ358" s="12"/>
      <c r="AK358" s="12"/>
      <c r="AL358" s="12"/>
      <c r="AM358" s="12"/>
      <c r="AN358" s="12"/>
      <c r="AO358" s="12"/>
      <c r="AP358" s="12"/>
    </row>
    <row r="359" spans="1:42" s="2" customFormat="1" ht="300" customHeight="1" x14ac:dyDescent="0.2">
      <c r="A359" s="50">
        <v>270</v>
      </c>
      <c r="B359" s="147">
        <v>358</v>
      </c>
      <c r="C359" s="61"/>
      <c r="D359" s="80" t="s">
        <v>1694</v>
      </c>
      <c r="E359" s="80" t="s">
        <v>14</v>
      </c>
      <c r="F359" s="86" t="s">
        <v>1479</v>
      </c>
      <c r="G359" s="86" t="s">
        <v>134</v>
      </c>
      <c r="H359" s="73" t="s">
        <v>1181</v>
      </c>
      <c r="I359" s="73" t="s">
        <v>586</v>
      </c>
      <c r="J359" s="99" t="s">
        <v>46</v>
      </c>
      <c r="K359" s="99">
        <v>3</v>
      </c>
      <c r="L359" s="81">
        <v>43040</v>
      </c>
      <c r="M359" s="81">
        <v>43342</v>
      </c>
      <c r="N359" s="88">
        <f t="shared" si="114"/>
        <v>43.142857142857146</v>
      </c>
      <c r="O359" s="50" t="s">
        <v>13</v>
      </c>
      <c r="P359" s="79">
        <v>1.79</v>
      </c>
      <c r="Q359" s="50"/>
      <c r="R359" s="59">
        <f t="shared" si="102"/>
        <v>59.666666666666671</v>
      </c>
      <c r="S359" s="60">
        <f t="shared" si="103"/>
        <v>25.741904761904767</v>
      </c>
      <c r="T359" s="60">
        <f t="shared" si="104"/>
        <v>25.741904761904767</v>
      </c>
      <c r="U359" s="60">
        <f t="shared" si="105"/>
        <v>43.142857142857146</v>
      </c>
      <c r="V359" s="61"/>
      <c r="W359" s="62" t="str">
        <f t="shared" si="106"/>
        <v>VENCIDO</v>
      </c>
      <c r="X359" s="62" t="str">
        <f t="shared" si="107"/>
        <v>VENCIDO</v>
      </c>
      <c r="Y359" s="63" t="s">
        <v>368</v>
      </c>
      <c r="Z359" s="63" t="s">
        <v>283</v>
      </c>
      <c r="AA359" s="113">
        <f t="shared" si="108"/>
        <v>1</v>
      </c>
      <c r="AB359" s="63" t="str">
        <f t="shared" si="113"/>
        <v>H16R15 - 1</v>
      </c>
      <c r="AC359" s="37">
        <f t="shared" si="109"/>
        <v>1</v>
      </c>
      <c r="AD359" s="37">
        <f t="shared" si="110"/>
        <v>1</v>
      </c>
      <c r="AE359" s="37" t="str">
        <f t="shared" si="111"/>
        <v>H16R15.</v>
      </c>
      <c r="AF359" s="37" t="str">
        <f t="shared" si="112"/>
        <v>H16R15</v>
      </c>
      <c r="AG359" s="45"/>
      <c r="AH359" s="45"/>
      <c r="AI359" s="45"/>
      <c r="AJ359" s="12"/>
      <c r="AK359" s="12"/>
      <c r="AL359" s="12"/>
      <c r="AM359" s="12"/>
      <c r="AN359" s="12"/>
      <c r="AO359" s="12"/>
      <c r="AP359" s="12"/>
    </row>
    <row r="360" spans="1:42" s="2" customFormat="1" ht="300" customHeight="1" x14ac:dyDescent="0.2">
      <c r="A360" s="50">
        <v>271</v>
      </c>
      <c r="B360" s="147">
        <v>359</v>
      </c>
      <c r="C360" s="61"/>
      <c r="D360" s="80" t="s">
        <v>1695</v>
      </c>
      <c r="E360" s="80" t="s">
        <v>23</v>
      </c>
      <c r="F360" s="86" t="s">
        <v>1480</v>
      </c>
      <c r="G360" s="86" t="s">
        <v>135</v>
      </c>
      <c r="H360" s="66" t="s">
        <v>1099</v>
      </c>
      <c r="I360" s="66" t="s">
        <v>1100</v>
      </c>
      <c r="J360" s="61" t="s">
        <v>1101</v>
      </c>
      <c r="K360" s="61">
        <v>1</v>
      </c>
      <c r="L360" s="87">
        <v>43040</v>
      </c>
      <c r="M360" s="87">
        <v>43099</v>
      </c>
      <c r="N360" s="88">
        <f t="shared" si="114"/>
        <v>8.4285714285714288</v>
      </c>
      <c r="O360" s="50" t="s">
        <v>1028</v>
      </c>
      <c r="P360" s="56">
        <v>1</v>
      </c>
      <c r="Q360" s="50"/>
      <c r="R360" s="59">
        <f t="shared" si="102"/>
        <v>100</v>
      </c>
      <c r="S360" s="60">
        <f t="shared" si="103"/>
        <v>8.4285714285714288</v>
      </c>
      <c r="T360" s="60">
        <f t="shared" si="104"/>
        <v>8.4285714285714288</v>
      </c>
      <c r="U360" s="60">
        <f t="shared" si="105"/>
        <v>8.4285714285714288</v>
      </c>
      <c r="V360" s="61"/>
      <c r="W360" s="62" t="str">
        <f t="shared" si="106"/>
        <v>CUMPLIDO</v>
      </c>
      <c r="X360" s="62" t="str">
        <f t="shared" si="107"/>
        <v>CUMPLIDO</v>
      </c>
      <c r="Y360" s="63" t="s">
        <v>368</v>
      </c>
      <c r="Z360" s="63" t="s">
        <v>284</v>
      </c>
      <c r="AA360" s="113">
        <f t="shared" si="108"/>
        <v>1</v>
      </c>
      <c r="AB360" s="63" t="str">
        <f t="shared" si="113"/>
        <v>H17R15 - 1</v>
      </c>
      <c r="AC360" s="37">
        <f t="shared" si="109"/>
        <v>5</v>
      </c>
      <c r="AD360" s="37">
        <f t="shared" si="110"/>
        <v>5</v>
      </c>
      <c r="AE360" s="37" t="str">
        <f t="shared" si="111"/>
        <v>H17R15.</v>
      </c>
      <c r="AF360" s="37" t="str">
        <f t="shared" si="112"/>
        <v>H17R15</v>
      </c>
      <c r="AG360" s="45"/>
      <c r="AH360" s="45"/>
      <c r="AI360" s="45"/>
      <c r="AJ360" s="12"/>
      <c r="AK360" s="12"/>
      <c r="AL360" s="12"/>
      <c r="AM360" s="12"/>
      <c r="AN360" s="12"/>
      <c r="AO360" s="12"/>
      <c r="AP360" s="12"/>
    </row>
    <row r="361" spans="1:42" s="2" customFormat="1" ht="300" customHeight="1" x14ac:dyDescent="0.2">
      <c r="A361" s="50">
        <v>272</v>
      </c>
      <c r="B361" s="147">
        <v>360</v>
      </c>
      <c r="C361" s="61"/>
      <c r="D361" s="80" t="s">
        <v>1719</v>
      </c>
      <c r="E361" s="80" t="s">
        <v>102</v>
      </c>
      <c r="F361" s="86" t="s">
        <v>136</v>
      </c>
      <c r="G361" s="86" t="s">
        <v>134</v>
      </c>
      <c r="H361" s="66" t="s">
        <v>1102</v>
      </c>
      <c r="I361" s="66" t="s">
        <v>1103</v>
      </c>
      <c r="J361" s="61" t="s">
        <v>1104</v>
      </c>
      <c r="K361" s="61">
        <v>2</v>
      </c>
      <c r="L361" s="87">
        <v>43040</v>
      </c>
      <c r="M361" s="87">
        <v>43099</v>
      </c>
      <c r="N361" s="88">
        <f t="shared" si="114"/>
        <v>8.4285714285714288</v>
      </c>
      <c r="O361" s="50" t="s">
        <v>1028</v>
      </c>
      <c r="P361" s="56">
        <v>2</v>
      </c>
      <c r="Q361" s="50"/>
      <c r="R361" s="59">
        <f t="shared" si="102"/>
        <v>100</v>
      </c>
      <c r="S361" s="60">
        <f t="shared" si="103"/>
        <v>8.4285714285714288</v>
      </c>
      <c r="T361" s="60">
        <f t="shared" si="104"/>
        <v>8.4285714285714288</v>
      </c>
      <c r="U361" s="60">
        <f t="shared" si="105"/>
        <v>8.4285714285714288</v>
      </c>
      <c r="V361" s="61"/>
      <c r="W361" s="62" t="str">
        <f t="shared" si="106"/>
        <v>CUMPLIDO</v>
      </c>
      <c r="X361" s="62" t="str">
        <f t="shared" si="107"/>
        <v>CUMPLIDO</v>
      </c>
      <c r="Y361" s="63" t="s">
        <v>368</v>
      </c>
      <c r="Z361" s="63" t="s">
        <v>285</v>
      </c>
      <c r="AA361" s="113">
        <f t="shared" si="108"/>
        <v>1</v>
      </c>
      <c r="AB361" s="63" t="str">
        <f t="shared" si="113"/>
        <v>H18R15 - 1</v>
      </c>
      <c r="AC361" s="37">
        <f t="shared" si="109"/>
        <v>5</v>
      </c>
      <c r="AD361" s="37">
        <f t="shared" si="110"/>
        <v>5</v>
      </c>
      <c r="AE361" s="37" t="str">
        <f t="shared" si="111"/>
        <v>H18R15.</v>
      </c>
      <c r="AF361" s="37" t="str">
        <f t="shared" si="112"/>
        <v>H18R15</v>
      </c>
      <c r="AG361" s="45"/>
      <c r="AH361" s="45"/>
      <c r="AI361" s="45"/>
      <c r="AJ361" s="12"/>
      <c r="AK361" s="12"/>
      <c r="AL361" s="12"/>
      <c r="AM361" s="12"/>
      <c r="AN361" s="12"/>
      <c r="AO361" s="12"/>
      <c r="AP361" s="12"/>
    </row>
    <row r="362" spans="1:42" s="2" customFormat="1" ht="300" customHeight="1" x14ac:dyDescent="0.2">
      <c r="A362" s="50">
        <v>273</v>
      </c>
      <c r="B362" s="147">
        <v>361</v>
      </c>
      <c r="C362" s="61"/>
      <c r="D362" s="80" t="s">
        <v>1719</v>
      </c>
      <c r="E362" s="80" t="s">
        <v>102</v>
      </c>
      <c r="F362" s="86" t="s">
        <v>1663</v>
      </c>
      <c r="G362" s="86" t="s">
        <v>137</v>
      </c>
      <c r="H362" s="66" t="s">
        <v>1102</v>
      </c>
      <c r="I362" s="66" t="s">
        <v>1105</v>
      </c>
      <c r="J362" s="61" t="s">
        <v>1104</v>
      </c>
      <c r="K362" s="61">
        <v>2</v>
      </c>
      <c r="L362" s="87">
        <v>43040</v>
      </c>
      <c r="M362" s="87">
        <v>43099</v>
      </c>
      <c r="N362" s="88">
        <f t="shared" si="114"/>
        <v>8.4285714285714288</v>
      </c>
      <c r="O362" s="50" t="s">
        <v>1028</v>
      </c>
      <c r="P362" s="56">
        <v>2</v>
      </c>
      <c r="Q362" s="50"/>
      <c r="R362" s="59">
        <f t="shared" si="102"/>
        <v>100</v>
      </c>
      <c r="S362" s="60">
        <f t="shared" si="103"/>
        <v>8.4285714285714288</v>
      </c>
      <c r="T362" s="60">
        <f t="shared" si="104"/>
        <v>8.4285714285714288</v>
      </c>
      <c r="U362" s="60">
        <f t="shared" si="105"/>
        <v>8.4285714285714288</v>
      </c>
      <c r="V362" s="61"/>
      <c r="W362" s="62" t="str">
        <f t="shared" si="106"/>
        <v>CUMPLIDO</v>
      </c>
      <c r="X362" s="62" t="str">
        <f t="shared" si="107"/>
        <v>CUMPLIDO</v>
      </c>
      <c r="Y362" s="63" t="s">
        <v>368</v>
      </c>
      <c r="Z362" s="63" t="s">
        <v>286</v>
      </c>
      <c r="AA362" s="113">
        <f t="shared" si="108"/>
        <v>1</v>
      </c>
      <c r="AB362" s="63" t="str">
        <f t="shared" si="113"/>
        <v>H19R15 - 1</v>
      </c>
      <c r="AC362" s="37">
        <f t="shared" si="109"/>
        <v>5</v>
      </c>
      <c r="AD362" s="37">
        <f t="shared" si="110"/>
        <v>5</v>
      </c>
      <c r="AE362" s="37" t="str">
        <f t="shared" si="111"/>
        <v>H19R15.</v>
      </c>
      <c r="AF362" s="37" t="str">
        <f t="shared" si="112"/>
        <v>H19R15</v>
      </c>
      <c r="AG362" s="45"/>
      <c r="AH362" s="45"/>
      <c r="AI362" s="45"/>
      <c r="AJ362" s="12"/>
      <c r="AK362" s="12"/>
      <c r="AL362" s="12"/>
      <c r="AM362" s="12"/>
      <c r="AN362" s="12"/>
      <c r="AO362" s="12"/>
      <c r="AP362" s="12"/>
    </row>
    <row r="363" spans="1:42" s="2" customFormat="1" ht="300" customHeight="1" x14ac:dyDescent="0.2">
      <c r="A363" s="50">
        <v>274</v>
      </c>
      <c r="B363" s="147">
        <v>362</v>
      </c>
      <c r="C363" s="61"/>
      <c r="D363" s="80" t="s">
        <v>1695</v>
      </c>
      <c r="E363" s="80" t="s">
        <v>23</v>
      </c>
      <c r="F363" s="86" t="s">
        <v>931</v>
      </c>
      <c r="G363" s="86" t="s">
        <v>138</v>
      </c>
      <c r="H363" s="66" t="s">
        <v>932</v>
      </c>
      <c r="I363" s="66" t="s">
        <v>933</v>
      </c>
      <c r="J363" s="61" t="s">
        <v>934</v>
      </c>
      <c r="K363" s="61">
        <v>2</v>
      </c>
      <c r="L363" s="87">
        <v>43040</v>
      </c>
      <c r="M363" s="87">
        <v>43403</v>
      </c>
      <c r="N363" s="88">
        <f t="shared" si="114"/>
        <v>51.857142857142854</v>
      </c>
      <c r="O363" s="50" t="s">
        <v>843</v>
      </c>
      <c r="P363" s="56">
        <v>0.65</v>
      </c>
      <c r="Q363" s="50"/>
      <c r="R363" s="59">
        <f t="shared" si="102"/>
        <v>32.5</v>
      </c>
      <c r="S363" s="60">
        <f t="shared" si="103"/>
        <v>16.853571428571428</v>
      </c>
      <c r="T363" s="60">
        <f t="shared" si="104"/>
        <v>16.853571428571428</v>
      </c>
      <c r="U363" s="60">
        <f t="shared" si="105"/>
        <v>51.857142857142854</v>
      </c>
      <c r="V363" s="61"/>
      <c r="W363" s="62" t="str">
        <f t="shared" si="106"/>
        <v>VENCIDO</v>
      </c>
      <c r="X363" s="62" t="str">
        <f t="shared" si="107"/>
        <v>VENCIDO</v>
      </c>
      <c r="Y363" s="63" t="s">
        <v>368</v>
      </c>
      <c r="Z363" s="63" t="s">
        <v>287</v>
      </c>
      <c r="AA363" s="113">
        <f t="shared" si="108"/>
        <v>1</v>
      </c>
      <c r="AB363" s="63" t="str">
        <f t="shared" si="113"/>
        <v>H20R15 - 1</v>
      </c>
      <c r="AC363" s="37">
        <f t="shared" si="109"/>
        <v>1</v>
      </c>
      <c r="AD363" s="37">
        <f t="shared" si="110"/>
        <v>1</v>
      </c>
      <c r="AE363" s="37" t="str">
        <f t="shared" si="111"/>
        <v>H20R15.</v>
      </c>
      <c r="AF363" s="37" t="str">
        <f t="shared" si="112"/>
        <v>H20R15</v>
      </c>
      <c r="AG363" s="45"/>
      <c r="AH363" s="45"/>
      <c r="AI363" s="45"/>
      <c r="AJ363" s="12"/>
      <c r="AK363" s="12"/>
      <c r="AL363" s="12"/>
      <c r="AM363" s="12"/>
      <c r="AN363" s="12"/>
      <c r="AO363" s="12"/>
      <c r="AP363" s="12"/>
    </row>
    <row r="364" spans="1:42" s="2" customFormat="1" ht="300" customHeight="1" x14ac:dyDescent="0.2">
      <c r="A364" s="50">
        <v>275</v>
      </c>
      <c r="B364" s="147">
        <v>363</v>
      </c>
      <c r="C364" s="61"/>
      <c r="D364" s="80" t="s">
        <v>1695</v>
      </c>
      <c r="E364" s="80" t="s">
        <v>30</v>
      </c>
      <c r="F364" s="86" t="s">
        <v>938</v>
      </c>
      <c r="G364" s="86" t="s">
        <v>139</v>
      </c>
      <c r="H364" s="66" t="s">
        <v>935</v>
      </c>
      <c r="I364" s="66" t="s">
        <v>936</v>
      </c>
      <c r="J364" s="61" t="s">
        <v>937</v>
      </c>
      <c r="K364" s="61">
        <v>2</v>
      </c>
      <c r="L364" s="87">
        <v>43040</v>
      </c>
      <c r="M364" s="87">
        <v>43403</v>
      </c>
      <c r="N364" s="88">
        <f t="shared" si="114"/>
        <v>51.857142857142854</v>
      </c>
      <c r="O364" s="50" t="s">
        <v>843</v>
      </c>
      <c r="P364" s="56">
        <v>0</v>
      </c>
      <c r="Q364" s="50"/>
      <c r="R364" s="59">
        <f t="shared" si="102"/>
        <v>0</v>
      </c>
      <c r="S364" s="60">
        <f t="shared" si="103"/>
        <v>0</v>
      </c>
      <c r="T364" s="60">
        <f t="shared" si="104"/>
        <v>0</v>
      </c>
      <c r="U364" s="60">
        <f t="shared" si="105"/>
        <v>51.857142857142854</v>
      </c>
      <c r="V364" s="61"/>
      <c r="W364" s="62" t="str">
        <f t="shared" si="106"/>
        <v>VENCIDO</v>
      </c>
      <c r="X364" s="62" t="str">
        <f t="shared" si="107"/>
        <v>VENCIDO</v>
      </c>
      <c r="Y364" s="63" t="s">
        <v>368</v>
      </c>
      <c r="Z364" s="63" t="s">
        <v>288</v>
      </c>
      <c r="AA364" s="113">
        <f t="shared" si="108"/>
        <v>1</v>
      </c>
      <c r="AB364" s="63" t="str">
        <f t="shared" si="113"/>
        <v>H21R15 - 1</v>
      </c>
      <c r="AC364" s="37">
        <f t="shared" si="109"/>
        <v>1</v>
      </c>
      <c r="AD364" s="37">
        <f t="shared" si="110"/>
        <v>1</v>
      </c>
      <c r="AE364" s="37" t="str">
        <f t="shared" si="111"/>
        <v>H21R15.</v>
      </c>
      <c r="AF364" s="37" t="str">
        <f t="shared" si="112"/>
        <v>H21R15</v>
      </c>
      <c r="AG364" s="45"/>
      <c r="AH364" s="45"/>
      <c r="AI364" s="45"/>
      <c r="AJ364" s="12"/>
      <c r="AK364" s="12"/>
      <c r="AL364" s="12"/>
      <c r="AM364" s="12"/>
      <c r="AN364" s="12"/>
      <c r="AO364" s="12"/>
      <c r="AP364" s="12"/>
    </row>
    <row r="365" spans="1:42" s="2" customFormat="1" ht="300" customHeight="1" x14ac:dyDescent="0.2">
      <c r="A365" s="50">
        <v>276</v>
      </c>
      <c r="B365" s="147">
        <v>364</v>
      </c>
      <c r="C365" s="61"/>
      <c r="D365" s="80" t="s">
        <v>1694</v>
      </c>
      <c r="E365" s="80" t="s">
        <v>23</v>
      </c>
      <c r="F365" s="86" t="s">
        <v>1664</v>
      </c>
      <c r="G365" s="86" t="s">
        <v>140</v>
      </c>
      <c r="H365" s="73" t="s">
        <v>601</v>
      </c>
      <c r="I365" s="73" t="s">
        <v>602</v>
      </c>
      <c r="J365" s="99" t="s">
        <v>5</v>
      </c>
      <c r="K365" s="99">
        <v>1</v>
      </c>
      <c r="L365" s="81">
        <v>43040</v>
      </c>
      <c r="M365" s="81">
        <v>43099</v>
      </c>
      <c r="N365" s="88">
        <f t="shared" si="114"/>
        <v>8.4285714285714288</v>
      </c>
      <c r="O365" s="50" t="s">
        <v>13</v>
      </c>
      <c r="P365" s="50">
        <v>1</v>
      </c>
      <c r="Q365" s="50"/>
      <c r="R365" s="59">
        <f t="shared" si="102"/>
        <v>100</v>
      </c>
      <c r="S365" s="60">
        <f t="shared" si="103"/>
        <v>8.4285714285714288</v>
      </c>
      <c r="T365" s="60">
        <f t="shared" si="104"/>
        <v>8.4285714285714288</v>
      </c>
      <c r="U365" s="60">
        <f t="shared" si="105"/>
        <v>8.4285714285714288</v>
      </c>
      <c r="V365" s="61"/>
      <c r="W365" s="62" t="str">
        <f t="shared" si="106"/>
        <v>CUMPLIDO</v>
      </c>
      <c r="X365" s="62" t="str">
        <f t="shared" si="107"/>
        <v>CUMPLIDO</v>
      </c>
      <c r="Y365" s="63" t="s">
        <v>368</v>
      </c>
      <c r="Z365" s="63" t="s">
        <v>289</v>
      </c>
      <c r="AA365" s="113">
        <f t="shared" si="108"/>
        <v>1</v>
      </c>
      <c r="AB365" s="63" t="str">
        <f t="shared" si="113"/>
        <v xml:space="preserve">
H22R15 - 1</v>
      </c>
      <c r="AC365" s="37">
        <f t="shared" si="109"/>
        <v>5</v>
      </c>
      <c r="AD365" s="37">
        <f t="shared" si="110"/>
        <v>5</v>
      </c>
      <c r="AE365" s="37" t="str">
        <f t="shared" si="111"/>
        <v xml:space="preserve">
H22R15.</v>
      </c>
      <c r="AF365" s="37" t="str">
        <f t="shared" si="112"/>
        <v xml:space="preserve">
H22R15</v>
      </c>
      <c r="AG365" s="45"/>
      <c r="AH365" s="45"/>
      <c r="AI365" s="45"/>
      <c r="AJ365" s="12"/>
      <c r="AK365" s="12"/>
      <c r="AL365" s="12"/>
      <c r="AM365" s="12"/>
      <c r="AN365" s="12"/>
      <c r="AO365" s="12"/>
      <c r="AP365" s="12"/>
    </row>
    <row r="366" spans="1:42" s="2" customFormat="1" ht="300" customHeight="1" x14ac:dyDescent="0.2">
      <c r="A366" s="50">
        <v>277</v>
      </c>
      <c r="B366" s="147">
        <v>365</v>
      </c>
      <c r="C366" s="61"/>
      <c r="D366" s="80" t="s">
        <v>1694</v>
      </c>
      <c r="E366" s="80" t="s">
        <v>24</v>
      </c>
      <c r="F366" s="86" t="s">
        <v>939</v>
      </c>
      <c r="G366" s="86" t="s">
        <v>1710</v>
      </c>
      <c r="H366" s="66" t="s">
        <v>940</v>
      </c>
      <c r="I366" s="86" t="s">
        <v>941</v>
      </c>
      <c r="J366" s="89" t="s">
        <v>942</v>
      </c>
      <c r="K366" s="61">
        <v>3</v>
      </c>
      <c r="L366" s="87">
        <v>43040</v>
      </c>
      <c r="M366" s="87">
        <v>43403</v>
      </c>
      <c r="N366" s="88">
        <f t="shared" si="114"/>
        <v>51.857142857142854</v>
      </c>
      <c r="O366" s="50" t="s">
        <v>843</v>
      </c>
      <c r="P366" s="56">
        <v>0</v>
      </c>
      <c r="Q366" s="50"/>
      <c r="R366" s="59">
        <f t="shared" si="102"/>
        <v>0</v>
      </c>
      <c r="S366" s="60">
        <f t="shared" si="103"/>
        <v>0</v>
      </c>
      <c r="T366" s="60">
        <f t="shared" si="104"/>
        <v>0</v>
      </c>
      <c r="U366" s="60">
        <f t="shared" si="105"/>
        <v>51.857142857142854</v>
      </c>
      <c r="V366" s="61"/>
      <c r="W366" s="62" t="str">
        <f t="shared" si="106"/>
        <v>VENCIDO</v>
      </c>
      <c r="X366" s="62" t="str">
        <f t="shared" si="107"/>
        <v>VENCIDO</v>
      </c>
      <c r="Y366" s="63" t="s">
        <v>368</v>
      </c>
      <c r="Z366" s="63" t="s">
        <v>290</v>
      </c>
      <c r="AA366" s="113">
        <f t="shared" si="108"/>
        <v>1</v>
      </c>
      <c r="AB366" s="63" t="str">
        <f t="shared" si="113"/>
        <v>H23R15 - 1</v>
      </c>
      <c r="AC366" s="37">
        <f t="shared" si="109"/>
        <v>1</v>
      </c>
      <c r="AD366" s="37">
        <f t="shared" si="110"/>
        <v>1</v>
      </c>
      <c r="AE366" s="37" t="str">
        <f t="shared" si="111"/>
        <v>H23R15.</v>
      </c>
      <c r="AF366" s="37" t="str">
        <f t="shared" si="112"/>
        <v>H23R15</v>
      </c>
      <c r="AG366" s="45"/>
      <c r="AH366" s="45"/>
      <c r="AI366" s="45"/>
      <c r="AJ366" s="12"/>
      <c r="AK366" s="12"/>
      <c r="AL366" s="12"/>
      <c r="AM366" s="12"/>
      <c r="AN366" s="12"/>
      <c r="AO366" s="12"/>
      <c r="AP366" s="12"/>
    </row>
    <row r="367" spans="1:42" s="2" customFormat="1" ht="300" customHeight="1" x14ac:dyDescent="0.2">
      <c r="A367" s="50">
        <v>278</v>
      </c>
      <c r="B367" s="147">
        <v>366</v>
      </c>
      <c r="C367" s="61"/>
      <c r="D367" s="80" t="s">
        <v>1700</v>
      </c>
      <c r="E367" s="80" t="s">
        <v>24</v>
      </c>
      <c r="F367" s="86" t="s">
        <v>952</v>
      </c>
      <c r="G367" s="86" t="s">
        <v>951</v>
      </c>
      <c r="H367" s="66" t="s">
        <v>943</v>
      </c>
      <c r="I367" s="86" t="s">
        <v>1328</v>
      </c>
      <c r="J367" s="89" t="s">
        <v>942</v>
      </c>
      <c r="K367" s="61">
        <v>3</v>
      </c>
      <c r="L367" s="87">
        <v>43040</v>
      </c>
      <c r="M367" s="87">
        <v>43403</v>
      </c>
      <c r="N367" s="88">
        <f t="shared" si="114"/>
        <v>51.857142857142854</v>
      </c>
      <c r="O367" s="50" t="s">
        <v>843</v>
      </c>
      <c r="P367" s="56">
        <v>0</v>
      </c>
      <c r="Q367" s="50"/>
      <c r="R367" s="59">
        <f t="shared" si="102"/>
        <v>0</v>
      </c>
      <c r="S367" s="60">
        <f t="shared" si="103"/>
        <v>0</v>
      </c>
      <c r="T367" s="60">
        <f t="shared" si="104"/>
        <v>0</v>
      </c>
      <c r="U367" s="60">
        <f t="shared" si="105"/>
        <v>51.857142857142854</v>
      </c>
      <c r="V367" s="61"/>
      <c r="W367" s="62" t="str">
        <f t="shared" si="106"/>
        <v>VENCIDO</v>
      </c>
      <c r="X367" s="62" t="str">
        <f t="shared" si="107"/>
        <v>VENCIDO</v>
      </c>
      <c r="Y367" s="63" t="s">
        <v>368</v>
      </c>
      <c r="Z367" s="63" t="s">
        <v>291</v>
      </c>
      <c r="AA367" s="113">
        <f t="shared" si="108"/>
        <v>1</v>
      </c>
      <c r="AB367" s="63" t="str">
        <f t="shared" si="113"/>
        <v>H24R15 - 1</v>
      </c>
      <c r="AC367" s="37">
        <f t="shared" si="109"/>
        <v>1</v>
      </c>
      <c r="AD367" s="37">
        <f t="shared" si="110"/>
        <v>1</v>
      </c>
      <c r="AE367" s="37" t="str">
        <f t="shared" si="111"/>
        <v>H24R15.</v>
      </c>
      <c r="AF367" s="37" t="str">
        <f t="shared" si="112"/>
        <v>H24R15</v>
      </c>
      <c r="AG367" s="45"/>
      <c r="AH367" s="45"/>
      <c r="AI367" s="45"/>
      <c r="AJ367" s="12"/>
      <c r="AK367" s="12"/>
      <c r="AL367" s="12"/>
      <c r="AM367" s="12"/>
      <c r="AN367" s="12"/>
      <c r="AO367" s="12"/>
      <c r="AP367" s="12"/>
    </row>
    <row r="368" spans="1:42" s="2" customFormat="1" ht="300" customHeight="1" x14ac:dyDescent="0.2">
      <c r="A368" s="50">
        <v>279</v>
      </c>
      <c r="B368" s="147">
        <v>367</v>
      </c>
      <c r="C368" s="61"/>
      <c r="D368" s="80" t="s">
        <v>1723</v>
      </c>
      <c r="E368" s="80" t="s">
        <v>24</v>
      </c>
      <c r="F368" s="86" t="s">
        <v>953</v>
      </c>
      <c r="G368" s="86" t="s">
        <v>954</v>
      </c>
      <c r="H368" s="66" t="s">
        <v>944</v>
      </c>
      <c r="I368" s="86" t="s">
        <v>945</v>
      </c>
      <c r="J368" s="89" t="s">
        <v>5</v>
      </c>
      <c r="K368" s="61">
        <v>1</v>
      </c>
      <c r="L368" s="87">
        <v>43040</v>
      </c>
      <c r="M368" s="87">
        <v>43403</v>
      </c>
      <c r="N368" s="88">
        <f t="shared" si="114"/>
        <v>51.857142857142854</v>
      </c>
      <c r="O368" s="50" t="s">
        <v>843</v>
      </c>
      <c r="P368" s="56">
        <v>0</v>
      </c>
      <c r="Q368" s="50"/>
      <c r="R368" s="59">
        <f t="shared" si="102"/>
        <v>0</v>
      </c>
      <c r="S368" s="60">
        <f t="shared" si="103"/>
        <v>0</v>
      </c>
      <c r="T368" s="60">
        <f t="shared" si="104"/>
        <v>0</v>
      </c>
      <c r="U368" s="60">
        <f t="shared" si="105"/>
        <v>51.857142857142854</v>
      </c>
      <c r="V368" s="61"/>
      <c r="W368" s="62" t="str">
        <f t="shared" si="106"/>
        <v>VENCIDO</v>
      </c>
      <c r="X368" s="62" t="str">
        <f t="shared" si="107"/>
        <v>VENCIDO</v>
      </c>
      <c r="Y368" s="63" t="s">
        <v>368</v>
      </c>
      <c r="Z368" s="63" t="s">
        <v>292</v>
      </c>
      <c r="AA368" s="113">
        <f t="shared" si="108"/>
        <v>1</v>
      </c>
      <c r="AB368" s="63" t="str">
        <f t="shared" si="113"/>
        <v>H25R15 - 1</v>
      </c>
      <c r="AC368" s="37">
        <f t="shared" si="109"/>
        <v>1</v>
      </c>
      <c r="AD368" s="37">
        <f t="shared" si="110"/>
        <v>1</v>
      </c>
      <c r="AE368" s="37" t="str">
        <f t="shared" si="111"/>
        <v>H25R15.</v>
      </c>
      <c r="AF368" s="37" t="str">
        <f t="shared" si="112"/>
        <v>H25R15</v>
      </c>
      <c r="AG368" s="45"/>
      <c r="AH368" s="45"/>
      <c r="AI368" s="45"/>
      <c r="AJ368" s="12"/>
      <c r="AK368" s="12"/>
      <c r="AL368" s="12"/>
      <c r="AM368" s="12"/>
      <c r="AN368" s="12"/>
      <c r="AO368" s="12"/>
      <c r="AP368" s="12"/>
    </row>
    <row r="369" spans="1:42" s="2" customFormat="1" ht="300" customHeight="1" x14ac:dyDescent="0.2">
      <c r="A369" s="50">
        <v>280</v>
      </c>
      <c r="B369" s="147">
        <v>368</v>
      </c>
      <c r="C369" s="61"/>
      <c r="D369" s="80" t="s">
        <v>1724</v>
      </c>
      <c r="E369" s="80" t="s">
        <v>24</v>
      </c>
      <c r="F369" s="86" t="s">
        <v>955</v>
      </c>
      <c r="G369" s="86" t="s">
        <v>956</v>
      </c>
      <c r="H369" s="66" t="s">
        <v>1931</v>
      </c>
      <c r="I369" s="86" t="s">
        <v>1329</v>
      </c>
      <c r="J369" s="89" t="s">
        <v>946</v>
      </c>
      <c r="K369" s="61">
        <v>10</v>
      </c>
      <c r="L369" s="87">
        <v>43040</v>
      </c>
      <c r="M369" s="87">
        <v>43403</v>
      </c>
      <c r="N369" s="88">
        <f t="shared" si="114"/>
        <v>51.857142857142854</v>
      </c>
      <c r="O369" s="50" t="s">
        <v>843</v>
      </c>
      <c r="P369" s="56">
        <v>0</v>
      </c>
      <c r="Q369" s="50"/>
      <c r="R369" s="59">
        <f t="shared" si="102"/>
        <v>0</v>
      </c>
      <c r="S369" s="60">
        <f t="shared" si="103"/>
        <v>0</v>
      </c>
      <c r="T369" s="60">
        <f t="shared" si="104"/>
        <v>0</v>
      </c>
      <c r="U369" s="60">
        <f t="shared" si="105"/>
        <v>51.857142857142854</v>
      </c>
      <c r="V369" s="61"/>
      <c r="W369" s="62" t="str">
        <f t="shared" si="106"/>
        <v>VENCIDO</v>
      </c>
      <c r="X369" s="62" t="str">
        <f t="shared" si="107"/>
        <v>VENCIDO</v>
      </c>
      <c r="Y369" s="63" t="s">
        <v>368</v>
      </c>
      <c r="Z369" s="63" t="s">
        <v>293</v>
      </c>
      <c r="AA369" s="113">
        <f t="shared" si="108"/>
        <v>1</v>
      </c>
      <c r="AB369" s="63" t="str">
        <f t="shared" si="113"/>
        <v>H26R15 - 1</v>
      </c>
      <c r="AC369" s="37">
        <f t="shared" si="109"/>
        <v>1</v>
      </c>
      <c r="AD369" s="37">
        <f t="shared" si="110"/>
        <v>1</v>
      </c>
      <c r="AE369" s="37" t="str">
        <f t="shared" si="111"/>
        <v>H26R15.</v>
      </c>
      <c r="AF369" s="37" t="str">
        <f t="shared" si="112"/>
        <v>H26R15</v>
      </c>
      <c r="AG369" s="45"/>
      <c r="AH369" s="45"/>
      <c r="AI369" s="45"/>
      <c r="AJ369" s="12"/>
      <c r="AK369" s="12"/>
      <c r="AL369" s="12"/>
      <c r="AM369" s="12"/>
      <c r="AN369" s="12"/>
      <c r="AO369" s="12"/>
      <c r="AP369" s="12"/>
    </row>
    <row r="370" spans="1:42" s="2" customFormat="1" ht="300" customHeight="1" x14ac:dyDescent="0.2">
      <c r="A370" s="50">
        <v>281</v>
      </c>
      <c r="B370" s="147">
        <v>369</v>
      </c>
      <c r="C370" s="61"/>
      <c r="D370" s="80" t="s">
        <v>1700</v>
      </c>
      <c r="E370" s="80" t="s">
        <v>24</v>
      </c>
      <c r="F370" s="86" t="s">
        <v>957</v>
      </c>
      <c r="G370" s="86" t="s">
        <v>958</v>
      </c>
      <c r="H370" s="66" t="s">
        <v>947</v>
      </c>
      <c r="I370" s="86" t="s">
        <v>948</v>
      </c>
      <c r="J370" s="89" t="s">
        <v>17</v>
      </c>
      <c r="K370" s="61">
        <v>2</v>
      </c>
      <c r="L370" s="87">
        <v>43040</v>
      </c>
      <c r="M370" s="87">
        <v>43403</v>
      </c>
      <c r="N370" s="88">
        <f t="shared" si="114"/>
        <v>51.857142857142854</v>
      </c>
      <c r="O370" s="50" t="s">
        <v>843</v>
      </c>
      <c r="P370" s="56">
        <v>0</v>
      </c>
      <c r="Q370" s="50"/>
      <c r="R370" s="59">
        <f t="shared" si="102"/>
        <v>0</v>
      </c>
      <c r="S370" s="60">
        <f t="shared" si="103"/>
        <v>0</v>
      </c>
      <c r="T370" s="60">
        <f t="shared" si="104"/>
        <v>0</v>
      </c>
      <c r="U370" s="60">
        <f t="shared" si="105"/>
        <v>51.857142857142854</v>
      </c>
      <c r="V370" s="61"/>
      <c r="W370" s="62" t="str">
        <f t="shared" si="106"/>
        <v>VENCIDO</v>
      </c>
      <c r="X370" s="62" t="str">
        <f t="shared" si="107"/>
        <v>VENCIDO</v>
      </c>
      <c r="Y370" s="63" t="s">
        <v>368</v>
      </c>
      <c r="Z370" s="63" t="s">
        <v>294</v>
      </c>
      <c r="AA370" s="113">
        <f t="shared" si="108"/>
        <v>1</v>
      </c>
      <c r="AB370" s="63" t="str">
        <f t="shared" si="113"/>
        <v>H27R15 - 1</v>
      </c>
      <c r="AC370" s="37">
        <f t="shared" si="109"/>
        <v>1</v>
      </c>
      <c r="AD370" s="37">
        <f t="shared" si="110"/>
        <v>1</v>
      </c>
      <c r="AE370" s="37" t="str">
        <f t="shared" si="111"/>
        <v>H27R15.</v>
      </c>
      <c r="AF370" s="37" t="str">
        <f t="shared" si="112"/>
        <v>H27R15</v>
      </c>
      <c r="AG370" s="45"/>
      <c r="AH370" s="45"/>
      <c r="AI370" s="45"/>
      <c r="AJ370" s="12"/>
      <c r="AK370" s="12"/>
      <c r="AL370" s="12"/>
      <c r="AM370" s="12"/>
      <c r="AN370" s="12"/>
      <c r="AO370" s="12"/>
      <c r="AP370" s="12"/>
    </row>
    <row r="371" spans="1:42" s="2" customFormat="1" ht="300" customHeight="1" x14ac:dyDescent="0.2">
      <c r="A371" s="50">
        <v>282</v>
      </c>
      <c r="B371" s="147">
        <v>370</v>
      </c>
      <c r="C371" s="61"/>
      <c r="D371" s="80" t="s">
        <v>1695</v>
      </c>
      <c r="E371" s="80" t="s">
        <v>24</v>
      </c>
      <c r="F371" s="66" t="s">
        <v>959</v>
      </c>
      <c r="G371" s="86" t="s">
        <v>960</v>
      </c>
      <c r="H371" s="66" t="s">
        <v>949</v>
      </c>
      <c r="I371" s="66" t="s">
        <v>950</v>
      </c>
      <c r="J371" s="61" t="s">
        <v>5</v>
      </c>
      <c r="K371" s="61">
        <v>2</v>
      </c>
      <c r="L371" s="87">
        <v>43040</v>
      </c>
      <c r="M371" s="87">
        <v>43403</v>
      </c>
      <c r="N371" s="88">
        <f t="shared" si="114"/>
        <v>51.857142857142854</v>
      </c>
      <c r="O371" s="50" t="s">
        <v>843</v>
      </c>
      <c r="P371" s="56">
        <v>0.5</v>
      </c>
      <c r="Q371" s="50"/>
      <c r="R371" s="59">
        <f t="shared" si="102"/>
        <v>25</v>
      </c>
      <c r="S371" s="60">
        <f t="shared" si="103"/>
        <v>12.964285714285714</v>
      </c>
      <c r="T371" s="60">
        <f t="shared" si="104"/>
        <v>12.964285714285714</v>
      </c>
      <c r="U371" s="60">
        <f t="shared" si="105"/>
        <v>51.857142857142854</v>
      </c>
      <c r="V371" s="61"/>
      <c r="W371" s="62" t="str">
        <f t="shared" si="106"/>
        <v>VENCIDO</v>
      </c>
      <c r="X371" s="62" t="str">
        <f t="shared" si="107"/>
        <v>VENCIDO</v>
      </c>
      <c r="Y371" s="63" t="s">
        <v>368</v>
      </c>
      <c r="Z371" s="63" t="s">
        <v>295</v>
      </c>
      <c r="AA371" s="113">
        <f t="shared" si="108"/>
        <v>1</v>
      </c>
      <c r="AB371" s="63" t="str">
        <f t="shared" si="113"/>
        <v>H28R15 - 1</v>
      </c>
      <c r="AC371" s="37">
        <f t="shared" si="109"/>
        <v>1</v>
      </c>
      <c r="AD371" s="37">
        <f t="shared" si="110"/>
        <v>1</v>
      </c>
      <c r="AE371" s="37" t="str">
        <f t="shared" si="111"/>
        <v>H28R15.</v>
      </c>
      <c r="AF371" s="37" t="str">
        <f t="shared" si="112"/>
        <v>H28R15</v>
      </c>
      <c r="AG371" s="45"/>
      <c r="AH371" s="45"/>
      <c r="AI371" s="45"/>
      <c r="AJ371" s="12"/>
      <c r="AK371" s="12"/>
      <c r="AL371" s="12"/>
      <c r="AM371" s="12"/>
      <c r="AN371" s="12"/>
      <c r="AO371" s="12"/>
      <c r="AP371" s="12"/>
    </row>
    <row r="372" spans="1:42" s="2" customFormat="1" ht="300" customHeight="1" x14ac:dyDescent="0.2">
      <c r="A372" s="50">
        <v>283</v>
      </c>
      <c r="B372" s="147">
        <v>371</v>
      </c>
      <c r="C372" s="61"/>
      <c r="D372" s="80" t="s">
        <v>1694</v>
      </c>
      <c r="E372" s="80" t="s">
        <v>141</v>
      </c>
      <c r="F372" s="66" t="s">
        <v>1281</v>
      </c>
      <c r="G372" s="86" t="s">
        <v>142</v>
      </c>
      <c r="H372" s="74" t="s">
        <v>1282</v>
      </c>
      <c r="I372" s="74" t="s">
        <v>1106</v>
      </c>
      <c r="J372" s="89" t="s">
        <v>1107</v>
      </c>
      <c r="K372" s="50">
        <v>2</v>
      </c>
      <c r="L372" s="57">
        <v>43040</v>
      </c>
      <c r="M372" s="57">
        <v>43099</v>
      </c>
      <c r="N372" s="88">
        <f t="shared" si="114"/>
        <v>8.4285714285714288</v>
      </c>
      <c r="O372" s="50" t="s">
        <v>1028</v>
      </c>
      <c r="P372" s="56">
        <v>2</v>
      </c>
      <c r="Q372" s="50"/>
      <c r="R372" s="59">
        <f t="shared" si="102"/>
        <v>100</v>
      </c>
      <c r="S372" s="60">
        <f t="shared" si="103"/>
        <v>8.4285714285714288</v>
      </c>
      <c r="T372" s="60">
        <f t="shared" si="104"/>
        <v>8.4285714285714288</v>
      </c>
      <c r="U372" s="60">
        <f t="shared" si="105"/>
        <v>8.4285714285714288</v>
      </c>
      <c r="V372" s="61"/>
      <c r="W372" s="62" t="str">
        <f t="shared" si="106"/>
        <v>CUMPLIDO</v>
      </c>
      <c r="X372" s="62" t="str">
        <f t="shared" si="107"/>
        <v>CUMPLIDO</v>
      </c>
      <c r="Y372" s="63" t="s">
        <v>368</v>
      </c>
      <c r="Z372" s="63" t="s">
        <v>296</v>
      </c>
      <c r="AA372" s="113">
        <f t="shared" si="108"/>
        <v>1</v>
      </c>
      <c r="AB372" s="63" t="str">
        <f t="shared" si="113"/>
        <v>H30R15 - 1</v>
      </c>
      <c r="AC372" s="37">
        <f t="shared" si="109"/>
        <v>5</v>
      </c>
      <c r="AD372" s="37">
        <f t="shared" si="110"/>
        <v>5</v>
      </c>
      <c r="AE372" s="37" t="str">
        <f t="shared" si="111"/>
        <v>H30R15.</v>
      </c>
      <c r="AF372" s="37" t="str">
        <f t="shared" si="112"/>
        <v>H30R15</v>
      </c>
      <c r="AG372" s="45"/>
      <c r="AH372" s="45"/>
      <c r="AI372" s="45"/>
      <c r="AJ372" s="12"/>
      <c r="AK372" s="12"/>
      <c r="AL372" s="12"/>
      <c r="AM372" s="12"/>
      <c r="AN372" s="12"/>
      <c r="AO372" s="12"/>
      <c r="AP372" s="12"/>
    </row>
    <row r="373" spans="1:42" s="12" customFormat="1" ht="300" customHeight="1" x14ac:dyDescent="0.2">
      <c r="A373" s="50"/>
      <c r="B373" s="147">
        <v>372</v>
      </c>
      <c r="C373" s="61"/>
      <c r="D373" s="80"/>
      <c r="E373" s="80" t="s">
        <v>141</v>
      </c>
      <c r="F373" s="73" t="s">
        <v>1286</v>
      </c>
      <c r="G373" s="74" t="s">
        <v>142</v>
      </c>
      <c r="H373" s="74" t="s">
        <v>1283</v>
      </c>
      <c r="I373" s="74" t="s">
        <v>1284</v>
      </c>
      <c r="J373" s="76" t="s">
        <v>1280</v>
      </c>
      <c r="K373" s="50">
        <v>1</v>
      </c>
      <c r="L373" s="57">
        <v>43040</v>
      </c>
      <c r="M373" s="57">
        <v>43099</v>
      </c>
      <c r="N373" s="58">
        <f t="shared" si="114"/>
        <v>8.4285714285714288</v>
      </c>
      <c r="O373" s="50" t="s">
        <v>1285</v>
      </c>
      <c r="P373" s="56">
        <v>1</v>
      </c>
      <c r="Q373" s="50"/>
      <c r="R373" s="59">
        <f t="shared" si="102"/>
        <v>100</v>
      </c>
      <c r="S373" s="60">
        <f t="shared" si="103"/>
        <v>8.4285714285714288</v>
      </c>
      <c r="T373" s="60">
        <f t="shared" si="104"/>
        <v>8.4285714285714288</v>
      </c>
      <c r="U373" s="60">
        <f t="shared" si="105"/>
        <v>8.4285714285714288</v>
      </c>
      <c r="V373" s="61"/>
      <c r="W373" s="62" t="str">
        <f t="shared" si="106"/>
        <v>CUMPLIDO</v>
      </c>
      <c r="X373" s="62" t="str">
        <f t="shared" si="107"/>
        <v/>
      </c>
      <c r="Y373" s="90" t="s">
        <v>368</v>
      </c>
      <c r="Z373" s="90" t="s">
        <v>296</v>
      </c>
      <c r="AA373" s="113">
        <f t="shared" si="108"/>
        <v>2</v>
      </c>
      <c r="AB373" s="63" t="str">
        <f t="shared" si="113"/>
        <v>H30R15 - 2</v>
      </c>
      <c r="AC373" s="37">
        <f t="shared" si="109"/>
        <v>5</v>
      </c>
      <c r="AD373" s="37">
        <f t="shared" si="110"/>
        <v>5</v>
      </c>
      <c r="AE373" s="37" t="str">
        <f t="shared" si="111"/>
        <v>H30R15.</v>
      </c>
      <c r="AF373" s="37" t="str">
        <f t="shared" si="112"/>
        <v>H30R15</v>
      </c>
      <c r="AG373" s="45"/>
      <c r="AH373" s="45"/>
      <c r="AI373" s="45"/>
    </row>
    <row r="374" spans="1:42" s="2" customFormat="1" ht="300" customHeight="1" x14ac:dyDescent="0.2">
      <c r="A374" s="50">
        <v>284</v>
      </c>
      <c r="B374" s="147">
        <v>373</v>
      </c>
      <c r="C374" s="61"/>
      <c r="D374" s="80" t="s">
        <v>1725</v>
      </c>
      <c r="E374" s="80" t="s">
        <v>102</v>
      </c>
      <c r="F374" s="66" t="s">
        <v>1665</v>
      </c>
      <c r="G374" s="86" t="s">
        <v>134</v>
      </c>
      <c r="H374" s="86" t="s">
        <v>1108</v>
      </c>
      <c r="I374" s="86" t="s">
        <v>1109</v>
      </c>
      <c r="J374" s="89" t="s">
        <v>1110</v>
      </c>
      <c r="K374" s="61">
        <v>3</v>
      </c>
      <c r="L374" s="87">
        <v>43040</v>
      </c>
      <c r="M374" s="87">
        <v>43342</v>
      </c>
      <c r="N374" s="88">
        <f t="shared" si="114"/>
        <v>43.142857142857146</v>
      </c>
      <c r="O374" s="50" t="s">
        <v>1028</v>
      </c>
      <c r="P374" s="56">
        <v>3</v>
      </c>
      <c r="Q374" s="50" t="s">
        <v>1748</v>
      </c>
      <c r="R374" s="59">
        <f t="shared" si="102"/>
        <v>100</v>
      </c>
      <c r="S374" s="60">
        <f t="shared" si="103"/>
        <v>43.142857142857146</v>
      </c>
      <c r="T374" s="60">
        <f t="shared" si="104"/>
        <v>43.142857142857146</v>
      </c>
      <c r="U374" s="60">
        <f t="shared" si="105"/>
        <v>43.142857142857146</v>
      </c>
      <c r="V374" s="61"/>
      <c r="W374" s="62" t="str">
        <f t="shared" si="106"/>
        <v>CUMPLIDO</v>
      </c>
      <c r="X374" s="62" t="str">
        <f t="shared" si="107"/>
        <v>CUMPLIDO</v>
      </c>
      <c r="Y374" s="63" t="s">
        <v>368</v>
      </c>
      <c r="Z374" s="63" t="s">
        <v>297</v>
      </c>
      <c r="AA374" s="113">
        <f t="shared" si="108"/>
        <v>1</v>
      </c>
      <c r="AB374" s="63" t="str">
        <f t="shared" si="113"/>
        <v>H31R15 - 1</v>
      </c>
      <c r="AC374" s="37">
        <f t="shared" si="109"/>
        <v>5</v>
      </c>
      <c r="AD374" s="37">
        <f t="shared" si="110"/>
        <v>5</v>
      </c>
      <c r="AE374" s="37" t="str">
        <f t="shared" si="111"/>
        <v>H31R15.</v>
      </c>
      <c r="AF374" s="37" t="str">
        <f t="shared" si="112"/>
        <v>H31R15</v>
      </c>
      <c r="AG374" s="45"/>
      <c r="AH374" s="45"/>
      <c r="AI374" s="45"/>
      <c r="AJ374" s="12"/>
      <c r="AK374" s="12"/>
      <c r="AL374" s="12"/>
      <c r="AM374" s="12"/>
      <c r="AN374" s="12"/>
      <c r="AO374" s="12"/>
      <c r="AP374" s="12"/>
    </row>
    <row r="375" spans="1:42" s="2" customFormat="1" ht="300" customHeight="1" x14ac:dyDescent="0.2">
      <c r="A375" s="50">
        <v>285</v>
      </c>
      <c r="B375" s="147">
        <v>374</v>
      </c>
      <c r="C375" s="61"/>
      <c r="D375" s="80" t="s">
        <v>1726</v>
      </c>
      <c r="E375" s="80" t="s">
        <v>102</v>
      </c>
      <c r="F375" s="66" t="s">
        <v>1666</v>
      </c>
      <c r="G375" s="86" t="s">
        <v>143</v>
      </c>
      <c r="H375" s="86" t="s">
        <v>1069</v>
      </c>
      <c r="I375" s="86" t="s">
        <v>1070</v>
      </c>
      <c r="J375" s="89" t="s">
        <v>1071</v>
      </c>
      <c r="K375" s="61">
        <v>3</v>
      </c>
      <c r="L375" s="87">
        <v>43040</v>
      </c>
      <c r="M375" s="87">
        <v>43342</v>
      </c>
      <c r="N375" s="88">
        <f t="shared" si="114"/>
        <v>43.142857142857146</v>
      </c>
      <c r="O375" s="50" t="s">
        <v>1028</v>
      </c>
      <c r="P375" s="56">
        <v>0</v>
      </c>
      <c r="Q375" s="50"/>
      <c r="R375" s="59">
        <f t="shared" si="102"/>
        <v>0</v>
      </c>
      <c r="S375" s="60">
        <f t="shared" si="103"/>
        <v>0</v>
      </c>
      <c r="T375" s="60">
        <f t="shared" si="104"/>
        <v>0</v>
      </c>
      <c r="U375" s="60">
        <f t="shared" si="105"/>
        <v>43.142857142857146</v>
      </c>
      <c r="V375" s="61"/>
      <c r="W375" s="62" t="str">
        <f t="shared" si="106"/>
        <v>VENCIDO</v>
      </c>
      <c r="X375" s="62" t="str">
        <f t="shared" si="107"/>
        <v>VENCIDO</v>
      </c>
      <c r="Y375" s="63" t="s">
        <v>368</v>
      </c>
      <c r="Z375" s="63" t="s">
        <v>298</v>
      </c>
      <c r="AA375" s="113">
        <f t="shared" si="108"/>
        <v>1</v>
      </c>
      <c r="AB375" s="63" t="str">
        <f t="shared" si="113"/>
        <v>H32R15 - 1</v>
      </c>
      <c r="AC375" s="37">
        <f t="shared" si="109"/>
        <v>1</v>
      </c>
      <c r="AD375" s="37">
        <f t="shared" si="110"/>
        <v>1</v>
      </c>
      <c r="AE375" s="37" t="str">
        <f t="shared" si="111"/>
        <v>H32R15.</v>
      </c>
      <c r="AF375" s="37" t="str">
        <f t="shared" si="112"/>
        <v>H32R15</v>
      </c>
      <c r="AG375" s="45"/>
      <c r="AH375" s="45"/>
      <c r="AI375" s="45" t="s">
        <v>417</v>
      </c>
      <c r="AJ375" s="12"/>
      <c r="AK375" s="12"/>
      <c r="AL375" s="12"/>
      <c r="AM375" s="12"/>
      <c r="AN375" s="12"/>
      <c r="AO375" s="12"/>
      <c r="AP375" s="12"/>
    </row>
    <row r="376" spans="1:42" s="2" customFormat="1" ht="300" customHeight="1" x14ac:dyDescent="0.2">
      <c r="A376" s="50">
        <v>286</v>
      </c>
      <c r="B376" s="147">
        <v>375</v>
      </c>
      <c r="C376" s="61"/>
      <c r="D376" s="80" t="s">
        <v>1727</v>
      </c>
      <c r="E376" s="80" t="s">
        <v>102</v>
      </c>
      <c r="F376" s="66" t="s">
        <v>1667</v>
      </c>
      <c r="G376" s="86" t="s">
        <v>144</v>
      </c>
      <c r="H376" s="86" t="s">
        <v>1207</v>
      </c>
      <c r="I376" s="86" t="s">
        <v>1208</v>
      </c>
      <c r="J376" s="89" t="s">
        <v>1209</v>
      </c>
      <c r="K376" s="61">
        <v>1</v>
      </c>
      <c r="L376" s="87">
        <v>43040</v>
      </c>
      <c r="M376" s="87">
        <v>43099</v>
      </c>
      <c r="N376" s="88">
        <f t="shared" si="114"/>
        <v>8.4285714285714288</v>
      </c>
      <c r="O376" s="50" t="s">
        <v>1165</v>
      </c>
      <c r="P376" s="56">
        <v>1</v>
      </c>
      <c r="Q376" s="50"/>
      <c r="R376" s="59">
        <f t="shared" si="102"/>
        <v>100</v>
      </c>
      <c r="S376" s="60">
        <f t="shared" si="103"/>
        <v>8.4285714285714288</v>
      </c>
      <c r="T376" s="60">
        <f t="shared" si="104"/>
        <v>8.4285714285714288</v>
      </c>
      <c r="U376" s="60">
        <f t="shared" si="105"/>
        <v>8.4285714285714288</v>
      </c>
      <c r="V376" s="61"/>
      <c r="W376" s="62" t="str">
        <f t="shared" si="106"/>
        <v>CUMPLIDO</v>
      </c>
      <c r="X376" s="62" t="str">
        <f t="shared" si="107"/>
        <v>CUMPLIDO</v>
      </c>
      <c r="Y376" s="63" t="s">
        <v>368</v>
      </c>
      <c r="Z376" s="63" t="s">
        <v>299</v>
      </c>
      <c r="AA376" s="113">
        <f t="shared" si="108"/>
        <v>1</v>
      </c>
      <c r="AB376" s="63" t="str">
        <f t="shared" si="113"/>
        <v>H36R15 - 1</v>
      </c>
      <c r="AC376" s="37">
        <f t="shared" si="109"/>
        <v>5</v>
      </c>
      <c r="AD376" s="37">
        <f t="shared" si="110"/>
        <v>5</v>
      </c>
      <c r="AE376" s="37" t="str">
        <f t="shared" si="111"/>
        <v>H36R15.</v>
      </c>
      <c r="AF376" s="37" t="str">
        <f t="shared" si="112"/>
        <v>H36R15</v>
      </c>
      <c r="AG376" s="45"/>
      <c r="AH376" s="45"/>
      <c r="AI376" s="45"/>
      <c r="AJ376" s="12"/>
      <c r="AK376" s="12"/>
      <c r="AL376" s="12"/>
      <c r="AM376" s="12"/>
      <c r="AN376" s="12"/>
      <c r="AO376" s="12"/>
      <c r="AP376" s="12"/>
    </row>
    <row r="377" spans="1:42" s="2" customFormat="1" ht="300" customHeight="1" x14ac:dyDescent="0.2">
      <c r="A377" s="50">
        <v>287</v>
      </c>
      <c r="B377" s="147">
        <v>376</v>
      </c>
      <c r="C377" s="61"/>
      <c r="D377" s="80" t="s">
        <v>1694</v>
      </c>
      <c r="E377" s="80" t="s">
        <v>102</v>
      </c>
      <c r="F377" s="66" t="s">
        <v>1668</v>
      </c>
      <c r="G377" s="86" t="s">
        <v>1331</v>
      </c>
      <c r="H377" s="86" t="s">
        <v>1094</v>
      </c>
      <c r="I377" s="86" t="s">
        <v>1095</v>
      </c>
      <c r="J377" s="89" t="s">
        <v>4</v>
      </c>
      <c r="K377" s="61">
        <v>1</v>
      </c>
      <c r="L377" s="87">
        <v>43040</v>
      </c>
      <c r="M377" s="87">
        <v>43099</v>
      </c>
      <c r="N377" s="88">
        <f t="shared" si="114"/>
        <v>8.4285714285714288</v>
      </c>
      <c r="O377" s="50" t="s">
        <v>1028</v>
      </c>
      <c r="P377" s="56">
        <v>1</v>
      </c>
      <c r="Q377" s="50"/>
      <c r="R377" s="59">
        <f t="shared" si="102"/>
        <v>100</v>
      </c>
      <c r="S377" s="60">
        <f t="shared" si="103"/>
        <v>8.4285714285714288</v>
      </c>
      <c r="T377" s="60">
        <f t="shared" si="104"/>
        <v>8.4285714285714288</v>
      </c>
      <c r="U377" s="60">
        <f t="shared" si="105"/>
        <v>8.4285714285714288</v>
      </c>
      <c r="V377" s="61"/>
      <c r="W377" s="62" t="str">
        <f t="shared" si="106"/>
        <v>CUMPLIDO</v>
      </c>
      <c r="X377" s="62" t="str">
        <f t="shared" si="107"/>
        <v>CUMPLIDO</v>
      </c>
      <c r="Y377" s="63" t="s">
        <v>368</v>
      </c>
      <c r="Z377" s="63" t="s">
        <v>300</v>
      </c>
      <c r="AA377" s="113">
        <f t="shared" si="108"/>
        <v>1</v>
      </c>
      <c r="AB377" s="63" t="str">
        <f t="shared" si="113"/>
        <v>H38R15 - 1</v>
      </c>
      <c r="AC377" s="37">
        <f t="shared" si="109"/>
        <v>5</v>
      </c>
      <c r="AD377" s="37">
        <f t="shared" si="110"/>
        <v>5</v>
      </c>
      <c r="AE377" s="37" t="str">
        <f t="shared" si="111"/>
        <v>H38R15.</v>
      </c>
      <c r="AF377" s="37" t="str">
        <f t="shared" si="112"/>
        <v>H38R15</v>
      </c>
      <c r="AG377" s="45"/>
      <c r="AH377" s="45"/>
      <c r="AI377" s="45" t="s">
        <v>417</v>
      </c>
      <c r="AJ377" s="12"/>
      <c r="AK377" s="12"/>
      <c r="AL377" s="12"/>
      <c r="AM377" s="12"/>
      <c r="AN377" s="12"/>
      <c r="AO377" s="12"/>
      <c r="AP377" s="12"/>
    </row>
    <row r="378" spans="1:42" s="2" customFormat="1" ht="300" customHeight="1" x14ac:dyDescent="0.2">
      <c r="A378" s="50">
        <v>288</v>
      </c>
      <c r="B378" s="147">
        <v>377</v>
      </c>
      <c r="C378" s="61"/>
      <c r="D378" s="80" t="s">
        <v>1694</v>
      </c>
      <c r="E378" s="80" t="s">
        <v>28</v>
      </c>
      <c r="F378" s="66" t="s">
        <v>1330</v>
      </c>
      <c r="G378" s="86" t="s">
        <v>1332</v>
      </c>
      <c r="H378" s="86" t="s">
        <v>1368</v>
      </c>
      <c r="I378" s="86" t="s">
        <v>1369</v>
      </c>
      <c r="J378" s="89" t="s">
        <v>4</v>
      </c>
      <c r="K378" s="61">
        <v>1</v>
      </c>
      <c r="L378" s="87">
        <v>43040</v>
      </c>
      <c r="M378" s="87">
        <v>43099</v>
      </c>
      <c r="N378" s="88">
        <f t="shared" si="114"/>
        <v>8.4285714285714288</v>
      </c>
      <c r="O378" s="50" t="s">
        <v>1028</v>
      </c>
      <c r="P378" s="56">
        <v>1</v>
      </c>
      <c r="Q378" s="50"/>
      <c r="R378" s="59">
        <f t="shared" si="102"/>
        <v>100</v>
      </c>
      <c r="S378" s="60">
        <f t="shared" si="103"/>
        <v>8.4285714285714288</v>
      </c>
      <c r="T378" s="60">
        <f t="shared" si="104"/>
        <v>8.4285714285714288</v>
      </c>
      <c r="U378" s="60">
        <f t="shared" si="105"/>
        <v>8.4285714285714288</v>
      </c>
      <c r="V378" s="61"/>
      <c r="W378" s="62" t="str">
        <f t="shared" si="106"/>
        <v>CUMPLIDO</v>
      </c>
      <c r="X378" s="62" t="str">
        <f t="shared" si="107"/>
        <v>CUMPLIDO</v>
      </c>
      <c r="Y378" s="63" t="s">
        <v>368</v>
      </c>
      <c r="Z378" s="63" t="s">
        <v>301</v>
      </c>
      <c r="AA378" s="113">
        <f t="shared" si="108"/>
        <v>1</v>
      </c>
      <c r="AB378" s="63" t="str">
        <f t="shared" si="113"/>
        <v>H39R15 - 1</v>
      </c>
      <c r="AC378" s="37">
        <f t="shared" si="109"/>
        <v>5</v>
      </c>
      <c r="AD378" s="37">
        <f t="shared" si="110"/>
        <v>5</v>
      </c>
      <c r="AE378" s="37" t="str">
        <f t="shared" si="111"/>
        <v>H39R15.</v>
      </c>
      <c r="AF378" s="37" t="str">
        <f t="shared" si="112"/>
        <v>H39R15</v>
      </c>
      <c r="AG378" s="45"/>
      <c r="AH378" s="45"/>
      <c r="AI378" s="45"/>
      <c r="AJ378" s="12"/>
      <c r="AK378" s="12"/>
      <c r="AL378" s="12"/>
      <c r="AM378" s="12"/>
      <c r="AN378" s="12"/>
      <c r="AO378" s="12"/>
      <c r="AP378" s="12"/>
    </row>
    <row r="379" spans="1:42" s="2" customFormat="1" ht="300" customHeight="1" x14ac:dyDescent="0.2">
      <c r="A379" s="50">
        <v>289</v>
      </c>
      <c r="B379" s="147">
        <v>378</v>
      </c>
      <c r="C379" s="61"/>
      <c r="D379" s="80" t="s">
        <v>1694</v>
      </c>
      <c r="E379" s="80" t="s">
        <v>102</v>
      </c>
      <c r="F379" s="66" t="s">
        <v>1669</v>
      </c>
      <c r="G379" s="86" t="s">
        <v>145</v>
      </c>
      <c r="H379" s="86" t="s">
        <v>1210</v>
      </c>
      <c r="I379" s="86" t="s">
        <v>1211</v>
      </c>
      <c r="J379" s="89" t="s">
        <v>4</v>
      </c>
      <c r="K379" s="61">
        <v>1</v>
      </c>
      <c r="L379" s="87">
        <v>43040</v>
      </c>
      <c r="M379" s="87">
        <v>43099</v>
      </c>
      <c r="N379" s="88">
        <f t="shared" si="114"/>
        <v>8.4285714285714288</v>
      </c>
      <c r="O379" s="50" t="s">
        <v>1165</v>
      </c>
      <c r="P379" s="56">
        <v>1</v>
      </c>
      <c r="Q379" s="50"/>
      <c r="R379" s="59">
        <f t="shared" si="102"/>
        <v>100</v>
      </c>
      <c r="S379" s="60">
        <f t="shared" si="103"/>
        <v>8.4285714285714288</v>
      </c>
      <c r="T379" s="60">
        <f t="shared" si="104"/>
        <v>8.4285714285714288</v>
      </c>
      <c r="U379" s="60">
        <f t="shared" si="105"/>
        <v>8.4285714285714288</v>
      </c>
      <c r="V379" s="61"/>
      <c r="W379" s="62" t="str">
        <f t="shared" si="106"/>
        <v>CUMPLIDO</v>
      </c>
      <c r="X379" s="62" t="str">
        <f t="shared" si="107"/>
        <v>CUMPLIDO</v>
      </c>
      <c r="Y379" s="63" t="s">
        <v>368</v>
      </c>
      <c r="Z379" s="63" t="s">
        <v>302</v>
      </c>
      <c r="AA379" s="113">
        <f t="shared" si="108"/>
        <v>1</v>
      </c>
      <c r="AB379" s="63" t="str">
        <f t="shared" si="113"/>
        <v>H40R15 - 1</v>
      </c>
      <c r="AC379" s="37">
        <f t="shared" si="109"/>
        <v>5</v>
      </c>
      <c r="AD379" s="37">
        <f t="shared" si="110"/>
        <v>5</v>
      </c>
      <c r="AE379" s="37" t="str">
        <f t="shared" si="111"/>
        <v>H40R15.</v>
      </c>
      <c r="AF379" s="37" t="str">
        <f t="shared" si="112"/>
        <v>H40R15</v>
      </c>
      <c r="AG379" s="45"/>
      <c r="AH379" s="45"/>
      <c r="AI379" s="45"/>
      <c r="AJ379" s="12"/>
      <c r="AK379" s="12"/>
      <c r="AL379" s="12"/>
      <c r="AM379" s="12"/>
      <c r="AN379" s="12"/>
      <c r="AO379" s="12"/>
      <c r="AP379" s="12"/>
    </row>
    <row r="380" spans="1:42" s="2" customFormat="1" ht="300" customHeight="1" x14ac:dyDescent="0.2">
      <c r="A380" s="50">
        <v>290</v>
      </c>
      <c r="B380" s="147">
        <v>379</v>
      </c>
      <c r="C380" s="61"/>
      <c r="D380" s="80" t="s">
        <v>1694</v>
      </c>
      <c r="E380" s="80" t="s">
        <v>102</v>
      </c>
      <c r="F380" s="66" t="s">
        <v>1333</v>
      </c>
      <c r="G380" s="86" t="s">
        <v>146</v>
      </c>
      <c r="H380" s="66" t="s">
        <v>1210</v>
      </c>
      <c r="I380" s="66" t="s">
        <v>1211</v>
      </c>
      <c r="J380" s="61" t="s">
        <v>4</v>
      </c>
      <c r="K380" s="61">
        <v>1</v>
      </c>
      <c r="L380" s="87">
        <v>43040</v>
      </c>
      <c r="M380" s="87">
        <v>43099</v>
      </c>
      <c r="N380" s="88">
        <f t="shared" si="114"/>
        <v>8.4285714285714288</v>
      </c>
      <c r="O380" s="50" t="s">
        <v>1165</v>
      </c>
      <c r="P380" s="56">
        <v>1</v>
      </c>
      <c r="Q380" s="50"/>
      <c r="R380" s="59">
        <f t="shared" si="102"/>
        <v>100</v>
      </c>
      <c r="S380" s="60">
        <f t="shared" si="103"/>
        <v>8.4285714285714288</v>
      </c>
      <c r="T380" s="60">
        <f t="shared" si="104"/>
        <v>8.4285714285714288</v>
      </c>
      <c r="U380" s="60">
        <f t="shared" si="105"/>
        <v>8.4285714285714288</v>
      </c>
      <c r="V380" s="61"/>
      <c r="W380" s="62" t="str">
        <f t="shared" si="106"/>
        <v>CUMPLIDO</v>
      </c>
      <c r="X380" s="62" t="str">
        <f t="shared" si="107"/>
        <v>CUMPLIDO</v>
      </c>
      <c r="Y380" s="63" t="s">
        <v>368</v>
      </c>
      <c r="Z380" s="63" t="s">
        <v>303</v>
      </c>
      <c r="AA380" s="113">
        <f t="shared" si="108"/>
        <v>1</v>
      </c>
      <c r="AB380" s="63" t="str">
        <f t="shared" si="113"/>
        <v>H42R15 - 1</v>
      </c>
      <c r="AC380" s="37">
        <f t="shared" si="109"/>
        <v>5</v>
      </c>
      <c r="AD380" s="37">
        <f t="shared" si="110"/>
        <v>5</v>
      </c>
      <c r="AE380" s="37" t="str">
        <f t="shared" si="111"/>
        <v>H42R15.</v>
      </c>
      <c r="AF380" s="37" t="str">
        <f t="shared" si="112"/>
        <v>H42R15</v>
      </c>
      <c r="AG380" s="45"/>
      <c r="AH380" s="45"/>
      <c r="AI380" s="45"/>
      <c r="AJ380" s="12"/>
      <c r="AK380" s="12"/>
      <c r="AL380" s="12"/>
      <c r="AM380" s="12"/>
      <c r="AN380" s="12"/>
      <c r="AO380" s="12"/>
      <c r="AP380" s="12"/>
    </row>
    <row r="381" spans="1:42" s="2" customFormat="1" ht="300" customHeight="1" x14ac:dyDescent="0.2">
      <c r="A381" s="50">
        <v>291</v>
      </c>
      <c r="B381" s="147">
        <v>380</v>
      </c>
      <c r="C381" s="61"/>
      <c r="D381" s="80" t="s">
        <v>1695</v>
      </c>
      <c r="E381" s="80" t="s">
        <v>14</v>
      </c>
      <c r="F381" s="66" t="s">
        <v>1334</v>
      </c>
      <c r="G381" s="86" t="s">
        <v>1335</v>
      </c>
      <c r="H381" s="86" t="s">
        <v>1212</v>
      </c>
      <c r="I381" s="86" t="s">
        <v>1213</v>
      </c>
      <c r="J381" s="89" t="s">
        <v>5</v>
      </c>
      <c r="K381" s="61">
        <v>1</v>
      </c>
      <c r="L381" s="87">
        <v>43040</v>
      </c>
      <c r="M381" s="87">
        <v>43099</v>
      </c>
      <c r="N381" s="88">
        <f t="shared" si="114"/>
        <v>8.4285714285714288</v>
      </c>
      <c r="O381" s="50" t="s">
        <v>1165</v>
      </c>
      <c r="P381" s="56">
        <v>1</v>
      </c>
      <c r="Q381" s="50"/>
      <c r="R381" s="59">
        <f t="shared" si="102"/>
        <v>100</v>
      </c>
      <c r="S381" s="60">
        <f t="shared" si="103"/>
        <v>8.4285714285714288</v>
      </c>
      <c r="T381" s="60">
        <f t="shared" si="104"/>
        <v>8.4285714285714288</v>
      </c>
      <c r="U381" s="60">
        <f t="shared" si="105"/>
        <v>8.4285714285714288</v>
      </c>
      <c r="V381" s="61"/>
      <c r="W381" s="62" t="str">
        <f t="shared" si="106"/>
        <v>CUMPLIDO</v>
      </c>
      <c r="X381" s="62" t="str">
        <f t="shared" si="107"/>
        <v>CUMPLIDO</v>
      </c>
      <c r="Y381" s="63" t="s">
        <v>368</v>
      </c>
      <c r="Z381" s="63" t="s">
        <v>304</v>
      </c>
      <c r="AA381" s="113">
        <f t="shared" si="108"/>
        <v>1</v>
      </c>
      <c r="AB381" s="63" t="str">
        <f t="shared" si="113"/>
        <v>H43R15 - 1</v>
      </c>
      <c r="AC381" s="37">
        <f t="shared" si="109"/>
        <v>5</v>
      </c>
      <c r="AD381" s="37">
        <f t="shared" si="110"/>
        <v>5</v>
      </c>
      <c r="AE381" s="37" t="str">
        <f t="shared" si="111"/>
        <v>H43R15.</v>
      </c>
      <c r="AF381" s="37" t="str">
        <f t="shared" si="112"/>
        <v>H43R15</v>
      </c>
      <c r="AG381" s="45"/>
      <c r="AH381" s="45"/>
      <c r="AI381" s="45"/>
      <c r="AJ381" s="12"/>
      <c r="AK381" s="12"/>
      <c r="AL381" s="12"/>
      <c r="AM381" s="12"/>
      <c r="AN381" s="12"/>
      <c r="AO381" s="12"/>
      <c r="AP381" s="12"/>
    </row>
    <row r="382" spans="1:42" s="2" customFormat="1" ht="300" customHeight="1" x14ac:dyDescent="0.2">
      <c r="A382" s="50">
        <v>292</v>
      </c>
      <c r="B382" s="147">
        <v>381</v>
      </c>
      <c r="C382" s="61"/>
      <c r="D382" s="80" t="s">
        <v>1694</v>
      </c>
      <c r="E382" s="80" t="s">
        <v>147</v>
      </c>
      <c r="F382" s="66" t="s">
        <v>1670</v>
      </c>
      <c r="G382" s="86" t="s">
        <v>148</v>
      </c>
      <c r="H382" s="86" t="s">
        <v>1214</v>
      </c>
      <c r="I382" s="86" t="s">
        <v>1215</v>
      </c>
      <c r="J382" s="89" t="s">
        <v>4</v>
      </c>
      <c r="K382" s="61">
        <v>1</v>
      </c>
      <c r="L382" s="57">
        <v>43040</v>
      </c>
      <c r="M382" s="57">
        <v>43099</v>
      </c>
      <c r="N382" s="88">
        <f t="shared" si="114"/>
        <v>8.4285714285714288</v>
      </c>
      <c r="O382" s="50" t="s">
        <v>1165</v>
      </c>
      <c r="P382" s="56">
        <v>1</v>
      </c>
      <c r="Q382" s="50"/>
      <c r="R382" s="59">
        <f t="shared" si="102"/>
        <v>100</v>
      </c>
      <c r="S382" s="60">
        <f t="shared" si="103"/>
        <v>8.4285714285714288</v>
      </c>
      <c r="T382" s="60">
        <f t="shared" si="104"/>
        <v>8.4285714285714288</v>
      </c>
      <c r="U382" s="60">
        <f t="shared" si="105"/>
        <v>8.4285714285714288</v>
      </c>
      <c r="V382" s="61"/>
      <c r="W382" s="62" t="str">
        <f t="shared" si="106"/>
        <v>CUMPLIDO</v>
      </c>
      <c r="X382" s="62" t="str">
        <f t="shared" si="107"/>
        <v>CUMPLIDO</v>
      </c>
      <c r="Y382" s="63" t="s">
        <v>368</v>
      </c>
      <c r="Z382" s="63" t="s">
        <v>305</v>
      </c>
      <c r="AA382" s="113">
        <f t="shared" si="108"/>
        <v>1</v>
      </c>
      <c r="AB382" s="63" t="str">
        <f t="shared" si="113"/>
        <v>H48R15 - 1</v>
      </c>
      <c r="AC382" s="37">
        <f t="shared" si="109"/>
        <v>5</v>
      </c>
      <c r="AD382" s="37">
        <f t="shared" si="110"/>
        <v>5</v>
      </c>
      <c r="AE382" s="37" t="str">
        <f t="shared" si="111"/>
        <v>H48R15.</v>
      </c>
      <c r="AF382" s="37" t="str">
        <f t="shared" si="112"/>
        <v>H48R15</v>
      </c>
      <c r="AG382" s="45"/>
      <c r="AH382" s="45"/>
      <c r="AI382" s="45"/>
      <c r="AJ382" s="12"/>
      <c r="AK382" s="12"/>
      <c r="AL382" s="12"/>
      <c r="AM382" s="12"/>
      <c r="AN382" s="12"/>
      <c r="AO382" s="12"/>
      <c r="AP382" s="12"/>
    </row>
    <row r="383" spans="1:42" s="2" customFormat="1" ht="300" customHeight="1" x14ac:dyDescent="0.2">
      <c r="A383" s="50">
        <v>293</v>
      </c>
      <c r="B383" s="147">
        <v>382</v>
      </c>
      <c r="C383" s="61"/>
      <c r="D383" s="80" t="s">
        <v>1694</v>
      </c>
      <c r="E383" s="80" t="s">
        <v>147</v>
      </c>
      <c r="F383" s="66" t="s">
        <v>1671</v>
      </c>
      <c r="G383" s="86" t="s">
        <v>148</v>
      </c>
      <c r="H383" s="86" t="s">
        <v>1216</v>
      </c>
      <c r="I383" s="86" t="s">
        <v>1217</v>
      </c>
      <c r="J383" s="76" t="s">
        <v>4</v>
      </c>
      <c r="K383" s="50">
        <v>1</v>
      </c>
      <c r="L383" s="57">
        <v>43040</v>
      </c>
      <c r="M383" s="87">
        <v>43099</v>
      </c>
      <c r="N383" s="88">
        <f t="shared" si="114"/>
        <v>8.4285714285714288</v>
      </c>
      <c r="O383" s="50" t="s">
        <v>1165</v>
      </c>
      <c r="P383" s="56">
        <v>1</v>
      </c>
      <c r="Q383" s="50"/>
      <c r="R383" s="59">
        <f t="shared" si="102"/>
        <v>100</v>
      </c>
      <c r="S383" s="60">
        <f t="shared" si="103"/>
        <v>8.4285714285714288</v>
      </c>
      <c r="T383" s="60">
        <f t="shared" si="104"/>
        <v>8.4285714285714288</v>
      </c>
      <c r="U383" s="60">
        <f t="shared" si="105"/>
        <v>8.4285714285714288</v>
      </c>
      <c r="V383" s="61"/>
      <c r="W383" s="62" t="str">
        <f t="shared" si="106"/>
        <v>CUMPLIDO</v>
      </c>
      <c r="X383" s="62" t="str">
        <f t="shared" si="107"/>
        <v>CUMPLIDO</v>
      </c>
      <c r="Y383" s="63" t="s">
        <v>368</v>
      </c>
      <c r="Z383" s="63" t="s">
        <v>306</v>
      </c>
      <c r="AA383" s="113">
        <f t="shared" si="108"/>
        <v>1</v>
      </c>
      <c r="AB383" s="63" t="str">
        <f t="shared" si="113"/>
        <v>H49R15 - 1</v>
      </c>
      <c r="AC383" s="37">
        <f t="shared" si="109"/>
        <v>5</v>
      </c>
      <c r="AD383" s="37">
        <f t="shared" si="110"/>
        <v>5</v>
      </c>
      <c r="AE383" s="37" t="str">
        <f t="shared" si="111"/>
        <v>H49R15.</v>
      </c>
      <c r="AF383" s="37" t="str">
        <f t="shared" si="112"/>
        <v>H49R15</v>
      </c>
      <c r="AG383" s="45"/>
      <c r="AH383" s="45"/>
      <c r="AI383" s="45"/>
      <c r="AJ383" s="12"/>
      <c r="AK383" s="12"/>
      <c r="AL383" s="12"/>
      <c r="AM383" s="12"/>
      <c r="AN383" s="12"/>
      <c r="AO383" s="12"/>
      <c r="AP383" s="12"/>
    </row>
    <row r="384" spans="1:42" s="2" customFormat="1" ht="300" customHeight="1" x14ac:dyDescent="0.2">
      <c r="A384" s="50">
        <v>294</v>
      </c>
      <c r="B384" s="147">
        <v>383</v>
      </c>
      <c r="C384" s="61"/>
      <c r="D384" s="80" t="s">
        <v>1695</v>
      </c>
      <c r="E384" s="80" t="s">
        <v>147</v>
      </c>
      <c r="F384" s="66" t="s">
        <v>1221</v>
      </c>
      <c r="G384" s="86" t="s">
        <v>148</v>
      </c>
      <c r="H384" s="74" t="s">
        <v>1218</v>
      </c>
      <c r="I384" s="74" t="s">
        <v>1217</v>
      </c>
      <c r="J384" s="76" t="s">
        <v>4</v>
      </c>
      <c r="K384" s="61">
        <v>1</v>
      </c>
      <c r="L384" s="57">
        <v>43040</v>
      </c>
      <c r="M384" s="57">
        <v>43099</v>
      </c>
      <c r="N384" s="88">
        <f t="shared" si="114"/>
        <v>8.4285714285714288</v>
      </c>
      <c r="O384" s="50" t="s">
        <v>1165</v>
      </c>
      <c r="P384" s="56">
        <v>0.5</v>
      </c>
      <c r="Q384" s="50"/>
      <c r="R384" s="59">
        <f t="shared" si="102"/>
        <v>50</v>
      </c>
      <c r="S384" s="60">
        <f t="shared" si="103"/>
        <v>4.2142857142857144</v>
      </c>
      <c r="T384" s="60">
        <f t="shared" si="104"/>
        <v>4.2142857142857144</v>
      </c>
      <c r="U384" s="60">
        <f t="shared" si="105"/>
        <v>8.4285714285714288</v>
      </c>
      <c r="V384" s="61"/>
      <c r="W384" s="62" t="str">
        <f t="shared" si="106"/>
        <v>VENCIDO</v>
      </c>
      <c r="X384" s="62" t="str">
        <f t="shared" si="107"/>
        <v>VENCIDO</v>
      </c>
      <c r="Y384" s="63" t="s">
        <v>368</v>
      </c>
      <c r="Z384" s="63" t="s">
        <v>307</v>
      </c>
      <c r="AA384" s="113">
        <f t="shared" si="108"/>
        <v>1</v>
      </c>
      <c r="AB384" s="63" t="str">
        <f t="shared" si="113"/>
        <v>H50R15 - 1</v>
      </c>
      <c r="AC384" s="37">
        <f t="shared" si="109"/>
        <v>1</v>
      </c>
      <c r="AD384" s="37">
        <f t="shared" si="110"/>
        <v>1</v>
      </c>
      <c r="AE384" s="37" t="str">
        <f t="shared" si="111"/>
        <v>H50R15.</v>
      </c>
      <c r="AF384" s="37" t="str">
        <f t="shared" si="112"/>
        <v>H50R15</v>
      </c>
      <c r="AG384" s="45"/>
      <c r="AH384" s="45"/>
      <c r="AI384" s="45"/>
      <c r="AJ384" s="12"/>
      <c r="AK384" s="12"/>
      <c r="AL384" s="12"/>
      <c r="AM384" s="12"/>
      <c r="AN384" s="12"/>
      <c r="AO384" s="12"/>
      <c r="AP384" s="12"/>
    </row>
    <row r="385" spans="1:42" s="2" customFormat="1" ht="300" customHeight="1" x14ac:dyDescent="0.2">
      <c r="A385" s="50">
        <v>295</v>
      </c>
      <c r="B385" s="147">
        <v>384</v>
      </c>
      <c r="C385" s="61"/>
      <c r="D385" s="80" t="s">
        <v>1695</v>
      </c>
      <c r="E385" s="80" t="s">
        <v>102</v>
      </c>
      <c r="F385" s="66" t="s">
        <v>1336</v>
      </c>
      <c r="G385" s="86" t="s">
        <v>1222</v>
      </c>
      <c r="H385" s="86" t="s">
        <v>1219</v>
      </c>
      <c r="I385" s="86" t="s">
        <v>1220</v>
      </c>
      <c r="J385" s="89" t="s">
        <v>46</v>
      </c>
      <c r="K385" s="61">
        <v>3</v>
      </c>
      <c r="L385" s="87">
        <v>43040</v>
      </c>
      <c r="M385" s="87">
        <v>43342</v>
      </c>
      <c r="N385" s="88">
        <f t="shared" si="114"/>
        <v>43.142857142857146</v>
      </c>
      <c r="O385" s="50" t="s">
        <v>1165</v>
      </c>
      <c r="P385" s="56">
        <v>0</v>
      </c>
      <c r="Q385" s="50"/>
      <c r="R385" s="59">
        <f t="shared" si="102"/>
        <v>0</v>
      </c>
      <c r="S385" s="60">
        <f t="shared" si="103"/>
        <v>0</v>
      </c>
      <c r="T385" s="60">
        <f t="shared" si="104"/>
        <v>0</v>
      </c>
      <c r="U385" s="60">
        <f t="shared" si="105"/>
        <v>43.142857142857146</v>
      </c>
      <c r="V385" s="61"/>
      <c r="W385" s="62" t="str">
        <f t="shared" si="106"/>
        <v>VENCIDO</v>
      </c>
      <c r="X385" s="62" t="str">
        <f t="shared" si="107"/>
        <v>VENCIDO</v>
      </c>
      <c r="Y385" s="63" t="s">
        <v>368</v>
      </c>
      <c r="Z385" s="63" t="s">
        <v>308</v>
      </c>
      <c r="AA385" s="113">
        <f t="shared" si="108"/>
        <v>1</v>
      </c>
      <c r="AB385" s="63" t="str">
        <f t="shared" si="113"/>
        <v>H51R15 - 1</v>
      </c>
      <c r="AC385" s="37">
        <f t="shared" si="109"/>
        <v>1</v>
      </c>
      <c r="AD385" s="37">
        <f t="shared" si="110"/>
        <v>1</v>
      </c>
      <c r="AE385" s="37" t="str">
        <f t="shared" si="111"/>
        <v>H51R15.</v>
      </c>
      <c r="AF385" s="37" t="str">
        <f t="shared" si="112"/>
        <v>H51R15</v>
      </c>
      <c r="AG385" s="45"/>
      <c r="AH385" s="45"/>
      <c r="AI385" s="45"/>
      <c r="AJ385" s="12"/>
      <c r="AK385" s="12"/>
      <c r="AL385" s="12"/>
      <c r="AM385" s="12"/>
      <c r="AN385" s="12"/>
      <c r="AO385" s="12"/>
      <c r="AP385" s="12"/>
    </row>
    <row r="386" spans="1:42" s="2" customFormat="1" ht="300" customHeight="1" x14ac:dyDescent="0.2">
      <c r="A386" s="50">
        <v>296</v>
      </c>
      <c r="B386" s="147">
        <v>385</v>
      </c>
      <c r="C386" s="61"/>
      <c r="D386" s="80" t="s">
        <v>1728</v>
      </c>
      <c r="E386" s="80" t="s">
        <v>149</v>
      </c>
      <c r="F386" s="66" t="s">
        <v>736</v>
      </c>
      <c r="G386" s="86" t="s">
        <v>150</v>
      </c>
      <c r="H386" s="86" t="s">
        <v>733</v>
      </c>
      <c r="I386" s="86" t="s">
        <v>734</v>
      </c>
      <c r="J386" s="89" t="s">
        <v>735</v>
      </c>
      <c r="K386" s="61">
        <v>3</v>
      </c>
      <c r="L386" s="87">
        <v>43040</v>
      </c>
      <c r="M386" s="87">
        <v>43342</v>
      </c>
      <c r="N386" s="88">
        <f t="shared" si="114"/>
        <v>43.142857142857146</v>
      </c>
      <c r="O386" s="50" t="s">
        <v>710</v>
      </c>
      <c r="P386" s="56">
        <v>3</v>
      </c>
      <c r="Q386" s="50"/>
      <c r="R386" s="59">
        <f t="shared" si="102"/>
        <v>100</v>
      </c>
      <c r="S386" s="60">
        <f t="shared" si="103"/>
        <v>43.142857142857146</v>
      </c>
      <c r="T386" s="60">
        <f t="shared" si="104"/>
        <v>43.142857142857146</v>
      </c>
      <c r="U386" s="60">
        <f t="shared" si="105"/>
        <v>43.142857142857146</v>
      </c>
      <c r="V386" s="61"/>
      <c r="W386" s="62" t="str">
        <f t="shared" si="106"/>
        <v>CUMPLIDO</v>
      </c>
      <c r="X386" s="62" t="str">
        <f t="shared" si="107"/>
        <v>CUMPLIDO</v>
      </c>
      <c r="Y386" s="63" t="s">
        <v>368</v>
      </c>
      <c r="Z386" s="63" t="s">
        <v>309</v>
      </c>
      <c r="AA386" s="113">
        <f t="shared" si="108"/>
        <v>1</v>
      </c>
      <c r="AB386" s="63" t="str">
        <f t="shared" si="113"/>
        <v>H52R15 - 1</v>
      </c>
      <c r="AC386" s="37">
        <f t="shared" si="109"/>
        <v>5</v>
      </c>
      <c r="AD386" s="37">
        <f t="shared" si="110"/>
        <v>5</v>
      </c>
      <c r="AE386" s="37" t="str">
        <f t="shared" si="111"/>
        <v>H52R15.</v>
      </c>
      <c r="AF386" s="37" t="str">
        <f t="shared" si="112"/>
        <v>H52R15</v>
      </c>
      <c r="AG386" s="45"/>
      <c r="AH386" s="45"/>
      <c r="AI386" s="45"/>
      <c r="AJ386" s="12"/>
      <c r="AK386" s="12"/>
      <c r="AL386" s="12"/>
      <c r="AM386" s="12"/>
      <c r="AN386" s="12"/>
      <c r="AO386" s="12"/>
      <c r="AP386" s="12"/>
    </row>
    <row r="387" spans="1:42" s="2" customFormat="1" ht="300" customHeight="1" x14ac:dyDescent="0.2">
      <c r="A387" s="50">
        <v>297</v>
      </c>
      <c r="B387" s="147">
        <v>386</v>
      </c>
      <c r="C387" s="61"/>
      <c r="D387" s="80" t="s">
        <v>1695</v>
      </c>
      <c r="E387" s="80" t="s">
        <v>23</v>
      </c>
      <c r="F387" s="66" t="s">
        <v>151</v>
      </c>
      <c r="G387" s="86" t="s">
        <v>152</v>
      </c>
      <c r="H387" s="73" t="s">
        <v>603</v>
      </c>
      <c r="I387" s="73" t="s">
        <v>604</v>
      </c>
      <c r="J387" s="99" t="s">
        <v>46</v>
      </c>
      <c r="K387" s="99">
        <v>3</v>
      </c>
      <c r="L387" s="81">
        <v>43040</v>
      </c>
      <c r="M387" s="81">
        <v>43342</v>
      </c>
      <c r="N387" s="88">
        <f t="shared" si="114"/>
        <v>43.142857142857146</v>
      </c>
      <c r="O387" s="50" t="s">
        <v>13</v>
      </c>
      <c r="P387" s="56">
        <v>3</v>
      </c>
      <c r="Q387" s="50"/>
      <c r="R387" s="59">
        <f t="shared" si="102"/>
        <v>100</v>
      </c>
      <c r="S387" s="60">
        <f t="shared" si="103"/>
        <v>43.142857142857146</v>
      </c>
      <c r="T387" s="60">
        <f t="shared" si="104"/>
        <v>43.142857142857146</v>
      </c>
      <c r="U387" s="60">
        <f t="shared" si="105"/>
        <v>43.142857142857146</v>
      </c>
      <c r="V387" s="61"/>
      <c r="W387" s="62" t="str">
        <f t="shared" si="106"/>
        <v>CUMPLIDO</v>
      </c>
      <c r="X387" s="62" t="str">
        <f t="shared" si="107"/>
        <v>CUMPLIDO</v>
      </c>
      <c r="Y387" s="63" t="s">
        <v>368</v>
      </c>
      <c r="Z387" s="63" t="s">
        <v>310</v>
      </c>
      <c r="AA387" s="113">
        <f t="shared" si="108"/>
        <v>1</v>
      </c>
      <c r="AB387" s="63" t="str">
        <f t="shared" si="113"/>
        <v>H53R15 - 1</v>
      </c>
      <c r="AC387" s="37">
        <f t="shared" si="109"/>
        <v>5</v>
      </c>
      <c r="AD387" s="37">
        <f t="shared" si="110"/>
        <v>5</v>
      </c>
      <c r="AE387" s="37" t="str">
        <f t="shared" si="111"/>
        <v>H53R15</v>
      </c>
      <c r="AF387" s="37" t="str">
        <f t="shared" si="112"/>
        <v>H53R15</v>
      </c>
      <c r="AG387" s="45"/>
      <c r="AH387" s="45"/>
      <c r="AI387" s="45"/>
      <c r="AJ387" s="12"/>
      <c r="AK387" s="12"/>
      <c r="AL387" s="12"/>
      <c r="AM387" s="12"/>
      <c r="AN387" s="12"/>
      <c r="AO387" s="12"/>
      <c r="AP387" s="12"/>
    </row>
    <row r="388" spans="1:42" s="2" customFormat="1" ht="300" customHeight="1" x14ac:dyDescent="0.2">
      <c r="A388" s="50">
        <v>298</v>
      </c>
      <c r="B388" s="147">
        <v>387</v>
      </c>
      <c r="C388" s="61"/>
      <c r="D388" s="80" t="s">
        <v>1695</v>
      </c>
      <c r="E388" s="80" t="s">
        <v>11</v>
      </c>
      <c r="F388" s="66" t="s">
        <v>1672</v>
      </c>
      <c r="G388" s="86" t="s">
        <v>153</v>
      </c>
      <c r="H388" s="86" t="s">
        <v>1113</v>
      </c>
      <c r="I388" s="86" t="s">
        <v>1112</v>
      </c>
      <c r="J388" s="89" t="s">
        <v>1111</v>
      </c>
      <c r="K388" s="61">
        <v>2</v>
      </c>
      <c r="L388" s="87">
        <v>43040</v>
      </c>
      <c r="M388" s="87">
        <v>43099</v>
      </c>
      <c r="N388" s="88">
        <f t="shared" si="114"/>
        <v>8.4285714285714288</v>
      </c>
      <c r="O388" s="50" t="s">
        <v>1028</v>
      </c>
      <c r="P388" s="56">
        <v>2</v>
      </c>
      <c r="Q388" s="50"/>
      <c r="R388" s="59">
        <f t="shared" si="102"/>
        <v>100</v>
      </c>
      <c r="S388" s="60">
        <f t="shared" si="103"/>
        <v>8.4285714285714288</v>
      </c>
      <c r="T388" s="60">
        <f t="shared" si="104"/>
        <v>8.4285714285714288</v>
      </c>
      <c r="U388" s="60">
        <f t="shared" si="105"/>
        <v>8.4285714285714288</v>
      </c>
      <c r="V388" s="61"/>
      <c r="W388" s="62" t="str">
        <f t="shared" si="106"/>
        <v>CUMPLIDO</v>
      </c>
      <c r="X388" s="62" t="str">
        <f t="shared" si="107"/>
        <v>CUMPLIDO</v>
      </c>
      <c r="Y388" s="63" t="s">
        <v>368</v>
      </c>
      <c r="Z388" s="63" t="s">
        <v>311</v>
      </c>
      <c r="AA388" s="113">
        <f t="shared" si="108"/>
        <v>1</v>
      </c>
      <c r="AB388" s="63" t="str">
        <f t="shared" si="113"/>
        <v>H54R15 - 1</v>
      </c>
      <c r="AC388" s="37">
        <f t="shared" si="109"/>
        <v>5</v>
      </c>
      <c r="AD388" s="37">
        <f t="shared" si="110"/>
        <v>5</v>
      </c>
      <c r="AE388" s="37" t="str">
        <f t="shared" si="111"/>
        <v>H54R15.</v>
      </c>
      <c r="AF388" s="37" t="str">
        <f t="shared" si="112"/>
        <v>H54R15</v>
      </c>
      <c r="AG388" s="45"/>
      <c r="AH388" s="45"/>
      <c r="AI388" s="45"/>
      <c r="AJ388" s="12"/>
      <c r="AK388" s="12"/>
      <c r="AL388" s="12"/>
      <c r="AM388" s="12"/>
      <c r="AN388" s="12"/>
      <c r="AO388" s="12"/>
      <c r="AP388" s="12"/>
    </row>
    <row r="389" spans="1:42" s="2" customFormat="1" ht="300" customHeight="1" x14ac:dyDescent="0.2">
      <c r="A389" s="50">
        <v>299</v>
      </c>
      <c r="B389" s="147">
        <v>388</v>
      </c>
      <c r="C389" s="61"/>
      <c r="D389" s="80" t="s">
        <v>1695</v>
      </c>
      <c r="E389" s="80" t="s">
        <v>11</v>
      </c>
      <c r="F389" s="66" t="s">
        <v>1226</v>
      </c>
      <c r="G389" s="86" t="s">
        <v>1225</v>
      </c>
      <c r="H389" s="86" t="s">
        <v>1223</v>
      </c>
      <c r="I389" s="86" t="s">
        <v>1224</v>
      </c>
      <c r="J389" s="89" t="s">
        <v>1200</v>
      </c>
      <c r="K389" s="61">
        <v>1</v>
      </c>
      <c r="L389" s="87">
        <v>43040</v>
      </c>
      <c r="M389" s="87">
        <v>43099</v>
      </c>
      <c r="N389" s="88">
        <f t="shared" si="114"/>
        <v>8.4285714285714288</v>
      </c>
      <c r="O389" s="50" t="s">
        <v>1165</v>
      </c>
      <c r="P389" s="56">
        <v>1</v>
      </c>
      <c r="Q389" s="50"/>
      <c r="R389" s="59">
        <f t="shared" si="102"/>
        <v>100</v>
      </c>
      <c r="S389" s="60">
        <f t="shared" si="103"/>
        <v>8.4285714285714288</v>
      </c>
      <c r="T389" s="60">
        <f t="shared" si="104"/>
        <v>8.4285714285714288</v>
      </c>
      <c r="U389" s="60">
        <f t="shared" si="105"/>
        <v>8.4285714285714288</v>
      </c>
      <c r="V389" s="61"/>
      <c r="W389" s="62" t="str">
        <f t="shared" si="106"/>
        <v>CUMPLIDO</v>
      </c>
      <c r="X389" s="62" t="str">
        <f t="shared" si="107"/>
        <v>CUMPLIDO</v>
      </c>
      <c r="Y389" s="63" t="s">
        <v>368</v>
      </c>
      <c r="Z389" s="63" t="s">
        <v>312</v>
      </c>
      <c r="AA389" s="113">
        <f t="shared" si="108"/>
        <v>1</v>
      </c>
      <c r="AB389" s="63" t="str">
        <f t="shared" si="113"/>
        <v>H55R15 - 1</v>
      </c>
      <c r="AC389" s="37">
        <f t="shared" si="109"/>
        <v>5</v>
      </c>
      <c r="AD389" s="37">
        <f t="shared" si="110"/>
        <v>5</v>
      </c>
      <c r="AE389" s="37" t="str">
        <f t="shared" si="111"/>
        <v>H55R15.</v>
      </c>
      <c r="AF389" s="37" t="str">
        <f t="shared" si="112"/>
        <v>H55R15</v>
      </c>
      <c r="AG389" s="45"/>
      <c r="AH389" s="45"/>
      <c r="AI389" s="45"/>
      <c r="AJ389" s="12"/>
      <c r="AK389" s="12"/>
      <c r="AL389" s="12"/>
      <c r="AM389" s="12"/>
      <c r="AN389" s="12"/>
      <c r="AO389" s="12"/>
      <c r="AP389" s="12"/>
    </row>
    <row r="390" spans="1:42" s="2" customFormat="1" ht="300" customHeight="1" x14ac:dyDescent="0.2">
      <c r="A390" s="50">
        <v>300</v>
      </c>
      <c r="B390" s="147">
        <v>389</v>
      </c>
      <c r="C390" s="61"/>
      <c r="D390" s="80" t="s">
        <v>1694</v>
      </c>
      <c r="E390" s="80" t="s">
        <v>154</v>
      </c>
      <c r="F390" s="66" t="s">
        <v>1227</v>
      </c>
      <c r="G390" s="86" t="s">
        <v>155</v>
      </c>
      <c r="H390" s="86" t="s">
        <v>1266</v>
      </c>
      <c r="I390" s="86" t="s">
        <v>1268</v>
      </c>
      <c r="J390" s="89" t="s">
        <v>1267</v>
      </c>
      <c r="K390" s="61">
        <v>6</v>
      </c>
      <c r="L390" s="87">
        <v>43040</v>
      </c>
      <c r="M390" s="87">
        <v>43251</v>
      </c>
      <c r="N390" s="88">
        <f t="shared" si="114"/>
        <v>30.142857142857142</v>
      </c>
      <c r="O390" s="50" t="s">
        <v>844</v>
      </c>
      <c r="P390" s="56">
        <v>6</v>
      </c>
      <c r="Q390" s="50"/>
      <c r="R390" s="59">
        <f t="shared" si="102"/>
        <v>100</v>
      </c>
      <c r="S390" s="60">
        <f t="shared" si="103"/>
        <v>30.142857142857142</v>
      </c>
      <c r="T390" s="60">
        <f t="shared" si="104"/>
        <v>30.142857142857142</v>
      </c>
      <c r="U390" s="60">
        <f t="shared" si="105"/>
        <v>30.142857142857142</v>
      </c>
      <c r="V390" s="61"/>
      <c r="W390" s="62" t="str">
        <f t="shared" si="106"/>
        <v>CUMPLIDO</v>
      </c>
      <c r="X390" s="62" t="str">
        <f t="shared" si="107"/>
        <v>CUMPLIDO</v>
      </c>
      <c r="Y390" s="63" t="s">
        <v>368</v>
      </c>
      <c r="Z390" s="63" t="s">
        <v>313</v>
      </c>
      <c r="AA390" s="113">
        <f t="shared" si="108"/>
        <v>1</v>
      </c>
      <c r="AB390" s="63" t="str">
        <f t="shared" ref="AB390:AB439" si="115">CONCATENATE(Z390," - ",AA390)</f>
        <v>H56R15 - 1</v>
      </c>
      <c r="AC390" s="37">
        <f t="shared" si="109"/>
        <v>5</v>
      </c>
      <c r="AD390" s="37">
        <f t="shared" si="110"/>
        <v>5</v>
      </c>
      <c r="AE390" s="37" t="str">
        <f t="shared" si="111"/>
        <v>H56R15.</v>
      </c>
      <c r="AF390" s="37" t="str">
        <f t="shared" si="112"/>
        <v>H56R15</v>
      </c>
      <c r="AG390" s="45"/>
      <c r="AH390" s="45"/>
      <c r="AI390" s="45"/>
      <c r="AJ390" s="12"/>
      <c r="AK390" s="12"/>
      <c r="AL390" s="12"/>
      <c r="AM390" s="12"/>
      <c r="AN390" s="12"/>
      <c r="AO390" s="12"/>
      <c r="AP390" s="12"/>
    </row>
    <row r="391" spans="1:42" s="2" customFormat="1" ht="300" customHeight="1" x14ac:dyDescent="0.2">
      <c r="A391" s="50">
        <v>301</v>
      </c>
      <c r="B391" s="147">
        <v>390</v>
      </c>
      <c r="C391" s="61"/>
      <c r="D391" s="80" t="s">
        <v>1719</v>
      </c>
      <c r="E391" s="80" t="s">
        <v>84</v>
      </c>
      <c r="F391" s="66" t="s">
        <v>742</v>
      </c>
      <c r="G391" s="86" t="s">
        <v>156</v>
      </c>
      <c r="H391" s="86" t="s">
        <v>737</v>
      </c>
      <c r="I391" s="86" t="s">
        <v>738</v>
      </c>
      <c r="J391" s="89" t="s">
        <v>722</v>
      </c>
      <c r="K391" s="61">
        <v>3</v>
      </c>
      <c r="L391" s="87">
        <v>43040</v>
      </c>
      <c r="M391" s="87">
        <v>43403</v>
      </c>
      <c r="N391" s="88">
        <f t="shared" si="114"/>
        <v>51.857142857142854</v>
      </c>
      <c r="O391" s="50" t="s">
        <v>710</v>
      </c>
      <c r="P391" s="56">
        <v>3</v>
      </c>
      <c r="Q391" s="76" t="s">
        <v>1748</v>
      </c>
      <c r="R391" s="59">
        <f t="shared" si="102"/>
        <v>100</v>
      </c>
      <c r="S391" s="60">
        <f t="shared" si="103"/>
        <v>51.857142857142854</v>
      </c>
      <c r="T391" s="60">
        <f t="shared" si="104"/>
        <v>51.857142857142854</v>
      </c>
      <c r="U391" s="60">
        <f t="shared" si="105"/>
        <v>51.857142857142854</v>
      </c>
      <c r="V391" s="61"/>
      <c r="W391" s="62" t="str">
        <f t="shared" si="106"/>
        <v>CUMPLIDO</v>
      </c>
      <c r="X391" s="62" t="str">
        <f t="shared" si="107"/>
        <v>CUMPLIDO</v>
      </c>
      <c r="Y391" s="63" t="s">
        <v>368</v>
      </c>
      <c r="Z391" s="63" t="s">
        <v>314</v>
      </c>
      <c r="AA391" s="113">
        <f t="shared" si="108"/>
        <v>1</v>
      </c>
      <c r="AB391" s="63" t="str">
        <f t="shared" si="115"/>
        <v>H57R15 - 1</v>
      </c>
      <c r="AC391" s="37">
        <f t="shared" si="109"/>
        <v>5</v>
      </c>
      <c r="AD391" s="37">
        <f t="shared" si="110"/>
        <v>5</v>
      </c>
      <c r="AE391" s="37" t="str">
        <f t="shared" si="111"/>
        <v>H57R15.</v>
      </c>
      <c r="AF391" s="37" t="str">
        <f t="shared" si="112"/>
        <v>H57R15</v>
      </c>
      <c r="AG391" s="45"/>
      <c r="AH391" s="45"/>
      <c r="AI391" s="45" t="s">
        <v>417</v>
      </c>
      <c r="AJ391" s="12"/>
      <c r="AK391" s="12"/>
      <c r="AL391" s="12"/>
      <c r="AM391" s="12"/>
      <c r="AN391" s="12"/>
      <c r="AO391" s="12"/>
      <c r="AP391" s="12"/>
    </row>
    <row r="392" spans="1:42" s="2" customFormat="1" ht="300" customHeight="1" x14ac:dyDescent="0.2">
      <c r="A392" s="50">
        <v>302</v>
      </c>
      <c r="B392" s="147">
        <v>391</v>
      </c>
      <c r="C392" s="61"/>
      <c r="D392" s="80" t="s">
        <v>1695</v>
      </c>
      <c r="E392" s="80" t="s">
        <v>16</v>
      </c>
      <c r="F392" s="66" t="s">
        <v>157</v>
      </c>
      <c r="G392" s="86" t="s">
        <v>158</v>
      </c>
      <c r="H392" s="86" t="s">
        <v>739</v>
      </c>
      <c r="I392" s="86" t="s">
        <v>740</v>
      </c>
      <c r="J392" s="89" t="s">
        <v>741</v>
      </c>
      <c r="K392" s="61">
        <v>10</v>
      </c>
      <c r="L392" s="87">
        <v>43049</v>
      </c>
      <c r="M392" s="87">
        <v>43099</v>
      </c>
      <c r="N392" s="88">
        <f t="shared" si="114"/>
        <v>7.1428571428571432</v>
      </c>
      <c r="O392" s="50" t="s">
        <v>710</v>
      </c>
      <c r="P392" s="50">
        <v>10</v>
      </c>
      <c r="Q392" s="50"/>
      <c r="R392" s="59">
        <f t="shared" si="102"/>
        <v>100</v>
      </c>
      <c r="S392" s="60">
        <f t="shared" si="103"/>
        <v>7.1428571428571432</v>
      </c>
      <c r="T392" s="60">
        <f t="shared" si="104"/>
        <v>7.1428571428571432</v>
      </c>
      <c r="U392" s="60">
        <f t="shared" si="105"/>
        <v>7.1428571428571432</v>
      </c>
      <c r="V392" s="61"/>
      <c r="W392" s="62" t="str">
        <f t="shared" si="106"/>
        <v>CUMPLIDO</v>
      </c>
      <c r="X392" s="62" t="str">
        <f t="shared" si="107"/>
        <v>CUMPLIDO</v>
      </c>
      <c r="Y392" s="63" t="s">
        <v>368</v>
      </c>
      <c r="Z392" s="63" t="s">
        <v>315</v>
      </c>
      <c r="AA392" s="113">
        <f t="shared" si="108"/>
        <v>1</v>
      </c>
      <c r="AB392" s="63" t="str">
        <f t="shared" si="115"/>
        <v>H58R15 - 1</v>
      </c>
      <c r="AC392" s="37">
        <f t="shared" si="109"/>
        <v>5</v>
      </c>
      <c r="AD392" s="37">
        <f t="shared" si="110"/>
        <v>5</v>
      </c>
      <c r="AE392" s="37" t="str">
        <f t="shared" si="111"/>
        <v>H58R15.</v>
      </c>
      <c r="AF392" s="37" t="str">
        <f t="shared" si="112"/>
        <v>H58R15</v>
      </c>
      <c r="AG392" s="45"/>
      <c r="AH392" s="45"/>
      <c r="AI392" s="45"/>
      <c r="AJ392" s="12"/>
      <c r="AK392" s="12"/>
      <c r="AL392" s="12"/>
      <c r="AM392" s="12"/>
      <c r="AN392" s="12"/>
      <c r="AO392" s="12"/>
      <c r="AP392" s="12"/>
    </row>
    <row r="393" spans="1:42" s="2" customFormat="1" ht="300" customHeight="1" x14ac:dyDescent="0.2">
      <c r="A393" s="50">
        <v>303</v>
      </c>
      <c r="B393" s="147">
        <v>392</v>
      </c>
      <c r="C393" s="61"/>
      <c r="D393" s="80" t="s">
        <v>1725</v>
      </c>
      <c r="E393" s="80" t="s">
        <v>159</v>
      </c>
      <c r="F393" s="66" t="s">
        <v>1673</v>
      </c>
      <c r="G393" s="86" t="s">
        <v>160</v>
      </c>
      <c r="H393" s="86" t="s">
        <v>680</v>
      </c>
      <c r="I393" s="86" t="s">
        <v>681</v>
      </c>
      <c r="J393" s="89" t="s">
        <v>682</v>
      </c>
      <c r="K393" s="61">
        <v>8</v>
      </c>
      <c r="L393" s="87">
        <v>43040</v>
      </c>
      <c r="M393" s="87">
        <v>43403</v>
      </c>
      <c r="N393" s="88">
        <f t="shared" si="114"/>
        <v>51.857142857142854</v>
      </c>
      <c r="O393" s="50" t="s">
        <v>665</v>
      </c>
      <c r="P393" s="56">
        <v>0</v>
      </c>
      <c r="Q393" s="50"/>
      <c r="R393" s="59">
        <f t="shared" si="102"/>
        <v>0</v>
      </c>
      <c r="S393" s="60">
        <f t="shared" si="103"/>
        <v>0</v>
      </c>
      <c r="T393" s="60">
        <f t="shared" si="104"/>
        <v>0</v>
      </c>
      <c r="U393" s="60">
        <f t="shared" si="105"/>
        <v>51.857142857142854</v>
      </c>
      <c r="V393" s="61"/>
      <c r="W393" s="62" t="str">
        <f t="shared" si="106"/>
        <v>VENCIDO</v>
      </c>
      <c r="X393" s="62" t="str">
        <f t="shared" si="107"/>
        <v>VENCIDO</v>
      </c>
      <c r="Y393" s="63" t="s">
        <v>368</v>
      </c>
      <c r="Z393" s="63" t="s">
        <v>316</v>
      </c>
      <c r="AA393" s="113">
        <f t="shared" si="108"/>
        <v>1</v>
      </c>
      <c r="AB393" s="63" t="str">
        <f t="shared" si="115"/>
        <v>H60R15 - 1</v>
      </c>
      <c r="AC393" s="37">
        <f t="shared" si="109"/>
        <v>1</v>
      </c>
      <c r="AD393" s="37">
        <f t="shared" si="110"/>
        <v>1</v>
      </c>
      <c r="AE393" s="37" t="str">
        <f t="shared" si="111"/>
        <v>H60R15.</v>
      </c>
      <c r="AF393" s="37" t="str">
        <f t="shared" si="112"/>
        <v>H60R15</v>
      </c>
      <c r="AG393" s="45"/>
      <c r="AH393" s="45"/>
      <c r="AI393" s="45"/>
      <c r="AJ393" s="12"/>
      <c r="AK393" s="12"/>
      <c r="AL393" s="12"/>
      <c r="AM393" s="12"/>
      <c r="AN393" s="12"/>
      <c r="AO393" s="12"/>
      <c r="AP393" s="12"/>
    </row>
    <row r="394" spans="1:42" s="2" customFormat="1" ht="300" customHeight="1" x14ac:dyDescent="0.2">
      <c r="A394" s="50">
        <v>304</v>
      </c>
      <c r="B394" s="147">
        <v>393</v>
      </c>
      <c r="C394" s="61"/>
      <c r="D394" s="80" t="s">
        <v>1700</v>
      </c>
      <c r="E394" s="80" t="s">
        <v>154</v>
      </c>
      <c r="F394" s="66" t="s">
        <v>1674</v>
      </c>
      <c r="G394" s="86" t="s">
        <v>161</v>
      </c>
      <c r="H394" s="86" t="s">
        <v>1370</v>
      </c>
      <c r="I394" s="86" t="s">
        <v>1371</v>
      </c>
      <c r="J394" s="89" t="s">
        <v>668</v>
      </c>
      <c r="K394" s="61">
        <v>16</v>
      </c>
      <c r="L394" s="87">
        <v>43040</v>
      </c>
      <c r="M394" s="87">
        <v>43403</v>
      </c>
      <c r="N394" s="88">
        <f t="shared" si="114"/>
        <v>51.857142857142854</v>
      </c>
      <c r="O394" s="50" t="s">
        <v>665</v>
      </c>
      <c r="P394" s="50">
        <v>6.4</v>
      </c>
      <c r="Q394" s="50"/>
      <c r="R394" s="59">
        <f t="shared" si="102"/>
        <v>40</v>
      </c>
      <c r="S394" s="60">
        <f t="shared" si="103"/>
        <v>20.742857142857144</v>
      </c>
      <c r="T394" s="60">
        <f t="shared" si="104"/>
        <v>20.742857142857144</v>
      </c>
      <c r="U394" s="60">
        <f t="shared" si="105"/>
        <v>51.857142857142854</v>
      </c>
      <c r="V394" s="61"/>
      <c r="W394" s="62" t="str">
        <f t="shared" si="106"/>
        <v>VENCIDO</v>
      </c>
      <c r="X394" s="62" t="str">
        <f t="shared" si="107"/>
        <v>VENCIDO</v>
      </c>
      <c r="Y394" s="63" t="s">
        <v>368</v>
      </c>
      <c r="Z394" s="63" t="s">
        <v>317</v>
      </c>
      <c r="AA394" s="113">
        <f t="shared" si="108"/>
        <v>1</v>
      </c>
      <c r="AB394" s="63" t="str">
        <f t="shared" si="115"/>
        <v>H61R15 - 1</v>
      </c>
      <c r="AC394" s="37">
        <f t="shared" si="109"/>
        <v>1</v>
      </c>
      <c r="AD394" s="37">
        <f t="shared" si="110"/>
        <v>1</v>
      </c>
      <c r="AE394" s="37" t="str">
        <f t="shared" si="111"/>
        <v>H61R15.</v>
      </c>
      <c r="AF394" s="37" t="str">
        <f t="shared" si="112"/>
        <v>H61R15</v>
      </c>
      <c r="AG394" s="45"/>
      <c r="AH394" s="45"/>
      <c r="AI394" s="45"/>
      <c r="AJ394" s="12"/>
      <c r="AK394" s="12"/>
      <c r="AL394" s="12"/>
      <c r="AM394" s="12"/>
      <c r="AN394" s="12"/>
      <c r="AO394" s="12"/>
      <c r="AP394" s="12"/>
    </row>
    <row r="395" spans="1:42" s="2" customFormat="1" ht="300" customHeight="1" x14ac:dyDescent="0.2">
      <c r="A395" s="50">
        <v>305</v>
      </c>
      <c r="B395" s="147">
        <v>394</v>
      </c>
      <c r="C395" s="61"/>
      <c r="D395" s="80" t="s">
        <v>1700</v>
      </c>
      <c r="E395" s="80" t="s">
        <v>102</v>
      </c>
      <c r="F395" s="66" t="s">
        <v>1675</v>
      </c>
      <c r="G395" s="86" t="s">
        <v>162</v>
      </c>
      <c r="H395" s="86" t="s">
        <v>1370</v>
      </c>
      <c r="I395" s="86" t="s">
        <v>1371</v>
      </c>
      <c r="J395" s="89" t="s">
        <v>683</v>
      </c>
      <c r="K395" s="103">
        <v>16</v>
      </c>
      <c r="L395" s="87">
        <v>43040</v>
      </c>
      <c r="M395" s="87">
        <v>43403</v>
      </c>
      <c r="N395" s="88">
        <f t="shared" si="114"/>
        <v>51.857142857142854</v>
      </c>
      <c r="O395" s="50" t="s">
        <v>665</v>
      </c>
      <c r="P395" s="50">
        <v>1</v>
      </c>
      <c r="Q395" s="50"/>
      <c r="R395" s="59">
        <f t="shared" ref="R395:R458" si="116">IF(P395/K395&gt;1,100,+P395/K395*100)</f>
        <v>6.25</v>
      </c>
      <c r="S395" s="60">
        <f t="shared" ref="S395:S458" si="117">+N395*R395/100</f>
        <v>3.2410714285714284</v>
      </c>
      <c r="T395" s="60">
        <f t="shared" ref="T395:T458" si="118">IF(M395&lt;=$AH$1,S395,0)</f>
        <v>3.2410714285714284</v>
      </c>
      <c r="U395" s="60">
        <f t="shared" ref="U395:U458" si="119">IF($AH$1&gt;=M395,N395,0)</f>
        <v>51.857142857142854</v>
      </c>
      <c r="V395" s="61"/>
      <c r="W395" s="62" t="str">
        <f t="shared" ref="W395:W458" si="120">IF(R395=100,"CUMPLIDO",IF(M395-$AH$1&lt;0,"VENCIDO",IF(M395-$AH$1&lt;=30,"PRÓXIMO A VENCER",IF(R395&gt;0,"CON AVANCE","EN TERMINO"))))</f>
        <v>VENCIDO</v>
      </c>
      <c r="X395" s="62" t="str">
        <f t="shared" ref="X395:X458" si="121">IF(A395&lt;&gt;"",IF(AD395=1,"VENCIDO",IF(AD395=2,"PRÓXIMO A VENCER",IF(AD395=3,"EN TERMINO",IF(AD395=4,"CON AVANCE",IF(AD395=5,"CUMPLIDO",))))),"")</f>
        <v>VENCIDO</v>
      </c>
      <c r="Y395" s="63" t="s">
        <v>368</v>
      </c>
      <c r="Z395" s="63" t="s">
        <v>318</v>
      </c>
      <c r="AA395" s="113">
        <f t="shared" ref="AA395:AA458" si="122">IF(A395&lt;&gt;"",1,AA394+1)</f>
        <v>1</v>
      </c>
      <c r="AB395" s="63" t="str">
        <f t="shared" si="115"/>
        <v>H62R15 - 1</v>
      </c>
      <c r="AC395" s="37">
        <f t="shared" ref="AC395:AC458" si="123">IF(W395="VENCIDO",1,IF(W395="PRÓXIMO A VENCER",2,IF(W395="EN TERMINO",3,IF(W395="CON AVANCE",4,IF(W395="CUMPLIDO",5,)))))</f>
        <v>1</v>
      </c>
      <c r="AD395" s="37">
        <f t="shared" ref="AD395:AD458" si="124">IF(AA396=AA395+1,MIN(AC395,AD396),AC395)</f>
        <v>1</v>
      </c>
      <c r="AE395" s="37" t="str">
        <f t="shared" ref="AE395:AE458" si="125">IF(A395&lt;&gt;"",MID(F395,1,FIND(" ",F395,1)-1),AE394)</f>
        <v>H62R15.</v>
      </c>
      <c r="AF395" s="37" t="str">
        <f t="shared" ref="AF395:AF458" si="126">IFERROR(MID(AE395,1,FIND(".",AE395,1)-1),AE395)</f>
        <v>H62R15</v>
      </c>
      <c r="AG395" s="45"/>
      <c r="AH395" s="45"/>
      <c r="AI395" s="45"/>
      <c r="AJ395" s="12"/>
      <c r="AK395" s="12"/>
      <c r="AL395" s="12"/>
      <c r="AM395" s="12"/>
      <c r="AN395" s="12"/>
      <c r="AO395" s="12"/>
      <c r="AP395" s="12"/>
    </row>
    <row r="396" spans="1:42" s="2" customFormat="1" ht="300" customHeight="1" x14ac:dyDescent="0.2">
      <c r="A396" s="50">
        <v>306</v>
      </c>
      <c r="B396" s="147">
        <v>395</v>
      </c>
      <c r="C396" s="61"/>
      <c r="D396" s="80" t="s">
        <v>1695</v>
      </c>
      <c r="E396" s="80" t="s">
        <v>102</v>
      </c>
      <c r="F396" s="66" t="s">
        <v>962</v>
      </c>
      <c r="G396" s="86" t="s">
        <v>965</v>
      </c>
      <c r="H396" s="86" t="s">
        <v>963</v>
      </c>
      <c r="I396" s="86" t="s">
        <v>1372</v>
      </c>
      <c r="J396" s="89" t="s">
        <v>46</v>
      </c>
      <c r="K396" s="103">
        <v>4</v>
      </c>
      <c r="L396" s="87">
        <v>43040</v>
      </c>
      <c r="M396" s="87">
        <v>43403</v>
      </c>
      <c r="N396" s="88">
        <f t="shared" si="114"/>
        <v>51.857142857142854</v>
      </c>
      <c r="O396" s="50" t="s">
        <v>665</v>
      </c>
      <c r="P396" s="56">
        <v>2</v>
      </c>
      <c r="Q396" s="50"/>
      <c r="R396" s="59">
        <f t="shared" si="116"/>
        <v>50</v>
      </c>
      <c r="S396" s="60">
        <f t="shared" si="117"/>
        <v>25.928571428571427</v>
      </c>
      <c r="T396" s="60">
        <f t="shared" si="118"/>
        <v>25.928571428571427</v>
      </c>
      <c r="U396" s="60">
        <f t="shared" si="119"/>
        <v>51.857142857142854</v>
      </c>
      <c r="V396" s="61"/>
      <c r="W396" s="62" t="str">
        <f t="shared" si="120"/>
        <v>VENCIDO</v>
      </c>
      <c r="X396" s="62" t="str">
        <f t="shared" si="121"/>
        <v>VENCIDO</v>
      </c>
      <c r="Y396" s="63" t="s">
        <v>368</v>
      </c>
      <c r="Z396" s="63" t="s">
        <v>319</v>
      </c>
      <c r="AA396" s="113">
        <f t="shared" si="122"/>
        <v>1</v>
      </c>
      <c r="AB396" s="63" t="str">
        <f t="shared" si="115"/>
        <v>H63R15 - 1</v>
      </c>
      <c r="AC396" s="37">
        <f t="shared" si="123"/>
        <v>1</v>
      </c>
      <c r="AD396" s="37">
        <f t="shared" si="124"/>
        <v>1</v>
      </c>
      <c r="AE396" s="37" t="str">
        <f t="shared" si="125"/>
        <v>H63R15.</v>
      </c>
      <c r="AF396" s="37" t="str">
        <f t="shared" si="126"/>
        <v>H63R15</v>
      </c>
      <c r="AG396" s="45"/>
      <c r="AH396" s="45"/>
      <c r="AI396" s="45"/>
      <c r="AJ396" s="12"/>
      <c r="AK396" s="12"/>
      <c r="AL396" s="12"/>
      <c r="AM396" s="12"/>
      <c r="AN396" s="12"/>
      <c r="AO396" s="12"/>
      <c r="AP396" s="12"/>
    </row>
    <row r="397" spans="1:42" s="2" customFormat="1" ht="300" customHeight="1" x14ac:dyDescent="0.2">
      <c r="A397" s="50"/>
      <c r="B397" s="147">
        <v>396</v>
      </c>
      <c r="C397" s="61"/>
      <c r="D397" s="80"/>
      <c r="E397" s="95" t="s">
        <v>102</v>
      </c>
      <c r="F397" s="66" t="s">
        <v>964</v>
      </c>
      <c r="G397" s="86" t="s">
        <v>420</v>
      </c>
      <c r="H397" s="86" t="s">
        <v>966</v>
      </c>
      <c r="I397" s="86" t="s">
        <v>961</v>
      </c>
      <c r="J397" s="89" t="s">
        <v>926</v>
      </c>
      <c r="K397" s="61">
        <v>3</v>
      </c>
      <c r="L397" s="87">
        <v>43040</v>
      </c>
      <c r="M397" s="87">
        <v>43403</v>
      </c>
      <c r="N397" s="88">
        <f t="shared" si="114"/>
        <v>51.857142857142854</v>
      </c>
      <c r="O397" s="61" t="s">
        <v>843</v>
      </c>
      <c r="P397" s="56">
        <v>0</v>
      </c>
      <c r="Q397" s="61"/>
      <c r="R397" s="59">
        <f t="shared" si="116"/>
        <v>0</v>
      </c>
      <c r="S397" s="60">
        <f t="shared" si="117"/>
        <v>0</v>
      </c>
      <c r="T397" s="60">
        <f t="shared" si="118"/>
        <v>0</v>
      </c>
      <c r="U397" s="60">
        <f t="shared" si="119"/>
        <v>51.857142857142854</v>
      </c>
      <c r="V397" s="61"/>
      <c r="W397" s="62" t="str">
        <f t="shared" si="120"/>
        <v>VENCIDO</v>
      </c>
      <c r="X397" s="62" t="str">
        <f t="shared" si="121"/>
        <v/>
      </c>
      <c r="Y397" s="63" t="s">
        <v>368</v>
      </c>
      <c r="Z397" s="63" t="s">
        <v>319</v>
      </c>
      <c r="AA397" s="113">
        <f t="shared" si="122"/>
        <v>2</v>
      </c>
      <c r="AB397" s="63" t="str">
        <f t="shared" si="115"/>
        <v>H63R15 - 2</v>
      </c>
      <c r="AC397" s="37">
        <f t="shared" si="123"/>
        <v>1</v>
      </c>
      <c r="AD397" s="37">
        <f t="shared" si="124"/>
        <v>1</v>
      </c>
      <c r="AE397" s="37" t="str">
        <f t="shared" si="125"/>
        <v>H63R15.</v>
      </c>
      <c r="AF397" s="37" t="str">
        <f t="shared" si="126"/>
        <v>H63R15</v>
      </c>
      <c r="AG397" s="46"/>
      <c r="AH397" s="46"/>
      <c r="AI397" s="46"/>
    </row>
    <row r="398" spans="1:42" s="2" customFormat="1" ht="300" customHeight="1" x14ac:dyDescent="0.2">
      <c r="A398" s="50">
        <v>307</v>
      </c>
      <c r="B398" s="147">
        <v>397</v>
      </c>
      <c r="C398" s="61"/>
      <c r="D398" s="80" t="s">
        <v>1695</v>
      </c>
      <c r="E398" s="80" t="s">
        <v>159</v>
      </c>
      <c r="F398" s="66" t="s">
        <v>1676</v>
      </c>
      <c r="G398" s="86" t="s">
        <v>163</v>
      </c>
      <c r="H398" s="86" t="s">
        <v>1373</v>
      </c>
      <c r="I398" s="86" t="s">
        <v>1374</v>
      </c>
      <c r="J398" s="89" t="s">
        <v>684</v>
      </c>
      <c r="K398" s="61">
        <v>5</v>
      </c>
      <c r="L398" s="87">
        <v>43101</v>
      </c>
      <c r="M398" s="87">
        <v>43403</v>
      </c>
      <c r="N398" s="88">
        <f t="shared" si="114"/>
        <v>43.142857142857146</v>
      </c>
      <c r="O398" s="50" t="s">
        <v>665</v>
      </c>
      <c r="P398" s="56">
        <v>0</v>
      </c>
      <c r="Q398" s="50"/>
      <c r="R398" s="59">
        <f t="shared" si="116"/>
        <v>0</v>
      </c>
      <c r="S398" s="60">
        <f t="shared" si="117"/>
        <v>0</v>
      </c>
      <c r="T398" s="60">
        <f t="shared" si="118"/>
        <v>0</v>
      </c>
      <c r="U398" s="60">
        <f t="shared" si="119"/>
        <v>43.142857142857146</v>
      </c>
      <c r="V398" s="61"/>
      <c r="W398" s="62" t="str">
        <f t="shared" si="120"/>
        <v>VENCIDO</v>
      </c>
      <c r="X398" s="62" t="str">
        <f t="shared" si="121"/>
        <v>VENCIDO</v>
      </c>
      <c r="Y398" s="63" t="s">
        <v>368</v>
      </c>
      <c r="Z398" s="63" t="s">
        <v>320</v>
      </c>
      <c r="AA398" s="113">
        <f t="shared" si="122"/>
        <v>1</v>
      </c>
      <c r="AB398" s="63" t="str">
        <f t="shared" si="115"/>
        <v>H64R15 - 1</v>
      </c>
      <c r="AC398" s="37">
        <f t="shared" si="123"/>
        <v>1</v>
      </c>
      <c r="AD398" s="37">
        <f t="shared" si="124"/>
        <v>1</v>
      </c>
      <c r="AE398" s="37" t="str">
        <f t="shared" si="125"/>
        <v>H64R15.</v>
      </c>
      <c r="AF398" s="37" t="str">
        <f t="shared" si="126"/>
        <v>H64R15</v>
      </c>
      <c r="AG398" s="45"/>
      <c r="AH398" s="45"/>
      <c r="AI398" s="45"/>
      <c r="AJ398" s="12"/>
      <c r="AK398" s="12"/>
      <c r="AL398" s="12"/>
      <c r="AM398" s="12"/>
      <c r="AN398" s="12"/>
      <c r="AO398" s="12"/>
      <c r="AP398" s="12"/>
    </row>
    <row r="399" spans="1:42" s="2" customFormat="1" ht="300" customHeight="1" x14ac:dyDescent="0.2">
      <c r="A399" s="50">
        <v>308</v>
      </c>
      <c r="B399" s="147">
        <v>398</v>
      </c>
      <c r="C399" s="61"/>
      <c r="D399" s="80" t="s">
        <v>1695</v>
      </c>
      <c r="E399" s="80" t="s">
        <v>22</v>
      </c>
      <c r="F399" s="66" t="s">
        <v>1392</v>
      </c>
      <c r="G399" s="86" t="s">
        <v>164</v>
      </c>
      <c r="H399" s="66" t="s">
        <v>1375</v>
      </c>
      <c r="I399" s="66" t="s">
        <v>1376</v>
      </c>
      <c r="J399" s="89" t="s">
        <v>685</v>
      </c>
      <c r="K399" s="61">
        <v>3</v>
      </c>
      <c r="L399" s="87">
        <v>43101</v>
      </c>
      <c r="M399" s="87">
        <v>43403</v>
      </c>
      <c r="N399" s="88">
        <f t="shared" si="114"/>
        <v>43.142857142857146</v>
      </c>
      <c r="O399" s="50" t="s">
        <v>665</v>
      </c>
      <c r="P399" s="56">
        <v>1</v>
      </c>
      <c r="Q399" s="50"/>
      <c r="R399" s="59">
        <f t="shared" si="116"/>
        <v>33.333333333333329</v>
      </c>
      <c r="S399" s="60">
        <f t="shared" si="117"/>
        <v>14.380952380952381</v>
      </c>
      <c r="T399" s="60">
        <f t="shared" si="118"/>
        <v>14.380952380952381</v>
      </c>
      <c r="U399" s="60">
        <f t="shared" si="119"/>
        <v>43.142857142857146</v>
      </c>
      <c r="V399" s="61"/>
      <c r="W399" s="62" t="str">
        <f t="shared" si="120"/>
        <v>VENCIDO</v>
      </c>
      <c r="X399" s="62" t="str">
        <f t="shared" si="121"/>
        <v>VENCIDO</v>
      </c>
      <c r="Y399" s="63" t="s">
        <v>368</v>
      </c>
      <c r="Z399" s="63" t="s">
        <v>321</v>
      </c>
      <c r="AA399" s="113">
        <f t="shared" si="122"/>
        <v>1</v>
      </c>
      <c r="AB399" s="63" t="str">
        <f t="shared" si="115"/>
        <v>H66R15 - 1</v>
      </c>
      <c r="AC399" s="37">
        <f t="shared" si="123"/>
        <v>1</v>
      </c>
      <c r="AD399" s="37">
        <f t="shared" si="124"/>
        <v>1</v>
      </c>
      <c r="AE399" s="37" t="str">
        <f t="shared" si="125"/>
        <v>H66R15.</v>
      </c>
      <c r="AF399" s="37" t="str">
        <f t="shared" si="126"/>
        <v>H66R15</v>
      </c>
      <c r="AG399" s="45"/>
      <c r="AH399" s="45"/>
      <c r="AI399" s="45"/>
      <c r="AJ399" s="12"/>
      <c r="AK399" s="12"/>
      <c r="AL399" s="12"/>
      <c r="AM399" s="12"/>
      <c r="AN399" s="12"/>
      <c r="AO399" s="12"/>
      <c r="AP399" s="12"/>
    </row>
    <row r="400" spans="1:42" s="2" customFormat="1" ht="300" customHeight="1" x14ac:dyDescent="0.2">
      <c r="A400" s="50">
        <v>309</v>
      </c>
      <c r="B400" s="147">
        <v>399</v>
      </c>
      <c r="C400" s="61"/>
      <c r="D400" s="80" t="s">
        <v>1700</v>
      </c>
      <c r="E400" s="80" t="s">
        <v>92</v>
      </c>
      <c r="F400" s="66" t="s">
        <v>813</v>
      </c>
      <c r="G400" s="86" t="s">
        <v>421</v>
      </c>
      <c r="H400" s="86" t="s">
        <v>815</v>
      </c>
      <c r="I400" s="66" t="s">
        <v>816</v>
      </c>
      <c r="J400" s="89" t="s">
        <v>775</v>
      </c>
      <c r="K400" s="61">
        <v>1</v>
      </c>
      <c r="L400" s="87">
        <v>43040</v>
      </c>
      <c r="M400" s="87">
        <v>43099</v>
      </c>
      <c r="N400" s="88">
        <f t="shared" si="114"/>
        <v>8.4285714285714288</v>
      </c>
      <c r="O400" s="50" t="s">
        <v>758</v>
      </c>
      <c r="P400" s="50">
        <v>1</v>
      </c>
      <c r="Q400" s="50"/>
      <c r="R400" s="59">
        <f t="shared" si="116"/>
        <v>100</v>
      </c>
      <c r="S400" s="60">
        <f t="shared" si="117"/>
        <v>8.4285714285714288</v>
      </c>
      <c r="T400" s="60">
        <f t="shared" si="118"/>
        <v>8.4285714285714288</v>
      </c>
      <c r="U400" s="60">
        <f t="shared" si="119"/>
        <v>8.4285714285714288</v>
      </c>
      <c r="V400" s="61"/>
      <c r="W400" s="62" t="str">
        <f t="shared" si="120"/>
        <v>CUMPLIDO</v>
      </c>
      <c r="X400" s="62" t="str">
        <f t="shared" si="121"/>
        <v>CUMPLIDO</v>
      </c>
      <c r="Y400" s="63" t="s">
        <v>368</v>
      </c>
      <c r="Z400" s="63" t="s">
        <v>322</v>
      </c>
      <c r="AA400" s="113">
        <f t="shared" si="122"/>
        <v>1</v>
      </c>
      <c r="AB400" s="63" t="str">
        <f t="shared" si="115"/>
        <v>H68R15 - 1</v>
      </c>
      <c r="AC400" s="37">
        <f t="shared" si="123"/>
        <v>5</v>
      </c>
      <c r="AD400" s="37">
        <f t="shared" si="124"/>
        <v>5</v>
      </c>
      <c r="AE400" s="37" t="str">
        <f t="shared" si="125"/>
        <v>H68R15.</v>
      </c>
      <c r="AF400" s="37" t="str">
        <f t="shared" si="126"/>
        <v>H68R15</v>
      </c>
      <c r="AG400" s="45"/>
      <c r="AH400" s="45"/>
      <c r="AI400" s="45"/>
      <c r="AJ400" s="12"/>
      <c r="AK400" s="12"/>
      <c r="AL400" s="12"/>
      <c r="AM400" s="12"/>
      <c r="AN400" s="12"/>
      <c r="AO400" s="12"/>
      <c r="AP400" s="12"/>
    </row>
    <row r="401" spans="1:42" s="2" customFormat="1" ht="300" customHeight="1" x14ac:dyDescent="0.2">
      <c r="A401" s="50">
        <v>310</v>
      </c>
      <c r="B401" s="147">
        <v>400</v>
      </c>
      <c r="C401" s="61"/>
      <c r="D401" s="80" t="s">
        <v>1695</v>
      </c>
      <c r="E401" s="80" t="s">
        <v>92</v>
      </c>
      <c r="F401" s="66" t="s">
        <v>814</v>
      </c>
      <c r="G401" s="86" t="s">
        <v>165</v>
      </c>
      <c r="H401" s="66" t="s">
        <v>817</v>
      </c>
      <c r="I401" s="66" t="s">
        <v>768</v>
      </c>
      <c r="J401" s="89" t="s">
        <v>727</v>
      </c>
      <c r="K401" s="61">
        <v>2</v>
      </c>
      <c r="L401" s="87">
        <v>43040</v>
      </c>
      <c r="M401" s="87">
        <v>43281</v>
      </c>
      <c r="N401" s="88">
        <f t="shared" si="114"/>
        <v>34.428571428571431</v>
      </c>
      <c r="O401" s="50" t="s">
        <v>758</v>
      </c>
      <c r="P401" s="56">
        <v>2</v>
      </c>
      <c r="Q401" s="50"/>
      <c r="R401" s="59">
        <f t="shared" si="116"/>
        <v>100</v>
      </c>
      <c r="S401" s="60">
        <f t="shared" si="117"/>
        <v>34.428571428571431</v>
      </c>
      <c r="T401" s="60">
        <f t="shared" si="118"/>
        <v>34.428571428571431</v>
      </c>
      <c r="U401" s="60">
        <f t="shared" si="119"/>
        <v>34.428571428571431</v>
      </c>
      <c r="V401" s="61"/>
      <c r="W401" s="62" t="str">
        <f t="shared" si="120"/>
        <v>CUMPLIDO</v>
      </c>
      <c r="X401" s="62" t="str">
        <f t="shared" si="121"/>
        <v>CUMPLIDO</v>
      </c>
      <c r="Y401" s="63" t="s">
        <v>368</v>
      </c>
      <c r="Z401" s="63" t="s">
        <v>323</v>
      </c>
      <c r="AA401" s="113">
        <f t="shared" si="122"/>
        <v>1</v>
      </c>
      <c r="AB401" s="63" t="str">
        <f t="shared" si="115"/>
        <v>H69R15 - 1</v>
      </c>
      <c r="AC401" s="37">
        <f t="shared" si="123"/>
        <v>5</v>
      </c>
      <c r="AD401" s="37">
        <f t="shared" si="124"/>
        <v>5</v>
      </c>
      <c r="AE401" s="37" t="str">
        <f t="shared" si="125"/>
        <v>H69R15.</v>
      </c>
      <c r="AF401" s="37" t="str">
        <f t="shared" si="126"/>
        <v>H69R15</v>
      </c>
      <c r="AG401" s="45"/>
      <c r="AH401" s="45"/>
      <c r="AI401" s="45"/>
      <c r="AJ401" s="12"/>
      <c r="AK401" s="12"/>
      <c r="AL401" s="12"/>
      <c r="AM401" s="12"/>
      <c r="AN401" s="12"/>
      <c r="AO401" s="12"/>
      <c r="AP401" s="12"/>
    </row>
    <row r="402" spans="1:42" s="2" customFormat="1" ht="300" customHeight="1" x14ac:dyDescent="0.2">
      <c r="A402" s="50">
        <v>311</v>
      </c>
      <c r="B402" s="147">
        <v>401</v>
      </c>
      <c r="C402" s="61"/>
      <c r="D402" s="80" t="s">
        <v>1700</v>
      </c>
      <c r="E402" s="80" t="s">
        <v>166</v>
      </c>
      <c r="F402" s="66" t="s">
        <v>707</v>
      </c>
      <c r="G402" s="86" t="s">
        <v>1337</v>
      </c>
      <c r="H402" s="66" t="s">
        <v>1370</v>
      </c>
      <c r="I402" s="66" t="s">
        <v>1371</v>
      </c>
      <c r="J402" s="89" t="s">
        <v>683</v>
      </c>
      <c r="K402" s="61">
        <v>16</v>
      </c>
      <c r="L402" s="87">
        <v>43040</v>
      </c>
      <c r="M402" s="87">
        <v>43403</v>
      </c>
      <c r="N402" s="88">
        <f t="shared" si="114"/>
        <v>51.857142857142854</v>
      </c>
      <c r="O402" s="50" t="s">
        <v>665</v>
      </c>
      <c r="P402" s="50">
        <v>1</v>
      </c>
      <c r="Q402" s="50"/>
      <c r="R402" s="59">
        <f t="shared" si="116"/>
        <v>6.25</v>
      </c>
      <c r="S402" s="60">
        <f t="shared" si="117"/>
        <v>3.2410714285714284</v>
      </c>
      <c r="T402" s="60">
        <f t="shared" si="118"/>
        <v>3.2410714285714284</v>
      </c>
      <c r="U402" s="60">
        <f t="shared" si="119"/>
        <v>51.857142857142854</v>
      </c>
      <c r="V402" s="61"/>
      <c r="W402" s="62" t="str">
        <f t="shared" si="120"/>
        <v>VENCIDO</v>
      </c>
      <c r="X402" s="62" t="str">
        <f t="shared" si="121"/>
        <v>VENCIDO</v>
      </c>
      <c r="Y402" s="63" t="s">
        <v>368</v>
      </c>
      <c r="Z402" s="63" t="s">
        <v>324</v>
      </c>
      <c r="AA402" s="113">
        <f t="shared" si="122"/>
        <v>1</v>
      </c>
      <c r="AB402" s="63" t="str">
        <f t="shared" si="115"/>
        <v>H70R15 - 1</v>
      </c>
      <c r="AC402" s="37">
        <f t="shared" si="123"/>
        <v>1</v>
      </c>
      <c r="AD402" s="37">
        <f t="shared" si="124"/>
        <v>1</v>
      </c>
      <c r="AE402" s="37" t="str">
        <f t="shared" si="125"/>
        <v>H70R15.</v>
      </c>
      <c r="AF402" s="37" t="str">
        <f t="shared" si="126"/>
        <v>H70R15</v>
      </c>
      <c r="AG402" s="45"/>
      <c r="AH402" s="45"/>
      <c r="AI402" s="45"/>
      <c r="AJ402" s="12"/>
      <c r="AK402" s="12"/>
      <c r="AL402" s="12"/>
      <c r="AM402" s="12"/>
      <c r="AN402" s="12"/>
      <c r="AO402" s="12"/>
      <c r="AP402" s="12"/>
    </row>
    <row r="403" spans="1:42" s="2" customFormat="1" ht="300" customHeight="1" x14ac:dyDescent="0.2">
      <c r="A403" s="50">
        <v>312</v>
      </c>
      <c r="B403" s="147">
        <v>402</v>
      </c>
      <c r="C403" s="61"/>
      <c r="D403" s="80" t="s">
        <v>1695</v>
      </c>
      <c r="E403" s="80" t="s">
        <v>22</v>
      </c>
      <c r="F403" s="66" t="s">
        <v>708</v>
      </c>
      <c r="G403" s="86" t="s">
        <v>167</v>
      </c>
      <c r="H403" s="66" t="s">
        <v>818</v>
      </c>
      <c r="I403" s="66" t="s">
        <v>819</v>
      </c>
      <c r="J403" s="89" t="s">
        <v>766</v>
      </c>
      <c r="K403" s="61">
        <v>2</v>
      </c>
      <c r="L403" s="87">
        <v>43040</v>
      </c>
      <c r="M403" s="87">
        <v>43403</v>
      </c>
      <c r="N403" s="88">
        <f t="shared" si="114"/>
        <v>51.857142857142854</v>
      </c>
      <c r="O403" s="50" t="s">
        <v>758</v>
      </c>
      <c r="P403" s="56">
        <v>0</v>
      </c>
      <c r="Q403" s="50"/>
      <c r="R403" s="59">
        <f t="shared" si="116"/>
        <v>0</v>
      </c>
      <c r="S403" s="60">
        <f t="shared" si="117"/>
        <v>0</v>
      </c>
      <c r="T403" s="60">
        <f t="shared" si="118"/>
        <v>0</v>
      </c>
      <c r="U403" s="60">
        <f t="shared" si="119"/>
        <v>51.857142857142854</v>
      </c>
      <c r="V403" s="61"/>
      <c r="W403" s="62" t="str">
        <f t="shared" si="120"/>
        <v>VENCIDO</v>
      </c>
      <c r="X403" s="62" t="str">
        <f t="shared" si="121"/>
        <v>VENCIDO</v>
      </c>
      <c r="Y403" s="63" t="s">
        <v>368</v>
      </c>
      <c r="Z403" s="63" t="s">
        <v>325</v>
      </c>
      <c r="AA403" s="113">
        <f t="shared" si="122"/>
        <v>1</v>
      </c>
      <c r="AB403" s="63" t="str">
        <f t="shared" si="115"/>
        <v>H71R15 - 1</v>
      </c>
      <c r="AC403" s="37">
        <f t="shared" si="123"/>
        <v>1</v>
      </c>
      <c r="AD403" s="37">
        <f t="shared" si="124"/>
        <v>1</v>
      </c>
      <c r="AE403" s="37" t="str">
        <f t="shared" si="125"/>
        <v>H71R15.</v>
      </c>
      <c r="AF403" s="37" t="str">
        <f t="shared" si="126"/>
        <v>H71R15</v>
      </c>
      <c r="AG403" s="45"/>
      <c r="AH403" s="45"/>
      <c r="AI403" s="45"/>
      <c r="AJ403" s="12"/>
      <c r="AK403" s="12"/>
      <c r="AL403" s="12"/>
      <c r="AM403" s="12"/>
      <c r="AN403" s="12"/>
      <c r="AO403" s="12"/>
      <c r="AP403" s="12"/>
    </row>
    <row r="404" spans="1:42" s="2" customFormat="1" ht="300" customHeight="1" x14ac:dyDescent="0.2">
      <c r="A404" s="50">
        <v>313</v>
      </c>
      <c r="B404" s="147">
        <v>403</v>
      </c>
      <c r="C404" s="61"/>
      <c r="D404" s="80" t="s">
        <v>1700</v>
      </c>
      <c r="E404" s="80" t="s">
        <v>22</v>
      </c>
      <c r="F404" s="66" t="s">
        <v>709</v>
      </c>
      <c r="G404" s="86" t="s">
        <v>168</v>
      </c>
      <c r="H404" s="104" t="s">
        <v>820</v>
      </c>
      <c r="I404" s="86" t="s">
        <v>821</v>
      </c>
      <c r="J404" s="89" t="s">
        <v>46</v>
      </c>
      <c r="K404" s="61">
        <v>3</v>
      </c>
      <c r="L404" s="87">
        <v>43040</v>
      </c>
      <c r="M404" s="87">
        <v>43311</v>
      </c>
      <c r="N404" s="88">
        <f t="shared" si="114"/>
        <v>38.714285714285715</v>
      </c>
      <c r="O404" s="50" t="s">
        <v>758</v>
      </c>
      <c r="P404" s="56">
        <v>2.9994999999999998</v>
      </c>
      <c r="Q404" s="50"/>
      <c r="R404" s="59">
        <f t="shared" si="116"/>
        <v>99.98333333333332</v>
      </c>
      <c r="S404" s="60">
        <f t="shared" si="117"/>
        <v>38.707833333333326</v>
      </c>
      <c r="T404" s="60">
        <f t="shared" si="118"/>
        <v>38.707833333333326</v>
      </c>
      <c r="U404" s="60">
        <f t="shared" si="119"/>
        <v>38.714285714285715</v>
      </c>
      <c r="V404" s="61"/>
      <c r="W404" s="62" t="str">
        <f t="shared" si="120"/>
        <v>VENCIDO</v>
      </c>
      <c r="X404" s="62" t="str">
        <f t="shared" si="121"/>
        <v>VENCIDO</v>
      </c>
      <c r="Y404" s="63" t="s">
        <v>368</v>
      </c>
      <c r="Z404" s="63" t="s">
        <v>326</v>
      </c>
      <c r="AA404" s="113">
        <f t="shared" si="122"/>
        <v>1</v>
      </c>
      <c r="AB404" s="63" t="str">
        <f t="shared" si="115"/>
        <v>H72R15 - 1</v>
      </c>
      <c r="AC404" s="37">
        <f t="shared" si="123"/>
        <v>1</v>
      </c>
      <c r="AD404" s="37">
        <f t="shared" si="124"/>
        <v>1</v>
      </c>
      <c r="AE404" s="37" t="str">
        <f t="shared" si="125"/>
        <v>H72R15.</v>
      </c>
      <c r="AF404" s="37" t="str">
        <f t="shared" si="126"/>
        <v>H72R15</v>
      </c>
      <c r="AG404" s="45"/>
      <c r="AH404" s="45"/>
      <c r="AI404" s="45"/>
      <c r="AJ404" s="12"/>
      <c r="AK404" s="12"/>
      <c r="AL404" s="12"/>
      <c r="AM404" s="12"/>
      <c r="AN404" s="12"/>
      <c r="AO404" s="12"/>
      <c r="AP404" s="12"/>
    </row>
    <row r="405" spans="1:42" s="2" customFormat="1" ht="300" customHeight="1" x14ac:dyDescent="0.2">
      <c r="A405" s="50">
        <v>314</v>
      </c>
      <c r="B405" s="147">
        <v>404</v>
      </c>
      <c r="C405" s="61"/>
      <c r="D405" s="80" t="s">
        <v>1700</v>
      </c>
      <c r="E405" s="80" t="s">
        <v>21</v>
      </c>
      <c r="F405" s="66" t="s">
        <v>745</v>
      </c>
      <c r="G405" s="86" t="s">
        <v>169</v>
      </c>
      <c r="H405" s="86" t="s">
        <v>1711</v>
      </c>
      <c r="I405" s="105" t="s">
        <v>743</v>
      </c>
      <c r="J405" s="89" t="s">
        <v>744</v>
      </c>
      <c r="K405" s="61">
        <v>1</v>
      </c>
      <c r="L405" s="87">
        <v>43049</v>
      </c>
      <c r="M405" s="87">
        <v>43099</v>
      </c>
      <c r="N405" s="88">
        <f t="shared" ref="N405:N442" si="127">(+M405-L405)/7</f>
        <v>7.1428571428571432</v>
      </c>
      <c r="O405" s="50" t="s">
        <v>710</v>
      </c>
      <c r="P405" s="50">
        <v>1</v>
      </c>
      <c r="Q405" s="50"/>
      <c r="R405" s="59">
        <f t="shared" si="116"/>
        <v>100</v>
      </c>
      <c r="S405" s="60">
        <f t="shared" si="117"/>
        <v>7.1428571428571432</v>
      </c>
      <c r="T405" s="60">
        <f t="shared" si="118"/>
        <v>7.1428571428571432</v>
      </c>
      <c r="U405" s="60">
        <f t="shared" si="119"/>
        <v>7.1428571428571432</v>
      </c>
      <c r="V405" s="61"/>
      <c r="W405" s="62" t="str">
        <f t="shared" si="120"/>
        <v>CUMPLIDO</v>
      </c>
      <c r="X405" s="62" t="str">
        <f t="shared" si="121"/>
        <v>CUMPLIDO</v>
      </c>
      <c r="Y405" s="63" t="s">
        <v>368</v>
      </c>
      <c r="Z405" s="63" t="s">
        <v>327</v>
      </c>
      <c r="AA405" s="113">
        <f t="shared" si="122"/>
        <v>1</v>
      </c>
      <c r="AB405" s="63" t="str">
        <f t="shared" si="115"/>
        <v>H74R15 - 1</v>
      </c>
      <c r="AC405" s="37">
        <f t="shared" si="123"/>
        <v>5</v>
      </c>
      <c r="AD405" s="37">
        <f t="shared" si="124"/>
        <v>5</v>
      </c>
      <c r="AE405" s="37" t="str">
        <f t="shared" si="125"/>
        <v>H74R15.</v>
      </c>
      <c r="AF405" s="37" t="str">
        <f t="shared" si="126"/>
        <v>H74R15</v>
      </c>
      <c r="AG405" s="45"/>
      <c r="AH405" s="45"/>
      <c r="AI405" s="45"/>
      <c r="AJ405" s="12"/>
      <c r="AK405" s="12"/>
      <c r="AL405" s="12"/>
      <c r="AM405" s="12"/>
      <c r="AN405" s="12"/>
      <c r="AO405" s="12"/>
      <c r="AP405" s="12"/>
    </row>
    <row r="406" spans="1:42" s="2" customFormat="1" ht="300" customHeight="1" x14ac:dyDescent="0.2">
      <c r="A406" s="50">
        <v>315</v>
      </c>
      <c r="B406" s="147">
        <v>405</v>
      </c>
      <c r="C406" s="61"/>
      <c r="D406" s="80" t="s">
        <v>1695</v>
      </c>
      <c r="E406" s="80" t="s">
        <v>21</v>
      </c>
      <c r="F406" s="66" t="s">
        <v>1430</v>
      </c>
      <c r="G406" s="86" t="s">
        <v>170</v>
      </c>
      <c r="H406" s="86" t="s">
        <v>822</v>
      </c>
      <c r="I406" s="105" t="s">
        <v>823</v>
      </c>
      <c r="J406" s="89" t="s">
        <v>824</v>
      </c>
      <c r="K406" s="61">
        <v>1</v>
      </c>
      <c r="L406" s="87">
        <v>43040</v>
      </c>
      <c r="M406" s="87">
        <v>43069</v>
      </c>
      <c r="N406" s="88">
        <f t="shared" si="127"/>
        <v>4.1428571428571432</v>
      </c>
      <c r="O406" s="50" t="s">
        <v>758</v>
      </c>
      <c r="P406" s="50">
        <v>1</v>
      </c>
      <c r="Q406" s="50"/>
      <c r="R406" s="59">
        <f t="shared" si="116"/>
        <v>100</v>
      </c>
      <c r="S406" s="60">
        <f t="shared" si="117"/>
        <v>4.1428571428571432</v>
      </c>
      <c r="T406" s="60">
        <f t="shared" si="118"/>
        <v>4.1428571428571432</v>
      </c>
      <c r="U406" s="60">
        <f t="shared" si="119"/>
        <v>4.1428571428571432</v>
      </c>
      <c r="V406" s="61"/>
      <c r="W406" s="62" t="str">
        <f t="shared" si="120"/>
        <v>CUMPLIDO</v>
      </c>
      <c r="X406" s="62" t="str">
        <f t="shared" si="121"/>
        <v>CUMPLIDO</v>
      </c>
      <c r="Y406" s="63" t="s">
        <v>368</v>
      </c>
      <c r="Z406" s="63" t="s">
        <v>328</v>
      </c>
      <c r="AA406" s="113">
        <f t="shared" si="122"/>
        <v>1</v>
      </c>
      <c r="AB406" s="63" t="str">
        <f t="shared" si="115"/>
        <v>H75R15 - 1</v>
      </c>
      <c r="AC406" s="37">
        <f t="shared" si="123"/>
        <v>5</v>
      </c>
      <c r="AD406" s="37">
        <f t="shared" si="124"/>
        <v>5</v>
      </c>
      <c r="AE406" s="37" t="str">
        <f t="shared" si="125"/>
        <v>H75R15.</v>
      </c>
      <c r="AF406" s="37" t="str">
        <f t="shared" si="126"/>
        <v>H75R15</v>
      </c>
      <c r="AG406" s="45"/>
      <c r="AH406" s="45"/>
      <c r="AI406" s="45"/>
      <c r="AJ406" s="12"/>
      <c r="AK406" s="12"/>
      <c r="AL406" s="12"/>
      <c r="AM406" s="12"/>
      <c r="AN406" s="12"/>
      <c r="AO406" s="12"/>
      <c r="AP406" s="12"/>
    </row>
    <row r="407" spans="1:42" s="2" customFormat="1" ht="300" customHeight="1" x14ac:dyDescent="0.2">
      <c r="A407" s="50">
        <v>316</v>
      </c>
      <c r="B407" s="147">
        <v>406</v>
      </c>
      <c r="C407" s="61"/>
      <c r="D407" s="80" t="s">
        <v>1695</v>
      </c>
      <c r="E407" s="80" t="s">
        <v>38</v>
      </c>
      <c r="F407" s="66" t="s">
        <v>749</v>
      </c>
      <c r="G407" s="86" t="s">
        <v>748</v>
      </c>
      <c r="H407" s="86" t="s">
        <v>746</v>
      </c>
      <c r="I407" s="86" t="s">
        <v>747</v>
      </c>
      <c r="J407" s="89" t="s">
        <v>722</v>
      </c>
      <c r="K407" s="61">
        <v>3</v>
      </c>
      <c r="L407" s="87">
        <v>43040</v>
      </c>
      <c r="M407" s="87">
        <v>43403</v>
      </c>
      <c r="N407" s="88">
        <f t="shared" si="127"/>
        <v>51.857142857142854</v>
      </c>
      <c r="O407" s="50" t="s">
        <v>710</v>
      </c>
      <c r="P407" s="56">
        <v>2</v>
      </c>
      <c r="Q407" s="50"/>
      <c r="R407" s="59">
        <f t="shared" si="116"/>
        <v>66.666666666666657</v>
      </c>
      <c r="S407" s="60">
        <f t="shared" si="117"/>
        <v>34.571428571428562</v>
      </c>
      <c r="T407" s="60">
        <f t="shared" si="118"/>
        <v>34.571428571428562</v>
      </c>
      <c r="U407" s="60">
        <f t="shared" si="119"/>
        <v>51.857142857142854</v>
      </c>
      <c r="V407" s="61"/>
      <c r="W407" s="62" t="str">
        <f t="shared" si="120"/>
        <v>VENCIDO</v>
      </c>
      <c r="X407" s="62" t="str">
        <f t="shared" si="121"/>
        <v>VENCIDO</v>
      </c>
      <c r="Y407" s="63" t="s">
        <v>368</v>
      </c>
      <c r="Z407" s="63" t="s">
        <v>329</v>
      </c>
      <c r="AA407" s="113">
        <f t="shared" si="122"/>
        <v>1</v>
      </c>
      <c r="AB407" s="63" t="str">
        <f t="shared" si="115"/>
        <v>H76R15 - 1</v>
      </c>
      <c r="AC407" s="37">
        <f t="shared" si="123"/>
        <v>1</v>
      </c>
      <c r="AD407" s="37">
        <f t="shared" si="124"/>
        <v>1</v>
      </c>
      <c r="AE407" s="37" t="str">
        <f t="shared" si="125"/>
        <v>H76R15.</v>
      </c>
      <c r="AF407" s="37" t="str">
        <f t="shared" si="126"/>
        <v>H76R15</v>
      </c>
      <c r="AG407" s="45"/>
      <c r="AH407" s="45"/>
      <c r="AI407" s="45"/>
      <c r="AJ407" s="12"/>
      <c r="AK407" s="12"/>
      <c r="AL407" s="12"/>
      <c r="AM407" s="12"/>
      <c r="AN407" s="12"/>
      <c r="AO407" s="12"/>
      <c r="AP407" s="12"/>
    </row>
    <row r="408" spans="1:42" s="2" customFormat="1" ht="300" customHeight="1" x14ac:dyDescent="0.2">
      <c r="A408" s="50">
        <v>317</v>
      </c>
      <c r="B408" s="147">
        <v>407</v>
      </c>
      <c r="C408" s="61"/>
      <c r="D408" s="80" t="s">
        <v>1700</v>
      </c>
      <c r="E408" s="80" t="s">
        <v>38</v>
      </c>
      <c r="F408" s="73" t="s">
        <v>830</v>
      </c>
      <c r="G408" s="86" t="s">
        <v>171</v>
      </c>
      <c r="H408" s="86" t="s">
        <v>825</v>
      </c>
      <c r="I408" s="86" t="s">
        <v>826</v>
      </c>
      <c r="J408" s="50" t="s">
        <v>766</v>
      </c>
      <c r="K408" s="103">
        <v>2</v>
      </c>
      <c r="L408" s="87">
        <v>43040</v>
      </c>
      <c r="M408" s="87">
        <v>43403</v>
      </c>
      <c r="N408" s="88">
        <f t="shared" si="127"/>
        <v>51.857142857142854</v>
      </c>
      <c r="O408" s="50" t="s">
        <v>758</v>
      </c>
      <c r="P408" s="56">
        <v>1.85</v>
      </c>
      <c r="Q408" s="50"/>
      <c r="R408" s="59">
        <f t="shared" si="116"/>
        <v>92.5</v>
      </c>
      <c r="S408" s="60">
        <f t="shared" si="117"/>
        <v>47.967857142857135</v>
      </c>
      <c r="T408" s="60">
        <f t="shared" si="118"/>
        <v>47.967857142857135</v>
      </c>
      <c r="U408" s="60">
        <f t="shared" si="119"/>
        <v>51.857142857142854</v>
      </c>
      <c r="V408" s="61"/>
      <c r="W408" s="62" t="str">
        <f t="shared" si="120"/>
        <v>VENCIDO</v>
      </c>
      <c r="X408" s="62" t="str">
        <f t="shared" si="121"/>
        <v>VENCIDO</v>
      </c>
      <c r="Y408" s="63" t="s">
        <v>368</v>
      </c>
      <c r="Z408" s="63" t="s">
        <v>330</v>
      </c>
      <c r="AA408" s="113">
        <f t="shared" si="122"/>
        <v>1</v>
      </c>
      <c r="AB408" s="63" t="str">
        <f t="shared" si="115"/>
        <v>H77R15 - 1</v>
      </c>
      <c r="AC408" s="37">
        <f t="shared" si="123"/>
        <v>1</v>
      </c>
      <c r="AD408" s="37">
        <f t="shared" si="124"/>
        <v>1</v>
      </c>
      <c r="AE408" s="37" t="str">
        <f t="shared" si="125"/>
        <v>H77R15.</v>
      </c>
      <c r="AF408" s="37" t="str">
        <f t="shared" si="126"/>
        <v>H77R15</v>
      </c>
      <c r="AG408" s="45"/>
      <c r="AH408" s="45"/>
      <c r="AI408" s="45"/>
      <c r="AJ408" s="12"/>
      <c r="AK408" s="12"/>
      <c r="AL408" s="12"/>
      <c r="AM408" s="12"/>
      <c r="AN408" s="12"/>
      <c r="AO408" s="12"/>
      <c r="AP408" s="12"/>
    </row>
    <row r="409" spans="1:42" s="2" customFormat="1" ht="300" customHeight="1" x14ac:dyDescent="0.2">
      <c r="A409" s="50">
        <v>318</v>
      </c>
      <c r="B409" s="147">
        <v>408</v>
      </c>
      <c r="C409" s="61"/>
      <c r="D409" s="80" t="s">
        <v>1700</v>
      </c>
      <c r="E409" s="80" t="s">
        <v>22</v>
      </c>
      <c r="F409" s="66" t="s">
        <v>1677</v>
      </c>
      <c r="G409" s="86" t="s">
        <v>172</v>
      </c>
      <c r="H409" s="86" t="s">
        <v>831</v>
      </c>
      <c r="I409" s="86" t="s">
        <v>803</v>
      </c>
      <c r="J409" s="89" t="s">
        <v>827</v>
      </c>
      <c r="K409" s="61">
        <v>2</v>
      </c>
      <c r="L409" s="87">
        <v>43040</v>
      </c>
      <c r="M409" s="87">
        <v>43403</v>
      </c>
      <c r="N409" s="88">
        <f t="shared" si="127"/>
        <v>51.857142857142854</v>
      </c>
      <c r="O409" s="50" t="s">
        <v>758</v>
      </c>
      <c r="P409" s="56">
        <v>0</v>
      </c>
      <c r="Q409" s="50"/>
      <c r="R409" s="59">
        <f t="shared" si="116"/>
        <v>0</v>
      </c>
      <c r="S409" s="60">
        <f t="shared" si="117"/>
        <v>0</v>
      </c>
      <c r="T409" s="60">
        <f t="shared" si="118"/>
        <v>0</v>
      </c>
      <c r="U409" s="60">
        <f t="shared" si="119"/>
        <v>51.857142857142854</v>
      </c>
      <c r="V409" s="61"/>
      <c r="W409" s="62" t="str">
        <f t="shared" si="120"/>
        <v>VENCIDO</v>
      </c>
      <c r="X409" s="62" t="str">
        <f t="shared" si="121"/>
        <v>VENCIDO</v>
      </c>
      <c r="Y409" s="63" t="s">
        <v>368</v>
      </c>
      <c r="Z409" s="63" t="s">
        <v>331</v>
      </c>
      <c r="AA409" s="113">
        <f t="shared" si="122"/>
        <v>1</v>
      </c>
      <c r="AB409" s="63" t="str">
        <f t="shared" si="115"/>
        <v>H78R15 - 1</v>
      </c>
      <c r="AC409" s="37">
        <f t="shared" si="123"/>
        <v>1</v>
      </c>
      <c r="AD409" s="37">
        <f t="shared" si="124"/>
        <v>1</v>
      </c>
      <c r="AE409" s="37" t="str">
        <f t="shared" si="125"/>
        <v>H78R15.</v>
      </c>
      <c r="AF409" s="37" t="str">
        <f t="shared" si="126"/>
        <v>H78R15</v>
      </c>
      <c r="AG409" s="45"/>
      <c r="AH409" s="45"/>
      <c r="AI409" s="45"/>
      <c r="AJ409" s="12"/>
      <c r="AK409" s="12"/>
      <c r="AL409" s="12"/>
      <c r="AM409" s="12"/>
      <c r="AN409" s="12"/>
      <c r="AO409" s="12"/>
      <c r="AP409" s="12"/>
    </row>
    <row r="410" spans="1:42" s="2" customFormat="1" ht="300" customHeight="1" x14ac:dyDescent="0.2">
      <c r="A410" s="50">
        <v>319</v>
      </c>
      <c r="B410" s="147">
        <v>409</v>
      </c>
      <c r="C410" s="61"/>
      <c r="D410" s="80" t="s">
        <v>1700</v>
      </c>
      <c r="E410" s="80" t="s">
        <v>38</v>
      </c>
      <c r="F410" s="66" t="s">
        <v>1678</v>
      </c>
      <c r="G410" s="86" t="s">
        <v>173</v>
      </c>
      <c r="H410" s="86" t="s">
        <v>828</v>
      </c>
      <c r="I410" s="86" t="s">
        <v>803</v>
      </c>
      <c r="J410" s="89" t="s">
        <v>829</v>
      </c>
      <c r="K410" s="61">
        <v>2</v>
      </c>
      <c r="L410" s="87">
        <v>43099</v>
      </c>
      <c r="M410" s="87">
        <v>43281</v>
      </c>
      <c r="N410" s="88">
        <f t="shared" si="127"/>
        <v>26</v>
      </c>
      <c r="O410" s="50" t="s">
        <v>1750</v>
      </c>
      <c r="P410" s="56">
        <v>0</v>
      </c>
      <c r="Q410" s="50" t="s">
        <v>1751</v>
      </c>
      <c r="R410" s="59">
        <f t="shared" si="116"/>
        <v>0</v>
      </c>
      <c r="S410" s="60">
        <f t="shared" si="117"/>
        <v>0</v>
      </c>
      <c r="T410" s="60">
        <f t="shared" si="118"/>
        <v>0</v>
      </c>
      <c r="U410" s="60">
        <f t="shared" si="119"/>
        <v>26</v>
      </c>
      <c r="V410" s="61"/>
      <c r="W410" s="62" t="str">
        <f t="shared" si="120"/>
        <v>VENCIDO</v>
      </c>
      <c r="X410" s="62" t="str">
        <f t="shared" si="121"/>
        <v>VENCIDO</v>
      </c>
      <c r="Y410" s="63" t="s">
        <v>368</v>
      </c>
      <c r="Z410" s="63" t="s">
        <v>332</v>
      </c>
      <c r="AA410" s="113">
        <f t="shared" si="122"/>
        <v>1</v>
      </c>
      <c r="AB410" s="63" t="str">
        <f t="shared" si="115"/>
        <v>H79R15 - 1</v>
      </c>
      <c r="AC410" s="37">
        <f t="shared" si="123"/>
        <v>1</v>
      </c>
      <c r="AD410" s="37">
        <f t="shared" si="124"/>
        <v>1</v>
      </c>
      <c r="AE410" s="37" t="str">
        <f t="shared" si="125"/>
        <v>H79R15.</v>
      </c>
      <c r="AF410" s="37" t="str">
        <f t="shared" si="126"/>
        <v>H79R15</v>
      </c>
      <c r="AG410" s="45"/>
      <c r="AH410" s="45"/>
      <c r="AI410" s="45"/>
      <c r="AJ410" s="12"/>
      <c r="AK410" s="12"/>
      <c r="AL410" s="12"/>
      <c r="AM410" s="12"/>
      <c r="AN410" s="12"/>
      <c r="AO410" s="12"/>
      <c r="AP410" s="12"/>
    </row>
    <row r="411" spans="1:42" s="2" customFormat="1" ht="300" customHeight="1" x14ac:dyDescent="0.2">
      <c r="A411" s="50">
        <v>320</v>
      </c>
      <c r="B411" s="147">
        <v>410</v>
      </c>
      <c r="C411" s="61"/>
      <c r="D411" s="80" t="s">
        <v>1700</v>
      </c>
      <c r="E411" s="95" t="s">
        <v>102</v>
      </c>
      <c r="F411" s="66" t="s">
        <v>1679</v>
      </c>
      <c r="G411" s="86" t="s">
        <v>1331</v>
      </c>
      <c r="H411" s="86" t="s">
        <v>1312</v>
      </c>
      <c r="I411" s="86" t="s">
        <v>1338</v>
      </c>
      <c r="J411" s="89" t="s">
        <v>1339</v>
      </c>
      <c r="K411" s="61">
        <v>1</v>
      </c>
      <c r="L411" s="87">
        <v>43132</v>
      </c>
      <c r="M411" s="87">
        <v>43159</v>
      </c>
      <c r="N411" s="88">
        <f t="shared" si="127"/>
        <v>3.8571428571428572</v>
      </c>
      <c r="O411" s="61" t="s">
        <v>1165</v>
      </c>
      <c r="P411" s="56">
        <v>0.61</v>
      </c>
      <c r="Q411" s="61"/>
      <c r="R411" s="59">
        <f t="shared" si="116"/>
        <v>61</v>
      </c>
      <c r="S411" s="60">
        <f t="shared" si="117"/>
        <v>2.3528571428571428</v>
      </c>
      <c r="T411" s="60">
        <f t="shared" si="118"/>
        <v>2.3528571428571428</v>
      </c>
      <c r="U411" s="60">
        <f t="shared" si="119"/>
        <v>3.8571428571428572</v>
      </c>
      <c r="V411" s="61"/>
      <c r="W411" s="62" t="str">
        <f t="shared" si="120"/>
        <v>VENCIDO</v>
      </c>
      <c r="X411" s="62" t="str">
        <f t="shared" si="121"/>
        <v>VENCIDO</v>
      </c>
      <c r="Y411" s="63" t="s">
        <v>368</v>
      </c>
      <c r="Z411" s="63" t="s">
        <v>333</v>
      </c>
      <c r="AA411" s="113">
        <f t="shared" si="122"/>
        <v>1</v>
      </c>
      <c r="AB411" s="63" t="str">
        <f t="shared" si="115"/>
        <v>H81R15 - 1</v>
      </c>
      <c r="AC411" s="37">
        <f t="shared" si="123"/>
        <v>1</v>
      </c>
      <c r="AD411" s="37">
        <f t="shared" si="124"/>
        <v>1</v>
      </c>
      <c r="AE411" s="37" t="str">
        <f t="shared" si="125"/>
        <v>H81R15.</v>
      </c>
      <c r="AF411" s="37" t="str">
        <f t="shared" si="126"/>
        <v>H81R15</v>
      </c>
      <c r="AG411" s="46"/>
      <c r="AH411" s="46"/>
      <c r="AI411" s="46" t="s">
        <v>417</v>
      </c>
    </row>
    <row r="412" spans="1:42" s="2" customFormat="1" ht="300" customHeight="1" x14ac:dyDescent="0.2">
      <c r="A412" s="50">
        <v>321</v>
      </c>
      <c r="B412" s="147">
        <v>411</v>
      </c>
      <c r="C412" s="61"/>
      <c r="D412" s="80" t="s">
        <v>1695</v>
      </c>
      <c r="E412" s="80" t="s">
        <v>174</v>
      </c>
      <c r="F412" s="66" t="s">
        <v>706</v>
      </c>
      <c r="G412" s="86" t="s">
        <v>422</v>
      </c>
      <c r="H412" s="106" t="s">
        <v>832</v>
      </c>
      <c r="I412" s="106" t="s">
        <v>834</v>
      </c>
      <c r="J412" s="107" t="s">
        <v>833</v>
      </c>
      <c r="K412" s="108">
        <v>1</v>
      </c>
      <c r="L412" s="109">
        <v>43040</v>
      </c>
      <c r="M412" s="109">
        <v>43281</v>
      </c>
      <c r="N412" s="88">
        <f t="shared" si="127"/>
        <v>34.428571428571431</v>
      </c>
      <c r="O412" s="50" t="s">
        <v>758</v>
      </c>
      <c r="P412" s="56">
        <v>0</v>
      </c>
      <c r="Q412" s="50"/>
      <c r="R412" s="59">
        <f t="shared" si="116"/>
        <v>0</v>
      </c>
      <c r="S412" s="60">
        <f t="shared" si="117"/>
        <v>0</v>
      </c>
      <c r="T412" s="60">
        <f t="shared" si="118"/>
        <v>0</v>
      </c>
      <c r="U412" s="60">
        <f t="shared" si="119"/>
        <v>34.428571428571431</v>
      </c>
      <c r="V412" s="61"/>
      <c r="W412" s="62" t="str">
        <f t="shared" si="120"/>
        <v>VENCIDO</v>
      </c>
      <c r="X412" s="62" t="str">
        <f t="shared" si="121"/>
        <v>VENCIDO</v>
      </c>
      <c r="Y412" s="63" t="s">
        <v>368</v>
      </c>
      <c r="Z412" s="63" t="s">
        <v>334</v>
      </c>
      <c r="AA412" s="113">
        <f t="shared" si="122"/>
        <v>1</v>
      </c>
      <c r="AB412" s="63" t="str">
        <f t="shared" si="115"/>
        <v>H83R15 - 1</v>
      </c>
      <c r="AC412" s="37">
        <f t="shared" si="123"/>
        <v>1</v>
      </c>
      <c r="AD412" s="37">
        <f t="shared" si="124"/>
        <v>1</v>
      </c>
      <c r="AE412" s="37" t="str">
        <f t="shared" si="125"/>
        <v>H83R15.</v>
      </c>
      <c r="AF412" s="37" t="str">
        <f t="shared" si="126"/>
        <v>H83R15</v>
      </c>
      <c r="AG412" s="45"/>
      <c r="AH412" s="45"/>
      <c r="AI412" s="45"/>
      <c r="AJ412" s="12"/>
      <c r="AK412" s="12"/>
      <c r="AL412" s="12"/>
      <c r="AM412" s="12"/>
      <c r="AN412" s="12"/>
      <c r="AO412" s="12"/>
      <c r="AP412" s="12"/>
    </row>
    <row r="413" spans="1:42" s="2" customFormat="1" ht="300" customHeight="1" x14ac:dyDescent="0.2">
      <c r="A413" s="50">
        <v>322</v>
      </c>
      <c r="B413" s="147">
        <v>412</v>
      </c>
      <c r="C413" s="61"/>
      <c r="D413" s="80" t="s">
        <v>1695</v>
      </c>
      <c r="E413" s="95" t="s">
        <v>22</v>
      </c>
      <c r="F413" s="66" t="s">
        <v>1654</v>
      </c>
      <c r="G413" s="86" t="s">
        <v>175</v>
      </c>
      <c r="H413" s="86" t="s">
        <v>1655</v>
      </c>
      <c r="I413" s="86" t="s">
        <v>1340</v>
      </c>
      <c r="J413" s="89" t="s">
        <v>791</v>
      </c>
      <c r="K413" s="61">
        <v>1</v>
      </c>
      <c r="L413" s="109">
        <v>43040</v>
      </c>
      <c r="M413" s="109">
        <v>43099</v>
      </c>
      <c r="N413" s="88">
        <f t="shared" si="127"/>
        <v>8.4285714285714288</v>
      </c>
      <c r="O413" s="61" t="s">
        <v>758</v>
      </c>
      <c r="P413" s="61">
        <v>1</v>
      </c>
      <c r="Q413" s="61"/>
      <c r="R413" s="59">
        <f t="shared" si="116"/>
        <v>100</v>
      </c>
      <c r="S413" s="60">
        <f t="shared" si="117"/>
        <v>8.4285714285714288</v>
      </c>
      <c r="T413" s="60">
        <f t="shared" si="118"/>
        <v>8.4285714285714288</v>
      </c>
      <c r="U413" s="60">
        <f t="shared" si="119"/>
        <v>8.4285714285714288</v>
      </c>
      <c r="V413" s="61"/>
      <c r="W413" s="62" t="str">
        <f t="shared" si="120"/>
        <v>CUMPLIDO</v>
      </c>
      <c r="X413" s="62" t="str">
        <f t="shared" si="121"/>
        <v>VENCIDO</v>
      </c>
      <c r="Y413" s="63" t="s">
        <v>368</v>
      </c>
      <c r="Z413" s="63" t="s">
        <v>335</v>
      </c>
      <c r="AA413" s="113">
        <f t="shared" si="122"/>
        <v>1</v>
      </c>
      <c r="AB413" s="63" t="str">
        <f t="shared" si="115"/>
        <v>H84R15 - 1</v>
      </c>
      <c r="AC413" s="37">
        <f t="shared" si="123"/>
        <v>5</v>
      </c>
      <c r="AD413" s="37">
        <f t="shared" si="124"/>
        <v>1</v>
      </c>
      <c r="AE413" s="37" t="str">
        <f t="shared" si="125"/>
        <v>H84R15.</v>
      </c>
      <c r="AF413" s="37" t="str">
        <f t="shared" si="126"/>
        <v>H84R15</v>
      </c>
      <c r="AG413" s="46"/>
      <c r="AH413" s="46"/>
      <c r="AI413" s="46"/>
    </row>
    <row r="414" spans="1:42" s="2" customFormat="1" ht="300" customHeight="1" x14ac:dyDescent="0.2">
      <c r="A414" s="50"/>
      <c r="B414" s="147">
        <v>413</v>
      </c>
      <c r="C414" s="61"/>
      <c r="D414" s="80"/>
      <c r="E414" s="80" t="s">
        <v>22</v>
      </c>
      <c r="F414" s="66" t="s">
        <v>686</v>
      </c>
      <c r="G414" s="86" t="s">
        <v>175</v>
      </c>
      <c r="H414" s="86" t="s">
        <v>1656</v>
      </c>
      <c r="I414" s="74" t="s">
        <v>1377</v>
      </c>
      <c r="J414" s="89" t="s">
        <v>685</v>
      </c>
      <c r="K414" s="61">
        <v>3</v>
      </c>
      <c r="L414" s="87">
        <v>43101</v>
      </c>
      <c r="M414" s="87">
        <v>43403</v>
      </c>
      <c r="N414" s="88">
        <f t="shared" si="127"/>
        <v>43.142857142857146</v>
      </c>
      <c r="O414" s="50" t="s">
        <v>665</v>
      </c>
      <c r="P414" s="56">
        <v>1</v>
      </c>
      <c r="Q414" s="50"/>
      <c r="R414" s="59">
        <f t="shared" si="116"/>
        <v>33.333333333333329</v>
      </c>
      <c r="S414" s="60">
        <f t="shared" si="117"/>
        <v>14.380952380952381</v>
      </c>
      <c r="T414" s="60">
        <f t="shared" si="118"/>
        <v>14.380952380952381</v>
      </c>
      <c r="U414" s="60">
        <f t="shared" si="119"/>
        <v>43.142857142857146</v>
      </c>
      <c r="V414" s="61"/>
      <c r="W414" s="62" t="str">
        <f t="shared" si="120"/>
        <v>VENCIDO</v>
      </c>
      <c r="X414" s="62" t="str">
        <f t="shared" si="121"/>
        <v/>
      </c>
      <c r="Y414" s="63" t="s">
        <v>368</v>
      </c>
      <c r="Z414" s="63" t="s">
        <v>335</v>
      </c>
      <c r="AA414" s="113">
        <f t="shared" si="122"/>
        <v>2</v>
      </c>
      <c r="AB414" s="63" t="str">
        <f t="shared" si="115"/>
        <v>H84R15 - 2</v>
      </c>
      <c r="AC414" s="37">
        <f t="shared" si="123"/>
        <v>1</v>
      </c>
      <c r="AD414" s="37">
        <f t="shared" si="124"/>
        <v>1</v>
      </c>
      <c r="AE414" s="37" t="str">
        <f t="shared" si="125"/>
        <v>H84R15.</v>
      </c>
      <c r="AF414" s="37" t="str">
        <f t="shared" si="126"/>
        <v>H84R15</v>
      </c>
      <c r="AG414" s="45"/>
      <c r="AH414" s="45"/>
      <c r="AI414" s="45"/>
      <c r="AJ414" s="12"/>
      <c r="AK414" s="12"/>
      <c r="AL414" s="12"/>
      <c r="AM414" s="12"/>
      <c r="AN414" s="12"/>
      <c r="AO414" s="12"/>
      <c r="AP414" s="12"/>
    </row>
    <row r="415" spans="1:42" s="2" customFormat="1" ht="300" customHeight="1" x14ac:dyDescent="0.2">
      <c r="A415" s="50">
        <v>323</v>
      </c>
      <c r="B415" s="147">
        <v>414</v>
      </c>
      <c r="C415" s="61"/>
      <c r="D415" s="80" t="s">
        <v>1695</v>
      </c>
      <c r="E415" s="80" t="s">
        <v>22</v>
      </c>
      <c r="F415" s="66" t="s">
        <v>837</v>
      </c>
      <c r="G415" s="86" t="s">
        <v>176</v>
      </c>
      <c r="H415" s="86" t="s">
        <v>835</v>
      </c>
      <c r="I415" s="86" t="s">
        <v>836</v>
      </c>
      <c r="J415" s="89" t="s">
        <v>781</v>
      </c>
      <c r="K415" s="61">
        <v>1</v>
      </c>
      <c r="L415" s="87">
        <v>43040</v>
      </c>
      <c r="M415" s="87">
        <v>43100</v>
      </c>
      <c r="N415" s="88">
        <f t="shared" si="127"/>
        <v>8.5714285714285712</v>
      </c>
      <c r="O415" s="50" t="s">
        <v>758</v>
      </c>
      <c r="P415" s="50">
        <v>1</v>
      </c>
      <c r="Q415" s="50"/>
      <c r="R415" s="59">
        <f t="shared" si="116"/>
        <v>100</v>
      </c>
      <c r="S415" s="60">
        <f t="shared" si="117"/>
        <v>8.5714285714285712</v>
      </c>
      <c r="T415" s="60">
        <f t="shared" si="118"/>
        <v>8.5714285714285712</v>
      </c>
      <c r="U415" s="60">
        <f t="shared" si="119"/>
        <v>8.5714285714285712</v>
      </c>
      <c r="V415" s="61"/>
      <c r="W415" s="62" t="str">
        <f t="shared" si="120"/>
        <v>CUMPLIDO</v>
      </c>
      <c r="X415" s="62" t="str">
        <f t="shared" si="121"/>
        <v>CUMPLIDO</v>
      </c>
      <c r="Y415" s="63" t="s">
        <v>368</v>
      </c>
      <c r="Z415" s="63" t="s">
        <v>336</v>
      </c>
      <c r="AA415" s="113">
        <f t="shared" si="122"/>
        <v>1</v>
      </c>
      <c r="AB415" s="63" t="str">
        <f t="shared" si="115"/>
        <v>H86R15 - 1</v>
      </c>
      <c r="AC415" s="37">
        <f t="shared" si="123"/>
        <v>5</v>
      </c>
      <c r="AD415" s="37">
        <f t="shared" si="124"/>
        <v>5</v>
      </c>
      <c r="AE415" s="37" t="str">
        <f t="shared" si="125"/>
        <v>H86R15.</v>
      </c>
      <c r="AF415" s="37" t="str">
        <f t="shared" si="126"/>
        <v>H86R15</v>
      </c>
      <c r="AG415" s="45"/>
      <c r="AH415" s="45"/>
      <c r="AI415" s="45"/>
      <c r="AJ415" s="12"/>
      <c r="AK415" s="12"/>
      <c r="AL415" s="12"/>
      <c r="AM415" s="12"/>
      <c r="AN415" s="12"/>
      <c r="AO415" s="12"/>
      <c r="AP415" s="12"/>
    </row>
    <row r="416" spans="1:42" s="2" customFormat="1" ht="300" customHeight="1" x14ac:dyDescent="0.2">
      <c r="A416" s="50">
        <v>324</v>
      </c>
      <c r="B416" s="147">
        <v>415</v>
      </c>
      <c r="C416" s="61"/>
      <c r="D416" s="80" t="s">
        <v>1695</v>
      </c>
      <c r="E416" s="80" t="s">
        <v>22</v>
      </c>
      <c r="F416" s="66" t="s">
        <v>841</v>
      </c>
      <c r="G416" s="86" t="s">
        <v>177</v>
      </c>
      <c r="H416" s="86" t="s">
        <v>759</v>
      </c>
      <c r="I416" s="86" t="s">
        <v>838</v>
      </c>
      <c r="J416" s="89" t="s">
        <v>46</v>
      </c>
      <c r="K416" s="61">
        <v>4</v>
      </c>
      <c r="L416" s="87">
        <v>43040</v>
      </c>
      <c r="M416" s="87">
        <v>43403</v>
      </c>
      <c r="N416" s="88">
        <f t="shared" si="127"/>
        <v>51.857142857142854</v>
      </c>
      <c r="O416" s="50" t="s">
        <v>758</v>
      </c>
      <c r="P416" s="56">
        <v>3.9849999999999999</v>
      </c>
      <c r="Q416" s="50"/>
      <c r="R416" s="59">
        <f t="shared" si="116"/>
        <v>99.625</v>
      </c>
      <c r="S416" s="60">
        <f t="shared" si="117"/>
        <v>51.662678571428572</v>
      </c>
      <c r="T416" s="60">
        <f t="shared" si="118"/>
        <v>51.662678571428572</v>
      </c>
      <c r="U416" s="60">
        <f t="shared" si="119"/>
        <v>51.857142857142854</v>
      </c>
      <c r="V416" s="61"/>
      <c r="W416" s="62" t="str">
        <f t="shared" si="120"/>
        <v>VENCIDO</v>
      </c>
      <c r="X416" s="62" t="str">
        <f t="shared" si="121"/>
        <v>VENCIDO</v>
      </c>
      <c r="Y416" s="63" t="s">
        <v>368</v>
      </c>
      <c r="Z416" s="63" t="s">
        <v>337</v>
      </c>
      <c r="AA416" s="113">
        <f t="shared" si="122"/>
        <v>1</v>
      </c>
      <c r="AB416" s="63" t="str">
        <f t="shared" si="115"/>
        <v>H88R15 - 1</v>
      </c>
      <c r="AC416" s="37">
        <f t="shared" si="123"/>
        <v>1</v>
      </c>
      <c r="AD416" s="37">
        <f t="shared" si="124"/>
        <v>1</v>
      </c>
      <c r="AE416" s="37" t="str">
        <f t="shared" si="125"/>
        <v>H88R15.</v>
      </c>
      <c r="AF416" s="37" t="str">
        <f t="shared" si="126"/>
        <v>H88R15</v>
      </c>
      <c r="AG416" s="45"/>
      <c r="AH416" s="45"/>
      <c r="AI416" s="45"/>
      <c r="AJ416" s="12"/>
      <c r="AK416" s="12"/>
      <c r="AL416" s="12"/>
      <c r="AM416" s="12"/>
      <c r="AN416" s="12"/>
      <c r="AO416" s="12"/>
      <c r="AP416" s="12"/>
    </row>
    <row r="417" spans="1:42" s="2" customFormat="1" ht="300" customHeight="1" x14ac:dyDescent="0.2">
      <c r="A417" s="50">
        <v>325</v>
      </c>
      <c r="B417" s="147">
        <v>416</v>
      </c>
      <c r="C417" s="61"/>
      <c r="D417" s="80" t="s">
        <v>1695</v>
      </c>
      <c r="E417" s="80" t="s">
        <v>21</v>
      </c>
      <c r="F417" s="66" t="s">
        <v>842</v>
      </c>
      <c r="G417" s="86" t="s">
        <v>178</v>
      </c>
      <c r="H417" s="86" t="s">
        <v>839</v>
      </c>
      <c r="I417" s="86" t="s">
        <v>840</v>
      </c>
      <c r="J417" s="89" t="s">
        <v>824</v>
      </c>
      <c r="K417" s="61">
        <v>1</v>
      </c>
      <c r="L417" s="87">
        <v>43040</v>
      </c>
      <c r="M417" s="87">
        <v>43099</v>
      </c>
      <c r="N417" s="88">
        <f t="shared" si="127"/>
        <v>8.4285714285714288</v>
      </c>
      <c r="O417" s="50" t="s">
        <v>758</v>
      </c>
      <c r="P417" s="56">
        <v>1</v>
      </c>
      <c r="Q417" s="50"/>
      <c r="R417" s="59">
        <f t="shared" si="116"/>
        <v>100</v>
      </c>
      <c r="S417" s="60">
        <f t="shared" si="117"/>
        <v>8.4285714285714288</v>
      </c>
      <c r="T417" s="60">
        <f t="shared" si="118"/>
        <v>8.4285714285714288</v>
      </c>
      <c r="U417" s="60">
        <f t="shared" si="119"/>
        <v>8.4285714285714288</v>
      </c>
      <c r="V417" s="61"/>
      <c r="W417" s="62" t="str">
        <f t="shared" si="120"/>
        <v>CUMPLIDO</v>
      </c>
      <c r="X417" s="62" t="str">
        <f t="shared" si="121"/>
        <v>CUMPLIDO</v>
      </c>
      <c r="Y417" s="63" t="s">
        <v>368</v>
      </c>
      <c r="Z417" s="63" t="s">
        <v>338</v>
      </c>
      <c r="AA417" s="113">
        <f t="shared" si="122"/>
        <v>1</v>
      </c>
      <c r="AB417" s="63" t="str">
        <f t="shared" si="115"/>
        <v>H89R15 - 1</v>
      </c>
      <c r="AC417" s="37">
        <f t="shared" si="123"/>
        <v>5</v>
      </c>
      <c r="AD417" s="37">
        <f t="shared" si="124"/>
        <v>5</v>
      </c>
      <c r="AE417" s="37" t="str">
        <f t="shared" si="125"/>
        <v>H89R15.</v>
      </c>
      <c r="AF417" s="37" t="str">
        <f t="shared" si="126"/>
        <v>H89R15</v>
      </c>
      <c r="AG417" s="45"/>
      <c r="AH417" s="45"/>
      <c r="AI417" s="45" t="s">
        <v>417</v>
      </c>
      <c r="AJ417" s="12"/>
      <c r="AK417" s="12"/>
      <c r="AL417" s="12"/>
      <c r="AM417" s="12"/>
      <c r="AN417" s="12"/>
      <c r="AO417" s="12"/>
      <c r="AP417" s="12"/>
    </row>
    <row r="418" spans="1:42" s="2" customFormat="1" ht="300" customHeight="1" x14ac:dyDescent="0.2">
      <c r="A418" s="50">
        <v>326</v>
      </c>
      <c r="B418" s="147">
        <v>417</v>
      </c>
      <c r="C418" s="61"/>
      <c r="D418" s="95" t="s">
        <v>1700</v>
      </c>
      <c r="E418" s="95" t="s">
        <v>33</v>
      </c>
      <c r="F418" s="66" t="s">
        <v>1342</v>
      </c>
      <c r="G418" s="86" t="s">
        <v>755</v>
      </c>
      <c r="H418" s="86" t="s">
        <v>1171</v>
      </c>
      <c r="I418" s="86" t="s">
        <v>1171</v>
      </c>
      <c r="J418" s="89" t="s">
        <v>46</v>
      </c>
      <c r="K418" s="61">
        <v>3</v>
      </c>
      <c r="L418" s="87">
        <v>43040</v>
      </c>
      <c r="M418" s="87">
        <v>43342</v>
      </c>
      <c r="N418" s="88">
        <f t="shared" si="127"/>
        <v>43.142857142857146</v>
      </c>
      <c r="O418" s="61" t="s">
        <v>13</v>
      </c>
      <c r="P418" s="56">
        <v>2.4</v>
      </c>
      <c r="Q418" s="61"/>
      <c r="R418" s="59">
        <f t="shared" si="116"/>
        <v>80</v>
      </c>
      <c r="S418" s="60">
        <f t="shared" si="117"/>
        <v>34.514285714285712</v>
      </c>
      <c r="T418" s="60">
        <f t="shared" si="118"/>
        <v>34.514285714285712</v>
      </c>
      <c r="U418" s="60">
        <f t="shared" si="119"/>
        <v>43.142857142857146</v>
      </c>
      <c r="V418" s="61"/>
      <c r="W418" s="62" t="str">
        <f t="shared" si="120"/>
        <v>VENCIDO</v>
      </c>
      <c r="X418" s="62" t="str">
        <f t="shared" si="121"/>
        <v>VENCIDO</v>
      </c>
      <c r="Y418" s="63" t="s">
        <v>368</v>
      </c>
      <c r="Z418" s="63" t="s">
        <v>339</v>
      </c>
      <c r="AA418" s="113">
        <f t="shared" si="122"/>
        <v>1</v>
      </c>
      <c r="AB418" s="63" t="str">
        <f t="shared" si="115"/>
        <v>H92R15 - 1</v>
      </c>
      <c r="AC418" s="37">
        <f t="shared" si="123"/>
        <v>1</v>
      </c>
      <c r="AD418" s="37">
        <f t="shared" si="124"/>
        <v>1</v>
      </c>
      <c r="AE418" s="37" t="str">
        <f t="shared" si="125"/>
        <v>H92R15.</v>
      </c>
      <c r="AF418" s="37" t="str">
        <f t="shared" si="126"/>
        <v>H92R15</v>
      </c>
      <c r="AG418" s="46"/>
      <c r="AH418" s="46"/>
      <c r="AI418" s="46"/>
    </row>
    <row r="419" spans="1:42" s="2" customFormat="1" ht="300" customHeight="1" x14ac:dyDescent="0.2">
      <c r="A419" s="50">
        <v>327</v>
      </c>
      <c r="B419" s="147">
        <v>418</v>
      </c>
      <c r="C419" s="61"/>
      <c r="D419" s="95" t="s">
        <v>1695</v>
      </c>
      <c r="E419" s="95" t="s">
        <v>20</v>
      </c>
      <c r="F419" s="66" t="s">
        <v>1341</v>
      </c>
      <c r="G419" s="86" t="s">
        <v>1344</v>
      </c>
      <c r="H419" s="86" t="s">
        <v>1168</v>
      </c>
      <c r="I419" s="86" t="s">
        <v>1168</v>
      </c>
      <c r="J419" s="89" t="s">
        <v>46</v>
      </c>
      <c r="K419" s="61">
        <v>3</v>
      </c>
      <c r="L419" s="109">
        <v>43040</v>
      </c>
      <c r="M419" s="109">
        <v>43342</v>
      </c>
      <c r="N419" s="88">
        <f t="shared" si="127"/>
        <v>43.142857142857146</v>
      </c>
      <c r="O419" s="61" t="s">
        <v>13</v>
      </c>
      <c r="P419" s="79">
        <v>1.79</v>
      </c>
      <c r="Q419" s="61"/>
      <c r="R419" s="59">
        <f t="shared" si="116"/>
        <v>59.666666666666671</v>
      </c>
      <c r="S419" s="60">
        <f t="shared" si="117"/>
        <v>25.741904761904767</v>
      </c>
      <c r="T419" s="60">
        <f t="shared" si="118"/>
        <v>25.741904761904767</v>
      </c>
      <c r="U419" s="60">
        <f t="shared" si="119"/>
        <v>43.142857142857146</v>
      </c>
      <c r="V419" s="61"/>
      <c r="W419" s="62" t="str">
        <f t="shared" si="120"/>
        <v>VENCIDO</v>
      </c>
      <c r="X419" s="62" t="str">
        <f t="shared" si="121"/>
        <v>VENCIDO</v>
      </c>
      <c r="Y419" s="63" t="s">
        <v>368</v>
      </c>
      <c r="Z419" s="63" t="s">
        <v>340</v>
      </c>
      <c r="AA419" s="113">
        <f t="shared" si="122"/>
        <v>1</v>
      </c>
      <c r="AB419" s="63" t="str">
        <f t="shared" si="115"/>
        <v>H93R15 - 1</v>
      </c>
      <c r="AC419" s="37">
        <f t="shared" si="123"/>
        <v>1</v>
      </c>
      <c r="AD419" s="37">
        <f t="shared" si="124"/>
        <v>1</v>
      </c>
      <c r="AE419" s="37" t="str">
        <f t="shared" si="125"/>
        <v>H93R15.</v>
      </c>
      <c r="AF419" s="37" t="str">
        <f t="shared" si="126"/>
        <v>H93R15</v>
      </c>
      <c r="AG419" s="46"/>
      <c r="AH419" s="46"/>
      <c r="AI419" s="46"/>
    </row>
    <row r="420" spans="1:42" s="2" customFormat="1" ht="300" customHeight="1" x14ac:dyDescent="0.2">
      <c r="A420" s="50">
        <v>328</v>
      </c>
      <c r="B420" s="147">
        <v>419</v>
      </c>
      <c r="C420" s="61"/>
      <c r="D420" s="95" t="s">
        <v>1695</v>
      </c>
      <c r="E420" s="95" t="s">
        <v>20</v>
      </c>
      <c r="F420" s="66" t="s">
        <v>1343</v>
      </c>
      <c r="G420" s="86" t="s">
        <v>1345</v>
      </c>
      <c r="H420" s="86" t="s">
        <v>1171</v>
      </c>
      <c r="I420" s="86" t="s">
        <v>1171</v>
      </c>
      <c r="J420" s="89" t="s">
        <v>46</v>
      </c>
      <c r="K420" s="61">
        <v>3</v>
      </c>
      <c r="L420" s="87">
        <v>43040</v>
      </c>
      <c r="M420" s="87">
        <v>43342</v>
      </c>
      <c r="N420" s="88">
        <f t="shared" si="127"/>
        <v>43.142857142857146</v>
      </c>
      <c r="O420" s="61" t="s">
        <v>13</v>
      </c>
      <c r="P420" s="79">
        <v>1.79</v>
      </c>
      <c r="Q420" s="61"/>
      <c r="R420" s="59">
        <f t="shared" si="116"/>
        <v>59.666666666666671</v>
      </c>
      <c r="S420" s="60">
        <f t="shared" si="117"/>
        <v>25.741904761904767</v>
      </c>
      <c r="T420" s="60">
        <f t="shared" si="118"/>
        <v>25.741904761904767</v>
      </c>
      <c r="U420" s="60">
        <f t="shared" si="119"/>
        <v>43.142857142857146</v>
      </c>
      <c r="V420" s="61"/>
      <c r="W420" s="62" t="str">
        <f t="shared" si="120"/>
        <v>VENCIDO</v>
      </c>
      <c r="X420" s="62" t="str">
        <f t="shared" si="121"/>
        <v>VENCIDO</v>
      </c>
      <c r="Y420" s="63" t="s">
        <v>368</v>
      </c>
      <c r="Z420" s="63" t="s">
        <v>341</v>
      </c>
      <c r="AA420" s="113">
        <f t="shared" si="122"/>
        <v>1</v>
      </c>
      <c r="AB420" s="63" t="str">
        <f t="shared" si="115"/>
        <v>H94R15 - 1</v>
      </c>
      <c r="AC420" s="37">
        <f t="shared" si="123"/>
        <v>1</v>
      </c>
      <c r="AD420" s="37">
        <f t="shared" si="124"/>
        <v>1</v>
      </c>
      <c r="AE420" s="37" t="str">
        <f t="shared" si="125"/>
        <v>H94R15.</v>
      </c>
      <c r="AF420" s="37" t="str">
        <f t="shared" si="126"/>
        <v>H94R15</v>
      </c>
      <c r="AG420" s="46"/>
      <c r="AH420" s="46"/>
      <c r="AI420" s="46"/>
    </row>
    <row r="421" spans="1:42" s="2" customFormat="1" ht="300" customHeight="1" x14ac:dyDescent="0.2">
      <c r="A421" s="50">
        <v>329</v>
      </c>
      <c r="B421" s="147">
        <v>420</v>
      </c>
      <c r="C421" s="61"/>
      <c r="D421" s="95" t="s">
        <v>1695</v>
      </c>
      <c r="E421" s="95" t="s">
        <v>20</v>
      </c>
      <c r="F421" s="66" t="s">
        <v>1346</v>
      </c>
      <c r="G421" s="86" t="s">
        <v>179</v>
      </c>
      <c r="H421" s="86" t="s">
        <v>582</v>
      </c>
      <c r="I421" s="86" t="s">
        <v>1347</v>
      </c>
      <c r="J421" s="89" t="s">
        <v>46</v>
      </c>
      <c r="K421" s="61">
        <v>3</v>
      </c>
      <c r="L421" s="87">
        <v>43040</v>
      </c>
      <c r="M421" s="87">
        <v>43342</v>
      </c>
      <c r="N421" s="88">
        <f t="shared" si="127"/>
        <v>43.142857142857146</v>
      </c>
      <c r="O421" s="61" t="s">
        <v>13</v>
      </c>
      <c r="P421" s="79">
        <v>1.79</v>
      </c>
      <c r="Q421" s="61"/>
      <c r="R421" s="59">
        <f t="shared" si="116"/>
        <v>59.666666666666671</v>
      </c>
      <c r="S421" s="60">
        <f t="shared" si="117"/>
        <v>25.741904761904767</v>
      </c>
      <c r="T421" s="60">
        <f t="shared" si="118"/>
        <v>25.741904761904767</v>
      </c>
      <c r="U421" s="60">
        <f t="shared" si="119"/>
        <v>43.142857142857146</v>
      </c>
      <c r="V421" s="61"/>
      <c r="W421" s="62" t="str">
        <f t="shared" si="120"/>
        <v>VENCIDO</v>
      </c>
      <c r="X421" s="62" t="str">
        <f t="shared" si="121"/>
        <v>VENCIDO</v>
      </c>
      <c r="Y421" s="63" t="s">
        <v>368</v>
      </c>
      <c r="Z421" s="63" t="s">
        <v>342</v>
      </c>
      <c r="AA421" s="113">
        <f t="shared" si="122"/>
        <v>1</v>
      </c>
      <c r="AB421" s="63" t="str">
        <f t="shared" si="115"/>
        <v>H95R15 - 1</v>
      </c>
      <c r="AC421" s="37">
        <f t="shared" si="123"/>
        <v>1</v>
      </c>
      <c r="AD421" s="37">
        <f t="shared" si="124"/>
        <v>1</v>
      </c>
      <c r="AE421" s="37" t="str">
        <f t="shared" si="125"/>
        <v>H95R15.</v>
      </c>
      <c r="AF421" s="37" t="str">
        <f t="shared" si="126"/>
        <v>H95R15</v>
      </c>
      <c r="AG421" s="46"/>
      <c r="AH421" s="46"/>
      <c r="AI421" s="46"/>
    </row>
    <row r="422" spans="1:42" s="2" customFormat="1" ht="300" customHeight="1" x14ac:dyDescent="0.2">
      <c r="A422" s="50">
        <v>330</v>
      </c>
      <c r="B422" s="147">
        <v>421</v>
      </c>
      <c r="C422" s="61"/>
      <c r="D422" s="95" t="s">
        <v>1695</v>
      </c>
      <c r="E422" s="95" t="s">
        <v>33</v>
      </c>
      <c r="F422" s="66" t="s">
        <v>1680</v>
      </c>
      <c r="G422" s="86" t="s">
        <v>180</v>
      </c>
      <c r="H422" s="86" t="s">
        <v>687</v>
      </c>
      <c r="I422" s="86" t="s">
        <v>1378</v>
      </c>
      <c r="J422" s="89" t="s">
        <v>656</v>
      </c>
      <c r="K422" s="61">
        <v>2</v>
      </c>
      <c r="L422" s="87">
        <v>43101</v>
      </c>
      <c r="M422" s="87">
        <v>43403</v>
      </c>
      <c r="N422" s="88">
        <f t="shared" si="127"/>
        <v>43.142857142857146</v>
      </c>
      <c r="O422" s="61" t="s">
        <v>665</v>
      </c>
      <c r="P422" s="56">
        <v>0</v>
      </c>
      <c r="Q422" s="61"/>
      <c r="R422" s="59">
        <f t="shared" si="116"/>
        <v>0</v>
      </c>
      <c r="S422" s="60">
        <f t="shared" si="117"/>
        <v>0</v>
      </c>
      <c r="T422" s="60">
        <f t="shared" si="118"/>
        <v>0</v>
      </c>
      <c r="U422" s="60">
        <f t="shared" si="119"/>
        <v>43.142857142857146</v>
      </c>
      <c r="V422" s="61"/>
      <c r="W422" s="62" t="str">
        <f t="shared" si="120"/>
        <v>VENCIDO</v>
      </c>
      <c r="X422" s="62" t="str">
        <f t="shared" si="121"/>
        <v>VENCIDO</v>
      </c>
      <c r="Y422" s="63" t="s">
        <v>368</v>
      </c>
      <c r="Z422" s="63" t="s">
        <v>343</v>
      </c>
      <c r="AA422" s="113">
        <f t="shared" si="122"/>
        <v>1</v>
      </c>
      <c r="AB422" s="63" t="str">
        <f t="shared" si="115"/>
        <v>H96R15 - 1</v>
      </c>
      <c r="AC422" s="37">
        <f t="shared" si="123"/>
        <v>1</v>
      </c>
      <c r="AD422" s="37">
        <f t="shared" si="124"/>
        <v>1</v>
      </c>
      <c r="AE422" s="37" t="str">
        <f t="shared" si="125"/>
        <v>H96R15.</v>
      </c>
      <c r="AF422" s="37" t="str">
        <f t="shared" si="126"/>
        <v>H96R15</v>
      </c>
      <c r="AG422" s="46"/>
      <c r="AH422" s="46"/>
      <c r="AI422" s="46"/>
    </row>
    <row r="423" spans="1:42" s="2" customFormat="1" ht="300" customHeight="1" x14ac:dyDescent="0.2">
      <c r="A423" s="50">
        <v>331</v>
      </c>
      <c r="B423" s="147">
        <v>422</v>
      </c>
      <c r="C423" s="61"/>
      <c r="D423" s="95" t="s">
        <v>1729</v>
      </c>
      <c r="E423" s="95" t="s">
        <v>181</v>
      </c>
      <c r="F423" s="66" t="s">
        <v>752</v>
      </c>
      <c r="G423" s="86" t="s">
        <v>753</v>
      </c>
      <c r="H423" s="86" t="s">
        <v>750</v>
      </c>
      <c r="I423" s="86" t="s">
        <v>751</v>
      </c>
      <c r="J423" s="89" t="s">
        <v>722</v>
      </c>
      <c r="K423" s="61">
        <v>3</v>
      </c>
      <c r="L423" s="87">
        <v>43040</v>
      </c>
      <c r="M423" s="87">
        <v>43403</v>
      </c>
      <c r="N423" s="88">
        <f t="shared" si="127"/>
        <v>51.857142857142854</v>
      </c>
      <c r="O423" s="61" t="s">
        <v>710</v>
      </c>
      <c r="P423" s="56">
        <v>0</v>
      </c>
      <c r="Q423" s="61"/>
      <c r="R423" s="59">
        <f t="shared" si="116"/>
        <v>0</v>
      </c>
      <c r="S423" s="60">
        <f t="shared" si="117"/>
        <v>0</v>
      </c>
      <c r="T423" s="60">
        <f t="shared" si="118"/>
        <v>0</v>
      </c>
      <c r="U423" s="60">
        <f t="shared" si="119"/>
        <v>51.857142857142854</v>
      </c>
      <c r="V423" s="61"/>
      <c r="W423" s="62" t="str">
        <f t="shared" si="120"/>
        <v>VENCIDO</v>
      </c>
      <c r="X423" s="62" t="str">
        <f t="shared" si="121"/>
        <v>VENCIDO</v>
      </c>
      <c r="Y423" s="63" t="s">
        <v>368</v>
      </c>
      <c r="Z423" s="63" t="s">
        <v>344</v>
      </c>
      <c r="AA423" s="113">
        <f t="shared" si="122"/>
        <v>1</v>
      </c>
      <c r="AB423" s="63" t="str">
        <f t="shared" si="115"/>
        <v>H97R15 - 1</v>
      </c>
      <c r="AC423" s="37">
        <f t="shared" si="123"/>
        <v>1</v>
      </c>
      <c r="AD423" s="37">
        <f t="shared" si="124"/>
        <v>1</v>
      </c>
      <c r="AE423" s="37" t="str">
        <f t="shared" si="125"/>
        <v>H97R15.</v>
      </c>
      <c r="AF423" s="37" t="str">
        <f t="shared" si="126"/>
        <v>H97R15</v>
      </c>
      <c r="AG423" s="46"/>
      <c r="AH423" s="46"/>
      <c r="AI423" s="46"/>
    </row>
    <row r="424" spans="1:42" s="2" customFormat="1" ht="300" customHeight="1" x14ac:dyDescent="0.2">
      <c r="A424" s="50">
        <v>332</v>
      </c>
      <c r="B424" s="147">
        <v>423</v>
      </c>
      <c r="C424" s="61"/>
      <c r="D424" s="95" t="s">
        <v>1695</v>
      </c>
      <c r="E424" s="95" t="s">
        <v>29</v>
      </c>
      <c r="F424" s="66" t="s">
        <v>1681</v>
      </c>
      <c r="G424" s="86" t="s">
        <v>580</v>
      </c>
      <c r="H424" s="86" t="s">
        <v>702</v>
      </c>
      <c r="I424" s="86" t="s">
        <v>703</v>
      </c>
      <c r="J424" s="89" t="s">
        <v>704</v>
      </c>
      <c r="K424" s="61">
        <v>2</v>
      </c>
      <c r="L424" s="87">
        <v>43040</v>
      </c>
      <c r="M424" s="87">
        <v>43099</v>
      </c>
      <c r="N424" s="88">
        <f t="shared" si="127"/>
        <v>8.4285714285714288</v>
      </c>
      <c r="O424" s="61" t="s">
        <v>693</v>
      </c>
      <c r="P424" s="61">
        <v>2</v>
      </c>
      <c r="Q424" s="61"/>
      <c r="R424" s="59">
        <f t="shared" si="116"/>
        <v>100</v>
      </c>
      <c r="S424" s="60">
        <f t="shared" si="117"/>
        <v>8.4285714285714288</v>
      </c>
      <c r="T424" s="60">
        <f t="shared" si="118"/>
        <v>8.4285714285714288</v>
      </c>
      <c r="U424" s="60">
        <f t="shared" si="119"/>
        <v>8.4285714285714288</v>
      </c>
      <c r="V424" s="61"/>
      <c r="W424" s="62" t="str">
        <f t="shared" si="120"/>
        <v>CUMPLIDO</v>
      </c>
      <c r="X424" s="62" t="str">
        <f t="shared" si="121"/>
        <v>CUMPLIDO</v>
      </c>
      <c r="Y424" s="63" t="s">
        <v>368</v>
      </c>
      <c r="Z424" s="63" t="s">
        <v>345</v>
      </c>
      <c r="AA424" s="113">
        <f t="shared" si="122"/>
        <v>1</v>
      </c>
      <c r="AB424" s="63" t="str">
        <f t="shared" si="115"/>
        <v>H98R15 - 1</v>
      </c>
      <c r="AC424" s="37">
        <f t="shared" si="123"/>
        <v>5</v>
      </c>
      <c r="AD424" s="37">
        <f t="shared" si="124"/>
        <v>5</v>
      </c>
      <c r="AE424" s="37" t="str">
        <f t="shared" si="125"/>
        <v>H98R15.</v>
      </c>
      <c r="AF424" s="37" t="str">
        <f t="shared" si="126"/>
        <v>H98R15</v>
      </c>
      <c r="AG424" s="46"/>
      <c r="AH424" s="46"/>
      <c r="AI424" s="46"/>
    </row>
    <row r="425" spans="1:42" s="2" customFormat="1" ht="300" customHeight="1" x14ac:dyDescent="0.2">
      <c r="A425" s="50">
        <v>333</v>
      </c>
      <c r="B425" s="147">
        <v>424</v>
      </c>
      <c r="C425" s="61"/>
      <c r="D425" s="80" t="s">
        <v>1695</v>
      </c>
      <c r="E425" s="80" t="s">
        <v>28</v>
      </c>
      <c r="F425" s="66" t="s">
        <v>1055</v>
      </c>
      <c r="G425" s="86" t="s">
        <v>494</v>
      </c>
      <c r="H425" s="86" t="s">
        <v>1379</v>
      </c>
      <c r="I425" s="86" t="s">
        <v>1932</v>
      </c>
      <c r="J425" s="89" t="s">
        <v>1380</v>
      </c>
      <c r="K425" s="61">
        <v>1</v>
      </c>
      <c r="L425" s="87">
        <v>43132</v>
      </c>
      <c r="M425" s="87">
        <v>43281</v>
      </c>
      <c r="N425" s="88">
        <f t="shared" si="127"/>
        <v>21.285714285714285</v>
      </c>
      <c r="O425" s="50" t="s">
        <v>1028</v>
      </c>
      <c r="P425" s="56">
        <v>0</v>
      </c>
      <c r="Q425" s="50"/>
      <c r="R425" s="59">
        <f t="shared" si="116"/>
        <v>0</v>
      </c>
      <c r="S425" s="60">
        <f t="shared" si="117"/>
        <v>0</v>
      </c>
      <c r="T425" s="60">
        <f t="shared" si="118"/>
        <v>0</v>
      </c>
      <c r="U425" s="60">
        <f t="shared" si="119"/>
        <v>21.285714285714285</v>
      </c>
      <c r="V425" s="61"/>
      <c r="W425" s="62" t="str">
        <f t="shared" si="120"/>
        <v>VENCIDO</v>
      </c>
      <c r="X425" s="62" t="str">
        <f t="shared" si="121"/>
        <v>VENCIDO</v>
      </c>
      <c r="Y425" s="63" t="s">
        <v>367</v>
      </c>
      <c r="Z425" s="63" t="s">
        <v>187</v>
      </c>
      <c r="AA425" s="113">
        <f t="shared" si="122"/>
        <v>1</v>
      </c>
      <c r="AB425" s="63" t="str">
        <f t="shared" si="115"/>
        <v>H1R14 - 1</v>
      </c>
      <c r="AC425" s="37">
        <f t="shared" si="123"/>
        <v>1</v>
      </c>
      <c r="AD425" s="37">
        <f t="shared" si="124"/>
        <v>1</v>
      </c>
      <c r="AE425" s="37" t="str">
        <f t="shared" si="125"/>
        <v>H1R14.</v>
      </c>
      <c r="AF425" s="37" t="str">
        <f t="shared" si="126"/>
        <v>H1R14</v>
      </c>
      <c r="AG425" s="45"/>
      <c r="AH425" s="45"/>
      <c r="AI425" s="45"/>
      <c r="AJ425" s="12"/>
      <c r="AK425" s="12"/>
      <c r="AL425" s="12"/>
      <c r="AM425" s="12"/>
      <c r="AN425" s="12"/>
      <c r="AO425" s="12"/>
      <c r="AP425" s="12"/>
    </row>
    <row r="426" spans="1:42" s="2" customFormat="1" ht="300" customHeight="1" x14ac:dyDescent="0.2">
      <c r="A426" s="50">
        <v>334</v>
      </c>
      <c r="B426" s="147">
        <v>425</v>
      </c>
      <c r="C426" s="61"/>
      <c r="D426" s="80" t="s">
        <v>1695</v>
      </c>
      <c r="E426" s="80" t="s">
        <v>23</v>
      </c>
      <c r="F426" s="66" t="s">
        <v>1054</v>
      </c>
      <c r="G426" s="86" t="s">
        <v>493</v>
      </c>
      <c r="H426" s="86" t="s">
        <v>1053</v>
      </c>
      <c r="I426" s="86" t="s">
        <v>1056</v>
      </c>
      <c r="J426" s="89" t="s">
        <v>1057</v>
      </c>
      <c r="K426" s="61">
        <v>1</v>
      </c>
      <c r="L426" s="87">
        <v>43040</v>
      </c>
      <c r="M426" s="87">
        <v>43099</v>
      </c>
      <c r="N426" s="88">
        <f t="shared" si="127"/>
        <v>8.4285714285714288</v>
      </c>
      <c r="O426" s="50" t="s">
        <v>1028</v>
      </c>
      <c r="P426" s="56">
        <v>0</v>
      </c>
      <c r="Q426" s="50"/>
      <c r="R426" s="59">
        <f t="shared" si="116"/>
        <v>0</v>
      </c>
      <c r="S426" s="60">
        <f t="shared" si="117"/>
        <v>0</v>
      </c>
      <c r="T426" s="60">
        <f t="shared" si="118"/>
        <v>0</v>
      </c>
      <c r="U426" s="60">
        <f t="shared" si="119"/>
        <v>8.4285714285714288</v>
      </c>
      <c r="V426" s="61"/>
      <c r="W426" s="62" t="str">
        <f t="shared" si="120"/>
        <v>VENCIDO</v>
      </c>
      <c r="X426" s="62" t="str">
        <f t="shared" si="121"/>
        <v>VENCIDO</v>
      </c>
      <c r="Y426" s="63" t="s">
        <v>367</v>
      </c>
      <c r="Z426" s="63" t="s">
        <v>188</v>
      </c>
      <c r="AA426" s="113">
        <f t="shared" si="122"/>
        <v>1</v>
      </c>
      <c r="AB426" s="63" t="str">
        <f t="shared" si="115"/>
        <v>H2R14 - 1</v>
      </c>
      <c r="AC426" s="37">
        <f t="shared" si="123"/>
        <v>1</v>
      </c>
      <c r="AD426" s="37">
        <f t="shared" si="124"/>
        <v>1</v>
      </c>
      <c r="AE426" s="37" t="str">
        <f t="shared" si="125"/>
        <v>H2R14.</v>
      </c>
      <c r="AF426" s="37" t="str">
        <f t="shared" si="126"/>
        <v>H2R14</v>
      </c>
      <c r="AG426" s="45"/>
      <c r="AH426" s="45"/>
      <c r="AI426" s="45"/>
      <c r="AJ426" s="12"/>
      <c r="AK426" s="12"/>
      <c r="AL426" s="12"/>
      <c r="AM426" s="12"/>
      <c r="AN426" s="12"/>
      <c r="AO426" s="12"/>
      <c r="AP426" s="12"/>
    </row>
    <row r="427" spans="1:42" s="2" customFormat="1" ht="300" customHeight="1" x14ac:dyDescent="0.2">
      <c r="A427" s="50">
        <v>335</v>
      </c>
      <c r="B427" s="147">
        <v>426</v>
      </c>
      <c r="C427" s="61"/>
      <c r="D427" s="80" t="s">
        <v>1695</v>
      </c>
      <c r="E427" s="80" t="s">
        <v>23</v>
      </c>
      <c r="F427" s="66" t="s">
        <v>1935</v>
      </c>
      <c r="G427" s="66" t="s">
        <v>44</v>
      </c>
      <c r="H427" s="66" t="s">
        <v>1933</v>
      </c>
      <c r="I427" s="86" t="s">
        <v>1058</v>
      </c>
      <c r="J427" s="89" t="s">
        <v>1059</v>
      </c>
      <c r="K427" s="61">
        <v>1</v>
      </c>
      <c r="L427" s="87">
        <v>43040</v>
      </c>
      <c r="M427" s="87">
        <v>43099</v>
      </c>
      <c r="N427" s="88">
        <f t="shared" si="127"/>
        <v>8.4285714285714288</v>
      </c>
      <c r="O427" s="50" t="s">
        <v>1028</v>
      </c>
      <c r="P427" s="56">
        <v>1</v>
      </c>
      <c r="Q427" s="50"/>
      <c r="R427" s="59">
        <f t="shared" si="116"/>
        <v>100</v>
      </c>
      <c r="S427" s="60">
        <f t="shared" si="117"/>
        <v>8.4285714285714288</v>
      </c>
      <c r="T427" s="60">
        <f t="shared" si="118"/>
        <v>8.4285714285714288</v>
      </c>
      <c r="U427" s="60">
        <f t="shared" si="119"/>
        <v>8.4285714285714288</v>
      </c>
      <c r="V427" s="61"/>
      <c r="W427" s="62" t="str">
        <f t="shared" si="120"/>
        <v>CUMPLIDO</v>
      </c>
      <c r="X427" s="62" t="str">
        <f t="shared" si="121"/>
        <v>CUMPLIDO</v>
      </c>
      <c r="Y427" s="63" t="s">
        <v>367</v>
      </c>
      <c r="Z427" s="63" t="s">
        <v>189</v>
      </c>
      <c r="AA427" s="113">
        <f t="shared" si="122"/>
        <v>1</v>
      </c>
      <c r="AB427" s="63" t="str">
        <f t="shared" si="115"/>
        <v>H4R14 - 1</v>
      </c>
      <c r="AC427" s="37">
        <f t="shared" si="123"/>
        <v>5</v>
      </c>
      <c r="AD427" s="37">
        <f t="shared" si="124"/>
        <v>5</v>
      </c>
      <c r="AE427" s="37" t="str">
        <f t="shared" si="125"/>
        <v>H4R14.</v>
      </c>
      <c r="AF427" s="37" t="str">
        <f t="shared" si="126"/>
        <v>H4R14</v>
      </c>
      <c r="AG427" s="45"/>
      <c r="AH427" s="45"/>
      <c r="AI427" s="45"/>
      <c r="AJ427" s="12"/>
      <c r="AK427" s="12"/>
      <c r="AL427" s="12"/>
      <c r="AM427" s="12"/>
      <c r="AN427" s="12"/>
      <c r="AO427" s="12"/>
      <c r="AP427" s="12"/>
    </row>
    <row r="428" spans="1:42" s="2" customFormat="1" ht="300" customHeight="1" x14ac:dyDescent="0.2">
      <c r="A428" s="50">
        <v>336</v>
      </c>
      <c r="B428" s="147">
        <v>427</v>
      </c>
      <c r="C428" s="61"/>
      <c r="D428" s="80" t="s">
        <v>1730</v>
      </c>
      <c r="E428" s="80" t="s">
        <v>32</v>
      </c>
      <c r="F428" s="66" t="s">
        <v>892</v>
      </c>
      <c r="G428" s="66" t="s">
        <v>896</v>
      </c>
      <c r="H428" s="66" t="s">
        <v>893</v>
      </c>
      <c r="I428" s="86" t="s">
        <v>890</v>
      </c>
      <c r="J428" s="89" t="s">
        <v>891</v>
      </c>
      <c r="K428" s="61">
        <v>2</v>
      </c>
      <c r="L428" s="87">
        <v>43040</v>
      </c>
      <c r="M428" s="87">
        <v>43403</v>
      </c>
      <c r="N428" s="88">
        <f t="shared" si="127"/>
        <v>51.857142857142854</v>
      </c>
      <c r="O428" s="50" t="s">
        <v>843</v>
      </c>
      <c r="P428" s="56">
        <v>0</v>
      </c>
      <c r="Q428" s="50"/>
      <c r="R428" s="59">
        <f t="shared" si="116"/>
        <v>0</v>
      </c>
      <c r="S428" s="60">
        <f t="shared" si="117"/>
        <v>0</v>
      </c>
      <c r="T428" s="60">
        <f t="shared" si="118"/>
        <v>0</v>
      </c>
      <c r="U428" s="60">
        <f t="shared" si="119"/>
        <v>51.857142857142854</v>
      </c>
      <c r="V428" s="61"/>
      <c r="W428" s="62" t="str">
        <f t="shared" si="120"/>
        <v>VENCIDO</v>
      </c>
      <c r="X428" s="62" t="str">
        <f t="shared" si="121"/>
        <v>VENCIDO</v>
      </c>
      <c r="Y428" s="63" t="s">
        <v>367</v>
      </c>
      <c r="Z428" s="63" t="s">
        <v>190</v>
      </c>
      <c r="AA428" s="113">
        <f t="shared" si="122"/>
        <v>1</v>
      </c>
      <c r="AB428" s="63" t="str">
        <f t="shared" si="115"/>
        <v>H5R14 - 1</v>
      </c>
      <c r="AC428" s="37">
        <f t="shared" si="123"/>
        <v>1</v>
      </c>
      <c r="AD428" s="37">
        <f t="shared" si="124"/>
        <v>1</v>
      </c>
      <c r="AE428" s="37" t="str">
        <f t="shared" si="125"/>
        <v>H5R14.</v>
      </c>
      <c r="AF428" s="37" t="str">
        <f t="shared" si="126"/>
        <v>H5R14</v>
      </c>
      <c r="AG428" s="45"/>
      <c r="AH428" s="45"/>
      <c r="AI428" s="45"/>
      <c r="AJ428" s="12"/>
      <c r="AK428" s="12"/>
      <c r="AL428" s="12"/>
      <c r="AM428" s="12"/>
      <c r="AN428" s="12"/>
      <c r="AO428" s="12"/>
      <c r="AP428" s="12"/>
    </row>
    <row r="429" spans="1:42" s="2" customFormat="1" ht="300" customHeight="1" x14ac:dyDescent="0.2">
      <c r="A429" s="50"/>
      <c r="B429" s="147">
        <v>428</v>
      </c>
      <c r="C429" s="61"/>
      <c r="D429" s="80"/>
      <c r="E429" s="80" t="s">
        <v>32</v>
      </c>
      <c r="F429" s="66" t="s">
        <v>894</v>
      </c>
      <c r="G429" s="66" t="s">
        <v>895</v>
      </c>
      <c r="H429" s="66" t="s">
        <v>898</v>
      </c>
      <c r="I429" s="86" t="s">
        <v>897</v>
      </c>
      <c r="J429" s="89" t="s">
        <v>899</v>
      </c>
      <c r="K429" s="61">
        <v>2</v>
      </c>
      <c r="L429" s="87">
        <v>43040</v>
      </c>
      <c r="M429" s="87">
        <v>43403</v>
      </c>
      <c r="N429" s="88">
        <f t="shared" si="127"/>
        <v>51.857142857142854</v>
      </c>
      <c r="O429" s="50" t="s">
        <v>843</v>
      </c>
      <c r="P429" s="56">
        <v>1</v>
      </c>
      <c r="Q429" s="50"/>
      <c r="R429" s="59">
        <f t="shared" si="116"/>
        <v>50</v>
      </c>
      <c r="S429" s="60">
        <f t="shared" si="117"/>
        <v>25.928571428571427</v>
      </c>
      <c r="T429" s="60">
        <f t="shared" si="118"/>
        <v>25.928571428571427</v>
      </c>
      <c r="U429" s="60">
        <f t="shared" si="119"/>
        <v>51.857142857142854</v>
      </c>
      <c r="V429" s="61"/>
      <c r="W429" s="62" t="str">
        <f t="shared" si="120"/>
        <v>VENCIDO</v>
      </c>
      <c r="X429" s="62" t="str">
        <f t="shared" si="121"/>
        <v/>
      </c>
      <c r="Y429" s="63" t="s">
        <v>367</v>
      </c>
      <c r="Z429" s="63" t="s">
        <v>190</v>
      </c>
      <c r="AA429" s="113">
        <f t="shared" si="122"/>
        <v>2</v>
      </c>
      <c r="AB429" s="63" t="str">
        <f t="shared" si="115"/>
        <v>H5R14 - 2</v>
      </c>
      <c r="AC429" s="37">
        <f t="shared" si="123"/>
        <v>1</v>
      </c>
      <c r="AD429" s="37">
        <f t="shared" si="124"/>
        <v>1</v>
      </c>
      <c r="AE429" s="37" t="str">
        <f t="shared" si="125"/>
        <v>H5R14.</v>
      </c>
      <c r="AF429" s="37" t="str">
        <f t="shared" si="126"/>
        <v>H5R14</v>
      </c>
      <c r="AG429" s="45"/>
      <c r="AH429" s="45"/>
      <c r="AI429" s="45" t="s">
        <v>417</v>
      </c>
      <c r="AJ429" s="12"/>
      <c r="AK429" s="12"/>
      <c r="AL429" s="12"/>
      <c r="AM429" s="12"/>
      <c r="AN429" s="12"/>
      <c r="AO429" s="12"/>
      <c r="AP429" s="12"/>
    </row>
    <row r="430" spans="1:42" s="2" customFormat="1" ht="300" customHeight="1" x14ac:dyDescent="0.2">
      <c r="A430" s="50">
        <v>337</v>
      </c>
      <c r="B430" s="147">
        <v>429</v>
      </c>
      <c r="C430" s="61"/>
      <c r="D430" s="80" t="s">
        <v>1695</v>
      </c>
      <c r="E430" s="80" t="s">
        <v>23</v>
      </c>
      <c r="F430" s="66" t="s">
        <v>1936</v>
      </c>
      <c r="G430" s="66" t="s">
        <v>45</v>
      </c>
      <c r="H430" s="66" t="s">
        <v>659</v>
      </c>
      <c r="I430" s="86" t="s">
        <v>660</v>
      </c>
      <c r="J430" s="89" t="s">
        <v>17</v>
      </c>
      <c r="K430" s="61">
        <v>3</v>
      </c>
      <c r="L430" s="87">
        <v>43040</v>
      </c>
      <c r="M430" s="87">
        <v>43312</v>
      </c>
      <c r="N430" s="88">
        <f t="shared" si="127"/>
        <v>38.857142857142854</v>
      </c>
      <c r="O430" s="56" t="s">
        <v>1997</v>
      </c>
      <c r="P430" s="56">
        <v>3</v>
      </c>
      <c r="Q430" s="50"/>
      <c r="R430" s="59">
        <f t="shared" si="116"/>
        <v>100</v>
      </c>
      <c r="S430" s="60">
        <f t="shared" si="117"/>
        <v>38.857142857142854</v>
      </c>
      <c r="T430" s="60">
        <f t="shared" si="118"/>
        <v>38.857142857142854</v>
      </c>
      <c r="U430" s="60">
        <f t="shared" si="119"/>
        <v>38.857142857142854</v>
      </c>
      <c r="V430" s="61"/>
      <c r="W430" s="62" t="str">
        <f t="shared" si="120"/>
        <v>CUMPLIDO</v>
      </c>
      <c r="X430" s="62" t="str">
        <f t="shared" si="121"/>
        <v>CUMPLIDO</v>
      </c>
      <c r="Y430" s="63" t="s">
        <v>367</v>
      </c>
      <c r="Z430" s="63" t="s">
        <v>191</v>
      </c>
      <c r="AA430" s="113">
        <f t="shared" si="122"/>
        <v>1</v>
      </c>
      <c r="AB430" s="63" t="str">
        <f t="shared" si="115"/>
        <v>H6R14 - 1</v>
      </c>
      <c r="AC430" s="37">
        <f t="shared" si="123"/>
        <v>5</v>
      </c>
      <c r="AD430" s="37">
        <f t="shared" si="124"/>
        <v>5</v>
      </c>
      <c r="AE430" s="37" t="str">
        <f t="shared" si="125"/>
        <v>H6R14.</v>
      </c>
      <c r="AF430" s="37" t="str">
        <f t="shared" si="126"/>
        <v>H6R14</v>
      </c>
      <c r="AG430" s="45"/>
      <c r="AH430" s="45"/>
      <c r="AI430" s="45"/>
      <c r="AJ430" s="12"/>
      <c r="AK430" s="12"/>
      <c r="AL430" s="12"/>
      <c r="AM430" s="12"/>
      <c r="AN430" s="12"/>
      <c r="AO430" s="12"/>
      <c r="AP430" s="12"/>
    </row>
    <row r="431" spans="1:42" s="2" customFormat="1" ht="300" customHeight="1" x14ac:dyDescent="0.2">
      <c r="A431" s="50">
        <v>338</v>
      </c>
      <c r="B431" s="147">
        <v>430</v>
      </c>
      <c r="C431" s="61"/>
      <c r="D431" s="80" t="s">
        <v>1695</v>
      </c>
      <c r="E431" s="80" t="s">
        <v>28</v>
      </c>
      <c r="F431" s="66" t="s">
        <v>1937</v>
      </c>
      <c r="G431" s="86" t="s">
        <v>47</v>
      </c>
      <c r="H431" s="86" t="s">
        <v>662</v>
      </c>
      <c r="I431" s="86" t="s">
        <v>663</v>
      </c>
      <c r="J431" s="89" t="s">
        <v>664</v>
      </c>
      <c r="K431" s="61">
        <v>2</v>
      </c>
      <c r="L431" s="87">
        <v>43040</v>
      </c>
      <c r="M431" s="87">
        <v>43189</v>
      </c>
      <c r="N431" s="88">
        <f t="shared" si="127"/>
        <v>21.285714285714285</v>
      </c>
      <c r="O431" s="56" t="s">
        <v>1997</v>
      </c>
      <c r="P431" s="56">
        <v>2</v>
      </c>
      <c r="Q431" s="50"/>
      <c r="R431" s="59">
        <f t="shared" si="116"/>
        <v>100</v>
      </c>
      <c r="S431" s="60">
        <f t="shared" si="117"/>
        <v>21.285714285714285</v>
      </c>
      <c r="T431" s="60">
        <f t="shared" si="118"/>
        <v>21.285714285714285</v>
      </c>
      <c r="U431" s="60">
        <f t="shared" si="119"/>
        <v>21.285714285714285</v>
      </c>
      <c r="V431" s="61"/>
      <c r="W431" s="62" t="str">
        <f t="shared" si="120"/>
        <v>CUMPLIDO</v>
      </c>
      <c r="X431" s="62" t="str">
        <f t="shared" si="121"/>
        <v>CUMPLIDO</v>
      </c>
      <c r="Y431" s="63" t="s">
        <v>367</v>
      </c>
      <c r="Z431" s="63" t="s">
        <v>192</v>
      </c>
      <c r="AA431" s="113">
        <f t="shared" si="122"/>
        <v>1</v>
      </c>
      <c r="AB431" s="63" t="str">
        <f t="shared" si="115"/>
        <v>H9R14 - 1</v>
      </c>
      <c r="AC431" s="37">
        <f t="shared" si="123"/>
        <v>5</v>
      </c>
      <c r="AD431" s="37">
        <f t="shared" si="124"/>
        <v>5</v>
      </c>
      <c r="AE431" s="37" t="str">
        <f t="shared" si="125"/>
        <v>H9R14.</v>
      </c>
      <c r="AF431" s="37" t="str">
        <f t="shared" si="126"/>
        <v>H9R14</v>
      </c>
      <c r="AG431" s="45"/>
      <c r="AH431" s="45"/>
      <c r="AI431" s="45"/>
      <c r="AJ431" s="12"/>
      <c r="AK431" s="12"/>
      <c r="AL431" s="12"/>
      <c r="AM431" s="12"/>
      <c r="AN431" s="12"/>
      <c r="AO431" s="12"/>
      <c r="AP431" s="12"/>
    </row>
    <row r="432" spans="1:42" s="2" customFormat="1" ht="300" customHeight="1" x14ac:dyDescent="0.2">
      <c r="A432" s="50">
        <v>339</v>
      </c>
      <c r="B432" s="147">
        <v>431</v>
      </c>
      <c r="C432" s="61"/>
      <c r="D432" s="80" t="s">
        <v>1695</v>
      </c>
      <c r="E432" s="80" t="s">
        <v>23</v>
      </c>
      <c r="F432" s="73" t="s">
        <v>1062</v>
      </c>
      <c r="G432" s="86" t="s">
        <v>48</v>
      </c>
      <c r="H432" s="86" t="s">
        <v>1060</v>
      </c>
      <c r="I432" s="86" t="s">
        <v>1063</v>
      </c>
      <c r="J432" s="89" t="s">
        <v>1061</v>
      </c>
      <c r="K432" s="61">
        <v>2</v>
      </c>
      <c r="L432" s="87">
        <v>43040</v>
      </c>
      <c r="M432" s="87">
        <v>43189</v>
      </c>
      <c r="N432" s="88">
        <f t="shared" si="127"/>
        <v>21.285714285714285</v>
      </c>
      <c r="O432" s="50" t="s">
        <v>1028</v>
      </c>
      <c r="P432" s="56">
        <v>2</v>
      </c>
      <c r="Q432" s="50"/>
      <c r="R432" s="59">
        <f t="shared" si="116"/>
        <v>100</v>
      </c>
      <c r="S432" s="60">
        <f t="shared" si="117"/>
        <v>21.285714285714285</v>
      </c>
      <c r="T432" s="60">
        <f t="shared" si="118"/>
        <v>21.285714285714285</v>
      </c>
      <c r="U432" s="60">
        <f t="shared" si="119"/>
        <v>21.285714285714285</v>
      </c>
      <c r="V432" s="61"/>
      <c r="W432" s="62" t="str">
        <f t="shared" si="120"/>
        <v>CUMPLIDO</v>
      </c>
      <c r="X432" s="62" t="str">
        <f t="shared" si="121"/>
        <v>CUMPLIDO</v>
      </c>
      <c r="Y432" s="63" t="s">
        <v>367</v>
      </c>
      <c r="Z432" s="63" t="s">
        <v>193</v>
      </c>
      <c r="AA432" s="113">
        <f t="shared" si="122"/>
        <v>1</v>
      </c>
      <c r="AB432" s="63" t="str">
        <f t="shared" si="115"/>
        <v>H11R14 - 1</v>
      </c>
      <c r="AC432" s="37">
        <f t="shared" si="123"/>
        <v>5</v>
      </c>
      <c r="AD432" s="37">
        <f t="shared" si="124"/>
        <v>5</v>
      </c>
      <c r="AE432" s="37" t="str">
        <f t="shared" si="125"/>
        <v>H11R14.</v>
      </c>
      <c r="AF432" s="37" t="str">
        <f t="shared" si="126"/>
        <v>H11R14</v>
      </c>
      <c r="AG432" s="45"/>
      <c r="AH432" s="45"/>
      <c r="AI432" s="45"/>
      <c r="AJ432" s="12"/>
      <c r="AK432" s="12"/>
      <c r="AL432" s="12"/>
      <c r="AM432" s="12"/>
      <c r="AN432" s="12"/>
      <c r="AO432" s="12"/>
      <c r="AP432" s="12"/>
    </row>
    <row r="433" spans="1:42" s="2" customFormat="1" ht="300" customHeight="1" x14ac:dyDescent="0.2">
      <c r="A433" s="50">
        <v>340</v>
      </c>
      <c r="B433" s="147">
        <v>432</v>
      </c>
      <c r="C433" s="61"/>
      <c r="D433" s="80" t="s">
        <v>1695</v>
      </c>
      <c r="E433" s="80" t="s">
        <v>29</v>
      </c>
      <c r="F433" s="66" t="s">
        <v>1938</v>
      </c>
      <c r="G433" s="86" t="s">
        <v>49</v>
      </c>
      <c r="H433" s="92" t="s">
        <v>634</v>
      </c>
      <c r="I433" s="73" t="s">
        <v>635</v>
      </c>
      <c r="J433" s="99" t="s">
        <v>609</v>
      </c>
      <c r="K433" s="99">
        <v>3</v>
      </c>
      <c r="L433" s="81">
        <v>43040</v>
      </c>
      <c r="M433" s="81">
        <v>43403</v>
      </c>
      <c r="N433" s="88">
        <f t="shared" si="127"/>
        <v>51.857142857142854</v>
      </c>
      <c r="O433" s="99" t="s">
        <v>18</v>
      </c>
      <c r="P433" s="56">
        <v>0</v>
      </c>
      <c r="Q433" s="50"/>
      <c r="R433" s="59">
        <f t="shared" si="116"/>
        <v>0</v>
      </c>
      <c r="S433" s="60">
        <f t="shared" si="117"/>
        <v>0</v>
      </c>
      <c r="T433" s="60">
        <f t="shared" si="118"/>
        <v>0</v>
      </c>
      <c r="U433" s="60">
        <f t="shared" si="119"/>
        <v>51.857142857142854</v>
      </c>
      <c r="V433" s="61"/>
      <c r="W433" s="62" t="str">
        <f t="shared" si="120"/>
        <v>VENCIDO</v>
      </c>
      <c r="X433" s="62" t="str">
        <f t="shared" si="121"/>
        <v>VENCIDO</v>
      </c>
      <c r="Y433" s="63" t="s">
        <v>367</v>
      </c>
      <c r="Z433" s="63" t="s">
        <v>194</v>
      </c>
      <c r="AA433" s="113">
        <f t="shared" si="122"/>
        <v>1</v>
      </c>
      <c r="AB433" s="63" t="str">
        <f t="shared" si="115"/>
        <v>H13R14 - 1</v>
      </c>
      <c r="AC433" s="37">
        <f t="shared" si="123"/>
        <v>1</v>
      </c>
      <c r="AD433" s="37">
        <f t="shared" si="124"/>
        <v>1</v>
      </c>
      <c r="AE433" s="37" t="str">
        <f t="shared" si="125"/>
        <v>H13R14.</v>
      </c>
      <c r="AF433" s="37" t="str">
        <f t="shared" si="126"/>
        <v>H13R14</v>
      </c>
      <c r="AG433" s="45"/>
      <c r="AH433" s="45"/>
      <c r="AI433" s="45"/>
      <c r="AJ433" s="12"/>
      <c r="AK433" s="12"/>
      <c r="AL433" s="12"/>
      <c r="AM433" s="12"/>
      <c r="AN433" s="12"/>
      <c r="AO433" s="12"/>
      <c r="AP433" s="12"/>
    </row>
    <row r="434" spans="1:42" s="2" customFormat="1" ht="300" customHeight="1" x14ac:dyDescent="0.2">
      <c r="A434" s="50">
        <v>341</v>
      </c>
      <c r="B434" s="147">
        <v>433</v>
      </c>
      <c r="C434" s="61"/>
      <c r="D434" s="80" t="s">
        <v>1731</v>
      </c>
      <c r="E434" s="80" t="s">
        <v>23</v>
      </c>
      <c r="F434" s="66" t="s">
        <v>1939</v>
      </c>
      <c r="G434" s="86" t="s">
        <v>50</v>
      </c>
      <c r="H434" s="73" t="s">
        <v>636</v>
      </c>
      <c r="I434" s="73" t="s">
        <v>637</v>
      </c>
      <c r="J434" s="99" t="s">
        <v>638</v>
      </c>
      <c r="K434" s="110">
        <v>1</v>
      </c>
      <c r="L434" s="81">
        <v>43132</v>
      </c>
      <c r="M434" s="81">
        <v>43159</v>
      </c>
      <c r="N434" s="88">
        <f t="shared" si="127"/>
        <v>3.8571428571428572</v>
      </c>
      <c r="O434" s="99" t="s">
        <v>18</v>
      </c>
      <c r="P434" s="56">
        <v>1</v>
      </c>
      <c r="Q434" s="50"/>
      <c r="R434" s="59">
        <f t="shared" si="116"/>
        <v>100</v>
      </c>
      <c r="S434" s="60">
        <f t="shared" si="117"/>
        <v>3.8571428571428572</v>
      </c>
      <c r="T434" s="60">
        <f t="shared" si="118"/>
        <v>3.8571428571428572</v>
      </c>
      <c r="U434" s="60">
        <f t="shared" si="119"/>
        <v>3.8571428571428572</v>
      </c>
      <c r="V434" s="61"/>
      <c r="W434" s="62" t="str">
        <f t="shared" si="120"/>
        <v>CUMPLIDO</v>
      </c>
      <c r="X434" s="62" t="str">
        <f t="shared" si="121"/>
        <v>CUMPLIDO</v>
      </c>
      <c r="Y434" s="63" t="s">
        <v>367</v>
      </c>
      <c r="Z434" s="63" t="s">
        <v>195</v>
      </c>
      <c r="AA434" s="113">
        <f t="shared" si="122"/>
        <v>1</v>
      </c>
      <c r="AB434" s="63" t="str">
        <f t="shared" si="115"/>
        <v>H17R14 - 1</v>
      </c>
      <c r="AC434" s="37">
        <f t="shared" si="123"/>
        <v>5</v>
      </c>
      <c r="AD434" s="37">
        <f t="shared" si="124"/>
        <v>5</v>
      </c>
      <c r="AE434" s="37" t="str">
        <f t="shared" si="125"/>
        <v>H17R14.</v>
      </c>
      <c r="AF434" s="37" t="str">
        <f t="shared" si="126"/>
        <v>H17R14</v>
      </c>
      <c r="AG434" s="45"/>
      <c r="AH434" s="45"/>
      <c r="AI434" s="45"/>
      <c r="AJ434" s="12"/>
      <c r="AK434" s="12"/>
      <c r="AL434" s="12"/>
      <c r="AM434" s="12"/>
      <c r="AN434" s="12"/>
      <c r="AO434" s="12"/>
      <c r="AP434" s="12"/>
    </row>
    <row r="435" spans="1:42" s="2" customFormat="1" ht="300" customHeight="1" x14ac:dyDescent="0.2">
      <c r="A435" s="50">
        <v>342</v>
      </c>
      <c r="B435" s="147">
        <v>434</v>
      </c>
      <c r="C435" s="61"/>
      <c r="D435" s="80" t="s">
        <v>1695</v>
      </c>
      <c r="E435" s="80" t="s">
        <v>23</v>
      </c>
      <c r="F435" s="66" t="s">
        <v>1732</v>
      </c>
      <c r="G435" s="86" t="s">
        <v>51</v>
      </c>
      <c r="H435" s="92" t="s">
        <v>639</v>
      </c>
      <c r="I435" s="73" t="s">
        <v>640</v>
      </c>
      <c r="J435" s="50" t="s">
        <v>641</v>
      </c>
      <c r="K435" s="99">
        <v>2</v>
      </c>
      <c r="L435" s="81">
        <v>43040</v>
      </c>
      <c r="M435" s="81">
        <v>43281</v>
      </c>
      <c r="N435" s="88">
        <f t="shared" si="127"/>
        <v>34.428571428571431</v>
      </c>
      <c r="O435" s="99" t="s">
        <v>18</v>
      </c>
      <c r="P435" s="56">
        <v>0</v>
      </c>
      <c r="Q435" s="50"/>
      <c r="R435" s="59">
        <f t="shared" si="116"/>
        <v>0</v>
      </c>
      <c r="S435" s="60">
        <f t="shared" si="117"/>
        <v>0</v>
      </c>
      <c r="T435" s="60">
        <f t="shared" si="118"/>
        <v>0</v>
      </c>
      <c r="U435" s="60">
        <f t="shared" si="119"/>
        <v>34.428571428571431</v>
      </c>
      <c r="V435" s="61"/>
      <c r="W435" s="62" t="str">
        <f t="shared" si="120"/>
        <v>VENCIDO</v>
      </c>
      <c r="X435" s="62" t="str">
        <f t="shared" si="121"/>
        <v>VENCIDO</v>
      </c>
      <c r="Y435" s="63" t="s">
        <v>367</v>
      </c>
      <c r="Z435" s="63" t="s">
        <v>196</v>
      </c>
      <c r="AA435" s="113">
        <f t="shared" si="122"/>
        <v>1</v>
      </c>
      <c r="AB435" s="63" t="str">
        <f t="shared" si="115"/>
        <v>H19R14 - 1</v>
      </c>
      <c r="AC435" s="37">
        <f t="shared" si="123"/>
        <v>1</v>
      </c>
      <c r="AD435" s="37">
        <f t="shared" si="124"/>
        <v>1</v>
      </c>
      <c r="AE435" s="37" t="str">
        <f t="shared" si="125"/>
        <v>H19R14.</v>
      </c>
      <c r="AF435" s="37" t="str">
        <f t="shared" si="126"/>
        <v>H19R14</v>
      </c>
      <c r="AG435" s="45"/>
      <c r="AH435" s="45"/>
      <c r="AI435" s="45"/>
      <c r="AJ435" s="12"/>
      <c r="AK435" s="12"/>
      <c r="AL435" s="12"/>
      <c r="AM435" s="12"/>
      <c r="AN435" s="12"/>
      <c r="AO435" s="12"/>
      <c r="AP435" s="12"/>
    </row>
    <row r="436" spans="1:42" s="2" customFormat="1" ht="300" customHeight="1" x14ac:dyDescent="0.2">
      <c r="A436" s="50">
        <v>343</v>
      </c>
      <c r="B436" s="147">
        <v>435</v>
      </c>
      <c r="C436" s="61"/>
      <c r="D436" s="80" t="s">
        <v>1695</v>
      </c>
      <c r="E436" s="80" t="s">
        <v>23</v>
      </c>
      <c r="F436" s="66" t="s">
        <v>1940</v>
      </c>
      <c r="G436" s="86" t="s">
        <v>52</v>
      </c>
      <c r="H436" s="92" t="s">
        <v>642</v>
      </c>
      <c r="I436" s="73" t="s">
        <v>643</v>
      </c>
      <c r="J436" s="91" t="s">
        <v>644</v>
      </c>
      <c r="K436" s="110">
        <v>4</v>
      </c>
      <c r="L436" s="81">
        <v>43040</v>
      </c>
      <c r="M436" s="81">
        <v>43403</v>
      </c>
      <c r="N436" s="88">
        <f t="shared" si="127"/>
        <v>51.857142857142854</v>
      </c>
      <c r="O436" s="99" t="s">
        <v>18</v>
      </c>
      <c r="P436" s="56">
        <v>0</v>
      </c>
      <c r="Q436" s="50"/>
      <c r="R436" s="59">
        <f t="shared" si="116"/>
        <v>0</v>
      </c>
      <c r="S436" s="60">
        <f t="shared" si="117"/>
        <v>0</v>
      </c>
      <c r="T436" s="60">
        <f t="shared" si="118"/>
        <v>0</v>
      </c>
      <c r="U436" s="60">
        <f t="shared" si="119"/>
        <v>51.857142857142854</v>
      </c>
      <c r="V436" s="61"/>
      <c r="W436" s="62" t="str">
        <f t="shared" si="120"/>
        <v>VENCIDO</v>
      </c>
      <c r="X436" s="62" t="str">
        <f t="shared" si="121"/>
        <v>VENCIDO</v>
      </c>
      <c r="Y436" s="63" t="s">
        <v>367</v>
      </c>
      <c r="Z436" s="63" t="s">
        <v>197</v>
      </c>
      <c r="AA436" s="113">
        <f t="shared" si="122"/>
        <v>1</v>
      </c>
      <c r="AB436" s="63" t="str">
        <f t="shared" si="115"/>
        <v>H20R14 - 1</v>
      </c>
      <c r="AC436" s="37">
        <f t="shared" si="123"/>
        <v>1</v>
      </c>
      <c r="AD436" s="37">
        <f t="shared" si="124"/>
        <v>1</v>
      </c>
      <c r="AE436" s="37" t="str">
        <f t="shared" si="125"/>
        <v>H20R14.</v>
      </c>
      <c r="AF436" s="37" t="str">
        <f t="shared" si="126"/>
        <v>H20R14</v>
      </c>
      <c r="AG436" s="45"/>
      <c r="AH436" s="45"/>
      <c r="AI436" s="45"/>
      <c r="AJ436" s="12"/>
      <c r="AK436" s="12"/>
      <c r="AL436" s="12"/>
      <c r="AM436" s="12"/>
      <c r="AN436" s="12"/>
      <c r="AO436" s="12"/>
      <c r="AP436" s="12"/>
    </row>
    <row r="437" spans="1:42" s="2" customFormat="1" ht="300" customHeight="1" x14ac:dyDescent="0.2">
      <c r="A437" s="50">
        <v>344</v>
      </c>
      <c r="B437" s="147">
        <v>436</v>
      </c>
      <c r="C437" s="61"/>
      <c r="D437" s="80" t="s">
        <v>1725</v>
      </c>
      <c r="E437" s="80" t="s">
        <v>23</v>
      </c>
      <c r="F437" s="66" t="s">
        <v>1682</v>
      </c>
      <c r="G437" s="111" t="s">
        <v>647</v>
      </c>
      <c r="H437" s="73" t="s">
        <v>1287</v>
      </c>
      <c r="I437" s="73" t="s">
        <v>645</v>
      </c>
      <c r="J437" s="99" t="s">
        <v>5</v>
      </c>
      <c r="K437" s="99">
        <v>1</v>
      </c>
      <c r="L437" s="81">
        <v>43160</v>
      </c>
      <c r="M437" s="81">
        <v>43189</v>
      </c>
      <c r="N437" s="88">
        <f t="shared" si="127"/>
        <v>4.1428571428571432</v>
      </c>
      <c r="O437" s="99" t="s">
        <v>18</v>
      </c>
      <c r="P437" s="56">
        <v>1</v>
      </c>
      <c r="Q437" s="50"/>
      <c r="R437" s="59">
        <f t="shared" si="116"/>
        <v>100</v>
      </c>
      <c r="S437" s="60">
        <f t="shared" si="117"/>
        <v>4.1428571428571432</v>
      </c>
      <c r="T437" s="60">
        <f t="shared" si="118"/>
        <v>4.1428571428571432</v>
      </c>
      <c r="U437" s="60">
        <f t="shared" si="119"/>
        <v>4.1428571428571432</v>
      </c>
      <c r="V437" s="61"/>
      <c r="W437" s="62" t="str">
        <f t="shared" si="120"/>
        <v>CUMPLIDO</v>
      </c>
      <c r="X437" s="62" t="str">
        <f t="shared" si="121"/>
        <v>CUMPLIDO</v>
      </c>
      <c r="Y437" s="63" t="s">
        <v>367</v>
      </c>
      <c r="Z437" s="63" t="s">
        <v>198</v>
      </c>
      <c r="AA437" s="113">
        <f t="shared" si="122"/>
        <v>1</v>
      </c>
      <c r="AB437" s="63" t="str">
        <f t="shared" si="115"/>
        <v>H21R14 - 1</v>
      </c>
      <c r="AC437" s="37">
        <f t="shared" si="123"/>
        <v>5</v>
      </c>
      <c r="AD437" s="37">
        <f t="shared" si="124"/>
        <v>5</v>
      </c>
      <c r="AE437" s="37" t="str">
        <f t="shared" si="125"/>
        <v>H21R14.</v>
      </c>
      <c r="AF437" s="37" t="str">
        <f t="shared" si="126"/>
        <v>H21R14</v>
      </c>
      <c r="AG437" s="45"/>
      <c r="AH437" s="45"/>
      <c r="AI437" s="45"/>
      <c r="AJ437" s="12"/>
      <c r="AK437" s="12"/>
      <c r="AL437" s="12"/>
      <c r="AM437" s="12"/>
      <c r="AN437" s="12"/>
      <c r="AO437" s="12"/>
      <c r="AP437" s="12"/>
    </row>
    <row r="438" spans="1:42" s="2" customFormat="1" ht="300" customHeight="1" x14ac:dyDescent="0.2">
      <c r="A438" s="50"/>
      <c r="B438" s="147">
        <v>437</v>
      </c>
      <c r="C438" s="61"/>
      <c r="D438" s="80"/>
      <c r="E438" s="80" t="s">
        <v>23</v>
      </c>
      <c r="F438" s="66" t="s">
        <v>1941</v>
      </c>
      <c r="G438" s="111" t="s">
        <v>53</v>
      </c>
      <c r="H438" s="73" t="s">
        <v>1288</v>
      </c>
      <c r="I438" s="73" t="s">
        <v>646</v>
      </c>
      <c r="J438" s="99" t="s">
        <v>4</v>
      </c>
      <c r="K438" s="99">
        <v>1</v>
      </c>
      <c r="L438" s="81">
        <v>43040</v>
      </c>
      <c r="M438" s="81">
        <v>43099</v>
      </c>
      <c r="N438" s="88">
        <f t="shared" si="127"/>
        <v>8.4285714285714288</v>
      </c>
      <c r="O438" s="99" t="s">
        <v>18</v>
      </c>
      <c r="P438" s="56">
        <v>1</v>
      </c>
      <c r="Q438" s="50"/>
      <c r="R438" s="59">
        <f t="shared" si="116"/>
        <v>100</v>
      </c>
      <c r="S438" s="60">
        <f t="shared" si="117"/>
        <v>8.4285714285714288</v>
      </c>
      <c r="T438" s="60">
        <f t="shared" si="118"/>
        <v>8.4285714285714288</v>
      </c>
      <c r="U438" s="60">
        <f t="shared" si="119"/>
        <v>8.4285714285714288</v>
      </c>
      <c r="V438" s="61"/>
      <c r="W438" s="62" t="str">
        <f t="shared" si="120"/>
        <v>CUMPLIDO</v>
      </c>
      <c r="X438" s="62" t="str">
        <f t="shared" si="121"/>
        <v/>
      </c>
      <c r="Y438" s="63" t="s">
        <v>367</v>
      </c>
      <c r="Z438" s="63" t="s">
        <v>198</v>
      </c>
      <c r="AA438" s="113">
        <f t="shared" si="122"/>
        <v>2</v>
      </c>
      <c r="AB438" s="63" t="str">
        <f t="shared" si="115"/>
        <v>H21R14 - 2</v>
      </c>
      <c r="AC438" s="37">
        <f t="shared" si="123"/>
        <v>5</v>
      </c>
      <c r="AD438" s="37">
        <f t="shared" si="124"/>
        <v>5</v>
      </c>
      <c r="AE438" s="37" t="str">
        <f t="shared" si="125"/>
        <v>H21R14.</v>
      </c>
      <c r="AF438" s="37" t="str">
        <f t="shared" si="126"/>
        <v>H21R14</v>
      </c>
      <c r="AG438" s="45"/>
      <c r="AH438" s="45"/>
      <c r="AI438" s="45"/>
      <c r="AJ438" s="12"/>
      <c r="AK438" s="12"/>
      <c r="AL438" s="12"/>
      <c r="AM438" s="12"/>
      <c r="AN438" s="12"/>
      <c r="AO438" s="12"/>
      <c r="AP438" s="12"/>
    </row>
    <row r="439" spans="1:42" s="2" customFormat="1" ht="300" customHeight="1" x14ac:dyDescent="0.2">
      <c r="A439" s="50">
        <v>345</v>
      </c>
      <c r="B439" s="147">
        <v>438</v>
      </c>
      <c r="C439" s="61"/>
      <c r="D439" s="80" t="s">
        <v>1695</v>
      </c>
      <c r="E439" s="80" t="s">
        <v>23</v>
      </c>
      <c r="F439" s="66" t="s">
        <v>1067</v>
      </c>
      <c r="G439" s="111" t="s">
        <v>1068</v>
      </c>
      <c r="H439" s="111" t="s">
        <v>1064</v>
      </c>
      <c r="I439" s="111" t="s">
        <v>1065</v>
      </c>
      <c r="J439" s="107" t="s">
        <v>1066</v>
      </c>
      <c r="K439" s="61">
        <v>1</v>
      </c>
      <c r="L439" s="109">
        <v>43040</v>
      </c>
      <c r="M439" s="109">
        <v>43099</v>
      </c>
      <c r="N439" s="88">
        <f t="shared" si="127"/>
        <v>8.4285714285714288</v>
      </c>
      <c r="O439" s="50" t="s">
        <v>1028</v>
      </c>
      <c r="P439" s="56">
        <v>1</v>
      </c>
      <c r="Q439" s="50"/>
      <c r="R439" s="59">
        <f t="shared" si="116"/>
        <v>100</v>
      </c>
      <c r="S439" s="60">
        <f t="shared" si="117"/>
        <v>8.4285714285714288</v>
      </c>
      <c r="T439" s="60">
        <f t="shared" si="118"/>
        <v>8.4285714285714288</v>
      </c>
      <c r="U439" s="60">
        <f t="shared" si="119"/>
        <v>8.4285714285714288</v>
      </c>
      <c r="V439" s="61"/>
      <c r="W439" s="62" t="str">
        <f t="shared" si="120"/>
        <v>CUMPLIDO</v>
      </c>
      <c r="X439" s="62" t="str">
        <f t="shared" si="121"/>
        <v>CUMPLIDO</v>
      </c>
      <c r="Y439" s="63" t="s">
        <v>367</v>
      </c>
      <c r="Z439" s="63" t="s">
        <v>199</v>
      </c>
      <c r="AA439" s="113">
        <f t="shared" si="122"/>
        <v>1</v>
      </c>
      <c r="AB439" s="63" t="str">
        <f t="shared" si="115"/>
        <v>H22R14 - 1</v>
      </c>
      <c r="AC439" s="37">
        <f t="shared" si="123"/>
        <v>5</v>
      </c>
      <c r="AD439" s="37">
        <f t="shared" si="124"/>
        <v>5</v>
      </c>
      <c r="AE439" s="37" t="str">
        <f t="shared" si="125"/>
        <v>H22R14.</v>
      </c>
      <c r="AF439" s="37" t="str">
        <f t="shared" si="126"/>
        <v>H22R14</v>
      </c>
      <c r="AG439" s="45"/>
      <c r="AH439" s="45"/>
      <c r="AI439" s="45"/>
      <c r="AJ439" s="12"/>
      <c r="AK439" s="12"/>
      <c r="AL439" s="12"/>
      <c r="AM439" s="12"/>
      <c r="AN439" s="12"/>
      <c r="AO439" s="12"/>
      <c r="AP439" s="12"/>
    </row>
    <row r="440" spans="1:42" s="2" customFormat="1" ht="300" customHeight="1" x14ac:dyDescent="0.2">
      <c r="A440" s="50">
        <v>346</v>
      </c>
      <c r="B440" s="147">
        <v>439</v>
      </c>
      <c r="C440" s="61"/>
      <c r="D440" s="80" t="s">
        <v>1694</v>
      </c>
      <c r="E440" s="80" t="s">
        <v>23</v>
      </c>
      <c r="F440" s="66" t="s">
        <v>1712</v>
      </c>
      <c r="G440" s="86" t="s">
        <v>54</v>
      </c>
      <c r="H440" s="86" t="s">
        <v>1072</v>
      </c>
      <c r="I440" s="86" t="s">
        <v>1390</v>
      </c>
      <c r="J440" s="89" t="s">
        <v>1071</v>
      </c>
      <c r="K440" s="61">
        <v>3</v>
      </c>
      <c r="L440" s="87">
        <v>43040</v>
      </c>
      <c r="M440" s="87">
        <v>43342</v>
      </c>
      <c r="N440" s="88">
        <f t="shared" si="127"/>
        <v>43.142857142857146</v>
      </c>
      <c r="O440" s="50" t="s">
        <v>1028</v>
      </c>
      <c r="P440" s="56">
        <v>0</v>
      </c>
      <c r="Q440" s="50"/>
      <c r="R440" s="59">
        <f t="shared" si="116"/>
        <v>0</v>
      </c>
      <c r="S440" s="60">
        <f t="shared" si="117"/>
        <v>0</v>
      </c>
      <c r="T440" s="60">
        <f t="shared" si="118"/>
        <v>0</v>
      </c>
      <c r="U440" s="60">
        <f t="shared" si="119"/>
        <v>43.142857142857146</v>
      </c>
      <c r="V440" s="61"/>
      <c r="W440" s="62" t="str">
        <f t="shared" si="120"/>
        <v>VENCIDO</v>
      </c>
      <c r="X440" s="62" t="str">
        <f t="shared" si="121"/>
        <v>VENCIDO</v>
      </c>
      <c r="Y440" s="63" t="s">
        <v>367</v>
      </c>
      <c r="Z440" s="63" t="s">
        <v>200</v>
      </c>
      <c r="AA440" s="113">
        <f t="shared" si="122"/>
        <v>1</v>
      </c>
      <c r="AB440" s="63" t="str">
        <f t="shared" ref="AB440:AB478" si="128">CONCATENATE(Z440," - ",AA440)</f>
        <v>H29R14 - 1</v>
      </c>
      <c r="AC440" s="37">
        <f t="shared" si="123"/>
        <v>1</v>
      </c>
      <c r="AD440" s="37">
        <f t="shared" si="124"/>
        <v>1</v>
      </c>
      <c r="AE440" s="37" t="str">
        <f t="shared" si="125"/>
        <v>H29R14.</v>
      </c>
      <c r="AF440" s="37" t="str">
        <f t="shared" si="126"/>
        <v>H29R14</v>
      </c>
      <c r="AG440" s="45"/>
      <c r="AH440" s="45"/>
      <c r="AI440" s="45"/>
      <c r="AJ440" s="12"/>
      <c r="AK440" s="12"/>
      <c r="AL440" s="12"/>
      <c r="AM440" s="12"/>
      <c r="AN440" s="12"/>
      <c r="AO440" s="12"/>
      <c r="AP440" s="12"/>
    </row>
    <row r="441" spans="1:42" s="2" customFormat="1" ht="300" customHeight="1" x14ac:dyDescent="0.2">
      <c r="A441" s="50">
        <v>347</v>
      </c>
      <c r="B441" s="147">
        <v>440</v>
      </c>
      <c r="C441" s="61"/>
      <c r="D441" s="80" t="s">
        <v>1695</v>
      </c>
      <c r="E441" s="80" t="s">
        <v>23</v>
      </c>
      <c r="F441" s="86" t="s">
        <v>1073</v>
      </c>
      <c r="G441" s="111" t="s">
        <v>55</v>
      </c>
      <c r="H441" s="86" t="s">
        <v>1072</v>
      </c>
      <c r="I441" s="86" t="s">
        <v>1078</v>
      </c>
      <c r="J441" s="89" t="s">
        <v>1071</v>
      </c>
      <c r="K441" s="61">
        <v>3</v>
      </c>
      <c r="L441" s="87">
        <v>43040</v>
      </c>
      <c r="M441" s="87">
        <v>43342</v>
      </c>
      <c r="N441" s="88">
        <f t="shared" si="127"/>
        <v>43.142857142857146</v>
      </c>
      <c r="O441" s="50" t="s">
        <v>1028</v>
      </c>
      <c r="P441" s="56">
        <v>0</v>
      </c>
      <c r="Q441" s="50"/>
      <c r="R441" s="59">
        <f t="shared" si="116"/>
        <v>0</v>
      </c>
      <c r="S441" s="60">
        <f t="shared" si="117"/>
        <v>0</v>
      </c>
      <c r="T441" s="60">
        <f t="shared" si="118"/>
        <v>0</v>
      </c>
      <c r="U441" s="60">
        <f t="shared" si="119"/>
        <v>43.142857142857146</v>
      </c>
      <c r="V441" s="61"/>
      <c r="W441" s="62" t="str">
        <f t="shared" si="120"/>
        <v>VENCIDO</v>
      </c>
      <c r="X441" s="62" t="str">
        <f t="shared" si="121"/>
        <v>VENCIDO</v>
      </c>
      <c r="Y441" s="63" t="s">
        <v>367</v>
      </c>
      <c r="Z441" s="63" t="s">
        <v>201</v>
      </c>
      <c r="AA441" s="113">
        <f t="shared" si="122"/>
        <v>1</v>
      </c>
      <c r="AB441" s="63" t="str">
        <f t="shared" si="128"/>
        <v>H31R14 - 1</v>
      </c>
      <c r="AC441" s="37">
        <f t="shared" si="123"/>
        <v>1</v>
      </c>
      <c r="AD441" s="37">
        <f t="shared" si="124"/>
        <v>1</v>
      </c>
      <c r="AE441" s="37" t="str">
        <f t="shared" si="125"/>
        <v>H31R14.</v>
      </c>
      <c r="AF441" s="37" t="str">
        <f t="shared" si="126"/>
        <v>H31R14</v>
      </c>
      <c r="AG441" s="45"/>
      <c r="AH441" s="45"/>
      <c r="AI441" s="45"/>
      <c r="AJ441" s="12"/>
      <c r="AK441" s="12"/>
      <c r="AL441" s="12"/>
      <c r="AM441" s="12"/>
      <c r="AN441" s="12"/>
      <c r="AO441" s="12"/>
      <c r="AP441" s="12"/>
    </row>
    <row r="442" spans="1:42" s="2" customFormat="1" ht="300" customHeight="1" x14ac:dyDescent="0.2">
      <c r="A442" s="50">
        <v>348</v>
      </c>
      <c r="B442" s="147">
        <v>441</v>
      </c>
      <c r="C442" s="61"/>
      <c r="D442" s="80" t="s">
        <v>1695</v>
      </c>
      <c r="E442" s="80" t="s">
        <v>28</v>
      </c>
      <c r="F442" s="86" t="s">
        <v>1074</v>
      </c>
      <c r="G442" s="111" t="s">
        <v>56</v>
      </c>
      <c r="H442" s="86" t="s">
        <v>1072</v>
      </c>
      <c r="I442" s="86" t="s">
        <v>1078</v>
      </c>
      <c r="J442" s="89" t="s">
        <v>1071</v>
      </c>
      <c r="K442" s="61">
        <v>3</v>
      </c>
      <c r="L442" s="87">
        <v>43040</v>
      </c>
      <c r="M442" s="87">
        <v>43342</v>
      </c>
      <c r="N442" s="88">
        <f t="shared" si="127"/>
        <v>43.142857142857146</v>
      </c>
      <c r="O442" s="50" t="s">
        <v>1028</v>
      </c>
      <c r="P442" s="56">
        <v>0</v>
      </c>
      <c r="Q442" s="50"/>
      <c r="R442" s="59">
        <f t="shared" si="116"/>
        <v>0</v>
      </c>
      <c r="S442" s="60">
        <f t="shared" si="117"/>
        <v>0</v>
      </c>
      <c r="T442" s="60">
        <f t="shared" si="118"/>
        <v>0</v>
      </c>
      <c r="U442" s="60">
        <f t="shared" si="119"/>
        <v>43.142857142857146</v>
      </c>
      <c r="V442" s="61"/>
      <c r="W442" s="62" t="str">
        <f t="shared" si="120"/>
        <v>VENCIDO</v>
      </c>
      <c r="X442" s="62" t="str">
        <f t="shared" si="121"/>
        <v>VENCIDO</v>
      </c>
      <c r="Y442" s="63" t="s">
        <v>367</v>
      </c>
      <c r="Z442" s="63" t="s">
        <v>202</v>
      </c>
      <c r="AA442" s="113">
        <f t="shared" si="122"/>
        <v>1</v>
      </c>
      <c r="AB442" s="63" t="str">
        <f t="shared" si="128"/>
        <v>H32R14 - 1</v>
      </c>
      <c r="AC442" s="37">
        <f t="shared" si="123"/>
        <v>1</v>
      </c>
      <c r="AD442" s="37">
        <f t="shared" si="124"/>
        <v>1</v>
      </c>
      <c r="AE442" s="37" t="str">
        <f t="shared" si="125"/>
        <v>H32R14.</v>
      </c>
      <c r="AF442" s="37" t="str">
        <f t="shared" si="126"/>
        <v>H32R14</v>
      </c>
      <c r="AG442" s="45"/>
      <c r="AH442" s="45"/>
      <c r="AI442" s="45"/>
      <c r="AJ442" s="12"/>
      <c r="AK442" s="12"/>
      <c r="AL442" s="12"/>
      <c r="AM442" s="12"/>
      <c r="AN442" s="12"/>
      <c r="AO442" s="12"/>
      <c r="AP442" s="12"/>
    </row>
    <row r="443" spans="1:42" s="12" customFormat="1" ht="300" customHeight="1" x14ac:dyDescent="0.2">
      <c r="A443" s="50">
        <v>349</v>
      </c>
      <c r="B443" s="147">
        <v>442</v>
      </c>
      <c r="C443" s="61"/>
      <c r="D443" s="80" t="s">
        <v>1695</v>
      </c>
      <c r="E443" s="80" t="s">
        <v>23</v>
      </c>
      <c r="F443" s="74" t="s">
        <v>1942</v>
      </c>
      <c r="G443" s="74" t="s">
        <v>57</v>
      </c>
      <c r="H443" s="74" t="s">
        <v>1381</v>
      </c>
      <c r="I443" s="74" t="s">
        <v>1289</v>
      </c>
      <c r="J443" s="76" t="s">
        <v>4</v>
      </c>
      <c r="K443" s="50">
        <v>1</v>
      </c>
      <c r="L443" s="57">
        <v>43040</v>
      </c>
      <c r="M443" s="57">
        <v>43099</v>
      </c>
      <c r="N443" s="58">
        <f t="shared" ref="N443:N465" si="129">(+M443-L443)/7</f>
        <v>8.4285714285714288</v>
      </c>
      <c r="O443" s="50" t="s">
        <v>1285</v>
      </c>
      <c r="P443" s="56">
        <v>1</v>
      </c>
      <c r="Q443" s="50"/>
      <c r="R443" s="59">
        <f t="shared" si="116"/>
        <v>100</v>
      </c>
      <c r="S443" s="60">
        <f t="shared" si="117"/>
        <v>8.4285714285714288</v>
      </c>
      <c r="T443" s="60">
        <f t="shared" si="118"/>
        <v>8.4285714285714288</v>
      </c>
      <c r="U443" s="60">
        <f t="shared" si="119"/>
        <v>8.4285714285714288</v>
      </c>
      <c r="V443" s="61"/>
      <c r="W443" s="62" t="str">
        <f t="shared" si="120"/>
        <v>CUMPLIDO</v>
      </c>
      <c r="X443" s="62" t="str">
        <f t="shared" si="121"/>
        <v>CUMPLIDO</v>
      </c>
      <c r="Y443" s="90" t="s">
        <v>367</v>
      </c>
      <c r="Z443" s="90" t="s">
        <v>203</v>
      </c>
      <c r="AA443" s="113">
        <f t="shared" si="122"/>
        <v>1</v>
      </c>
      <c r="AB443" s="63" t="str">
        <f t="shared" si="128"/>
        <v>H34R14 - 1</v>
      </c>
      <c r="AC443" s="37">
        <f t="shared" si="123"/>
        <v>5</v>
      </c>
      <c r="AD443" s="37">
        <f t="shared" si="124"/>
        <v>5</v>
      </c>
      <c r="AE443" s="37" t="str">
        <f t="shared" si="125"/>
        <v>H34R14.</v>
      </c>
      <c r="AF443" s="37" t="str">
        <f t="shared" si="126"/>
        <v>H34R14</v>
      </c>
      <c r="AG443" s="45"/>
      <c r="AH443" s="45"/>
      <c r="AI443" s="45"/>
    </row>
    <row r="444" spans="1:42" s="2" customFormat="1" ht="300" customHeight="1" x14ac:dyDescent="0.2">
      <c r="A444" s="50">
        <v>350</v>
      </c>
      <c r="B444" s="147">
        <v>443</v>
      </c>
      <c r="C444" s="61"/>
      <c r="D444" s="80" t="s">
        <v>1694</v>
      </c>
      <c r="E444" s="68" t="s">
        <v>12</v>
      </c>
      <c r="F444" s="66" t="s">
        <v>1075</v>
      </c>
      <c r="G444" s="86" t="s">
        <v>58</v>
      </c>
      <c r="H444" s="86" t="s">
        <v>1076</v>
      </c>
      <c r="I444" s="86" t="s">
        <v>1077</v>
      </c>
      <c r="J444" s="61" t="s">
        <v>791</v>
      </c>
      <c r="K444" s="61">
        <v>1</v>
      </c>
      <c r="L444" s="87">
        <v>43040</v>
      </c>
      <c r="M444" s="87">
        <v>43099</v>
      </c>
      <c r="N444" s="88">
        <f t="shared" si="129"/>
        <v>8.4285714285714288</v>
      </c>
      <c r="O444" s="50" t="s">
        <v>1028</v>
      </c>
      <c r="P444" s="56">
        <v>1</v>
      </c>
      <c r="Q444" s="50"/>
      <c r="R444" s="59">
        <f t="shared" si="116"/>
        <v>100</v>
      </c>
      <c r="S444" s="60">
        <f t="shared" si="117"/>
        <v>8.4285714285714288</v>
      </c>
      <c r="T444" s="60">
        <f t="shared" si="118"/>
        <v>8.4285714285714288</v>
      </c>
      <c r="U444" s="60">
        <f t="shared" si="119"/>
        <v>8.4285714285714288</v>
      </c>
      <c r="V444" s="61"/>
      <c r="W444" s="62" t="str">
        <f t="shared" si="120"/>
        <v>CUMPLIDO</v>
      </c>
      <c r="X444" s="62" t="str">
        <f t="shared" si="121"/>
        <v>CUMPLIDO</v>
      </c>
      <c r="Y444" s="63" t="s">
        <v>367</v>
      </c>
      <c r="Z444" s="63" t="s">
        <v>204</v>
      </c>
      <c r="AA444" s="113">
        <f t="shared" si="122"/>
        <v>1</v>
      </c>
      <c r="AB444" s="63" t="str">
        <f t="shared" si="128"/>
        <v>H35R14 - 1</v>
      </c>
      <c r="AC444" s="37">
        <f t="shared" si="123"/>
        <v>5</v>
      </c>
      <c r="AD444" s="37">
        <f t="shared" si="124"/>
        <v>5</v>
      </c>
      <c r="AE444" s="37" t="str">
        <f t="shared" si="125"/>
        <v>H35R14.</v>
      </c>
      <c r="AF444" s="37" t="str">
        <f t="shared" si="126"/>
        <v>H35R14</v>
      </c>
      <c r="AG444" s="45"/>
      <c r="AH444" s="45"/>
      <c r="AI444" s="45"/>
      <c r="AJ444" s="12"/>
      <c r="AK444" s="12"/>
      <c r="AL444" s="12"/>
      <c r="AM444" s="12"/>
      <c r="AN444" s="12"/>
      <c r="AO444" s="12"/>
      <c r="AP444" s="12"/>
    </row>
    <row r="445" spans="1:42" s="2" customFormat="1" ht="300" customHeight="1" x14ac:dyDescent="0.2">
      <c r="A445" s="50">
        <v>351</v>
      </c>
      <c r="B445" s="147">
        <v>444</v>
      </c>
      <c r="C445" s="61"/>
      <c r="D445" s="80" t="s">
        <v>1694</v>
      </c>
      <c r="E445" s="68" t="s">
        <v>23</v>
      </c>
      <c r="F445" s="66" t="s">
        <v>1448</v>
      </c>
      <c r="G445" s="86" t="s">
        <v>59</v>
      </c>
      <c r="H445" s="86" t="s">
        <v>1078</v>
      </c>
      <c r="I445" s="86" t="s">
        <v>1079</v>
      </c>
      <c r="J445" s="61" t="s">
        <v>791</v>
      </c>
      <c r="K445" s="61">
        <v>3</v>
      </c>
      <c r="L445" s="87">
        <v>43040</v>
      </c>
      <c r="M445" s="87">
        <v>43342</v>
      </c>
      <c r="N445" s="88">
        <f t="shared" si="129"/>
        <v>43.142857142857146</v>
      </c>
      <c r="O445" s="50" t="s">
        <v>1028</v>
      </c>
      <c r="P445" s="56">
        <v>0</v>
      </c>
      <c r="Q445" s="50"/>
      <c r="R445" s="59">
        <f t="shared" si="116"/>
        <v>0</v>
      </c>
      <c r="S445" s="60">
        <f t="shared" si="117"/>
        <v>0</v>
      </c>
      <c r="T445" s="60">
        <f t="shared" si="118"/>
        <v>0</v>
      </c>
      <c r="U445" s="60">
        <f t="shared" si="119"/>
        <v>43.142857142857146</v>
      </c>
      <c r="V445" s="61"/>
      <c r="W445" s="62" t="str">
        <f t="shared" si="120"/>
        <v>VENCIDO</v>
      </c>
      <c r="X445" s="62" t="str">
        <f t="shared" si="121"/>
        <v>VENCIDO</v>
      </c>
      <c r="Y445" s="63" t="s">
        <v>367</v>
      </c>
      <c r="Z445" s="63" t="s">
        <v>205</v>
      </c>
      <c r="AA445" s="113">
        <f t="shared" si="122"/>
        <v>1</v>
      </c>
      <c r="AB445" s="63" t="str">
        <f t="shared" si="128"/>
        <v>H41R14 - 1</v>
      </c>
      <c r="AC445" s="37">
        <f t="shared" si="123"/>
        <v>1</v>
      </c>
      <c r="AD445" s="37">
        <f t="shared" si="124"/>
        <v>1</v>
      </c>
      <c r="AE445" s="37" t="str">
        <f t="shared" si="125"/>
        <v>H41R14.</v>
      </c>
      <c r="AF445" s="37" t="str">
        <f t="shared" si="126"/>
        <v>H41R14</v>
      </c>
      <c r="AG445" s="45"/>
      <c r="AH445" s="45"/>
      <c r="AI445" s="45"/>
      <c r="AJ445" s="12"/>
      <c r="AK445" s="12"/>
      <c r="AL445" s="12"/>
      <c r="AM445" s="12"/>
      <c r="AN445" s="12"/>
      <c r="AO445" s="12"/>
      <c r="AP445" s="12"/>
    </row>
    <row r="446" spans="1:42" s="2" customFormat="1" ht="300" customHeight="1" x14ac:dyDescent="0.2">
      <c r="A446" s="50">
        <v>352</v>
      </c>
      <c r="B446" s="147">
        <v>445</v>
      </c>
      <c r="C446" s="61"/>
      <c r="D446" s="80" t="s">
        <v>1695</v>
      </c>
      <c r="E446" s="68" t="s">
        <v>36</v>
      </c>
      <c r="F446" s="66" t="s">
        <v>1447</v>
      </c>
      <c r="G446" s="86" t="s">
        <v>60</v>
      </c>
      <c r="H446" s="86" t="s">
        <v>1070</v>
      </c>
      <c r="I446" s="86" t="s">
        <v>1071</v>
      </c>
      <c r="J446" s="61" t="s">
        <v>4</v>
      </c>
      <c r="K446" s="61">
        <v>3</v>
      </c>
      <c r="L446" s="87">
        <v>43040</v>
      </c>
      <c r="M446" s="87">
        <v>43342</v>
      </c>
      <c r="N446" s="88">
        <f t="shared" si="129"/>
        <v>43.142857142857146</v>
      </c>
      <c r="O446" s="50" t="s">
        <v>1028</v>
      </c>
      <c r="P446" s="56">
        <v>0</v>
      </c>
      <c r="Q446" s="50"/>
      <c r="R446" s="59">
        <f t="shared" si="116"/>
        <v>0</v>
      </c>
      <c r="S446" s="60">
        <f t="shared" si="117"/>
        <v>0</v>
      </c>
      <c r="T446" s="60">
        <f t="shared" si="118"/>
        <v>0</v>
      </c>
      <c r="U446" s="60">
        <f t="shared" si="119"/>
        <v>43.142857142857146</v>
      </c>
      <c r="V446" s="61"/>
      <c r="W446" s="62" t="str">
        <f t="shared" si="120"/>
        <v>VENCIDO</v>
      </c>
      <c r="X446" s="62" t="str">
        <f t="shared" si="121"/>
        <v>VENCIDO</v>
      </c>
      <c r="Y446" s="63" t="s">
        <v>367</v>
      </c>
      <c r="Z446" s="63" t="s">
        <v>206</v>
      </c>
      <c r="AA446" s="113">
        <f t="shared" si="122"/>
        <v>1</v>
      </c>
      <c r="AB446" s="63" t="str">
        <f t="shared" si="128"/>
        <v>H44R14 - 1</v>
      </c>
      <c r="AC446" s="37">
        <f t="shared" si="123"/>
        <v>1</v>
      </c>
      <c r="AD446" s="37">
        <f t="shared" si="124"/>
        <v>1</v>
      </c>
      <c r="AE446" s="37" t="str">
        <f t="shared" si="125"/>
        <v>H44R14.</v>
      </c>
      <c r="AF446" s="37" t="str">
        <f t="shared" si="126"/>
        <v>H44R14</v>
      </c>
      <c r="AG446" s="45"/>
      <c r="AH446" s="45"/>
      <c r="AI446" s="45"/>
      <c r="AJ446" s="12"/>
      <c r="AK446" s="12"/>
      <c r="AL446" s="12"/>
      <c r="AM446" s="12"/>
      <c r="AN446" s="12"/>
      <c r="AO446" s="12"/>
      <c r="AP446" s="12"/>
    </row>
    <row r="447" spans="1:42" s="2" customFormat="1" ht="300" customHeight="1" x14ac:dyDescent="0.2">
      <c r="A447" s="50">
        <v>353</v>
      </c>
      <c r="B447" s="147">
        <v>446</v>
      </c>
      <c r="C447" s="61"/>
      <c r="D447" s="80" t="s">
        <v>1733</v>
      </c>
      <c r="E447" s="68" t="s">
        <v>36</v>
      </c>
      <c r="F447" s="66" t="s">
        <v>1943</v>
      </c>
      <c r="G447" s="86" t="s">
        <v>61</v>
      </c>
      <c r="H447" s="86" t="s">
        <v>1070</v>
      </c>
      <c r="I447" s="86" t="s">
        <v>1071</v>
      </c>
      <c r="J447" s="61" t="s">
        <v>4</v>
      </c>
      <c r="K447" s="61">
        <v>3</v>
      </c>
      <c r="L447" s="87">
        <v>43040</v>
      </c>
      <c r="M447" s="87">
        <v>43342</v>
      </c>
      <c r="N447" s="88">
        <f t="shared" si="129"/>
        <v>43.142857142857146</v>
      </c>
      <c r="O447" s="50" t="s">
        <v>1028</v>
      </c>
      <c r="P447" s="56">
        <v>0</v>
      </c>
      <c r="Q447" s="50"/>
      <c r="R447" s="59">
        <f t="shared" si="116"/>
        <v>0</v>
      </c>
      <c r="S447" s="60">
        <f t="shared" si="117"/>
        <v>0</v>
      </c>
      <c r="T447" s="60">
        <f t="shared" si="118"/>
        <v>0</v>
      </c>
      <c r="U447" s="60">
        <f t="shared" si="119"/>
        <v>43.142857142857146</v>
      </c>
      <c r="V447" s="61"/>
      <c r="W447" s="62" t="str">
        <f t="shared" si="120"/>
        <v>VENCIDO</v>
      </c>
      <c r="X447" s="62" t="str">
        <f t="shared" si="121"/>
        <v>VENCIDO</v>
      </c>
      <c r="Y447" s="63" t="s">
        <v>367</v>
      </c>
      <c r="Z447" s="63" t="s">
        <v>207</v>
      </c>
      <c r="AA447" s="113">
        <f t="shared" si="122"/>
        <v>1</v>
      </c>
      <c r="AB447" s="63" t="str">
        <f t="shared" si="128"/>
        <v>H45R14 - 1</v>
      </c>
      <c r="AC447" s="37">
        <f t="shared" si="123"/>
        <v>1</v>
      </c>
      <c r="AD447" s="37">
        <f t="shared" si="124"/>
        <v>1</v>
      </c>
      <c r="AE447" s="37" t="str">
        <f t="shared" si="125"/>
        <v>H45R14.</v>
      </c>
      <c r="AF447" s="37" t="str">
        <f t="shared" si="126"/>
        <v>H45R14</v>
      </c>
      <c r="AG447" s="45"/>
      <c r="AH447" s="45"/>
      <c r="AI447" s="45"/>
      <c r="AJ447" s="12"/>
      <c r="AK447" s="12"/>
      <c r="AL447" s="12"/>
      <c r="AM447" s="12"/>
      <c r="AN447" s="12"/>
      <c r="AO447" s="12"/>
      <c r="AP447" s="12"/>
    </row>
    <row r="448" spans="1:42" s="2" customFormat="1" ht="300" customHeight="1" x14ac:dyDescent="0.2">
      <c r="A448" s="50">
        <v>354</v>
      </c>
      <c r="B448" s="147">
        <v>447</v>
      </c>
      <c r="C448" s="61"/>
      <c r="D448" s="80" t="s">
        <v>1695</v>
      </c>
      <c r="E448" s="68" t="s">
        <v>12</v>
      </c>
      <c r="F448" s="66" t="s">
        <v>1734</v>
      </c>
      <c r="G448" s="86" t="s">
        <v>62</v>
      </c>
      <c r="H448" s="86" t="s">
        <v>1383</v>
      </c>
      <c r="I448" s="86" t="s">
        <v>1384</v>
      </c>
      <c r="J448" s="61" t="s">
        <v>1080</v>
      </c>
      <c r="K448" s="61">
        <v>1</v>
      </c>
      <c r="L448" s="87">
        <v>43040</v>
      </c>
      <c r="M448" s="87">
        <v>43099</v>
      </c>
      <c r="N448" s="88">
        <f t="shared" si="129"/>
        <v>8.4285714285714288</v>
      </c>
      <c r="O448" s="50" t="s">
        <v>1032</v>
      </c>
      <c r="P448" s="56">
        <v>1</v>
      </c>
      <c r="Q448" s="50"/>
      <c r="R448" s="59">
        <f t="shared" si="116"/>
        <v>100</v>
      </c>
      <c r="S448" s="60">
        <f t="shared" si="117"/>
        <v>8.4285714285714288</v>
      </c>
      <c r="T448" s="60">
        <f t="shared" si="118"/>
        <v>8.4285714285714288</v>
      </c>
      <c r="U448" s="60">
        <f t="shared" si="119"/>
        <v>8.4285714285714288</v>
      </c>
      <c r="V448" s="61"/>
      <c r="W448" s="62" t="str">
        <f t="shared" si="120"/>
        <v>CUMPLIDO</v>
      </c>
      <c r="X448" s="62" t="str">
        <f t="shared" si="121"/>
        <v>CUMPLIDO</v>
      </c>
      <c r="Y448" s="63" t="s">
        <v>367</v>
      </c>
      <c r="Z448" s="63" t="s">
        <v>208</v>
      </c>
      <c r="AA448" s="113">
        <f t="shared" si="122"/>
        <v>1</v>
      </c>
      <c r="AB448" s="63" t="str">
        <f t="shared" si="128"/>
        <v>H46R14 - 1</v>
      </c>
      <c r="AC448" s="37">
        <f t="shared" si="123"/>
        <v>5</v>
      </c>
      <c r="AD448" s="37">
        <f t="shared" si="124"/>
        <v>5</v>
      </c>
      <c r="AE448" s="37" t="str">
        <f t="shared" si="125"/>
        <v>H46R14.</v>
      </c>
      <c r="AF448" s="37" t="str">
        <f t="shared" si="126"/>
        <v>H46R14</v>
      </c>
      <c r="AG448" s="45"/>
      <c r="AH448" s="45"/>
      <c r="AI448" s="45"/>
      <c r="AJ448" s="12"/>
      <c r="AK448" s="12"/>
      <c r="AL448" s="12"/>
      <c r="AM448" s="12"/>
      <c r="AN448" s="12"/>
      <c r="AO448" s="12"/>
      <c r="AP448" s="12"/>
    </row>
    <row r="449" spans="1:42" s="2" customFormat="1" ht="300" customHeight="1" x14ac:dyDescent="0.2">
      <c r="A449" s="50">
        <v>355</v>
      </c>
      <c r="B449" s="147">
        <v>448</v>
      </c>
      <c r="C449" s="61"/>
      <c r="D449" s="80" t="s">
        <v>1695</v>
      </c>
      <c r="E449" s="68" t="s">
        <v>25</v>
      </c>
      <c r="F449" s="66" t="s">
        <v>1944</v>
      </c>
      <c r="G449" s="86" t="s">
        <v>63</v>
      </c>
      <c r="H449" s="86" t="s">
        <v>1070</v>
      </c>
      <c r="I449" s="86" t="s">
        <v>1071</v>
      </c>
      <c r="J449" s="61" t="s">
        <v>4</v>
      </c>
      <c r="K449" s="61">
        <v>3</v>
      </c>
      <c r="L449" s="87">
        <v>43040</v>
      </c>
      <c r="M449" s="87">
        <v>43342</v>
      </c>
      <c r="N449" s="88">
        <f t="shared" si="129"/>
        <v>43.142857142857146</v>
      </c>
      <c r="O449" s="50" t="s">
        <v>1028</v>
      </c>
      <c r="P449" s="56">
        <v>0</v>
      </c>
      <c r="Q449" s="50"/>
      <c r="R449" s="59">
        <f t="shared" si="116"/>
        <v>0</v>
      </c>
      <c r="S449" s="60">
        <f t="shared" si="117"/>
        <v>0</v>
      </c>
      <c r="T449" s="60">
        <f t="shared" si="118"/>
        <v>0</v>
      </c>
      <c r="U449" s="60">
        <f t="shared" si="119"/>
        <v>43.142857142857146</v>
      </c>
      <c r="V449" s="61"/>
      <c r="W449" s="62" t="str">
        <f t="shared" si="120"/>
        <v>VENCIDO</v>
      </c>
      <c r="X449" s="62" t="str">
        <f t="shared" si="121"/>
        <v>VENCIDO</v>
      </c>
      <c r="Y449" s="63" t="s">
        <v>367</v>
      </c>
      <c r="Z449" s="63" t="s">
        <v>209</v>
      </c>
      <c r="AA449" s="113">
        <f t="shared" si="122"/>
        <v>1</v>
      </c>
      <c r="AB449" s="63" t="str">
        <f t="shared" si="128"/>
        <v>H47R14 - 1</v>
      </c>
      <c r="AC449" s="37">
        <f t="shared" si="123"/>
        <v>1</v>
      </c>
      <c r="AD449" s="37">
        <f t="shared" si="124"/>
        <v>1</v>
      </c>
      <c r="AE449" s="37" t="str">
        <f t="shared" si="125"/>
        <v>H47R14.</v>
      </c>
      <c r="AF449" s="37" t="str">
        <f t="shared" si="126"/>
        <v>H47R14</v>
      </c>
      <c r="AG449" s="45"/>
      <c r="AH449" s="45"/>
      <c r="AI449" s="45"/>
      <c r="AJ449" s="12"/>
      <c r="AK449" s="12"/>
      <c r="AL449" s="12"/>
      <c r="AM449" s="12"/>
      <c r="AN449" s="12"/>
      <c r="AO449" s="12"/>
      <c r="AP449" s="12"/>
    </row>
    <row r="450" spans="1:42" s="2" customFormat="1" ht="300" customHeight="1" x14ac:dyDescent="0.2">
      <c r="A450" s="50">
        <v>356</v>
      </c>
      <c r="B450" s="147">
        <v>449</v>
      </c>
      <c r="C450" s="61"/>
      <c r="D450" s="80" t="s">
        <v>1695</v>
      </c>
      <c r="E450" s="68" t="s">
        <v>25</v>
      </c>
      <c r="F450" s="66" t="s">
        <v>1945</v>
      </c>
      <c r="G450" s="86" t="s">
        <v>64</v>
      </c>
      <c r="H450" s="86" t="s">
        <v>1070</v>
      </c>
      <c r="I450" s="86" t="s">
        <v>1071</v>
      </c>
      <c r="J450" s="61" t="s">
        <v>4</v>
      </c>
      <c r="K450" s="61">
        <v>3</v>
      </c>
      <c r="L450" s="87">
        <v>43040</v>
      </c>
      <c r="M450" s="87">
        <v>43342</v>
      </c>
      <c r="N450" s="88">
        <f t="shared" si="129"/>
        <v>43.142857142857146</v>
      </c>
      <c r="O450" s="50" t="s">
        <v>1028</v>
      </c>
      <c r="P450" s="56">
        <v>0</v>
      </c>
      <c r="Q450" s="50"/>
      <c r="R450" s="59">
        <f t="shared" si="116"/>
        <v>0</v>
      </c>
      <c r="S450" s="60">
        <f t="shared" si="117"/>
        <v>0</v>
      </c>
      <c r="T450" s="60">
        <f t="shared" si="118"/>
        <v>0</v>
      </c>
      <c r="U450" s="60">
        <f t="shared" si="119"/>
        <v>43.142857142857146</v>
      </c>
      <c r="V450" s="61"/>
      <c r="W450" s="62" t="str">
        <f t="shared" si="120"/>
        <v>VENCIDO</v>
      </c>
      <c r="X450" s="62" t="str">
        <f t="shared" si="121"/>
        <v>VENCIDO</v>
      </c>
      <c r="Y450" s="63" t="s">
        <v>367</v>
      </c>
      <c r="Z450" s="63" t="s">
        <v>210</v>
      </c>
      <c r="AA450" s="113">
        <f t="shared" si="122"/>
        <v>1</v>
      </c>
      <c r="AB450" s="63" t="str">
        <f t="shared" si="128"/>
        <v>H49R14 - 1</v>
      </c>
      <c r="AC450" s="37">
        <f t="shared" si="123"/>
        <v>1</v>
      </c>
      <c r="AD450" s="37">
        <f t="shared" si="124"/>
        <v>1</v>
      </c>
      <c r="AE450" s="37" t="str">
        <f t="shared" si="125"/>
        <v>H49R14.</v>
      </c>
      <c r="AF450" s="37" t="str">
        <f t="shared" si="126"/>
        <v>H49R14</v>
      </c>
      <c r="AG450" s="45"/>
      <c r="AH450" s="45"/>
      <c r="AI450" s="45"/>
      <c r="AJ450" s="12"/>
      <c r="AK450" s="12"/>
      <c r="AL450" s="12"/>
      <c r="AM450" s="12"/>
      <c r="AN450" s="12"/>
      <c r="AO450" s="12"/>
      <c r="AP450" s="12"/>
    </row>
    <row r="451" spans="1:42" s="2" customFormat="1" ht="300" customHeight="1" x14ac:dyDescent="0.2">
      <c r="A451" s="50">
        <v>357</v>
      </c>
      <c r="B451" s="147">
        <v>450</v>
      </c>
      <c r="C451" s="61"/>
      <c r="D451" s="80" t="s">
        <v>1695</v>
      </c>
      <c r="E451" s="68" t="s">
        <v>25</v>
      </c>
      <c r="F451" s="66" t="s">
        <v>1487</v>
      </c>
      <c r="G451" s="86" t="s">
        <v>66</v>
      </c>
      <c r="H451" s="86" t="s">
        <v>1081</v>
      </c>
      <c r="I451" s="86" t="s">
        <v>1082</v>
      </c>
      <c r="J451" s="61" t="s">
        <v>1083</v>
      </c>
      <c r="K451" s="61">
        <v>1</v>
      </c>
      <c r="L451" s="87">
        <v>43040</v>
      </c>
      <c r="M451" s="87">
        <v>43099</v>
      </c>
      <c r="N451" s="88">
        <f t="shared" si="129"/>
        <v>8.4285714285714288</v>
      </c>
      <c r="O451" s="50" t="s">
        <v>1028</v>
      </c>
      <c r="P451" s="56">
        <v>1</v>
      </c>
      <c r="Q451" s="50"/>
      <c r="R451" s="59">
        <f t="shared" si="116"/>
        <v>100</v>
      </c>
      <c r="S451" s="60">
        <f t="shared" si="117"/>
        <v>8.4285714285714288</v>
      </c>
      <c r="T451" s="60">
        <f t="shared" si="118"/>
        <v>8.4285714285714288</v>
      </c>
      <c r="U451" s="60">
        <f t="shared" si="119"/>
        <v>8.4285714285714288</v>
      </c>
      <c r="V451" s="61"/>
      <c r="W451" s="62" t="str">
        <f t="shared" si="120"/>
        <v>CUMPLIDO</v>
      </c>
      <c r="X451" s="62" t="str">
        <f t="shared" si="121"/>
        <v>CUMPLIDO</v>
      </c>
      <c r="Y451" s="63" t="s">
        <v>367</v>
      </c>
      <c r="Z451" s="63" t="s">
        <v>211</v>
      </c>
      <c r="AA451" s="113">
        <f t="shared" si="122"/>
        <v>1</v>
      </c>
      <c r="AB451" s="63" t="str">
        <f t="shared" si="128"/>
        <v>H57R14 - 1</v>
      </c>
      <c r="AC451" s="37">
        <f t="shared" si="123"/>
        <v>5</v>
      </c>
      <c r="AD451" s="37">
        <f t="shared" si="124"/>
        <v>5</v>
      </c>
      <c r="AE451" s="37" t="str">
        <f t="shared" si="125"/>
        <v>H57R14.</v>
      </c>
      <c r="AF451" s="37" t="str">
        <f t="shared" si="126"/>
        <v>H57R14</v>
      </c>
      <c r="AG451" s="45"/>
      <c r="AH451" s="45"/>
      <c r="AI451" s="45"/>
      <c r="AJ451" s="12"/>
      <c r="AK451" s="12"/>
      <c r="AL451" s="12"/>
      <c r="AM451" s="12"/>
      <c r="AN451" s="12"/>
      <c r="AO451" s="12"/>
      <c r="AP451" s="12"/>
    </row>
    <row r="452" spans="1:42" s="2" customFormat="1" ht="300" customHeight="1" x14ac:dyDescent="0.2">
      <c r="A452" s="50">
        <v>358</v>
      </c>
      <c r="B452" s="147">
        <v>451</v>
      </c>
      <c r="C452" s="61"/>
      <c r="D452" s="80" t="s">
        <v>1695</v>
      </c>
      <c r="E452" s="68" t="s">
        <v>23</v>
      </c>
      <c r="F452" s="66" t="s">
        <v>1735</v>
      </c>
      <c r="G452" s="86" t="s">
        <v>67</v>
      </c>
      <c r="H452" s="86" t="s">
        <v>1070</v>
      </c>
      <c r="I452" s="86" t="s">
        <v>1071</v>
      </c>
      <c r="J452" s="61" t="s">
        <v>4</v>
      </c>
      <c r="K452" s="61">
        <v>3</v>
      </c>
      <c r="L452" s="87">
        <v>43040</v>
      </c>
      <c r="M452" s="87">
        <v>43342</v>
      </c>
      <c r="N452" s="88">
        <f t="shared" si="129"/>
        <v>43.142857142857146</v>
      </c>
      <c r="O452" s="50" t="s">
        <v>1028</v>
      </c>
      <c r="P452" s="56">
        <v>0</v>
      </c>
      <c r="Q452" s="50"/>
      <c r="R452" s="59">
        <f t="shared" si="116"/>
        <v>0</v>
      </c>
      <c r="S452" s="60">
        <f t="shared" si="117"/>
        <v>0</v>
      </c>
      <c r="T452" s="60">
        <f t="shared" si="118"/>
        <v>0</v>
      </c>
      <c r="U452" s="60">
        <f t="shared" si="119"/>
        <v>43.142857142857146</v>
      </c>
      <c r="V452" s="61"/>
      <c r="W452" s="62" t="str">
        <f t="shared" si="120"/>
        <v>VENCIDO</v>
      </c>
      <c r="X452" s="62" t="str">
        <f t="shared" si="121"/>
        <v>VENCIDO</v>
      </c>
      <c r="Y452" s="63" t="s">
        <v>367</v>
      </c>
      <c r="Z452" s="63" t="s">
        <v>212</v>
      </c>
      <c r="AA452" s="113">
        <f t="shared" si="122"/>
        <v>1</v>
      </c>
      <c r="AB452" s="63" t="str">
        <f t="shared" si="128"/>
        <v>H59R14 - 1</v>
      </c>
      <c r="AC452" s="37">
        <f t="shared" si="123"/>
        <v>1</v>
      </c>
      <c r="AD452" s="37">
        <f t="shared" si="124"/>
        <v>1</v>
      </c>
      <c r="AE452" s="37" t="str">
        <f t="shared" si="125"/>
        <v>H59R14.</v>
      </c>
      <c r="AF452" s="37" t="str">
        <f t="shared" si="126"/>
        <v>H59R14</v>
      </c>
      <c r="AG452" s="45"/>
      <c r="AH452" s="45"/>
      <c r="AI452" s="45"/>
      <c r="AJ452" s="12"/>
      <c r="AK452" s="12"/>
      <c r="AL452" s="12"/>
      <c r="AM452" s="12"/>
      <c r="AN452" s="12"/>
      <c r="AO452" s="12"/>
      <c r="AP452" s="12"/>
    </row>
    <row r="453" spans="1:42" s="2" customFormat="1" ht="300" customHeight="1" x14ac:dyDescent="0.2">
      <c r="A453" s="50">
        <v>359</v>
      </c>
      <c r="B453" s="147">
        <v>452</v>
      </c>
      <c r="C453" s="61"/>
      <c r="D453" s="80" t="s">
        <v>1736</v>
      </c>
      <c r="E453" s="68" t="s">
        <v>31</v>
      </c>
      <c r="F453" s="66" t="s">
        <v>1737</v>
      </c>
      <c r="G453" s="86" t="s">
        <v>68</v>
      </c>
      <c r="H453" s="86" t="s">
        <v>1070</v>
      </c>
      <c r="I453" s="86" t="s">
        <v>1071</v>
      </c>
      <c r="J453" s="61" t="s">
        <v>4</v>
      </c>
      <c r="K453" s="61">
        <v>3</v>
      </c>
      <c r="L453" s="87">
        <v>43040</v>
      </c>
      <c r="M453" s="87">
        <v>43342</v>
      </c>
      <c r="N453" s="88">
        <f t="shared" si="129"/>
        <v>43.142857142857146</v>
      </c>
      <c r="O453" s="50" t="s">
        <v>1028</v>
      </c>
      <c r="P453" s="56">
        <v>0</v>
      </c>
      <c r="Q453" s="50"/>
      <c r="R453" s="59">
        <f t="shared" si="116"/>
        <v>0</v>
      </c>
      <c r="S453" s="60">
        <f t="shared" si="117"/>
        <v>0</v>
      </c>
      <c r="T453" s="60">
        <f t="shared" si="118"/>
        <v>0</v>
      </c>
      <c r="U453" s="60">
        <f t="shared" si="119"/>
        <v>43.142857142857146</v>
      </c>
      <c r="V453" s="61"/>
      <c r="W453" s="62" t="str">
        <f t="shared" si="120"/>
        <v>VENCIDO</v>
      </c>
      <c r="X453" s="62" t="str">
        <f t="shared" si="121"/>
        <v>VENCIDO</v>
      </c>
      <c r="Y453" s="63" t="s">
        <v>367</v>
      </c>
      <c r="Z453" s="63" t="s">
        <v>213</v>
      </c>
      <c r="AA453" s="113">
        <f t="shared" si="122"/>
        <v>1</v>
      </c>
      <c r="AB453" s="63" t="str">
        <f t="shared" si="128"/>
        <v>H64R14 - 1</v>
      </c>
      <c r="AC453" s="37">
        <f t="shared" si="123"/>
        <v>1</v>
      </c>
      <c r="AD453" s="37">
        <f t="shared" si="124"/>
        <v>1</v>
      </c>
      <c r="AE453" s="37" t="str">
        <f t="shared" si="125"/>
        <v>H64R14.</v>
      </c>
      <c r="AF453" s="37" t="str">
        <f t="shared" si="126"/>
        <v>H64R14</v>
      </c>
      <c r="AG453" s="45"/>
      <c r="AH453" s="45"/>
      <c r="AI453" s="45"/>
      <c r="AJ453" s="12"/>
      <c r="AK453" s="12"/>
      <c r="AL453" s="12"/>
      <c r="AM453" s="12"/>
      <c r="AN453" s="12"/>
      <c r="AO453" s="12"/>
      <c r="AP453" s="12"/>
    </row>
    <row r="454" spans="1:42" s="2" customFormat="1" ht="300" customHeight="1" x14ac:dyDescent="0.2">
      <c r="A454" s="50">
        <v>360</v>
      </c>
      <c r="B454" s="147">
        <v>453</v>
      </c>
      <c r="C454" s="61"/>
      <c r="D454" s="80" t="s">
        <v>1694</v>
      </c>
      <c r="E454" s="68" t="s">
        <v>23</v>
      </c>
      <c r="F454" s="66" t="s">
        <v>1777</v>
      </c>
      <c r="G454" s="86" t="s">
        <v>69</v>
      </c>
      <c r="H454" s="86" t="s">
        <v>1084</v>
      </c>
      <c r="I454" s="86" t="s">
        <v>1085</v>
      </c>
      <c r="J454" s="61" t="s">
        <v>926</v>
      </c>
      <c r="K454" s="61">
        <v>1</v>
      </c>
      <c r="L454" s="87">
        <v>43040</v>
      </c>
      <c r="M454" s="87">
        <v>43189</v>
      </c>
      <c r="N454" s="88">
        <f t="shared" si="129"/>
        <v>21.285714285714285</v>
      </c>
      <c r="O454" s="50" t="s">
        <v>1028</v>
      </c>
      <c r="P454" s="56">
        <v>1</v>
      </c>
      <c r="Q454" s="50"/>
      <c r="R454" s="59">
        <f t="shared" si="116"/>
        <v>100</v>
      </c>
      <c r="S454" s="60">
        <f t="shared" si="117"/>
        <v>21.285714285714285</v>
      </c>
      <c r="T454" s="60">
        <f t="shared" si="118"/>
        <v>21.285714285714285</v>
      </c>
      <c r="U454" s="60">
        <f t="shared" si="119"/>
        <v>21.285714285714285</v>
      </c>
      <c r="V454" s="61"/>
      <c r="W454" s="62" t="str">
        <f t="shared" si="120"/>
        <v>CUMPLIDO</v>
      </c>
      <c r="X454" s="62" t="str">
        <f t="shared" si="121"/>
        <v>CUMPLIDO</v>
      </c>
      <c r="Y454" s="63" t="s">
        <v>367</v>
      </c>
      <c r="Z454" s="63" t="s">
        <v>214</v>
      </c>
      <c r="AA454" s="113">
        <f t="shared" si="122"/>
        <v>1</v>
      </c>
      <c r="AB454" s="63" t="str">
        <f t="shared" si="128"/>
        <v>H65R14 - 1</v>
      </c>
      <c r="AC454" s="37">
        <f t="shared" si="123"/>
        <v>5</v>
      </c>
      <c r="AD454" s="37">
        <f t="shared" si="124"/>
        <v>5</v>
      </c>
      <c r="AE454" s="37" t="str">
        <f t="shared" si="125"/>
        <v>H65R14.</v>
      </c>
      <c r="AF454" s="37" t="str">
        <f t="shared" si="126"/>
        <v>H65R14</v>
      </c>
      <c r="AG454" s="45"/>
      <c r="AH454" s="45"/>
      <c r="AI454" s="45"/>
      <c r="AJ454" s="12"/>
      <c r="AK454" s="12"/>
      <c r="AL454" s="12"/>
      <c r="AM454" s="12"/>
      <c r="AN454" s="12"/>
      <c r="AO454" s="12"/>
      <c r="AP454" s="12"/>
    </row>
    <row r="455" spans="1:42" s="2" customFormat="1" ht="300" customHeight="1" x14ac:dyDescent="0.2">
      <c r="A455" s="50">
        <v>361</v>
      </c>
      <c r="B455" s="147">
        <v>454</v>
      </c>
      <c r="C455" s="61"/>
      <c r="D455" s="80" t="s">
        <v>1694</v>
      </c>
      <c r="E455" s="68" t="s">
        <v>23</v>
      </c>
      <c r="F455" s="66" t="s">
        <v>1946</v>
      </c>
      <c r="G455" s="86" t="s">
        <v>70</v>
      </c>
      <c r="H455" s="86" t="s">
        <v>1086</v>
      </c>
      <c r="I455" s="86" t="s">
        <v>1385</v>
      </c>
      <c r="J455" s="61" t="s">
        <v>1087</v>
      </c>
      <c r="K455" s="61">
        <v>1</v>
      </c>
      <c r="L455" s="87">
        <v>43040</v>
      </c>
      <c r="M455" s="87">
        <v>43099</v>
      </c>
      <c r="N455" s="88">
        <f t="shared" si="129"/>
        <v>8.4285714285714288</v>
      </c>
      <c r="O455" s="50" t="s">
        <v>1028</v>
      </c>
      <c r="P455" s="56">
        <v>1</v>
      </c>
      <c r="Q455" s="50"/>
      <c r="R455" s="59">
        <f t="shared" si="116"/>
        <v>100</v>
      </c>
      <c r="S455" s="60">
        <f t="shared" si="117"/>
        <v>8.4285714285714288</v>
      </c>
      <c r="T455" s="60">
        <f t="shared" si="118"/>
        <v>8.4285714285714288</v>
      </c>
      <c r="U455" s="60">
        <f t="shared" si="119"/>
        <v>8.4285714285714288</v>
      </c>
      <c r="V455" s="61"/>
      <c r="W455" s="62" t="str">
        <f t="shared" si="120"/>
        <v>CUMPLIDO</v>
      </c>
      <c r="X455" s="62" t="str">
        <f t="shared" si="121"/>
        <v>CUMPLIDO</v>
      </c>
      <c r="Y455" s="63" t="s">
        <v>367</v>
      </c>
      <c r="Z455" s="63" t="s">
        <v>215</v>
      </c>
      <c r="AA455" s="113">
        <f t="shared" si="122"/>
        <v>1</v>
      </c>
      <c r="AB455" s="63" t="str">
        <f t="shared" si="128"/>
        <v>H66R14 - 1</v>
      </c>
      <c r="AC455" s="37">
        <f t="shared" si="123"/>
        <v>5</v>
      </c>
      <c r="AD455" s="37">
        <f t="shared" si="124"/>
        <v>5</v>
      </c>
      <c r="AE455" s="37" t="str">
        <f t="shared" si="125"/>
        <v>H66R14.</v>
      </c>
      <c r="AF455" s="37" t="str">
        <f t="shared" si="126"/>
        <v>H66R14</v>
      </c>
      <c r="AG455" s="45"/>
      <c r="AH455" s="45"/>
      <c r="AI455" s="45"/>
      <c r="AJ455" s="12"/>
      <c r="AK455" s="12"/>
      <c r="AL455" s="12"/>
      <c r="AM455" s="12"/>
      <c r="AN455" s="12"/>
      <c r="AO455" s="12"/>
      <c r="AP455" s="12"/>
    </row>
    <row r="456" spans="1:42" s="2" customFormat="1" ht="300" customHeight="1" x14ac:dyDescent="0.2">
      <c r="A456" s="50">
        <v>362</v>
      </c>
      <c r="B456" s="147">
        <v>455</v>
      </c>
      <c r="C456" s="61"/>
      <c r="D456" s="80" t="s">
        <v>1695</v>
      </c>
      <c r="E456" s="68" t="s">
        <v>23</v>
      </c>
      <c r="F456" s="66" t="s">
        <v>1015</v>
      </c>
      <c r="G456" s="86" t="s">
        <v>71</v>
      </c>
      <c r="H456" s="86" t="s">
        <v>1016</v>
      </c>
      <c r="I456" s="86" t="s">
        <v>1017</v>
      </c>
      <c r="J456" s="61" t="s">
        <v>1018</v>
      </c>
      <c r="K456" s="61">
        <v>1</v>
      </c>
      <c r="L456" s="87">
        <v>43040</v>
      </c>
      <c r="M456" s="87">
        <v>43099</v>
      </c>
      <c r="N456" s="88">
        <f t="shared" si="129"/>
        <v>8.4285714285714288</v>
      </c>
      <c r="O456" s="50" t="s">
        <v>986</v>
      </c>
      <c r="P456" s="56">
        <v>1</v>
      </c>
      <c r="Q456" s="50"/>
      <c r="R456" s="59">
        <f t="shared" si="116"/>
        <v>100</v>
      </c>
      <c r="S456" s="60">
        <f t="shared" si="117"/>
        <v>8.4285714285714288</v>
      </c>
      <c r="T456" s="60">
        <f t="shared" si="118"/>
        <v>8.4285714285714288</v>
      </c>
      <c r="U456" s="60">
        <f t="shared" si="119"/>
        <v>8.4285714285714288</v>
      </c>
      <c r="V456" s="61"/>
      <c r="W456" s="62" t="str">
        <f t="shared" si="120"/>
        <v>CUMPLIDO</v>
      </c>
      <c r="X456" s="62" t="str">
        <f t="shared" si="121"/>
        <v>CUMPLIDO</v>
      </c>
      <c r="Y456" s="63" t="s">
        <v>367</v>
      </c>
      <c r="Z456" s="63" t="s">
        <v>216</v>
      </c>
      <c r="AA456" s="113">
        <f t="shared" si="122"/>
        <v>1</v>
      </c>
      <c r="AB456" s="63" t="str">
        <f t="shared" si="128"/>
        <v>H69R14 - 1</v>
      </c>
      <c r="AC456" s="37">
        <f t="shared" si="123"/>
        <v>5</v>
      </c>
      <c r="AD456" s="37">
        <f t="shared" si="124"/>
        <v>5</v>
      </c>
      <c r="AE456" s="37" t="str">
        <f t="shared" si="125"/>
        <v>H69R14.</v>
      </c>
      <c r="AF456" s="37" t="str">
        <f t="shared" si="126"/>
        <v>H69R14</v>
      </c>
      <c r="AG456" s="45"/>
      <c r="AH456" s="45"/>
      <c r="AI456" s="45"/>
      <c r="AJ456" s="12"/>
      <c r="AK456" s="12"/>
      <c r="AL456" s="12"/>
      <c r="AM456" s="12"/>
      <c r="AN456" s="12"/>
      <c r="AO456" s="12"/>
      <c r="AP456" s="12"/>
    </row>
    <row r="457" spans="1:42" s="2" customFormat="1" ht="300" customHeight="1" x14ac:dyDescent="0.2">
      <c r="A457" s="50">
        <v>363</v>
      </c>
      <c r="B457" s="147">
        <v>456</v>
      </c>
      <c r="C457" s="61"/>
      <c r="D457" s="80" t="s">
        <v>1694</v>
      </c>
      <c r="E457" s="68" t="s">
        <v>23</v>
      </c>
      <c r="F457" s="66" t="s">
        <v>1020</v>
      </c>
      <c r="G457" s="86" t="s">
        <v>1021</v>
      </c>
      <c r="H457" s="86" t="s">
        <v>1019</v>
      </c>
      <c r="I457" s="86" t="s">
        <v>1022</v>
      </c>
      <c r="J457" s="61" t="s">
        <v>1023</v>
      </c>
      <c r="K457" s="61">
        <v>5</v>
      </c>
      <c r="L457" s="87">
        <v>43040</v>
      </c>
      <c r="M457" s="87">
        <v>43403</v>
      </c>
      <c r="N457" s="88">
        <f t="shared" si="129"/>
        <v>51.857142857142854</v>
      </c>
      <c r="O457" s="50" t="s">
        <v>986</v>
      </c>
      <c r="P457" s="56">
        <v>5</v>
      </c>
      <c r="Q457" s="50"/>
      <c r="R457" s="59">
        <f t="shared" si="116"/>
        <v>100</v>
      </c>
      <c r="S457" s="60">
        <f t="shared" si="117"/>
        <v>51.857142857142854</v>
      </c>
      <c r="T457" s="60">
        <f t="shared" si="118"/>
        <v>51.857142857142854</v>
      </c>
      <c r="U457" s="60">
        <f t="shared" si="119"/>
        <v>51.857142857142854</v>
      </c>
      <c r="V457" s="61"/>
      <c r="W457" s="62" t="str">
        <f t="shared" si="120"/>
        <v>CUMPLIDO</v>
      </c>
      <c r="X457" s="62" t="str">
        <f t="shared" si="121"/>
        <v>CUMPLIDO</v>
      </c>
      <c r="Y457" s="63" t="s">
        <v>367</v>
      </c>
      <c r="Z457" s="63" t="s">
        <v>217</v>
      </c>
      <c r="AA457" s="113">
        <f t="shared" si="122"/>
        <v>1</v>
      </c>
      <c r="AB457" s="63" t="str">
        <f t="shared" si="128"/>
        <v>H70R14 - 1</v>
      </c>
      <c r="AC457" s="37">
        <f t="shared" si="123"/>
        <v>5</v>
      </c>
      <c r="AD457" s="37">
        <f t="shared" si="124"/>
        <v>5</v>
      </c>
      <c r="AE457" s="37" t="str">
        <f t="shared" si="125"/>
        <v>H70R14.</v>
      </c>
      <c r="AF457" s="37" t="str">
        <f t="shared" si="126"/>
        <v>H70R14</v>
      </c>
      <c r="AG457" s="45"/>
      <c r="AH457" s="45"/>
      <c r="AI457" s="45"/>
      <c r="AJ457" s="12"/>
      <c r="AK457" s="12"/>
      <c r="AL457" s="12"/>
      <c r="AM457" s="12"/>
      <c r="AN457" s="12"/>
      <c r="AO457" s="12"/>
      <c r="AP457" s="12"/>
    </row>
    <row r="458" spans="1:42" s="2" customFormat="1" ht="300" customHeight="1" x14ac:dyDescent="0.2">
      <c r="A458" s="50">
        <v>364</v>
      </c>
      <c r="B458" s="147">
        <v>457</v>
      </c>
      <c r="C458" s="61"/>
      <c r="D458" s="80" t="s">
        <v>1694</v>
      </c>
      <c r="E458" s="68" t="s">
        <v>28</v>
      </c>
      <c r="F458" s="66" t="s">
        <v>1230</v>
      </c>
      <c r="G458" s="86" t="s">
        <v>72</v>
      </c>
      <c r="H458" s="86" t="s">
        <v>1228</v>
      </c>
      <c r="I458" s="86" t="s">
        <v>1229</v>
      </c>
      <c r="J458" s="61" t="s">
        <v>4</v>
      </c>
      <c r="K458" s="61">
        <v>1</v>
      </c>
      <c r="L458" s="87">
        <v>43040</v>
      </c>
      <c r="M458" s="87">
        <v>43281</v>
      </c>
      <c r="N458" s="88">
        <f t="shared" si="129"/>
        <v>34.428571428571431</v>
      </c>
      <c r="O458" s="50" t="s">
        <v>1165</v>
      </c>
      <c r="P458" s="56">
        <v>0.3</v>
      </c>
      <c r="Q458" s="50"/>
      <c r="R458" s="59">
        <f t="shared" si="116"/>
        <v>30</v>
      </c>
      <c r="S458" s="60">
        <f t="shared" si="117"/>
        <v>10.328571428571429</v>
      </c>
      <c r="T458" s="60">
        <f t="shared" si="118"/>
        <v>10.328571428571429</v>
      </c>
      <c r="U458" s="60">
        <f t="shared" si="119"/>
        <v>34.428571428571431</v>
      </c>
      <c r="V458" s="61"/>
      <c r="W458" s="62" t="str">
        <f t="shared" si="120"/>
        <v>VENCIDO</v>
      </c>
      <c r="X458" s="62" t="str">
        <f t="shared" si="121"/>
        <v>VENCIDO</v>
      </c>
      <c r="Y458" s="63" t="s">
        <v>367</v>
      </c>
      <c r="Z458" s="63" t="s">
        <v>218</v>
      </c>
      <c r="AA458" s="113">
        <f t="shared" si="122"/>
        <v>1</v>
      </c>
      <c r="AB458" s="63" t="str">
        <f t="shared" si="128"/>
        <v>H71R14 - 1</v>
      </c>
      <c r="AC458" s="37">
        <f t="shared" si="123"/>
        <v>1</v>
      </c>
      <c r="AD458" s="37">
        <f t="shared" si="124"/>
        <v>1</v>
      </c>
      <c r="AE458" s="37" t="str">
        <f t="shared" si="125"/>
        <v>H71R14.</v>
      </c>
      <c r="AF458" s="37" t="str">
        <f t="shared" si="126"/>
        <v>H71R14</v>
      </c>
      <c r="AG458" s="45"/>
      <c r="AH458" s="45"/>
      <c r="AI458" s="45"/>
      <c r="AJ458" s="12"/>
      <c r="AK458" s="12"/>
      <c r="AL458" s="12"/>
      <c r="AM458" s="12"/>
      <c r="AN458" s="12"/>
      <c r="AO458" s="12"/>
      <c r="AP458" s="12"/>
    </row>
    <row r="459" spans="1:42" s="2" customFormat="1" ht="300" customHeight="1" x14ac:dyDescent="0.2">
      <c r="A459" s="50">
        <v>365</v>
      </c>
      <c r="B459" s="147">
        <v>458</v>
      </c>
      <c r="C459" s="61"/>
      <c r="D459" s="80" t="s">
        <v>1696</v>
      </c>
      <c r="E459" s="68" t="s">
        <v>23</v>
      </c>
      <c r="F459" s="66" t="s">
        <v>1947</v>
      </c>
      <c r="G459" s="86" t="s">
        <v>73</v>
      </c>
      <c r="H459" s="86" t="s">
        <v>1231</v>
      </c>
      <c r="I459" s="86" t="s">
        <v>1232</v>
      </c>
      <c r="J459" s="61" t="s">
        <v>1233</v>
      </c>
      <c r="K459" s="61">
        <v>1</v>
      </c>
      <c r="L459" s="87">
        <v>43040</v>
      </c>
      <c r="M459" s="87">
        <v>43099</v>
      </c>
      <c r="N459" s="88">
        <f t="shared" si="129"/>
        <v>8.4285714285714288</v>
      </c>
      <c r="O459" s="50" t="s">
        <v>1165</v>
      </c>
      <c r="P459" s="56">
        <v>1</v>
      </c>
      <c r="Q459" s="50"/>
      <c r="R459" s="59">
        <f t="shared" ref="R459:R516" si="130">IF(P459/K459&gt;1,100,+P459/K459*100)</f>
        <v>100</v>
      </c>
      <c r="S459" s="60">
        <f t="shared" ref="S459:S516" si="131">+N459*R459/100</f>
        <v>8.4285714285714288</v>
      </c>
      <c r="T459" s="60">
        <f t="shared" ref="T459:T516" si="132">IF(M459&lt;=$AH$1,S459,0)</f>
        <v>8.4285714285714288</v>
      </c>
      <c r="U459" s="60">
        <f t="shared" ref="U459:U516" si="133">IF($AH$1&gt;=M459,N459,0)</f>
        <v>8.4285714285714288</v>
      </c>
      <c r="V459" s="61"/>
      <c r="W459" s="62" t="str">
        <f t="shared" ref="W459:W516" si="134">IF(R459=100,"CUMPLIDO",IF(M459-$AH$1&lt;0,"VENCIDO",IF(M459-$AH$1&lt;=30,"PRÓXIMO A VENCER",IF(R459&gt;0,"CON AVANCE","EN TERMINO"))))</f>
        <v>CUMPLIDO</v>
      </c>
      <c r="X459" s="62" t="str">
        <f t="shared" ref="X459:X516" si="135">IF(A459&lt;&gt;"",IF(AD459=1,"VENCIDO",IF(AD459=2,"PRÓXIMO A VENCER",IF(AD459=3,"EN TERMINO",IF(AD459=4,"CON AVANCE",IF(AD459=5,"CUMPLIDO",))))),"")</f>
        <v>CUMPLIDO</v>
      </c>
      <c r="Y459" s="63" t="s">
        <v>367</v>
      </c>
      <c r="Z459" s="63" t="s">
        <v>219</v>
      </c>
      <c r="AA459" s="113">
        <f t="shared" ref="AA459:AA515" si="136">IF(A459&lt;&gt;"",1,AA458+1)</f>
        <v>1</v>
      </c>
      <c r="AB459" s="63" t="str">
        <f t="shared" si="128"/>
        <v>H74R14 - 1</v>
      </c>
      <c r="AC459" s="37">
        <f t="shared" ref="AC459:AC516" si="137">IF(W459="VENCIDO",1,IF(W459="PRÓXIMO A VENCER",2,IF(W459="EN TERMINO",3,IF(W459="CON AVANCE",4,IF(W459="CUMPLIDO",5,)))))</f>
        <v>5</v>
      </c>
      <c r="AD459" s="37">
        <f t="shared" ref="AD459:AD516" si="138">IF(AA460=AA459+1,MIN(AC459,AD460),AC459)</f>
        <v>5</v>
      </c>
      <c r="AE459" s="37" t="str">
        <f t="shared" ref="AE459:AE516" si="139">IF(A459&lt;&gt;"",MID(F459,1,FIND(" ",F459,1)-1),AE458)</f>
        <v>H74R14.</v>
      </c>
      <c r="AF459" s="37" t="str">
        <f t="shared" ref="AF459:AF516" si="140">IFERROR(MID(AE459,1,FIND(".",AE459,1)-1),AE459)</f>
        <v>H74R14</v>
      </c>
      <c r="AG459" s="45"/>
      <c r="AH459" s="45"/>
      <c r="AI459" s="45"/>
      <c r="AJ459" s="12"/>
      <c r="AK459" s="12"/>
      <c r="AL459" s="12"/>
      <c r="AM459" s="12"/>
      <c r="AN459" s="12"/>
      <c r="AO459" s="12"/>
      <c r="AP459" s="12"/>
    </row>
    <row r="460" spans="1:42" s="2" customFormat="1" ht="300" customHeight="1" x14ac:dyDescent="0.2">
      <c r="A460" s="50">
        <v>366</v>
      </c>
      <c r="B460" s="147">
        <v>459</v>
      </c>
      <c r="C460" s="61"/>
      <c r="D460" s="80" t="s">
        <v>1694</v>
      </c>
      <c r="E460" s="68" t="s">
        <v>36</v>
      </c>
      <c r="F460" s="66" t="s">
        <v>1774</v>
      </c>
      <c r="G460" s="86" t="s">
        <v>74</v>
      </c>
      <c r="H460" s="73" t="s">
        <v>583</v>
      </c>
      <c r="I460" s="73" t="s">
        <v>584</v>
      </c>
      <c r="J460" s="99" t="s">
        <v>46</v>
      </c>
      <c r="K460" s="99">
        <v>3</v>
      </c>
      <c r="L460" s="81">
        <v>43040</v>
      </c>
      <c r="M460" s="81">
        <v>43342</v>
      </c>
      <c r="N460" s="88">
        <f t="shared" si="129"/>
        <v>43.142857142857146</v>
      </c>
      <c r="O460" s="99" t="s">
        <v>13</v>
      </c>
      <c r="P460" s="56">
        <v>3</v>
      </c>
      <c r="Q460" s="50"/>
      <c r="R460" s="59">
        <f t="shared" si="130"/>
        <v>100</v>
      </c>
      <c r="S460" s="60">
        <f t="shared" si="131"/>
        <v>43.142857142857146</v>
      </c>
      <c r="T460" s="60">
        <f t="shared" si="132"/>
        <v>43.142857142857146</v>
      </c>
      <c r="U460" s="60">
        <f t="shared" si="133"/>
        <v>43.142857142857146</v>
      </c>
      <c r="V460" s="61"/>
      <c r="W460" s="62" t="str">
        <f t="shared" si="134"/>
        <v>CUMPLIDO</v>
      </c>
      <c r="X460" s="62" t="str">
        <f t="shared" si="135"/>
        <v>CUMPLIDO</v>
      </c>
      <c r="Y460" s="63" t="s">
        <v>367</v>
      </c>
      <c r="Z460" s="63" t="s">
        <v>220</v>
      </c>
      <c r="AA460" s="113">
        <f t="shared" si="136"/>
        <v>1</v>
      </c>
      <c r="AB460" s="63" t="str">
        <f t="shared" si="128"/>
        <v>H79R14 - 1</v>
      </c>
      <c r="AC460" s="37">
        <f t="shared" si="137"/>
        <v>5</v>
      </c>
      <c r="AD460" s="37">
        <f t="shared" si="138"/>
        <v>5</v>
      </c>
      <c r="AE460" s="37" t="str">
        <f t="shared" si="139"/>
        <v>H79R14.</v>
      </c>
      <c r="AF460" s="37" t="str">
        <f t="shared" si="140"/>
        <v>H79R14</v>
      </c>
      <c r="AG460" s="45"/>
      <c r="AH460" s="45"/>
      <c r="AI460" s="45"/>
      <c r="AJ460" s="12"/>
      <c r="AK460" s="12"/>
      <c r="AL460" s="12"/>
      <c r="AM460" s="12"/>
      <c r="AN460" s="12"/>
      <c r="AO460" s="12"/>
      <c r="AP460" s="12"/>
    </row>
    <row r="461" spans="1:42" s="2" customFormat="1" ht="300" customHeight="1" x14ac:dyDescent="0.2">
      <c r="A461" s="50">
        <v>367</v>
      </c>
      <c r="B461" s="147">
        <v>460</v>
      </c>
      <c r="C461" s="61"/>
      <c r="D461" s="80" t="s">
        <v>1694</v>
      </c>
      <c r="E461" s="68" t="s">
        <v>15</v>
      </c>
      <c r="F461" s="66" t="s">
        <v>1948</v>
      </c>
      <c r="G461" s="86" t="s">
        <v>75</v>
      </c>
      <c r="H461" s="73" t="s">
        <v>585</v>
      </c>
      <c r="I461" s="73" t="s">
        <v>586</v>
      </c>
      <c r="J461" s="99" t="s">
        <v>46</v>
      </c>
      <c r="K461" s="99">
        <v>3</v>
      </c>
      <c r="L461" s="81">
        <v>43040</v>
      </c>
      <c r="M461" s="81">
        <v>43342</v>
      </c>
      <c r="N461" s="88">
        <f t="shared" si="129"/>
        <v>43.142857142857146</v>
      </c>
      <c r="O461" s="50" t="s">
        <v>13</v>
      </c>
      <c r="P461" s="56">
        <v>3</v>
      </c>
      <c r="Q461" s="50"/>
      <c r="R461" s="59">
        <f t="shared" si="130"/>
        <v>100</v>
      </c>
      <c r="S461" s="60">
        <f t="shared" si="131"/>
        <v>43.142857142857146</v>
      </c>
      <c r="T461" s="60">
        <f t="shared" si="132"/>
        <v>43.142857142857146</v>
      </c>
      <c r="U461" s="60">
        <f t="shared" si="133"/>
        <v>43.142857142857146</v>
      </c>
      <c r="V461" s="61"/>
      <c r="W461" s="62" t="str">
        <f t="shared" si="134"/>
        <v>CUMPLIDO</v>
      </c>
      <c r="X461" s="62" t="str">
        <f t="shared" si="135"/>
        <v>CUMPLIDO</v>
      </c>
      <c r="Y461" s="63" t="s">
        <v>367</v>
      </c>
      <c r="Z461" s="63" t="s">
        <v>221</v>
      </c>
      <c r="AA461" s="113">
        <f t="shared" si="136"/>
        <v>1</v>
      </c>
      <c r="AB461" s="63" t="str">
        <f t="shared" si="128"/>
        <v>H80R14 - 1</v>
      </c>
      <c r="AC461" s="37">
        <f t="shared" si="137"/>
        <v>5</v>
      </c>
      <c r="AD461" s="37">
        <f t="shared" si="138"/>
        <v>5</v>
      </c>
      <c r="AE461" s="37" t="str">
        <f t="shared" si="139"/>
        <v>H80R14.</v>
      </c>
      <c r="AF461" s="37" t="str">
        <f t="shared" si="140"/>
        <v>H80R14</v>
      </c>
      <c r="AG461" s="45"/>
      <c r="AH461" s="45"/>
      <c r="AI461" s="45"/>
      <c r="AJ461" s="12"/>
      <c r="AK461" s="12"/>
      <c r="AL461" s="12"/>
      <c r="AM461" s="12"/>
      <c r="AN461" s="12"/>
      <c r="AO461" s="12"/>
      <c r="AP461" s="12"/>
    </row>
    <row r="462" spans="1:42" s="2" customFormat="1" ht="300" customHeight="1" x14ac:dyDescent="0.2">
      <c r="A462" s="50">
        <v>368</v>
      </c>
      <c r="B462" s="147">
        <v>461</v>
      </c>
      <c r="C462" s="61"/>
      <c r="D462" s="80" t="s">
        <v>1694</v>
      </c>
      <c r="E462" s="64" t="s">
        <v>23</v>
      </c>
      <c r="F462" s="66" t="s">
        <v>1738</v>
      </c>
      <c r="G462" s="66" t="s">
        <v>419</v>
      </c>
      <c r="H462" s="73" t="s">
        <v>587</v>
      </c>
      <c r="I462" s="73" t="s">
        <v>586</v>
      </c>
      <c r="J462" s="99" t="s">
        <v>46</v>
      </c>
      <c r="K462" s="99">
        <v>3</v>
      </c>
      <c r="L462" s="81">
        <v>43040</v>
      </c>
      <c r="M462" s="81">
        <v>43342</v>
      </c>
      <c r="N462" s="88">
        <f t="shared" si="129"/>
        <v>43.142857142857146</v>
      </c>
      <c r="O462" s="50" t="s">
        <v>13</v>
      </c>
      <c r="P462" s="56">
        <v>3</v>
      </c>
      <c r="Q462" s="50"/>
      <c r="R462" s="59">
        <f t="shared" si="130"/>
        <v>100</v>
      </c>
      <c r="S462" s="60">
        <f t="shared" si="131"/>
        <v>43.142857142857146</v>
      </c>
      <c r="T462" s="60">
        <f t="shared" si="132"/>
        <v>43.142857142857146</v>
      </c>
      <c r="U462" s="60">
        <f t="shared" si="133"/>
        <v>43.142857142857146</v>
      </c>
      <c r="V462" s="61"/>
      <c r="W462" s="62" t="str">
        <f t="shared" si="134"/>
        <v>CUMPLIDO</v>
      </c>
      <c r="X462" s="62" t="str">
        <f t="shared" si="135"/>
        <v>CUMPLIDO</v>
      </c>
      <c r="Y462" s="63" t="s">
        <v>367</v>
      </c>
      <c r="Z462" s="63" t="s">
        <v>222</v>
      </c>
      <c r="AA462" s="113">
        <f t="shared" si="136"/>
        <v>1</v>
      </c>
      <c r="AB462" s="63" t="str">
        <f t="shared" si="128"/>
        <v>H81R14 - 1</v>
      </c>
      <c r="AC462" s="37">
        <f t="shared" si="137"/>
        <v>5</v>
      </c>
      <c r="AD462" s="37">
        <f t="shared" si="138"/>
        <v>5</v>
      </c>
      <c r="AE462" s="37" t="str">
        <f t="shared" si="139"/>
        <v>H81R14.</v>
      </c>
      <c r="AF462" s="37" t="str">
        <f t="shared" si="140"/>
        <v>H81R14</v>
      </c>
      <c r="AG462" s="45"/>
      <c r="AH462" s="45"/>
      <c r="AI462" s="45"/>
      <c r="AJ462" s="12"/>
      <c r="AK462" s="12"/>
      <c r="AL462" s="12"/>
      <c r="AM462" s="12"/>
      <c r="AN462" s="12"/>
      <c r="AO462" s="12"/>
      <c r="AP462" s="12"/>
    </row>
    <row r="463" spans="1:42" s="2" customFormat="1" ht="300" customHeight="1" x14ac:dyDescent="0.2">
      <c r="A463" s="50">
        <v>369</v>
      </c>
      <c r="B463" s="147">
        <v>462</v>
      </c>
      <c r="C463" s="61"/>
      <c r="D463" s="80" t="s">
        <v>1695</v>
      </c>
      <c r="E463" s="64" t="s">
        <v>23</v>
      </c>
      <c r="F463" s="66" t="s">
        <v>1773</v>
      </c>
      <c r="G463" s="66" t="s">
        <v>65</v>
      </c>
      <c r="H463" s="73" t="s">
        <v>588</v>
      </c>
      <c r="I463" s="73" t="s">
        <v>586</v>
      </c>
      <c r="J463" s="99" t="s">
        <v>46</v>
      </c>
      <c r="K463" s="99">
        <v>3</v>
      </c>
      <c r="L463" s="81">
        <v>43040</v>
      </c>
      <c r="M463" s="81">
        <v>43342</v>
      </c>
      <c r="N463" s="88">
        <f t="shared" si="129"/>
        <v>43.142857142857146</v>
      </c>
      <c r="O463" s="50" t="s">
        <v>13</v>
      </c>
      <c r="P463" s="56">
        <v>3</v>
      </c>
      <c r="Q463" s="50"/>
      <c r="R463" s="59">
        <f t="shared" si="130"/>
        <v>100</v>
      </c>
      <c r="S463" s="60">
        <f t="shared" si="131"/>
        <v>43.142857142857146</v>
      </c>
      <c r="T463" s="60">
        <f t="shared" si="132"/>
        <v>43.142857142857146</v>
      </c>
      <c r="U463" s="60">
        <f t="shared" si="133"/>
        <v>43.142857142857146</v>
      </c>
      <c r="V463" s="61"/>
      <c r="W463" s="62" t="str">
        <f t="shared" si="134"/>
        <v>CUMPLIDO</v>
      </c>
      <c r="X463" s="62" t="str">
        <f t="shared" si="135"/>
        <v>CUMPLIDO</v>
      </c>
      <c r="Y463" s="63" t="s">
        <v>367</v>
      </c>
      <c r="Z463" s="63" t="s">
        <v>223</v>
      </c>
      <c r="AA463" s="113">
        <f t="shared" si="136"/>
        <v>1</v>
      </c>
      <c r="AB463" s="63" t="str">
        <f t="shared" si="128"/>
        <v>H83R14 - 1</v>
      </c>
      <c r="AC463" s="37">
        <f t="shared" si="137"/>
        <v>5</v>
      </c>
      <c r="AD463" s="37">
        <f t="shared" si="138"/>
        <v>5</v>
      </c>
      <c r="AE463" s="37" t="str">
        <f t="shared" si="139"/>
        <v>H83R14.</v>
      </c>
      <c r="AF463" s="37" t="str">
        <f t="shared" si="140"/>
        <v>H83R14</v>
      </c>
      <c r="AG463" s="45"/>
      <c r="AH463" s="45"/>
      <c r="AI463" s="45"/>
      <c r="AJ463" s="12"/>
      <c r="AK463" s="12"/>
      <c r="AL463" s="12"/>
      <c r="AM463" s="12"/>
      <c r="AN463" s="12"/>
      <c r="AO463" s="12"/>
      <c r="AP463" s="12"/>
    </row>
    <row r="464" spans="1:42" s="2" customFormat="1" ht="300" customHeight="1" x14ac:dyDescent="0.2">
      <c r="A464" s="50">
        <v>370</v>
      </c>
      <c r="B464" s="147">
        <v>463</v>
      </c>
      <c r="C464" s="61"/>
      <c r="D464" s="80" t="s">
        <v>1695</v>
      </c>
      <c r="E464" s="64" t="s">
        <v>36</v>
      </c>
      <c r="F464" s="66" t="s">
        <v>1949</v>
      </c>
      <c r="G464" s="66" t="s">
        <v>76</v>
      </c>
      <c r="H464" s="73" t="s">
        <v>589</v>
      </c>
      <c r="I464" s="73" t="s">
        <v>586</v>
      </c>
      <c r="J464" s="99" t="s">
        <v>46</v>
      </c>
      <c r="K464" s="99">
        <v>3</v>
      </c>
      <c r="L464" s="81">
        <v>43040</v>
      </c>
      <c r="M464" s="81">
        <v>43342</v>
      </c>
      <c r="N464" s="88">
        <f t="shared" si="129"/>
        <v>43.142857142857146</v>
      </c>
      <c r="O464" s="50" t="s">
        <v>13</v>
      </c>
      <c r="P464" s="56">
        <v>3</v>
      </c>
      <c r="Q464" s="50"/>
      <c r="R464" s="59">
        <f t="shared" si="130"/>
        <v>100</v>
      </c>
      <c r="S464" s="60">
        <f t="shared" si="131"/>
        <v>43.142857142857146</v>
      </c>
      <c r="T464" s="60">
        <f t="shared" si="132"/>
        <v>43.142857142857146</v>
      </c>
      <c r="U464" s="60">
        <f t="shared" si="133"/>
        <v>43.142857142857146</v>
      </c>
      <c r="V464" s="61"/>
      <c r="W464" s="62" t="str">
        <f t="shared" si="134"/>
        <v>CUMPLIDO</v>
      </c>
      <c r="X464" s="62" t="str">
        <f t="shared" si="135"/>
        <v>CUMPLIDO</v>
      </c>
      <c r="Y464" s="63" t="s">
        <v>367</v>
      </c>
      <c r="Z464" s="63" t="s">
        <v>224</v>
      </c>
      <c r="AA464" s="113">
        <f t="shared" si="136"/>
        <v>1</v>
      </c>
      <c r="AB464" s="63" t="str">
        <f t="shared" si="128"/>
        <v>H84R14 - 1</v>
      </c>
      <c r="AC464" s="37">
        <f t="shared" si="137"/>
        <v>5</v>
      </c>
      <c r="AD464" s="37">
        <f t="shared" si="138"/>
        <v>5</v>
      </c>
      <c r="AE464" s="37" t="str">
        <f t="shared" si="139"/>
        <v>H84R14.</v>
      </c>
      <c r="AF464" s="37" t="str">
        <f t="shared" si="140"/>
        <v>H84R14</v>
      </c>
      <c r="AG464" s="45"/>
      <c r="AH464" s="45"/>
      <c r="AI464" s="45"/>
      <c r="AJ464" s="12"/>
      <c r="AK464" s="12"/>
      <c r="AL464" s="12"/>
      <c r="AM464" s="12"/>
      <c r="AN464" s="12"/>
      <c r="AO464" s="12"/>
      <c r="AP464" s="12"/>
    </row>
    <row r="465" spans="1:42" s="2" customFormat="1" ht="300" customHeight="1" x14ac:dyDescent="0.2">
      <c r="A465" s="50">
        <v>371</v>
      </c>
      <c r="B465" s="147">
        <v>464</v>
      </c>
      <c r="C465" s="61"/>
      <c r="D465" s="80" t="s">
        <v>1695</v>
      </c>
      <c r="E465" s="64" t="s">
        <v>23</v>
      </c>
      <c r="F465" s="66" t="s">
        <v>1950</v>
      </c>
      <c r="G465" s="66" t="s">
        <v>77</v>
      </c>
      <c r="H465" s="73" t="s">
        <v>590</v>
      </c>
      <c r="I465" s="73" t="s">
        <v>586</v>
      </c>
      <c r="J465" s="99" t="s">
        <v>46</v>
      </c>
      <c r="K465" s="99">
        <v>3</v>
      </c>
      <c r="L465" s="81">
        <v>43040</v>
      </c>
      <c r="M465" s="81">
        <v>43342</v>
      </c>
      <c r="N465" s="88">
        <f t="shared" si="129"/>
        <v>43.142857142857146</v>
      </c>
      <c r="O465" s="50" t="s">
        <v>13</v>
      </c>
      <c r="P465" s="56">
        <v>3</v>
      </c>
      <c r="Q465" s="50"/>
      <c r="R465" s="59">
        <f t="shared" si="130"/>
        <v>100</v>
      </c>
      <c r="S465" s="60">
        <f t="shared" si="131"/>
        <v>43.142857142857146</v>
      </c>
      <c r="T465" s="60">
        <f t="shared" si="132"/>
        <v>43.142857142857146</v>
      </c>
      <c r="U465" s="60">
        <f t="shared" si="133"/>
        <v>43.142857142857146</v>
      </c>
      <c r="V465" s="61"/>
      <c r="W465" s="62" t="str">
        <f t="shared" si="134"/>
        <v>CUMPLIDO</v>
      </c>
      <c r="X465" s="62" t="str">
        <f t="shared" si="135"/>
        <v>CUMPLIDO</v>
      </c>
      <c r="Y465" s="63" t="s">
        <v>367</v>
      </c>
      <c r="Z465" s="63" t="s">
        <v>225</v>
      </c>
      <c r="AA465" s="113">
        <f t="shared" si="136"/>
        <v>1</v>
      </c>
      <c r="AB465" s="63" t="str">
        <f t="shared" si="128"/>
        <v>H85R14 - 1</v>
      </c>
      <c r="AC465" s="37">
        <f t="shared" si="137"/>
        <v>5</v>
      </c>
      <c r="AD465" s="37">
        <f t="shared" si="138"/>
        <v>5</v>
      </c>
      <c r="AE465" s="37" t="str">
        <f t="shared" si="139"/>
        <v>H85R14.</v>
      </c>
      <c r="AF465" s="37" t="str">
        <f t="shared" si="140"/>
        <v>H85R14</v>
      </c>
      <c r="AG465" s="45"/>
      <c r="AH465" s="45"/>
      <c r="AI465" s="45"/>
      <c r="AJ465" s="12"/>
      <c r="AK465" s="12"/>
      <c r="AL465" s="12"/>
      <c r="AM465" s="12"/>
      <c r="AN465" s="12"/>
      <c r="AO465" s="12"/>
      <c r="AP465" s="12"/>
    </row>
    <row r="466" spans="1:42" s="2" customFormat="1" ht="300" customHeight="1" x14ac:dyDescent="0.2">
      <c r="A466" s="50">
        <v>372</v>
      </c>
      <c r="B466" s="147">
        <v>465</v>
      </c>
      <c r="C466" s="61"/>
      <c r="D466" s="80" t="s">
        <v>1695</v>
      </c>
      <c r="E466" s="64" t="s">
        <v>36</v>
      </c>
      <c r="F466" s="66" t="s">
        <v>1951</v>
      </c>
      <c r="G466" s="66" t="s">
        <v>79</v>
      </c>
      <c r="H466" s="86" t="s">
        <v>1234</v>
      </c>
      <c r="I466" s="86" t="s">
        <v>1235</v>
      </c>
      <c r="J466" s="61" t="s">
        <v>5</v>
      </c>
      <c r="K466" s="61">
        <v>1</v>
      </c>
      <c r="L466" s="87">
        <v>43040</v>
      </c>
      <c r="M466" s="87">
        <v>43099</v>
      </c>
      <c r="N466" s="88">
        <f t="shared" ref="N466:N502" si="141">(+M466-L466)/7</f>
        <v>8.4285714285714288</v>
      </c>
      <c r="O466" s="50" t="s">
        <v>1165</v>
      </c>
      <c r="P466" s="56">
        <v>1</v>
      </c>
      <c r="Q466" s="50"/>
      <c r="R466" s="59">
        <f t="shared" si="130"/>
        <v>100</v>
      </c>
      <c r="S466" s="60">
        <f t="shared" si="131"/>
        <v>8.4285714285714288</v>
      </c>
      <c r="T466" s="60">
        <f t="shared" si="132"/>
        <v>8.4285714285714288</v>
      </c>
      <c r="U466" s="60">
        <f t="shared" si="133"/>
        <v>8.4285714285714288</v>
      </c>
      <c r="V466" s="61"/>
      <c r="W466" s="62" t="str">
        <f t="shared" si="134"/>
        <v>CUMPLIDO</v>
      </c>
      <c r="X466" s="62" t="str">
        <f t="shared" si="135"/>
        <v>CUMPLIDO</v>
      </c>
      <c r="Y466" s="63" t="s">
        <v>367</v>
      </c>
      <c r="Z466" s="63" t="s">
        <v>226</v>
      </c>
      <c r="AA466" s="113">
        <f t="shared" si="136"/>
        <v>1</v>
      </c>
      <c r="AB466" s="63" t="str">
        <f t="shared" si="128"/>
        <v>H99R14 - 1</v>
      </c>
      <c r="AC466" s="37">
        <f t="shared" si="137"/>
        <v>5</v>
      </c>
      <c r="AD466" s="37">
        <f t="shared" si="138"/>
        <v>5</v>
      </c>
      <c r="AE466" s="37" t="str">
        <f t="shared" si="139"/>
        <v>H99R14.</v>
      </c>
      <c r="AF466" s="37" t="str">
        <f t="shared" si="140"/>
        <v>H99R14</v>
      </c>
      <c r="AG466" s="45"/>
      <c r="AH466" s="45"/>
      <c r="AI466" s="45"/>
      <c r="AJ466" s="12"/>
      <c r="AK466" s="12"/>
      <c r="AL466" s="12"/>
      <c r="AM466" s="12"/>
      <c r="AN466" s="12"/>
      <c r="AO466" s="12"/>
      <c r="AP466" s="12"/>
    </row>
    <row r="467" spans="1:42" s="2" customFormat="1" ht="300" customHeight="1" x14ac:dyDescent="0.2">
      <c r="A467" s="50">
        <v>373</v>
      </c>
      <c r="B467" s="147">
        <v>466</v>
      </c>
      <c r="C467" s="61"/>
      <c r="D467" s="80" t="s">
        <v>1695</v>
      </c>
      <c r="E467" s="64" t="s">
        <v>36</v>
      </c>
      <c r="F467" s="66" t="s">
        <v>1739</v>
      </c>
      <c r="G467" s="66" t="s">
        <v>80</v>
      </c>
      <c r="H467" s="86" t="s">
        <v>1236</v>
      </c>
      <c r="I467" s="86" t="s">
        <v>1237</v>
      </c>
      <c r="J467" s="61" t="s">
        <v>1200</v>
      </c>
      <c r="K467" s="61">
        <v>1</v>
      </c>
      <c r="L467" s="87">
        <v>43040</v>
      </c>
      <c r="M467" s="87">
        <v>43099</v>
      </c>
      <c r="N467" s="88">
        <f t="shared" si="141"/>
        <v>8.4285714285714288</v>
      </c>
      <c r="O467" s="50" t="s">
        <v>1165</v>
      </c>
      <c r="P467" s="56">
        <v>1</v>
      </c>
      <c r="Q467" s="50"/>
      <c r="R467" s="59">
        <f t="shared" si="130"/>
        <v>100</v>
      </c>
      <c r="S467" s="60">
        <f t="shared" si="131"/>
        <v>8.4285714285714288</v>
      </c>
      <c r="T467" s="60">
        <f t="shared" si="132"/>
        <v>8.4285714285714288</v>
      </c>
      <c r="U467" s="60">
        <f t="shared" si="133"/>
        <v>8.4285714285714288</v>
      </c>
      <c r="V467" s="61"/>
      <c r="W467" s="62" t="str">
        <f t="shared" si="134"/>
        <v>CUMPLIDO</v>
      </c>
      <c r="X467" s="62" t="str">
        <f t="shared" si="135"/>
        <v>CUMPLIDO</v>
      </c>
      <c r="Y467" s="63" t="s">
        <v>367</v>
      </c>
      <c r="Z467" s="63" t="s">
        <v>227</v>
      </c>
      <c r="AA467" s="113">
        <f t="shared" si="136"/>
        <v>1</v>
      </c>
      <c r="AB467" s="63" t="str">
        <f t="shared" si="128"/>
        <v>H103R14 - 1</v>
      </c>
      <c r="AC467" s="37">
        <f t="shared" si="137"/>
        <v>5</v>
      </c>
      <c r="AD467" s="37">
        <f t="shared" si="138"/>
        <v>5</v>
      </c>
      <c r="AE467" s="37" t="str">
        <f t="shared" si="139"/>
        <v>H103R14.</v>
      </c>
      <c r="AF467" s="37" t="str">
        <f t="shared" si="140"/>
        <v>H103R14</v>
      </c>
      <c r="AG467" s="45"/>
      <c r="AH467" s="45"/>
      <c r="AI467" s="45"/>
      <c r="AJ467" s="12"/>
      <c r="AK467" s="12"/>
      <c r="AL467" s="12"/>
      <c r="AM467" s="12"/>
      <c r="AN467" s="12"/>
      <c r="AO467" s="12"/>
      <c r="AP467" s="12"/>
    </row>
    <row r="468" spans="1:42" s="2" customFormat="1" ht="300" customHeight="1" x14ac:dyDescent="0.2">
      <c r="A468" s="50">
        <v>374</v>
      </c>
      <c r="B468" s="147">
        <v>467</v>
      </c>
      <c r="C468" s="61"/>
      <c r="D468" s="80" t="s">
        <v>1740</v>
      </c>
      <c r="E468" s="64" t="s">
        <v>39</v>
      </c>
      <c r="F468" s="66" t="s">
        <v>1741</v>
      </c>
      <c r="G468" s="66" t="s">
        <v>81</v>
      </c>
      <c r="H468" s="86" t="s">
        <v>1236</v>
      </c>
      <c r="I468" s="86" t="s">
        <v>1237</v>
      </c>
      <c r="J468" s="61" t="s">
        <v>1200</v>
      </c>
      <c r="K468" s="61">
        <v>1</v>
      </c>
      <c r="L468" s="87">
        <v>43040</v>
      </c>
      <c r="M468" s="87">
        <v>43099</v>
      </c>
      <c r="N468" s="88">
        <f t="shared" si="141"/>
        <v>8.4285714285714288</v>
      </c>
      <c r="O468" s="50" t="s">
        <v>1165</v>
      </c>
      <c r="P468" s="56">
        <v>1</v>
      </c>
      <c r="Q468" s="50"/>
      <c r="R468" s="59">
        <f t="shared" si="130"/>
        <v>100</v>
      </c>
      <c r="S468" s="60">
        <f t="shared" si="131"/>
        <v>8.4285714285714288</v>
      </c>
      <c r="T468" s="60">
        <f t="shared" si="132"/>
        <v>8.4285714285714288</v>
      </c>
      <c r="U468" s="60">
        <f t="shared" si="133"/>
        <v>8.4285714285714288</v>
      </c>
      <c r="V468" s="61"/>
      <c r="W468" s="62" t="str">
        <f t="shared" si="134"/>
        <v>CUMPLIDO</v>
      </c>
      <c r="X468" s="62" t="str">
        <f t="shared" si="135"/>
        <v>CUMPLIDO</v>
      </c>
      <c r="Y468" s="63" t="s">
        <v>367</v>
      </c>
      <c r="Z468" s="63" t="s">
        <v>228</v>
      </c>
      <c r="AA468" s="113">
        <f t="shared" si="136"/>
        <v>1</v>
      </c>
      <c r="AB468" s="63" t="str">
        <f t="shared" si="128"/>
        <v>H104R14 - 1</v>
      </c>
      <c r="AC468" s="37">
        <f t="shared" si="137"/>
        <v>5</v>
      </c>
      <c r="AD468" s="37">
        <f t="shared" si="138"/>
        <v>5</v>
      </c>
      <c r="AE468" s="37" t="str">
        <f t="shared" si="139"/>
        <v>H104R14.</v>
      </c>
      <c r="AF468" s="37" t="str">
        <f t="shared" si="140"/>
        <v>H104R14</v>
      </c>
      <c r="AG468" s="45"/>
      <c r="AH468" s="45"/>
      <c r="AI468" s="45"/>
      <c r="AJ468" s="12"/>
      <c r="AK468" s="12"/>
      <c r="AL468" s="12"/>
      <c r="AM468" s="12"/>
      <c r="AN468" s="12"/>
      <c r="AO468" s="12"/>
      <c r="AP468" s="12"/>
    </row>
    <row r="469" spans="1:42" s="2" customFormat="1" ht="300" customHeight="1" x14ac:dyDescent="0.2">
      <c r="A469" s="50">
        <v>375</v>
      </c>
      <c r="B469" s="147">
        <v>468</v>
      </c>
      <c r="C469" s="61"/>
      <c r="D469" s="80" t="s">
        <v>1699</v>
      </c>
      <c r="E469" s="64" t="s">
        <v>23</v>
      </c>
      <c r="F469" s="66" t="s">
        <v>1742</v>
      </c>
      <c r="G469" s="66" t="s">
        <v>82</v>
      </c>
      <c r="H469" s="86" t="s">
        <v>1238</v>
      </c>
      <c r="I469" s="86" t="s">
        <v>1239</v>
      </c>
      <c r="J469" s="61" t="s">
        <v>78</v>
      </c>
      <c r="K469" s="61">
        <v>1</v>
      </c>
      <c r="L469" s="87">
        <v>43040</v>
      </c>
      <c r="M469" s="87">
        <v>43099</v>
      </c>
      <c r="N469" s="88">
        <f t="shared" si="141"/>
        <v>8.4285714285714288</v>
      </c>
      <c r="O469" s="50" t="s">
        <v>1165</v>
      </c>
      <c r="P469" s="56">
        <v>1</v>
      </c>
      <c r="Q469" s="50"/>
      <c r="R469" s="59">
        <f t="shared" si="130"/>
        <v>100</v>
      </c>
      <c r="S469" s="60">
        <f t="shared" si="131"/>
        <v>8.4285714285714288</v>
      </c>
      <c r="T469" s="60">
        <f t="shared" si="132"/>
        <v>8.4285714285714288</v>
      </c>
      <c r="U469" s="60">
        <f t="shared" si="133"/>
        <v>8.4285714285714288</v>
      </c>
      <c r="V469" s="61"/>
      <c r="W469" s="62" t="str">
        <f t="shared" si="134"/>
        <v>CUMPLIDO</v>
      </c>
      <c r="X469" s="62" t="str">
        <f t="shared" si="135"/>
        <v>CUMPLIDO</v>
      </c>
      <c r="Y469" s="63" t="s">
        <v>367</v>
      </c>
      <c r="Z469" s="63" t="s">
        <v>229</v>
      </c>
      <c r="AA469" s="113">
        <f t="shared" si="136"/>
        <v>1</v>
      </c>
      <c r="AB469" s="63" t="str">
        <f t="shared" si="128"/>
        <v>H108R14 - 1</v>
      </c>
      <c r="AC469" s="37">
        <f t="shared" si="137"/>
        <v>5</v>
      </c>
      <c r="AD469" s="37">
        <f t="shared" si="138"/>
        <v>5</v>
      </c>
      <c r="AE469" s="37" t="str">
        <f t="shared" si="139"/>
        <v>H108R14.</v>
      </c>
      <c r="AF469" s="37" t="str">
        <f t="shared" si="140"/>
        <v>H108R14</v>
      </c>
      <c r="AG469" s="45"/>
      <c r="AH469" s="45"/>
      <c r="AI469" s="45"/>
      <c r="AJ469" s="12"/>
      <c r="AK469" s="12"/>
      <c r="AL469" s="12"/>
      <c r="AM469" s="12"/>
      <c r="AN469" s="12"/>
      <c r="AO469" s="12"/>
      <c r="AP469" s="12"/>
    </row>
    <row r="470" spans="1:42" s="2" customFormat="1" ht="300" customHeight="1" x14ac:dyDescent="0.2">
      <c r="A470" s="50">
        <v>376</v>
      </c>
      <c r="B470" s="147">
        <v>469</v>
      </c>
      <c r="C470" s="61"/>
      <c r="D470" s="80" t="s">
        <v>1694</v>
      </c>
      <c r="E470" s="64" t="s">
        <v>16</v>
      </c>
      <c r="F470" s="66" t="s">
        <v>723</v>
      </c>
      <c r="G470" s="66" t="s">
        <v>83</v>
      </c>
      <c r="H470" s="86" t="s">
        <v>720</v>
      </c>
      <c r="I470" s="86" t="s">
        <v>721</v>
      </c>
      <c r="J470" s="61" t="s">
        <v>722</v>
      </c>
      <c r="K470" s="61">
        <v>2</v>
      </c>
      <c r="L470" s="87">
        <v>43040</v>
      </c>
      <c r="M470" s="87">
        <v>43311</v>
      </c>
      <c r="N470" s="88">
        <f t="shared" si="141"/>
        <v>38.714285714285715</v>
      </c>
      <c r="O470" s="50" t="s">
        <v>724</v>
      </c>
      <c r="P470" s="79">
        <v>0.24</v>
      </c>
      <c r="Q470" s="50" t="s">
        <v>1757</v>
      </c>
      <c r="R470" s="59">
        <f t="shared" si="130"/>
        <v>12</v>
      </c>
      <c r="S470" s="60">
        <f t="shared" si="131"/>
        <v>4.6457142857142859</v>
      </c>
      <c r="T470" s="60">
        <f t="shared" si="132"/>
        <v>4.6457142857142859</v>
      </c>
      <c r="U470" s="60">
        <f t="shared" si="133"/>
        <v>38.714285714285715</v>
      </c>
      <c r="V470" s="61"/>
      <c r="W470" s="62" t="str">
        <f t="shared" si="134"/>
        <v>VENCIDO</v>
      </c>
      <c r="X470" s="62" t="str">
        <f t="shared" si="135"/>
        <v>VENCIDO</v>
      </c>
      <c r="Y470" s="63" t="s">
        <v>367</v>
      </c>
      <c r="Z470" s="63" t="s">
        <v>230</v>
      </c>
      <c r="AA470" s="113">
        <f t="shared" si="136"/>
        <v>1</v>
      </c>
      <c r="AB470" s="63" t="str">
        <f t="shared" si="128"/>
        <v>H112R14 - 1</v>
      </c>
      <c r="AC470" s="37">
        <f t="shared" si="137"/>
        <v>1</v>
      </c>
      <c r="AD470" s="37">
        <f t="shared" si="138"/>
        <v>1</v>
      </c>
      <c r="AE470" s="37" t="str">
        <f t="shared" si="139"/>
        <v>H112R14.</v>
      </c>
      <c r="AF470" s="37" t="str">
        <f t="shared" si="140"/>
        <v>H112R14</v>
      </c>
      <c r="AG470" s="45"/>
      <c r="AH470" s="45"/>
      <c r="AI470" s="45"/>
      <c r="AJ470" s="12"/>
      <c r="AK470" s="12"/>
      <c r="AL470" s="12"/>
      <c r="AM470" s="12"/>
      <c r="AN470" s="12"/>
      <c r="AO470" s="12"/>
      <c r="AP470" s="12"/>
    </row>
    <row r="471" spans="1:42" s="2" customFormat="1" ht="300" customHeight="1" x14ac:dyDescent="0.2">
      <c r="A471" s="50">
        <v>377</v>
      </c>
      <c r="B471" s="147">
        <v>470</v>
      </c>
      <c r="C471" s="61"/>
      <c r="D471" s="80" t="s">
        <v>1694</v>
      </c>
      <c r="E471" s="64" t="s">
        <v>84</v>
      </c>
      <c r="F471" s="66" t="s">
        <v>1290</v>
      </c>
      <c r="G471" s="66" t="s">
        <v>900</v>
      </c>
      <c r="H471" s="86" t="s">
        <v>1291</v>
      </c>
      <c r="I471" s="86" t="s">
        <v>902</v>
      </c>
      <c r="J471" s="61" t="s">
        <v>901</v>
      </c>
      <c r="K471" s="61">
        <v>2</v>
      </c>
      <c r="L471" s="87">
        <v>43040</v>
      </c>
      <c r="M471" s="87">
        <v>43403</v>
      </c>
      <c r="N471" s="88">
        <f t="shared" si="141"/>
        <v>51.857142857142854</v>
      </c>
      <c r="O471" s="50" t="s">
        <v>843</v>
      </c>
      <c r="P471" s="56">
        <v>1</v>
      </c>
      <c r="Q471" s="50"/>
      <c r="R471" s="59">
        <f t="shared" si="130"/>
        <v>50</v>
      </c>
      <c r="S471" s="60">
        <f t="shared" si="131"/>
        <v>25.928571428571427</v>
      </c>
      <c r="T471" s="60">
        <f t="shared" si="132"/>
        <v>25.928571428571427</v>
      </c>
      <c r="U471" s="60">
        <f t="shared" si="133"/>
        <v>51.857142857142854</v>
      </c>
      <c r="V471" s="61"/>
      <c r="W471" s="62" t="str">
        <f t="shared" si="134"/>
        <v>VENCIDO</v>
      </c>
      <c r="X471" s="62" t="str">
        <f t="shared" si="135"/>
        <v>VENCIDO</v>
      </c>
      <c r="Y471" s="63" t="s">
        <v>367</v>
      </c>
      <c r="Z471" s="63" t="s">
        <v>231</v>
      </c>
      <c r="AA471" s="113">
        <f t="shared" si="136"/>
        <v>1</v>
      </c>
      <c r="AB471" s="63" t="str">
        <f t="shared" si="128"/>
        <v>H113R14 - 1</v>
      </c>
      <c r="AC471" s="37">
        <f t="shared" si="137"/>
        <v>1</v>
      </c>
      <c r="AD471" s="37">
        <f t="shared" si="138"/>
        <v>1</v>
      </c>
      <c r="AE471" s="37" t="str">
        <f t="shared" si="139"/>
        <v>H113R14.</v>
      </c>
      <c r="AF471" s="37" t="str">
        <f t="shared" si="140"/>
        <v>H113R14</v>
      </c>
      <c r="AG471" s="45"/>
      <c r="AH471" s="45"/>
      <c r="AI471" s="45"/>
      <c r="AJ471" s="12"/>
      <c r="AK471" s="12"/>
      <c r="AL471" s="12"/>
      <c r="AM471" s="12"/>
      <c r="AN471" s="12"/>
      <c r="AO471" s="12"/>
      <c r="AP471" s="12"/>
    </row>
    <row r="472" spans="1:42" s="2" customFormat="1" ht="300" customHeight="1" x14ac:dyDescent="0.2">
      <c r="A472" s="50">
        <v>378</v>
      </c>
      <c r="B472" s="147">
        <v>471</v>
      </c>
      <c r="C472" s="61"/>
      <c r="D472" s="80" t="s">
        <v>1695</v>
      </c>
      <c r="E472" s="64" t="s">
        <v>84</v>
      </c>
      <c r="F472" s="66" t="s">
        <v>905</v>
      </c>
      <c r="G472" s="66" t="s">
        <v>85</v>
      </c>
      <c r="H472" s="86" t="s">
        <v>1386</v>
      </c>
      <c r="I472" s="86" t="s">
        <v>1387</v>
      </c>
      <c r="J472" s="61" t="s">
        <v>725</v>
      </c>
      <c r="K472" s="61">
        <v>26</v>
      </c>
      <c r="L472" s="87">
        <v>43040</v>
      </c>
      <c r="M472" s="87">
        <v>43099</v>
      </c>
      <c r="N472" s="88">
        <f t="shared" si="141"/>
        <v>8.4285714285714288</v>
      </c>
      <c r="O472" s="50" t="s">
        <v>710</v>
      </c>
      <c r="P472" s="56">
        <v>26</v>
      </c>
      <c r="Q472" s="50"/>
      <c r="R472" s="59">
        <f t="shared" si="130"/>
        <v>100</v>
      </c>
      <c r="S472" s="60">
        <f t="shared" si="131"/>
        <v>8.4285714285714288</v>
      </c>
      <c r="T472" s="60">
        <f t="shared" si="132"/>
        <v>8.4285714285714288</v>
      </c>
      <c r="U472" s="60">
        <f t="shared" si="133"/>
        <v>8.4285714285714288</v>
      </c>
      <c r="V472" s="61"/>
      <c r="W472" s="62" t="str">
        <f t="shared" si="134"/>
        <v>CUMPLIDO</v>
      </c>
      <c r="X472" s="62" t="str">
        <f t="shared" si="135"/>
        <v>VENCIDO</v>
      </c>
      <c r="Y472" s="63" t="s">
        <v>367</v>
      </c>
      <c r="Z472" s="63" t="s">
        <v>232</v>
      </c>
      <c r="AA472" s="113">
        <f t="shared" si="136"/>
        <v>1</v>
      </c>
      <c r="AB472" s="63" t="str">
        <f t="shared" si="128"/>
        <v>H114R14 - 1</v>
      </c>
      <c r="AC472" s="37">
        <f t="shared" si="137"/>
        <v>5</v>
      </c>
      <c r="AD472" s="37">
        <f t="shared" si="138"/>
        <v>1</v>
      </c>
      <c r="AE472" s="37" t="str">
        <f t="shared" si="139"/>
        <v>H114R14.</v>
      </c>
      <c r="AF472" s="37" t="str">
        <f t="shared" si="140"/>
        <v>H114R14</v>
      </c>
      <c r="AG472" s="45"/>
      <c r="AH472" s="45"/>
      <c r="AI472" s="45"/>
      <c r="AJ472" s="12"/>
      <c r="AK472" s="12"/>
      <c r="AL472" s="12"/>
      <c r="AM472" s="12"/>
      <c r="AN472" s="12"/>
      <c r="AO472" s="12"/>
      <c r="AP472" s="12"/>
    </row>
    <row r="473" spans="1:42" s="12" customFormat="1" ht="300" customHeight="1" x14ac:dyDescent="0.2">
      <c r="A473" s="50"/>
      <c r="B473" s="147">
        <v>472</v>
      </c>
      <c r="C473" s="61"/>
      <c r="D473" s="80"/>
      <c r="E473" s="68" t="s">
        <v>84</v>
      </c>
      <c r="F473" s="66" t="s">
        <v>906</v>
      </c>
      <c r="G473" s="73" t="s">
        <v>86</v>
      </c>
      <c r="H473" s="74" t="s">
        <v>907</v>
      </c>
      <c r="I473" s="74" t="s">
        <v>903</v>
      </c>
      <c r="J473" s="50" t="s">
        <v>904</v>
      </c>
      <c r="K473" s="50">
        <v>2</v>
      </c>
      <c r="L473" s="57">
        <v>43040</v>
      </c>
      <c r="M473" s="57">
        <v>43281</v>
      </c>
      <c r="N473" s="58">
        <f t="shared" si="141"/>
        <v>34.428571428571431</v>
      </c>
      <c r="O473" s="50" t="s">
        <v>843</v>
      </c>
      <c r="P473" s="56">
        <v>1</v>
      </c>
      <c r="Q473" s="50"/>
      <c r="R473" s="59">
        <f t="shared" si="130"/>
        <v>50</v>
      </c>
      <c r="S473" s="60">
        <f t="shared" si="131"/>
        <v>17.214285714285715</v>
      </c>
      <c r="T473" s="60">
        <f t="shared" si="132"/>
        <v>17.214285714285715</v>
      </c>
      <c r="U473" s="60">
        <f t="shared" si="133"/>
        <v>34.428571428571431</v>
      </c>
      <c r="V473" s="61"/>
      <c r="W473" s="62" t="str">
        <f t="shared" si="134"/>
        <v>VENCIDO</v>
      </c>
      <c r="X473" s="62" t="str">
        <f t="shared" si="135"/>
        <v/>
      </c>
      <c r="Y473" s="90" t="s">
        <v>367</v>
      </c>
      <c r="Z473" s="90" t="s">
        <v>232</v>
      </c>
      <c r="AA473" s="113">
        <f t="shared" si="136"/>
        <v>2</v>
      </c>
      <c r="AB473" s="63" t="str">
        <f t="shared" si="128"/>
        <v>H114R14 - 2</v>
      </c>
      <c r="AC473" s="37">
        <f t="shared" si="137"/>
        <v>1</v>
      </c>
      <c r="AD473" s="37">
        <f t="shared" si="138"/>
        <v>1</v>
      </c>
      <c r="AE473" s="37" t="str">
        <f t="shared" si="139"/>
        <v>H114R14.</v>
      </c>
      <c r="AF473" s="37" t="str">
        <f t="shared" si="140"/>
        <v>H114R14</v>
      </c>
      <c r="AG473" s="45"/>
      <c r="AH473" s="45"/>
      <c r="AI473" s="45"/>
    </row>
    <row r="474" spans="1:42" s="2" customFormat="1" ht="300" customHeight="1" x14ac:dyDescent="0.2">
      <c r="A474" s="50">
        <v>379</v>
      </c>
      <c r="B474" s="147">
        <v>473</v>
      </c>
      <c r="C474" s="61"/>
      <c r="D474" s="80" t="s">
        <v>1695</v>
      </c>
      <c r="E474" s="64" t="s">
        <v>16</v>
      </c>
      <c r="F474" s="66" t="s">
        <v>911</v>
      </c>
      <c r="G474" s="66" t="s">
        <v>88</v>
      </c>
      <c r="H474" s="86" t="s">
        <v>908</v>
      </c>
      <c r="I474" s="86" t="s">
        <v>909</v>
      </c>
      <c r="J474" s="61" t="s">
        <v>910</v>
      </c>
      <c r="K474" s="61">
        <v>2</v>
      </c>
      <c r="L474" s="87">
        <v>43040</v>
      </c>
      <c r="M474" s="87">
        <v>43403</v>
      </c>
      <c r="N474" s="88">
        <f t="shared" si="141"/>
        <v>51.857142857142854</v>
      </c>
      <c r="O474" s="50" t="s">
        <v>843</v>
      </c>
      <c r="P474" s="56">
        <v>0</v>
      </c>
      <c r="Q474" s="50"/>
      <c r="R474" s="59">
        <f t="shared" si="130"/>
        <v>0</v>
      </c>
      <c r="S474" s="60">
        <f t="shared" si="131"/>
        <v>0</v>
      </c>
      <c r="T474" s="60">
        <f t="shared" si="132"/>
        <v>0</v>
      </c>
      <c r="U474" s="60">
        <f t="shared" si="133"/>
        <v>51.857142857142854</v>
      </c>
      <c r="V474" s="61"/>
      <c r="W474" s="62" t="str">
        <f t="shared" si="134"/>
        <v>VENCIDO</v>
      </c>
      <c r="X474" s="62" t="str">
        <f t="shared" si="135"/>
        <v>VENCIDO</v>
      </c>
      <c r="Y474" s="63" t="s">
        <v>367</v>
      </c>
      <c r="Z474" s="63" t="s">
        <v>233</v>
      </c>
      <c r="AA474" s="113">
        <f t="shared" si="136"/>
        <v>1</v>
      </c>
      <c r="AB474" s="63" t="str">
        <f t="shared" si="128"/>
        <v>H116R14 - 1</v>
      </c>
      <c r="AC474" s="37">
        <f t="shared" si="137"/>
        <v>1</v>
      </c>
      <c r="AD474" s="37">
        <f t="shared" si="138"/>
        <v>1</v>
      </c>
      <c r="AE474" s="37" t="str">
        <f t="shared" si="139"/>
        <v>H116R14.</v>
      </c>
      <c r="AF474" s="37" t="str">
        <f t="shared" si="140"/>
        <v>H116R14</v>
      </c>
      <c r="AG474" s="45"/>
      <c r="AH474" s="45"/>
      <c r="AI474" s="45"/>
      <c r="AJ474" s="12"/>
      <c r="AK474" s="12"/>
      <c r="AL474" s="12"/>
      <c r="AM474" s="12"/>
      <c r="AN474" s="12"/>
      <c r="AO474" s="12"/>
      <c r="AP474" s="12"/>
    </row>
    <row r="475" spans="1:42" s="2" customFormat="1" ht="300" customHeight="1" x14ac:dyDescent="0.2">
      <c r="A475" s="50">
        <v>380</v>
      </c>
      <c r="B475" s="147">
        <v>474</v>
      </c>
      <c r="C475" s="61"/>
      <c r="D475" s="80" t="s">
        <v>1695</v>
      </c>
      <c r="E475" s="64" t="s">
        <v>87</v>
      </c>
      <c r="F475" s="66" t="s">
        <v>726</v>
      </c>
      <c r="G475" s="66" t="s">
        <v>88</v>
      </c>
      <c r="H475" s="86" t="s">
        <v>912</v>
      </c>
      <c r="I475" s="86" t="s">
        <v>913</v>
      </c>
      <c r="J475" s="61" t="s">
        <v>914</v>
      </c>
      <c r="K475" s="61">
        <v>3</v>
      </c>
      <c r="L475" s="87">
        <v>43040</v>
      </c>
      <c r="M475" s="87">
        <v>43403</v>
      </c>
      <c r="N475" s="88">
        <f t="shared" si="141"/>
        <v>51.857142857142854</v>
      </c>
      <c r="O475" s="50" t="s">
        <v>843</v>
      </c>
      <c r="P475" s="56">
        <v>0</v>
      </c>
      <c r="Q475" s="50"/>
      <c r="R475" s="59">
        <f t="shared" si="130"/>
        <v>0</v>
      </c>
      <c r="S475" s="60">
        <f t="shared" si="131"/>
        <v>0</v>
      </c>
      <c r="T475" s="60">
        <f t="shared" si="132"/>
        <v>0</v>
      </c>
      <c r="U475" s="60">
        <f t="shared" si="133"/>
        <v>51.857142857142854</v>
      </c>
      <c r="V475" s="61"/>
      <c r="W475" s="62" t="str">
        <f t="shared" si="134"/>
        <v>VENCIDO</v>
      </c>
      <c r="X475" s="62" t="str">
        <f t="shared" si="135"/>
        <v>VENCIDO</v>
      </c>
      <c r="Y475" s="63" t="s">
        <v>367</v>
      </c>
      <c r="Z475" s="63" t="s">
        <v>234</v>
      </c>
      <c r="AA475" s="113">
        <f t="shared" si="136"/>
        <v>1</v>
      </c>
      <c r="AB475" s="63" t="str">
        <f t="shared" si="128"/>
        <v>H118R14 - 1</v>
      </c>
      <c r="AC475" s="37">
        <f t="shared" si="137"/>
        <v>1</v>
      </c>
      <c r="AD475" s="37">
        <f t="shared" si="138"/>
        <v>1</v>
      </c>
      <c r="AE475" s="37" t="str">
        <f t="shared" si="139"/>
        <v>H118R14.</v>
      </c>
      <c r="AF475" s="37" t="str">
        <f t="shared" si="140"/>
        <v>H118R14</v>
      </c>
      <c r="AG475" s="45"/>
      <c r="AH475" s="45"/>
      <c r="AI475" s="45"/>
      <c r="AJ475" s="12"/>
      <c r="AK475" s="12"/>
      <c r="AL475" s="12"/>
      <c r="AM475" s="12"/>
      <c r="AN475" s="12"/>
      <c r="AO475" s="12"/>
      <c r="AP475" s="12"/>
    </row>
    <row r="476" spans="1:42" s="2" customFormat="1" ht="300" customHeight="1" x14ac:dyDescent="0.2">
      <c r="A476" s="50">
        <v>381</v>
      </c>
      <c r="B476" s="147">
        <v>475</v>
      </c>
      <c r="C476" s="61"/>
      <c r="D476" s="80" t="s">
        <v>1695</v>
      </c>
      <c r="E476" s="64" t="s">
        <v>16</v>
      </c>
      <c r="F476" s="66" t="s">
        <v>729</v>
      </c>
      <c r="G476" s="66" t="s">
        <v>89</v>
      </c>
      <c r="H476" s="86" t="s">
        <v>728</v>
      </c>
      <c r="I476" s="86" t="s">
        <v>1713</v>
      </c>
      <c r="J476" s="61" t="s">
        <v>727</v>
      </c>
      <c r="K476" s="61">
        <v>3</v>
      </c>
      <c r="L476" s="87">
        <v>43040</v>
      </c>
      <c r="M476" s="87">
        <v>43403</v>
      </c>
      <c r="N476" s="88">
        <f t="shared" si="141"/>
        <v>51.857142857142854</v>
      </c>
      <c r="O476" s="50" t="s">
        <v>710</v>
      </c>
      <c r="P476" s="56">
        <v>0.4</v>
      </c>
      <c r="Q476" s="50"/>
      <c r="R476" s="59">
        <f t="shared" si="130"/>
        <v>13.333333333333334</v>
      </c>
      <c r="S476" s="60">
        <f t="shared" si="131"/>
        <v>6.9142857142857146</v>
      </c>
      <c r="T476" s="60">
        <f t="shared" si="132"/>
        <v>6.9142857142857146</v>
      </c>
      <c r="U476" s="60">
        <f t="shared" si="133"/>
        <v>51.857142857142854</v>
      </c>
      <c r="V476" s="61"/>
      <c r="W476" s="62" t="str">
        <f t="shared" si="134"/>
        <v>VENCIDO</v>
      </c>
      <c r="X476" s="62" t="str">
        <f t="shared" si="135"/>
        <v>VENCIDO</v>
      </c>
      <c r="Y476" s="63" t="s">
        <v>367</v>
      </c>
      <c r="Z476" s="63" t="s">
        <v>235</v>
      </c>
      <c r="AA476" s="113">
        <f t="shared" si="136"/>
        <v>1</v>
      </c>
      <c r="AB476" s="63" t="str">
        <f t="shared" si="128"/>
        <v>H119R14 - 1</v>
      </c>
      <c r="AC476" s="37">
        <f t="shared" si="137"/>
        <v>1</v>
      </c>
      <c r="AD476" s="37">
        <f t="shared" si="138"/>
        <v>1</v>
      </c>
      <c r="AE476" s="37" t="str">
        <f t="shared" si="139"/>
        <v>H119R14.</v>
      </c>
      <c r="AF476" s="37" t="str">
        <f t="shared" si="140"/>
        <v>H119R14</v>
      </c>
      <c r="AG476" s="45"/>
      <c r="AH476" s="45"/>
      <c r="AI476" s="45"/>
      <c r="AJ476" s="12"/>
      <c r="AK476" s="12"/>
      <c r="AL476" s="12"/>
      <c r="AM476" s="12"/>
      <c r="AN476" s="12"/>
      <c r="AO476" s="12"/>
      <c r="AP476" s="12"/>
    </row>
    <row r="477" spans="1:42" s="2" customFormat="1" ht="300" customHeight="1" x14ac:dyDescent="0.2">
      <c r="A477" s="50">
        <v>382</v>
      </c>
      <c r="B477" s="147">
        <v>476</v>
      </c>
      <c r="C477" s="61"/>
      <c r="D477" s="80" t="s">
        <v>1694</v>
      </c>
      <c r="E477" s="64" t="s">
        <v>16</v>
      </c>
      <c r="F477" s="66" t="s">
        <v>915</v>
      </c>
      <c r="G477" s="66" t="s">
        <v>90</v>
      </c>
      <c r="H477" s="86" t="s">
        <v>916</v>
      </c>
      <c r="I477" s="86" t="s">
        <v>917</v>
      </c>
      <c r="J477" s="61" t="s">
        <v>910</v>
      </c>
      <c r="K477" s="61">
        <v>2</v>
      </c>
      <c r="L477" s="87">
        <v>43040</v>
      </c>
      <c r="M477" s="87">
        <v>43403</v>
      </c>
      <c r="N477" s="88">
        <f t="shared" si="141"/>
        <v>51.857142857142854</v>
      </c>
      <c r="O477" s="50" t="s">
        <v>843</v>
      </c>
      <c r="P477" s="56">
        <v>0</v>
      </c>
      <c r="Q477" s="50"/>
      <c r="R477" s="59">
        <f t="shared" si="130"/>
        <v>0</v>
      </c>
      <c r="S477" s="60">
        <f t="shared" si="131"/>
        <v>0</v>
      </c>
      <c r="T477" s="60">
        <f t="shared" si="132"/>
        <v>0</v>
      </c>
      <c r="U477" s="60">
        <f t="shared" si="133"/>
        <v>51.857142857142854</v>
      </c>
      <c r="V477" s="61"/>
      <c r="W477" s="62" t="str">
        <f t="shared" si="134"/>
        <v>VENCIDO</v>
      </c>
      <c r="X477" s="62" t="str">
        <f t="shared" si="135"/>
        <v>VENCIDO</v>
      </c>
      <c r="Y477" s="63" t="s">
        <v>367</v>
      </c>
      <c r="Z477" s="63" t="s">
        <v>236</v>
      </c>
      <c r="AA477" s="113">
        <f t="shared" si="136"/>
        <v>1</v>
      </c>
      <c r="AB477" s="63" t="str">
        <f t="shared" si="128"/>
        <v>H120R14 - 1</v>
      </c>
      <c r="AC477" s="37">
        <f t="shared" si="137"/>
        <v>1</v>
      </c>
      <c r="AD477" s="37">
        <f t="shared" si="138"/>
        <v>1</v>
      </c>
      <c r="AE477" s="37" t="str">
        <f t="shared" si="139"/>
        <v>H120R14.</v>
      </c>
      <c r="AF477" s="37" t="str">
        <f t="shared" si="140"/>
        <v>H120R14</v>
      </c>
      <c r="AG477" s="45"/>
      <c r="AH477" s="45"/>
      <c r="AI477" s="45"/>
      <c r="AJ477" s="12"/>
      <c r="AK477" s="12"/>
      <c r="AL477" s="12"/>
      <c r="AM477" s="12"/>
      <c r="AN477" s="12"/>
      <c r="AO477" s="12"/>
      <c r="AP477" s="12"/>
    </row>
    <row r="478" spans="1:42" s="2" customFormat="1" ht="300" customHeight="1" x14ac:dyDescent="0.2">
      <c r="A478" s="50">
        <v>383</v>
      </c>
      <c r="B478" s="147">
        <v>477</v>
      </c>
      <c r="C478" s="61"/>
      <c r="D478" s="80" t="s">
        <v>1694</v>
      </c>
      <c r="E478" s="64" t="s">
        <v>16</v>
      </c>
      <c r="F478" s="66" t="s">
        <v>880</v>
      </c>
      <c r="G478" s="66" t="s">
        <v>879</v>
      </c>
      <c r="H478" s="86" t="s">
        <v>876</v>
      </c>
      <c r="I478" s="86" t="s">
        <v>877</v>
      </c>
      <c r="J478" s="61" t="s">
        <v>878</v>
      </c>
      <c r="K478" s="61">
        <v>1</v>
      </c>
      <c r="L478" s="87">
        <v>43040</v>
      </c>
      <c r="M478" s="87">
        <v>43281</v>
      </c>
      <c r="N478" s="88">
        <f t="shared" si="141"/>
        <v>34.428571428571431</v>
      </c>
      <c r="O478" s="50" t="s">
        <v>843</v>
      </c>
      <c r="P478" s="56">
        <v>0</v>
      </c>
      <c r="Q478" s="50"/>
      <c r="R478" s="59">
        <f t="shared" si="130"/>
        <v>0</v>
      </c>
      <c r="S478" s="60">
        <f t="shared" si="131"/>
        <v>0</v>
      </c>
      <c r="T478" s="60">
        <f t="shared" si="132"/>
        <v>0</v>
      </c>
      <c r="U478" s="60">
        <f t="shared" si="133"/>
        <v>34.428571428571431</v>
      </c>
      <c r="V478" s="61"/>
      <c r="W478" s="62" t="str">
        <f t="shared" si="134"/>
        <v>VENCIDO</v>
      </c>
      <c r="X478" s="62" t="str">
        <f t="shared" si="135"/>
        <v>VENCIDO</v>
      </c>
      <c r="Y478" s="63" t="s">
        <v>367</v>
      </c>
      <c r="Z478" s="63" t="s">
        <v>1393</v>
      </c>
      <c r="AA478" s="113">
        <f t="shared" si="136"/>
        <v>1</v>
      </c>
      <c r="AB478" s="63" t="str">
        <f t="shared" si="128"/>
        <v>H121R14 - 1</v>
      </c>
      <c r="AC478" s="37">
        <f t="shared" si="137"/>
        <v>1</v>
      </c>
      <c r="AD478" s="37">
        <f t="shared" si="138"/>
        <v>1</v>
      </c>
      <c r="AE478" s="37" t="str">
        <f t="shared" si="139"/>
        <v>H121R14.</v>
      </c>
      <c r="AF478" s="37" t="str">
        <f t="shared" si="140"/>
        <v>H121R14</v>
      </c>
      <c r="AG478" s="45"/>
      <c r="AH478" s="45"/>
      <c r="AI478" s="45"/>
      <c r="AJ478" s="12"/>
      <c r="AK478" s="12"/>
      <c r="AL478" s="12"/>
      <c r="AM478" s="12"/>
      <c r="AN478" s="12"/>
      <c r="AO478" s="12"/>
      <c r="AP478" s="12"/>
    </row>
    <row r="479" spans="1:42" s="2" customFormat="1" ht="300" customHeight="1" x14ac:dyDescent="0.2">
      <c r="A479" s="50">
        <v>384</v>
      </c>
      <c r="B479" s="147">
        <v>478</v>
      </c>
      <c r="C479" s="61"/>
      <c r="D479" s="95" t="s">
        <v>1695</v>
      </c>
      <c r="E479" s="64" t="s">
        <v>16</v>
      </c>
      <c r="F479" s="66" t="s">
        <v>1952</v>
      </c>
      <c r="G479" s="66" t="s">
        <v>879</v>
      </c>
      <c r="H479" s="86" t="s">
        <v>1348</v>
      </c>
      <c r="I479" s="86" t="s">
        <v>1349</v>
      </c>
      <c r="J479" s="61" t="s">
        <v>1313</v>
      </c>
      <c r="K479" s="61">
        <v>1</v>
      </c>
      <c r="L479" s="87">
        <v>43040</v>
      </c>
      <c r="M479" s="87">
        <v>43159</v>
      </c>
      <c r="N479" s="88">
        <f t="shared" si="141"/>
        <v>17</v>
      </c>
      <c r="O479" s="61" t="s">
        <v>843</v>
      </c>
      <c r="P479" s="56">
        <v>0</v>
      </c>
      <c r="Q479" s="61"/>
      <c r="R479" s="59">
        <f t="shared" si="130"/>
        <v>0</v>
      </c>
      <c r="S479" s="60">
        <f t="shared" si="131"/>
        <v>0</v>
      </c>
      <c r="T479" s="60">
        <f t="shared" si="132"/>
        <v>0</v>
      </c>
      <c r="U479" s="60">
        <f t="shared" si="133"/>
        <v>17</v>
      </c>
      <c r="V479" s="61"/>
      <c r="W479" s="62" t="str">
        <f t="shared" si="134"/>
        <v>VENCIDO</v>
      </c>
      <c r="X479" s="62" t="str">
        <f t="shared" si="135"/>
        <v>VENCIDO</v>
      </c>
      <c r="Y479" s="63" t="s">
        <v>367</v>
      </c>
      <c r="Z479" s="63" t="s">
        <v>237</v>
      </c>
      <c r="AA479" s="113">
        <f t="shared" si="136"/>
        <v>1</v>
      </c>
      <c r="AB479" s="63" t="str">
        <f t="shared" ref="AB479:AB516" si="142">CONCATENATE(Z479," - ",AA479)</f>
        <v>H122R14 - 1</v>
      </c>
      <c r="AC479" s="37">
        <f t="shared" si="137"/>
        <v>1</v>
      </c>
      <c r="AD479" s="37">
        <f t="shared" si="138"/>
        <v>1</v>
      </c>
      <c r="AE479" s="37" t="str">
        <f t="shared" si="139"/>
        <v>H122R14.</v>
      </c>
      <c r="AF479" s="37" t="str">
        <f t="shared" si="140"/>
        <v>H122R14</v>
      </c>
      <c r="AG479" s="46"/>
      <c r="AH479" s="46"/>
      <c r="AI479" s="46"/>
    </row>
    <row r="480" spans="1:42" s="2" customFormat="1" ht="300" customHeight="1" x14ac:dyDescent="0.2">
      <c r="A480" s="50">
        <v>385</v>
      </c>
      <c r="B480" s="147">
        <v>479</v>
      </c>
      <c r="C480" s="61"/>
      <c r="D480" s="80" t="s">
        <v>1694</v>
      </c>
      <c r="E480" s="64" t="s">
        <v>92</v>
      </c>
      <c r="F480" s="66" t="s">
        <v>782</v>
      </c>
      <c r="G480" s="66" t="s">
        <v>730</v>
      </c>
      <c r="H480" s="86" t="s">
        <v>1292</v>
      </c>
      <c r="I480" s="86" t="s">
        <v>716</v>
      </c>
      <c r="J480" s="61" t="s">
        <v>46</v>
      </c>
      <c r="K480" s="61">
        <v>4</v>
      </c>
      <c r="L480" s="87">
        <v>43040</v>
      </c>
      <c r="M480" s="87">
        <v>43403</v>
      </c>
      <c r="N480" s="88">
        <f t="shared" si="141"/>
        <v>51.857142857142854</v>
      </c>
      <c r="O480" s="50" t="s">
        <v>710</v>
      </c>
      <c r="P480" s="56">
        <v>4</v>
      </c>
      <c r="Q480" s="50" t="s">
        <v>1757</v>
      </c>
      <c r="R480" s="59">
        <f t="shared" si="130"/>
        <v>100</v>
      </c>
      <c r="S480" s="60">
        <f t="shared" si="131"/>
        <v>51.857142857142854</v>
      </c>
      <c r="T480" s="60">
        <f t="shared" si="132"/>
        <v>51.857142857142854</v>
      </c>
      <c r="U480" s="60">
        <f t="shared" si="133"/>
        <v>51.857142857142854</v>
      </c>
      <c r="V480" s="61"/>
      <c r="W480" s="62" t="str">
        <f t="shared" si="134"/>
        <v>CUMPLIDO</v>
      </c>
      <c r="X480" s="62" t="str">
        <f t="shared" si="135"/>
        <v>VENCIDO</v>
      </c>
      <c r="Y480" s="63" t="s">
        <v>367</v>
      </c>
      <c r="Z480" s="63" t="s">
        <v>238</v>
      </c>
      <c r="AA480" s="113">
        <f t="shared" si="136"/>
        <v>1</v>
      </c>
      <c r="AB480" s="63" t="str">
        <f t="shared" si="142"/>
        <v>H123R14 - 1</v>
      </c>
      <c r="AC480" s="37">
        <f t="shared" si="137"/>
        <v>5</v>
      </c>
      <c r="AD480" s="37">
        <f t="shared" si="138"/>
        <v>1</v>
      </c>
      <c r="AE480" s="37" t="str">
        <f t="shared" si="139"/>
        <v>H123R14.</v>
      </c>
      <c r="AF480" s="37" t="str">
        <f t="shared" si="140"/>
        <v>H123R14</v>
      </c>
      <c r="AG480" s="45"/>
      <c r="AH480" s="45"/>
      <c r="AI480" s="45"/>
      <c r="AJ480" s="12"/>
      <c r="AK480" s="12"/>
      <c r="AL480" s="12"/>
      <c r="AM480" s="12"/>
      <c r="AN480" s="12"/>
      <c r="AO480" s="12"/>
      <c r="AP480" s="12"/>
    </row>
    <row r="481" spans="1:42" s="2" customFormat="1" ht="300" customHeight="1" x14ac:dyDescent="0.2">
      <c r="A481" s="50"/>
      <c r="B481" s="147">
        <v>480</v>
      </c>
      <c r="C481" s="61"/>
      <c r="D481" s="80"/>
      <c r="E481" s="64" t="s">
        <v>92</v>
      </c>
      <c r="F481" s="66" t="s">
        <v>783</v>
      </c>
      <c r="G481" s="66" t="s">
        <v>730</v>
      </c>
      <c r="H481" s="86" t="s">
        <v>1293</v>
      </c>
      <c r="I481" s="86" t="s">
        <v>784</v>
      </c>
      <c r="J481" s="61" t="s">
        <v>766</v>
      </c>
      <c r="K481" s="61">
        <v>2</v>
      </c>
      <c r="L481" s="87">
        <v>43040</v>
      </c>
      <c r="M481" s="87">
        <v>43403</v>
      </c>
      <c r="N481" s="88">
        <f t="shared" si="141"/>
        <v>51.857142857142854</v>
      </c>
      <c r="O481" s="50" t="s">
        <v>758</v>
      </c>
      <c r="P481" s="56">
        <v>1.85</v>
      </c>
      <c r="Q481" s="50"/>
      <c r="R481" s="59">
        <f t="shared" si="130"/>
        <v>92.5</v>
      </c>
      <c r="S481" s="60">
        <f t="shared" si="131"/>
        <v>47.967857142857135</v>
      </c>
      <c r="T481" s="60">
        <f t="shared" si="132"/>
        <v>47.967857142857135</v>
      </c>
      <c r="U481" s="60">
        <f t="shared" si="133"/>
        <v>51.857142857142854</v>
      </c>
      <c r="V481" s="61"/>
      <c r="W481" s="62" t="str">
        <f t="shared" si="134"/>
        <v>VENCIDO</v>
      </c>
      <c r="X481" s="62" t="str">
        <f t="shared" si="135"/>
        <v/>
      </c>
      <c r="Y481" s="63" t="s">
        <v>367</v>
      </c>
      <c r="Z481" s="63" t="s">
        <v>238</v>
      </c>
      <c r="AA481" s="113">
        <f t="shared" si="136"/>
        <v>2</v>
      </c>
      <c r="AB481" s="63" t="str">
        <f t="shared" si="142"/>
        <v>H123R14 - 2</v>
      </c>
      <c r="AC481" s="37">
        <f t="shared" si="137"/>
        <v>1</v>
      </c>
      <c r="AD481" s="37">
        <f t="shared" si="138"/>
        <v>1</v>
      </c>
      <c r="AE481" s="37" t="str">
        <f t="shared" si="139"/>
        <v>H123R14.</v>
      </c>
      <c r="AF481" s="37" t="str">
        <f t="shared" si="140"/>
        <v>H123R14</v>
      </c>
      <c r="AG481" s="45"/>
      <c r="AH481" s="45"/>
      <c r="AI481" s="45"/>
      <c r="AJ481" s="12"/>
      <c r="AK481" s="12"/>
      <c r="AL481" s="12"/>
      <c r="AM481" s="12"/>
      <c r="AN481" s="12"/>
      <c r="AO481" s="12"/>
      <c r="AP481" s="12"/>
    </row>
    <row r="482" spans="1:42" s="2" customFormat="1" ht="300" customHeight="1" x14ac:dyDescent="0.2">
      <c r="A482" s="50"/>
      <c r="B482" s="147">
        <v>481</v>
      </c>
      <c r="C482" s="61"/>
      <c r="D482" s="80"/>
      <c r="E482" s="64" t="s">
        <v>92</v>
      </c>
      <c r="F482" s="66" t="s">
        <v>881</v>
      </c>
      <c r="G482" s="66" t="s">
        <v>730</v>
      </c>
      <c r="H482" s="86" t="s">
        <v>1294</v>
      </c>
      <c r="I482" s="86" t="s">
        <v>882</v>
      </c>
      <c r="J482" s="61" t="s">
        <v>355</v>
      </c>
      <c r="K482" s="61">
        <v>2</v>
      </c>
      <c r="L482" s="87">
        <v>43040</v>
      </c>
      <c r="M482" s="87">
        <v>43403</v>
      </c>
      <c r="N482" s="88">
        <f t="shared" si="141"/>
        <v>51.857142857142854</v>
      </c>
      <c r="O482" s="50" t="s">
        <v>843</v>
      </c>
      <c r="P482" s="56">
        <v>1</v>
      </c>
      <c r="Q482" s="50"/>
      <c r="R482" s="59">
        <f t="shared" si="130"/>
        <v>50</v>
      </c>
      <c r="S482" s="60">
        <f t="shared" si="131"/>
        <v>25.928571428571427</v>
      </c>
      <c r="T482" s="60">
        <f t="shared" si="132"/>
        <v>25.928571428571427</v>
      </c>
      <c r="U482" s="60">
        <f t="shared" si="133"/>
        <v>51.857142857142854</v>
      </c>
      <c r="V482" s="61"/>
      <c r="W482" s="62" t="str">
        <f t="shared" si="134"/>
        <v>VENCIDO</v>
      </c>
      <c r="X482" s="62" t="str">
        <f t="shared" si="135"/>
        <v/>
      </c>
      <c r="Y482" s="63" t="s">
        <v>367</v>
      </c>
      <c r="Z482" s="63" t="s">
        <v>238</v>
      </c>
      <c r="AA482" s="113">
        <f t="shared" si="136"/>
        <v>3</v>
      </c>
      <c r="AB482" s="63" t="str">
        <f t="shared" si="142"/>
        <v>H123R14 - 3</v>
      </c>
      <c r="AC482" s="37">
        <f t="shared" si="137"/>
        <v>1</v>
      </c>
      <c r="AD482" s="37">
        <f t="shared" si="138"/>
        <v>1</v>
      </c>
      <c r="AE482" s="37" t="str">
        <f t="shared" si="139"/>
        <v>H123R14.</v>
      </c>
      <c r="AF482" s="37" t="str">
        <f t="shared" si="140"/>
        <v>H123R14</v>
      </c>
      <c r="AG482" s="45"/>
      <c r="AH482" s="45"/>
      <c r="AI482" s="45"/>
      <c r="AJ482" s="12"/>
      <c r="AK482" s="12"/>
      <c r="AL482" s="12"/>
      <c r="AM482" s="12"/>
      <c r="AN482" s="12"/>
      <c r="AO482" s="12"/>
      <c r="AP482" s="12"/>
    </row>
    <row r="483" spans="1:42" s="2" customFormat="1" ht="300" customHeight="1" x14ac:dyDescent="0.2">
      <c r="A483" s="50">
        <v>386</v>
      </c>
      <c r="B483" s="147">
        <v>482</v>
      </c>
      <c r="C483" s="61"/>
      <c r="D483" s="80" t="s">
        <v>1695</v>
      </c>
      <c r="E483" s="64" t="s">
        <v>92</v>
      </c>
      <c r="F483" s="66" t="s">
        <v>918</v>
      </c>
      <c r="G483" s="66" t="s">
        <v>919</v>
      </c>
      <c r="H483" s="86" t="s">
        <v>920</v>
      </c>
      <c r="I483" s="86" t="s">
        <v>1934</v>
      </c>
      <c r="J483" s="61" t="s">
        <v>921</v>
      </c>
      <c r="K483" s="61">
        <v>2</v>
      </c>
      <c r="L483" s="87">
        <v>43040</v>
      </c>
      <c r="M483" s="87">
        <v>43403</v>
      </c>
      <c r="N483" s="88">
        <f t="shared" si="141"/>
        <v>51.857142857142854</v>
      </c>
      <c r="O483" s="50" t="s">
        <v>843</v>
      </c>
      <c r="P483" s="56">
        <v>0</v>
      </c>
      <c r="Q483" s="50"/>
      <c r="R483" s="59">
        <f t="shared" si="130"/>
        <v>0</v>
      </c>
      <c r="S483" s="60">
        <f t="shared" si="131"/>
        <v>0</v>
      </c>
      <c r="T483" s="60">
        <f t="shared" si="132"/>
        <v>0</v>
      </c>
      <c r="U483" s="60">
        <f t="shared" si="133"/>
        <v>51.857142857142854</v>
      </c>
      <c r="V483" s="61"/>
      <c r="W483" s="62" t="str">
        <f t="shared" si="134"/>
        <v>VENCIDO</v>
      </c>
      <c r="X483" s="62" t="str">
        <f t="shared" si="135"/>
        <v>VENCIDO</v>
      </c>
      <c r="Y483" s="63" t="s">
        <v>367</v>
      </c>
      <c r="Z483" s="63" t="s">
        <v>239</v>
      </c>
      <c r="AA483" s="113">
        <f t="shared" si="136"/>
        <v>1</v>
      </c>
      <c r="AB483" s="63" t="str">
        <f t="shared" si="142"/>
        <v>H124R14 - 1</v>
      </c>
      <c r="AC483" s="37">
        <f t="shared" si="137"/>
        <v>1</v>
      </c>
      <c r="AD483" s="37">
        <f t="shared" si="138"/>
        <v>1</v>
      </c>
      <c r="AE483" s="37" t="str">
        <f t="shared" si="139"/>
        <v>H124R14.</v>
      </c>
      <c r="AF483" s="37" t="str">
        <f t="shared" si="140"/>
        <v>H124R14</v>
      </c>
      <c r="AG483" s="45"/>
      <c r="AH483" s="45"/>
      <c r="AI483" s="45"/>
      <c r="AJ483" s="12"/>
      <c r="AK483" s="12"/>
      <c r="AL483" s="12"/>
      <c r="AM483" s="12"/>
      <c r="AN483" s="12"/>
      <c r="AO483" s="12"/>
      <c r="AP483" s="12"/>
    </row>
    <row r="484" spans="1:42" s="2" customFormat="1" ht="300" customHeight="1" x14ac:dyDescent="0.2">
      <c r="A484" s="50">
        <v>387</v>
      </c>
      <c r="B484" s="147">
        <v>483</v>
      </c>
      <c r="C484" s="61"/>
      <c r="D484" s="80" t="s">
        <v>1694</v>
      </c>
      <c r="E484" s="64" t="s">
        <v>16</v>
      </c>
      <c r="F484" s="66" t="s">
        <v>1953</v>
      </c>
      <c r="G484" s="66" t="s">
        <v>91</v>
      </c>
      <c r="H484" s="73" t="s">
        <v>1173</v>
      </c>
      <c r="I484" s="73" t="s">
        <v>591</v>
      </c>
      <c r="J484" s="99" t="s">
        <v>46</v>
      </c>
      <c r="K484" s="99">
        <v>3</v>
      </c>
      <c r="L484" s="81">
        <v>43040</v>
      </c>
      <c r="M484" s="81">
        <v>43342</v>
      </c>
      <c r="N484" s="88">
        <f t="shared" si="141"/>
        <v>43.142857142857146</v>
      </c>
      <c r="O484" s="50" t="s">
        <v>1306</v>
      </c>
      <c r="P484" s="56">
        <v>0.76</v>
      </c>
      <c r="Q484" s="50"/>
      <c r="R484" s="59">
        <f t="shared" si="130"/>
        <v>25.333333333333336</v>
      </c>
      <c r="S484" s="60">
        <f t="shared" si="131"/>
        <v>10.929523809523811</v>
      </c>
      <c r="T484" s="60">
        <f t="shared" si="132"/>
        <v>10.929523809523811</v>
      </c>
      <c r="U484" s="60">
        <f t="shared" si="133"/>
        <v>43.142857142857146</v>
      </c>
      <c r="V484" s="61"/>
      <c r="W484" s="62" t="str">
        <f t="shared" si="134"/>
        <v>VENCIDO</v>
      </c>
      <c r="X484" s="62" t="str">
        <f t="shared" si="135"/>
        <v>VENCIDO</v>
      </c>
      <c r="Y484" s="63" t="s">
        <v>367</v>
      </c>
      <c r="Z484" s="63" t="s">
        <v>240</v>
      </c>
      <c r="AA484" s="113">
        <f t="shared" si="136"/>
        <v>1</v>
      </c>
      <c r="AB484" s="63" t="str">
        <f t="shared" si="142"/>
        <v>H126R14 - 1</v>
      </c>
      <c r="AC484" s="37">
        <f t="shared" si="137"/>
        <v>1</v>
      </c>
      <c r="AD484" s="37">
        <f t="shared" si="138"/>
        <v>1</v>
      </c>
      <c r="AE484" s="37" t="str">
        <f t="shared" si="139"/>
        <v>H126R14.</v>
      </c>
      <c r="AF484" s="37" t="str">
        <f t="shared" si="140"/>
        <v>H126R14</v>
      </c>
      <c r="AG484" s="45"/>
      <c r="AH484" s="45"/>
      <c r="AI484" s="45"/>
      <c r="AJ484" s="12"/>
      <c r="AK484" s="12"/>
      <c r="AL484" s="12"/>
      <c r="AM484" s="12"/>
      <c r="AN484" s="12"/>
      <c r="AO484" s="12"/>
      <c r="AP484" s="12"/>
    </row>
    <row r="485" spans="1:42" s="2" customFormat="1" ht="300" customHeight="1" x14ac:dyDescent="0.2">
      <c r="A485" s="50">
        <v>388</v>
      </c>
      <c r="B485" s="147">
        <v>484</v>
      </c>
      <c r="C485" s="61"/>
      <c r="D485" s="80" t="s">
        <v>1695</v>
      </c>
      <c r="E485" s="64" t="s">
        <v>16</v>
      </c>
      <c r="F485" s="66" t="s">
        <v>1297</v>
      </c>
      <c r="G485" s="66" t="s">
        <v>93</v>
      </c>
      <c r="H485" s="86" t="s">
        <v>1295</v>
      </c>
      <c r="I485" s="86" t="s">
        <v>719</v>
      </c>
      <c r="J485" s="61" t="s">
        <v>785</v>
      </c>
      <c r="K485" s="61">
        <v>4</v>
      </c>
      <c r="L485" s="87">
        <v>43040</v>
      </c>
      <c r="M485" s="87">
        <v>43403</v>
      </c>
      <c r="N485" s="88">
        <f t="shared" si="141"/>
        <v>51.857142857142854</v>
      </c>
      <c r="O485" s="50" t="s">
        <v>1307</v>
      </c>
      <c r="P485" s="56">
        <v>4</v>
      </c>
      <c r="Q485" s="50"/>
      <c r="R485" s="59">
        <f t="shared" si="130"/>
        <v>100</v>
      </c>
      <c r="S485" s="60">
        <f t="shared" si="131"/>
        <v>51.857142857142854</v>
      </c>
      <c r="T485" s="60">
        <f t="shared" si="132"/>
        <v>51.857142857142854</v>
      </c>
      <c r="U485" s="60">
        <f t="shared" si="133"/>
        <v>51.857142857142854</v>
      </c>
      <c r="V485" s="61"/>
      <c r="W485" s="62" t="str">
        <f t="shared" si="134"/>
        <v>CUMPLIDO</v>
      </c>
      <c r="X485" s="62" t="str">
        <f t="shared" si="135"/>
        <v>VENCIDO</v>
      </c>
      <c r="Y485" s="63" t="s">
        <v>367</v>
      </c>
      <c r="Z485" s="63" t="s">
        <v>241</v>
      </c>
      <c r="AA485" s="113">
        <f t="shared" si="136"/>
        <v>1</v>
      </c>
      <c r="AB485" s="63" t="str">
        <f t="shared" si="142"/>
        <v>H127R14 - 1</v>
      </c>
      <c r="AC485" s="37">
        <f t="shared" si="137"/>
        <v>5</v>
      </c>
      <c r="AD485" s="37">
        <f t="shared" si="138"/>
        <v>1</v>
      </c>
      <c r="AE485" s="37" t="str">
        <f t="shared" si="139"/>
        <v>H127R14.</v>
      </c>
      <c r="AF485" s="37" t="str">
        <f t="shared" si="140"/>
        <v>H127R14</v>
      </c>
      <c r="AG485" s="45"/>
      <c r="AH485" s="45"/>
      <c r="AI485" s="45"/>
      <c r="AJ485" s="12"/>
      <c r="AK485" s="12"/>
      <c r="AL485" s="12"/>
      <c r="AM485" s="12"/>
      <c r="AN485" s="12"/>
      <c r="AO485" s="12"/>
      <c r="AP485" s="12"/>
    </row>
    <row r="486" spans="1:42" s="2" customFormat="1" ht="300" customHeight="1" x14ac:dyDescent="0.2">
      <c r="A486" s="50"/>
      <c r="B486" s="147">
        <v>485</v>
      </c>
      <c r="C486" s="61"/>
      <c r="D486" s="80"/>
      <c r="E486" s="64" t="s">
        <v>16</v>
      </c>
      <c r="F486" s="66" t="s">
        <v>1298</v>
      </c>
      <c r="G486" s="66" t="s">
        <v>93</v>
      </c>
      <c r="H486" s="86" t="s">
        <v>1296</v>
      </c>
      <c r="I486" s="86" t="s">
        <v>883</v>
      </c>
      <c r="J486" s="61" t="s">
        <v>355</v>
      </c>
      <c r="K486" s="61">
        <v>2</v>
      </c>
      <c r="L486" s="87">
        <v>43040</v>
      </c>
      <c r="M486" s="87">
        <v>43434</v>
      </c>
      <c r="N486" s="88">
        <f t="shared" si="141"/>
        <v>56.285714285714285</v>
      </c>
      <c r="O486" s="50" t="s">
        <v>843</v>
      </c>
      <c r="P486" s="56">
        <v>0.25</v>
      </c>
      <c r="Q486" s="50"/>
      <c r="R486" s="59">
        <f t="shared" si="130"/>
        <v>12.5</v>
      </c>
      <c r="S486" s="60">
        <f t="shared" si="131"/>
        <v>7.0357142857142856</v>
      </c>
      <c r="T486" s="60">
        <f t="shared" si="132"/>
        <v>7.0357142857142856</v>
      </c>
      <c r="U486" s="60">
        <f t="shared" si="133"/>
        <v>56.285714285714285</v>
      </c>
      <c r="V486" s="61"/>
      <c r="W486" s="62" t="str">
        <f t="shared" si="134"/>
        <v>VENCIDO</v>
      </c>
      <c r="X486" s="62" t="str">
        <f t="shared" si="135"/>
        <v/>
      </c>
      <c r="Y486" s="63" t="s">
        <v>367</v>
      </c>
      <c r="Z486" s="63" t="s">
        <v>241</v>
      </c>
      <c r="AA486" s="113">
        <f t="shared" si="136"/>
        <v>2</v>
      </c>
      <c r="AB486" s="63" t="str">
        <f t="shared" si="142"/>
        <v>H127R14 - 2</v>
      </c>
      <c r="AC486" s="37">
        <f t="shared" si="137"/>
        <v>1</v>
      </c>
      <c r="AD486" s="37">
        <f t="shared" si="138"/>
        <v>1</v>
      </c>
      <c r="AE486" s="37" t="str">
        <f t="shared" si="139"/>
        <v>H127R14.</v>
      </c>
      <c r="AF486" s="37" t="str">
        <f t="shared" si="140"/>
        <v>H127R14</v>
      </c>
      <c r="AG486" s="45"/>
      <c r="AH486" s="45"/>
      <c r="AI486" s="45"/>
      <c r="AJ486" s="12"/>
      <c r="AK486" s="12"/>
      <c r="AL486" s="12"/>
      <c r="AM486" s="12"/>
      <c r="AN486" s="12"/>
      <c r="AO486" s="12"/>
      <c r="AP486" s="12"/>
    </row>
    <row r="487" spans="1:42" s="2" customFormat="1" ht="300" customHeight="1" x14ac:dyDescent="0.2">
      <c r="A487" s="50">
        <v>389</v>
      </c>
      <c r="B487" s="147">
        <v>486</v>
      </c>
      <c r="C487" s="61"/>
      <c r="D487" s="80" t="s">
        <v>1695</v>
      </c>
      <c r="E487" s="64" t="s">
        <v>29</v>
      </c>
      <c r="F487" s="66" t="s">
        <v>1743</v>
      </c>
      <c r="G487" s="66" t="s">
        <v>94</v>
      </c>
      <c r="H487" s="86" t="s">
        <v>1240</v>
      </c>
      <c r="I487" s="86" t="s">
        <v>1241</v>
      </c>
      <c r="J487" s="61" t="s">
        <v>1242</v>
      </c>
      <c r="K487" s="61">
        <v>3</v>
      </c>
      <c r="L487" s="87">
        <v>43040</v>
      </c>
      <c r="M487" s="87">
        <v>43342</v>
      </c>
      <c r="N487" s="88">
        <f t="shared" si="141"/>
        <v>43.142857142857146</v>
      </c>
      <c r="O487" s="50" t="s">
        <v>1165</v>
      </c>
      <c r="P487" s="56">
        <v>0</v>
      </c>
      <c r="Q487" s="50"/>
      <c r="R487" s="59">
        <f t="shared" si="130"/>
        <v>0</v>
      </c>
      <c r="S487" s="60">
        <f t="shared" si="131"/>
        <v>0</v>
      </c>
      <c r="T487" s="60">
        <f t="shared" si="132"/>
        <v>0</v>
      </c>
      <c r="U487" s="60">
        <f t="shared" si="133"/>
        <v>43.142857142857146</v>
      </c>
      <c r="V487" s="61"/>
      <c r="W487" s="62" t="str">
        <f t="shared" si="134"/>
        <v>VENCIDO</v>
      </c>
      <c r="X487" s="62" t="str">
        <f t="shared" si="135"/>
        <v>VENCIDO</v>
      </c>
      <c r="Y487" s="63" t="s">
        <v>367</v>
      </c>
      <c r="Z487" s="63" t="s">
        <v>242</v>
      </c>
      <c r="AA487" s="113">
        <f t="shared" si="136"/>
        <v>1</v>
      </c>
      <c r="AB487" s="63" t="str">
        <f t="shared" si="142"/>
        <v>H130R14 - 1</v>
      </c>
      <c r="AC487" s="37">
        <f t="shared" si="137"/>
        <v>1</v>
      </c>
      <c r="AD487" s="37">
        <f t="shared" si="138"/>
        <v>1</v>
      </c>
      <c r="AE487" s="37" t="str">
        <f t="shared" si="139"/>
        <v>H130R14.</v>
      </c>
      <c r="AF487" s="37" t="str">
        <f t="shared" si="140"/>
        <v>H130R14</v>
      </c>
      <c r="AG487" s="45"/>
      <c r="AH487" s="45"/>
      <c r="AI487" s="45"/>
      <c r="AJ487" s="12"/>
      <c r="AK487" s="12"/>
      <c r="AL487" s="12"/>
      <c r="AM487" s="12"/>
      <c r="AN487" s="12"/>
      <c r="AO487" s="12"/>
      <c r="AP487" s="12"/>
    </row>
    <row r="488" spans="1:42" s="2" customFormat="1" ht="300" customHeight="1" x14ac:dyDescent="0.2">
      <c r="A488" s="50">
        <v>390</v>
      </c>
      <c r="B488" s="147">
        <v>487</v>
      </c>
      <c r="C488" s="61"/>
      <c r="D488" s="80" t="s">
        <v>1695</v>
      </c>
      <c r="E488" s="64" t="s">
        <v>16</v>
      </c>
      <c r="F488" s="66" t="s">
        <v>884</v>
      </c>
      <c r="G488" s="66" t="s">
        <v>732</v>
      </c>
      <c r="H488" s="86" t="s">
        <v>1299</v>
      </c>
      <c r="I488" s="86" t="s">
        <v>731</v>
      </c>
      <c r="J488" s="61" t="s">
        <v>727</v>
      </c>
      <c r="K488" s="61">
        <v>3</v>
      </c>
      <c r="L488" s="87">
        <v>43040</v>
      </c>
      <c r="M488" s="87">
        <v>43403</v>
      </c>
      <c r="N488" s="88">
        <f t="shared" si="141"/>
        <v>51.857142857142854</v>
      </c>
      <c r="O488" s="50" t="s">
        <v>710</v>
      </c>
      <c r="P488" s="56">
        <v>1</v>
      </c>
      <c r="Q488" s="50"/>
      <c r="R488" s="59">
        <f t="shared" si="130"/>
        <v>33.333333333333329</v>
      </c>
      <c r="S488" s="60">
        <f t="shared" si="131"/>
        <v>17.285714285714281</v>
      </c>
      <c r="T488" s="60">
        <f t="shared" si="132"/>
        <v>17.285714285714281</v>
      </c>
      <c r="U488" s="60">
        <f t="shared" si="133"/>
        <v>51.857142857142854</v>
      </c>
      <c r="V488" s="61"/>
      <c r="W488" s="62" t="str">
        <f t="shared" si="134"/>
        <v>VENCIDO</v>
      </c>
      <c r="X488" s="62" t="str">
        <f t="shared" si="135"/>
        <v>VENCIDO</v>
      </c>
      <c r="Y488" s="63" t="s">
        <v>367</v>
      </c>
      <c r="Z488" s="63" t="s">
        <v>243</v>
      </c>
      <c r="AA488" s="113">
        <f t="shared" si="136"/>
        <v>1</v>
      </c>
      <c r="AB488" s="63" t="str">
        <f t="shared" si="142"/>
        <v>H131R14 - 1</v>
      </c>
      <c r="AC488" s="37">
        <f t="shared" si="137"/>
        <v>1</v>
      </c>
      <c r="AD488" s="37">
        <f t="shared" si="138"/>
        <v>1</v>
      </c>
      <c r="AE488" s="37" t="str">
        <f t="shared" si="139"/>
        <v>H131R14.</v>
      </c>
      <c r="AF488" s="37" t="str">
        <f t="shared" si="140"/>
        <v>H131R14</v>
      </c>
      <c r="AG488" s="45"/>
      <c r="AH488" s="45"/>
      <c r="AI488" s="45"/>
      <c r="AJ488" s="12"/>
      <c r="AK488" s="12"/>
      <c r="AL488" s="12"/>
      <c r="AM488" s="12"/>
      <c r="AN488" s="12"/>
      <c r="AO488" s="12"/>
      <c r="AP488" s="12"/>
    </row>
    <row r="489" spans="1:42" s="2" customFormat="1" ht="300" customHeight="1" x14ac:dyDescent="0.2">
      <c r="A489" s="50"/>
      <c r="B489" s="147">
        <v>488</v>
      </c>
      <c r="C489" s="61"/>
      <c r="D489" s="80"/>
      <c r="E489" s="64" t="s">
        <v>16</v>
      </c>
      <c r="F489" s="66" t="s">
        <v>885</v>
      </c>
      <c r="G489" s="66" t="s">
        <v>732</v>
      </c>
      <c r="H489" s="86" t="s">
        <v>1300</v>
      </c>
      <c r="I489" s="86" t="s">
        <v>886</v>
      </c>
      <c r="J489" s="61" t="s">
        <v>887</v>
      </c>
      <c r="K489" s="61">
        <v>3</v>
      </c>
      <c r="L489" s="87">
        <v>43069</v>
      </c>
      <c r="M489" s="87">
        <v>43403</v>
      </c>
      <c r="N489" s="88">
        <f t="shared" si="141"/>
        <v>47.714285714285715</v>
      </c>
      <c r="O489" s="50" t="s">
        <v>843</v>
      </c>
      <c r="P489" s="56">
        <v>1.5</v>
      </c>
      <c r="Q489" s="50"/>
      <c r="R489" s="59">
        <f t="shared" si="130"/>
        <v>50</v>
      </c>
      <c r="S489" s="60">
        <f t="shared" si="131"/>
        <v>23.857142857142858</v>
      </c>
      <c r="T489" s="60">
        <f t="shared" si="132"/>
        <v>23.857142857142858</v>
      </c>
      <c r="U489" s="60">
        <f t="shared" si="133"/>
        <v>47.714285714285715</v>
      </c>
      <c r="V489" s="61"/>
      <c r="W489" s="62" t="str">
        <f t="shared" si="134"/>
        <v>VENCIDO</v>
      </c>
      <c r="X489" s="62" t="str">
        <f t="shared" si="135"/>
        <v/>
      </c>
      <c r="Y489" s="63" t="s">
        <v>367</v>
      </c>
      <c r="Z489" s="63" t="s">
        <v>243</v>
      </c>
      <c r="AA489" s="113">
        <f t="shared" si="136"/>
        <v>2</v>
      </c>
      <c r="AB489" s="63" t="str">
        <f t="shared" si="142"/>
        <v>H131R14 - 2</v>
      </c>
      <c r="AC489" s="37">
        <f t="shared" si="137"/>
        <v>1</v>
      </c>
      <c r="AD489" s="37">
        <f t="shared" si="138"/>
        <v>1</v>
      </c>
      <c r="AE489" s="37" t="str">
        <f t="shared" si="139"/>
        <v>H131R14.</v>
      </c>
      <c r="AF489" s="37" t="str">
        <f t="shared" si="140"/>
        <v>H131R14</v>
      </c>
      <c r="AG489" s="45"/>
      <c r="AH489" s="45"/>
      <c r="AI489" s="45"/>
      <c r="AJ489" s="12"/>
      <c r="AK489" s="12"/>
      <c r="AL489" s="12"/>
      <c r="AM489" s="12"/>
      <c r="AN489" s="12"/>
      <c r="AO489" s="12"/>
      <c r="AP489" s="12"/>
    </row>
    <row r="490" spans="1:42" s="2" customFormat="1" ht="300" customHeight="1" x14ac:dyDescent="0.2">
      <c r="A490" s="50">
        <v>391</v>
      </c>
      <c r="B490" s="147">
        <v>489</v>
      </c>
      <c r="C490" s="61"/>
      <c r="D490" s="80" t="s">
        <v>1695</v>
      </c>
      <c r="E490" s="64" t="s">
        <v>23</v>
      </c>
      <c r="F490" s="66" t="s">
        <v>1954</v>
      </c>
      <c r="G490" s="66" t="s">
        <v>95</v>
      </c>
      <c r="H490" s="73" t="s">
        <v>592</v>
      </c>
      <c r="I490" s="73" t="s">
        <v>593</v>
      </c>
      <c r="J490" s="99" t="s">
        <v>46</v>
      </c>
      <c r="K490" s="99">
        <v>3</v>
      </c>
      <c r="L490" s="81">
        <v>43040</v>
      </c>
      <c r="M490" s="81">
        <v>43342</v>
      </c>
      <c r="N490" s="88">
        <f t="shared" si="141"/>
        <v>43.142857142857146</v>
      </c>
      <c r="O490" s="50" t="s">
        <v>13</v>
      </c>
      <c r="P490" s="56">
        <v>0.89</v>
      </c>
      <c r="Q490" s="50"/>
      <c r="R490" s="59">
        <f t="shared" si="130"/>
        <v>29.666666666666668</v>
      </c>
      <c r="S490" s="60">
        <f t="shared" si="131"/>
        <v>12.799047619047622</v>
      </c>
      <c r="T490" s="60">
        <f t="shared" si="132"/>
        <v>12.799047619047622</v>
      </c>
      <c r="U490" s="60">
        <f t="shared" si="133"/>
        <v>43.142857142857146</v>
      </c>
      <c r="V490" s="61"/>
      <c r="W490" s="62" t="str">
        <f t="shared" si="134"/>
        <v>VENCIDO</v>
      </c>
      <c r="X490" s="62" t="str">
        <f t="shared" si="135"/>
        <v>VENCIDO</v>
      </c>
      <c r="Y490" s="63" t="s">
        <v>367</v>
      </c>
      <c r="Z490" s="63" t="s">
        <v>244</v>
      </c>
      <c r="AA490" s="113">
        <f t="shared" si="136"/>
        <v>1</v>
      </c>
      <c r="AB490" s="63" t="str">
        <f t="shared" si="142"/>
        <v>H132R14 - 1</v>
      </c>
      <c r="AC490" s="37">
        <f t="shared" si="137"/>
        <v>1</v>
      </c>
      <c r="AD490" s="37">
        <f t="shared" si="138"/>
        <v>1</v>
      </c>
      <c r="AE490" s="37" t="str">
        <f t="shared" si="139"/>
        <v>H132R14.</v>
      </c>
      <c r="AF490" s="37" t="str">
        <f t="shared" si="140"/>
        <v>H132R14</v>
      </c>
      <c r="AG490" s="45"/>
      <c r="AH490" s="45"/>
      <c r="AI490" s="45"/>
      <c r="AJ490" s="12"/>
      <c r="AK490" s="12"/>
      <c r="AL490" s="12"/>
      <c r="AM490" s="12"/>
      <c r="AN490" s="12"/>
      <c r="AO490" s="12"/>
      <c r="AP490" s="12"/>
    </row>
    <row r="491" spans="1:42" s="2" customFormat="1" ht="300" customHeight="1" x14ac:dyDescent="0.2">
      <c r="A491" s="50">
        <v>392</v>
      </c>
      <c r="B491" s="147">
        <v>490</v>
      </c>
      <c r="C491" s="61"/>
      <c r="D491" s="80" t="s">
        <v>1733</v>
      </c>
      <c r="E491" s="64" t="s">
        <v>23</v>
      </c>
      <c r="F491" s="66" t="s">
        <v>1744</v>
      </c>
      <c r="G491" s="66" t="s">
        <v>96</v>
      </c>
      <c r="H491" s="74" t="s">
        <v>594</v>
      </c>
      <c r="I491" s="73" t="s">
        <v>595</v>
      </c>
      <c r="J491" s="99" t="s">
        <v>5</v>
      </c>
      <c r="K491" s="99">
        <v>1</v>
      </c>
      <c r="L491" s="81">
        <v>43040</v>
      </c>
      <c r="M491" s="81">
        <v>43099</v>
      </c>
      <c r="N491" s="88">
        <f t="shared" si="141"/>
        <v>8.4285714285714288</v>
      </c>
      <c r="O491" s="50" t="s">
        <v>13</v>
      </c>
      <c r="P491" s="50">
        <v>1</v>
      </c>
      <c r="Q491" s="50"/>
      <c r="R491" s="59">
        <f t="shared" si="130"/>
        <v>100</v>
      </c>
      <c r="S491" s="60">
        <f t="shared" si="131"/>
        <v>8.4285714285714288</v>
      </c>
      <c r="T491" s="60">
        <f t="shared" si="132"/>
        <v>8.4285714285714288</v>
      </c>
      <c r="U491" s="60">
        <f t="shared" si="133"/>
        <v>8.4285714285714288</v>
      </c>
      <c r="V491" s="61"/>
      <c r="W491" s="62" t="str">
        <f t="shared" si="134"/>
        <v>CUMPLIDO</v>
      </c>
      <c r="X491" s="62" t="str">
        <f t="shared" si="135"/>
        <v>CUMPLIDO</v>
      </c>
      <c r="Y491" s="63" t="s">
        <v>367</v>
      </c>
      <c r="Z491" s="63" t="s">
        <v>245</v>
      </c>
      <c r="AA491" s="113">
        <f t="shared" si="136"/>
        <v>1</v>
      </c>
      <c r="AB491" s="63" t="str">
        <f t="shared" si="142"/>
        <v>H134R14 - 1</v>
      </c>
      <c r="AC491" s="37">
        <f t="shared" si="137"/>
        <v>5</v>
      </c>
      <c r="AD491" s="37">
        <f t="shared" si="138"/>
        <v>5</v>
      </c>
      <c r="AE491" s="37" t="str">
        <f t="shared" si="139"/>
        <v>H134R14.</v>
      </c>
      <c r="AF491" s="37" t="str">
        <f t="shared" si="140"/>
        <v>H134R14</v>
      </c>
      <c r="AG491" s="45"/>
      <c r="AH491" s="45"/>
      <c r="AI491" s="45"/>
      <c r="AJ491" s="12"/>
      <c r="AK491" s="12"/>
      <c r="AL491" s="12"/>
      <c r="AM491" s="12"/>
      <c r="AN491" s="12"/>
      <c r="AO491" s="12"/>
      <c r="AP491" s="12"/>
    </row>
    <row r="492" spans="1:42" s="2" customFormat="1" ht="300" customHeight="1" x14ac:dyDescent="0.2">
      <c r="A492" s="50">
        <v>393</v>
      </c>
      <c r="B492" s="147">
        <v>491</v>
      </c>
      <c r="C492" s="61"/>
      <c r="D492" s="80" t="s">
        <v>1740</v>
      </c>
      <c r="E492" s="64" t="s">
        <v>23</v>
      </c>
      <c r="F492" s="66" t="s">
        <v>1745</v>
      </c>
      <c r="G492" s="66" t="s">
        <v>599</v>
      </c>
      <c r="H492" s="74" t="s">
        <v>1175</v>
      </c>
      <c r="I492" s="73" t="s">
        <v>1174</v>
      </c>
      <c r="J492" s="99" t="s">
        <v>1066</v>
      </c>
      <c r="K492" s="99">
        <v>1</v>
      </c>
      <c r="L492" s="81">
        <v>43040</v>
      </c>
      <c r="M492" s="81">
        <v>43342</v>
      </c>
      <c r="N492" s="88">
        <f t="shared" si="141"/>
        <v>43.142857142857146</v>
      </c>
      <c r="O492" s="50" t="s">
        <v>13</v>
      </c>
      <c r="P492" s="56">
        <v>0</v>
      </c>
      <c r="Q492" s="50"/>
      <c r="R492" s="59">
        <f t="shared" si="130"/>
        <v>0</v>
      </c>
      <c r="S492" s="60">
        <f t="shared" si="131"/>
        <v>0</v>
      </c>
      <c r="T492" s="60">
        <f t="shared" si="132"/>
        <v>0</v>
      </c>
      <c r="U492" s="60">
        <f t="shared" si="133"/>
        <v>43.142857142857146</v>
      </c>
      <c r="V492" s="61"/>
      <c r="W492" s="62" t="str">
        <f t="shared" si="134"/>
        <v>VENCIDO</v>
      </c>
      <c r="X492" s="62" t="str">
        <f t="shared" si="135"/>
        <v>VENCIDO</v>
      </c>
      <c r="Y492" s="63" t="s">
        <v>367</v>
      </c>
      <c r="Z492" s="63" t="s">
        <v>246</v>
      </c>
      <c r="AA492" s="113">
        <f t="shared" si="136"/>
        <v>1</v>
      </c>
      <c r="AB492" s="63" t="str">
        <f t="shared" si="142"/>
        <v>H135R14 - 1</v>
      </c>
      <c r="AC492" s="37">
        <f t="shared" si="137"/>
        <v>1</v>
      </c>
      <c r="AD492" s="37">
        <f t="shared" si="138"/>
        <v>1</v>
      </c>
      <c r="AE492" s="37" t="str">
        <f t="shared" si="139"/>
        <v>H135R14.</v>
      </c>
      <c r="AF492" s="37" t="str">
        <f t="shared" si="140"/>
        <v>H135R14</v>
      </c>
      <c r="AG492" s="45"/>
      <c r="AH492" s="45"/>
      <c r="AI492" s="45"/>
      <c r="AJ492" s="12"/>
      <c r="AK492" s="12"/>
      <c r="AL492" s="12"/>
      <c r="AM492" s="12"/>
      <c r="AN492" s="12"/>
      <c r="AO492" s="12"/>
      <c r="AP492" s="12"/>
    </row>
    <row r="493" spans="1:42" s="2" customFormat="1" ht="300" customHeight="1" x14ac:dyDescent="0.2">
      <c r="A493" s="50"/>
      <c r="B493" s="147">
        <v>492</v>
      </c>
      <c r="C493" s="61"/>
      <c r="D493" s="80"/>
      <c r="E493" s="64" t="s">
        <v>23</v>
      </c>
      <c r="F493" s="66" t="s">
        <v>1683</v>
      </c>
      <c r="G493" s="66" t="s">
        <v>599</v>
      </c>
      <c r="H493" s="73" t="s">
        <v>1176</v>
      </c>
      <c r="I493" s="73" t="s">
        <v>586</v>
      </c>
      <c r="J493" s="99" t="s">
        <v>46</v>
      </c>
      <c r="K493" s="99">
        <v>3</v>
      </c>
      <c r="L493" s="81">
        <v>43040</v>
      </c>
      <c r="M493" s="81">
        <v>43342</v>
      </c>
      <c r="N493" s="88">
        <f t="shared" si="141"/>
        <v>43.142857142857146</v>
      </c>
      <c r="O493" s="99" t="s">
        <v>13</v>
      </c>
      <c r="P493" s="79">
        <v>1.79</v>
      </c>
      <c r="Q493" s="50"/>
      <c r="R493" s="59">
        <f t="shared" si="130"/>
        <v>59.666666666666671</v>
      </c>
      <c r="S493" s="60">
        <f t="shared" si="131"/>
        <v>25.741904761904767</v>
      </c>
      <c r="T493" s="60">
        <f t="shared" si="132"/>
        <v>25.741904761904767</v>
      </c>
      <c r="U493" s="60">
        <f t="shared" si="133"/>
        <v>43.142857142857146</v>
      </c>
      <c r="V493" s="61"/>
      <c r="W493" s="62" t="str">
        <f t="shared" si="134"/>
        <v>VENCIDO</v>
      </c>
      <c r="X493" s="62" t="str">
        <f t="shared" si="135"/>
        <v/>
      </c>
      <c r="Y493" s="63" t="s">
        <v>367</v>
      </c>
      <c r="Z493" s="63" t="s">
        <v>246</v>
      </c>
      <c r="AA493" s="113">
        <f t="shared" si="136"/>
        <v>2</v>
      </c>
      <c r="AB493" s="63" t="str">
        <f t="shared" si="142"/>
        <v>H135R14 - 2</v>
      </c>
      <c r="AC493" s="37">
        <f t="shared" si="137"/>
        <v>1</v>
      </c>
      <c r="AD493" s="37">
        <f t="shared" si="138"/>
        <v>1</v>
      </c>
      <c r="AE493" s="37" t="str">
        <f t="shared" si="139"/>
        <v>H135R14.</v>
      </c>
      <c r="AF493" s="37" t="str">
        <f t="shared" si="140"/>
        <v>H135R14</v>
      </c>
      <c r="AG493" s="45"/>
      <c r="AH493" s="45"/>
      <c r="AI493" s="45"/>
      <c r="AJ493" s="12"/>
      <c r="AK493" s="12"/>
      <c r="AL493" s="12"/>
      <c r="AM493" s="12"/>
      <c r="AN493" s="12"/>
      <c r="AO493" s="12"/>
      <c r="AP493" s="12"/>
    </row>
    <row r="494" spans="1:42" s="2" customFormat="1" ht="300" customHeight="1" x14ac:dyDescent="0.2">
      <c r="A494" s="50">
        <v>394</v>
      </c>
      <c r="B494" s="147">
        <v>493</v>
      </c>
      <c r="C494" s="61"/>
      <c r="D494" s="80" t="s">
        <v>1695</v>
      </c>
      <c r="E494" s="64" t="s">
        <v>36</v>
      </c>
      <c r="F494" s="66" t="s">
        <v>1955</v>
      </c>
      <c r="G494" s="66" t="s">
        <v>97</v>
      </c>
      <c r="H494" s="74" t="s">
        <v>596</v>
      </c>
      <c r="I494" s="73" t="s">
        <v>597</v>
      </c>
      <c r="J494" s="99" t="s">
        <v>46</v>
      </c>
      <c r="K494" s="99">
        <v>3</v>
      </c>
      <c r="L494" s="81">
        <v>43040</v>
      </c>
      <c r="M494" s="81">
        <v>43342</v>
      </c>
      <c r="N494" s="88">
        <f t="shared" si="141"/>
        <v>43.142857142857146</v>
      </c>
      <c r="O494" s="99" t="s">
        <v>13</v>
      </c>
      <c r="P494" s="56">
        <v>1.99</v>
      </c>
      <c r="Q494" s="50"/>
      <c r="R494" s="59">
        <f t="shared" si="130"/>
        <v>66.333333333333329</v>
      </c>
      <c r="S494" s="60">
        <f t="shared" si="131"/>
        <v>28.61809523809524</v>
      </c>
      <c r="T494" s="60">
        <f t="shared" si="132"/>
        <v>28.61809523809524</v>
      </c>
      <c r="U494" s="60">
        <f t="shared" si="133"/>
        <v>43.142857142857146</v>
      </c>
      <c r="V494" s="61"/>
      <c r="W494" s="62" t="str">
        <f t="shared" si="134"/>
        <v>VENCIDO</v>
      </c>
      <c r="X494" s="62" t="str">
        <f t="shared" si="135"/>
        <v>VENCIDO</v>
      </c>
      <c r="Y494" s="63" t="s">
        <v>367</v>
      </c>
      <c r="Z494" s="63" t="s">
        <v>247</v>
      </c>
      <c r="AA494" s="113">
        <f t="shared" si="136"/>
        <v>1</v>
      </c>
      <c r="AB494" s="63" t="str">
        <f t="shared" si="142"/>
        <v>H136R14 - 1</v>
      </c>
      <c r="AC494" s="37">
        <f t="shared" si="137"/>
        <v>1</v>
      </c>
      <c r="AD494" s="37">
        <f t="shared" si="138"/>
        <v>1</v>
      </c>
      <c r="AE494" s="37" t="str">
        <f t="shared" si="139"/>
        <v>H136R14.</v>
      </c>
      <c r="AF494" s="37" t="str">
        <f t="shared" si="140"/>
        <v>H136R14</v>
      </c>
      <c r="AG494" s="45"/>
      <c r="AH494" s="45"/>
      <c r="AI494" s="45"/>
      <c r="AJ494" s="12"/>
      <c r="AK494" s="12"/>
      <c r="AL494" s="12"/>
      <c r="AM494" s="12"/>
      <c r="AN494" s="12"/>
      <c r="AO494" s="12"/>
      <c r="AP494" s="12"/>
    </row>
    <row r="495" spans="1:42" s="2" customFormat="1" ht="300" customHeight="1" x14ac:dyDescent="0.2">
      <c r="A495" s="50">
        <v>395</v>
      </c>
      <c r="B495" s="147">
        <v>494</v>
      </c>
      <c r="C495" s="61"/>
      <c r="D495" s="80" t="s">
        <v>1694</v>
      </c>
      <c r="E495" s="64" t="s">
        <v>23</v>
      </c>
      <c r="F495" s="66" t="s">
        <v>1956</v>
      </c>
      <c r="G495" s="66" t="s">
        <v>98</v>
      </c>
      <c r="H495" s="73" t="s">
        <v>598</v>
      </c>
      <c r="I495" s="73" t="s">
        <v>586</v>
      </c>
      <c r="J495" s="99" t="s">
        <v>46</v>
      </c>
      <c r="K495" s="99">
        <v>3</v>
      </c>
      <c r="L495" s="81">
        <v>43040</v>
      </c>
      <c r="M495" s="81">
        <v>43342</v>
      </c>
      <c r="N495" s="88">
        <f t="shared" si="141"/>
        <v>43.142857142857146</v>
      </c>
      <c r="O495" s="99" t="s">
        <v>13</v>
      </c>
      <c r="P495" s="79">
        <v>1.79</v>
      </c>
      <c r="Q495" s="50"/>
      <c r="R495" s="59">
        <f t="shared" si="130"/>
        <v>59.666666666666671</v>
      </c>
      <c r="S495" s="60">
        <f t="shared" si="131"/>
        <v>25.741904761904767</v>
      </c>
      <c r="T495" s="60">
        <f t="shared" si="132"/>
        <v>25.741904761904767</v>
      </c>
      <c r="U495" s="60">
        <f t="shared" si="133"/>
        <v>43.142857142857146</v>
      </c>
      <c r="V495" s="61"/>
      <c r="W495" s="62" t="str">
        <f t="shared" si="134"/>
        <v>VENCIDO</v>
      </c>
      <c r="X495" s="62" t="str">
        <f t="shared" si="135"/>
        <v>VENCIDO</v>
      </c>
      <c r="Y495" s="63" t="s">
        <v>367</v>
      </c>
      <c r="Z495" s="63" t="s">
        <v>248</v>
      </c>
      <c r="AA495" s="113">
        <f t="shared" si="136"/>
        <v>1</v>
      </c>
      <c r="AB495" s="63" t="str">
        <f t="shared" si="142"/>
        <v>H137R14 - 1</v>
      </c>
      <c r="AC495" s="37">
        <f t="shared" si="137"/>
        <v>1</v>
      </c>
      <c r="AD495" s="37">
        <f t="shared" si="138"/>
        <v>1</v>
      </c>
      <c r="AE495" s="37" t="str">
        <f t="shared" si="139"/>
        <v>H137R14.</v>
      </c>
      <c r="AF495" s="37" t="str">
        <f t="shared" si="140"/>
        <v>H137R14</v>
      </c>
      <c r="AG495" s="45"/>
      <c r="AH495" s="45"/>
      <c r="AI495" s="45"/>
      <c r="AJ495" s="12"/>
      <c r="AK495" s="12"/>
      <c r="AL495" s="12"/>
      <c r="AM495" s="12"/>
      <c r="AN495" s="12"/>
      <c r="AO495" s="12"/>
      <c r="AP495" s="12"/>
    </row>
    <row r="496" spans="1:42" s="2" customFormat="1" ht="300" customHeight="1" x14ac:dyDescent="0.2">
      <c r="A496" s="50">
        <v>396</v>
      </c>
      <c r="B496" s="147">
        <v>495</v>
      </c>
      <c r="C496" s="61"/>
      <c r="D496" s="95" t="s">
        <v>1694</v>
      </c>
      <c r="E496" s="64" t="s">
        <v>99</v>
      </c>
      <c r="F496" s="66" t="s">
        <v>1301</v>
      </c>
      <c r="G496" s="66" t="s">
        <v>1316</v>
      </c>
      <c r="H496" s="86" t="s">
        <v>1350</v>
      </c>
      <c r="I496" s="86" t="s">
        <v>1351</v>
      </c>
      <c r="J496" s="61" t="s">
        <v>766</v>
      </c>
      <c r="K496" s="61">
        <v>2</v>
      </c>
      <c r="L496" s="87">
        <v>43040</v>
      </c>
      <c r="M496" s="87">
        <v>43311</v>
      </c>
      <c r="N496" s="88">
        <f t="shared" si="141"/>
        <v>38.714285714285715</v>
      </c>
      <c r="O496" s="61" t="s">
        <v>1285</v>
      </c>
      <c r="P496" s="56">
        <v>2</v>
      </c>
      <c r="Q496" s="61" t="s">
        <v>1748</v>
      </c>
      <c r="R496" s="59">
        <f t="shared" si="130"/>
        <v>100</v>
      </c>
      <c r="S496" s="60">
        <f t="shared" si="131"/>
        <v>38.714285714285715</v>
      </c>
      <c r="T496" s="60">
        <f t="shared" si="132"/>
        <v>38.714285714285715</v>
      </c>
      <c r="U496" s="60">
        <f t="shared" si="133"/>
        <v>38.714285714285715</v>
      </c>
      <c r="V496" s="61"/>
      <c r="W496" s="62" t="str">
        <f t="shared" si="134"/>
        <v>CUMPLIDO</v>
      </c>
      <c r="X496" s="62" t="str">
        <f t="shared" si="135"/>
        <v>CUMPLIDO</v>
      </c>
      <c r="Y496" s="63" t="s">
        <v>367</v>
      </c>
      <c r="Z496" s="63" t="s">
        <v>249</v>
      </c>
      <c r="AA496" s="113">
        <f t="shared" si="136"/>
        <v>1</v>
      </c>
      <c r="AB496" s="63" t="str">
        <f t="shared" si="142"/>
        <v>H138R14 - 1</v>
      </c>
      <c r="AC496" s="37">
        <f t="shared" si="137"/>
        <v>5</v>
      </c>
      <c r="AD496" s="37">
        <f t="shared" si="138"/>
        <v>5</v>
      </c>
      <c r="AE496" s="37" t="str">
        <f t="shared" si="139"/>
        <v>H138R14.</v>
      </c>
      <c r="AF496" s="37" t="str">
        <f t="shared" si="140"/>
        <v>H138R14</v>
      </c>
      <c r="AG496" s="46"/>
      <c r="AH496" s="46"/>
      <c r="AI496" s="46"/>
    </row>
    <row r="497" spans="1:42" s="2" customFormat="1" ht="300" customHeight="1" x14ac:dyDescent="0.2">
      <c r="A497" s="50">
        <v>397</v>
      </c>
      <c r="B497" s="147">
        <v>496</v>
      </c>
      <c r="C497" s="61"/>
      <c r="D497" s="80" t="s">
        <v>1694</v>
      </c>
      <c r="E497" s="64" t="s">
        <v>23</v>
      </c>
      <c r="F497" s="66" t="s">
        <v>1302</v>
      </c>
      <c r="G497" s="66" t="s">
        <v>101</v>
      </c>
      <c r="H497" s="86" t="s">
        <v>922</v>
      </c>
      <c r="I497" s="86" t="s">
        <v>923</v>
      </c>
      <c r="J497" s="61" t="s">
        <v>924</v>
      </c>
      <c r="K497" s="61">
        <v>3</v>
      </c>
      <c r="L497" s="87">
        <v>43040</v>
      </c>
      <c r="M497" s="87">
        <v>43403</v>
      </c>
      <c r="N497" s="88">
        <f t="shared" si="141"/>
        <v>51.857142857142854</v>
      </c>
      <c r="O497" s="50" t="s">
        <v>843</v>
      </c>
      <c r="P497" s="56">
        <v>0.45</v>
      </c>
      <c r="Q497" s="50"/>
      <c r="R497" s="59">
        <f t="shared" si="130"/>
        <v>15</v>
      </c>
      <c r="S497" s="60">
        <f t="shared" si="131"/>
        <v>7.7785714285714276</v>
      </c>
      <c r="T497" s="60">
        <f t="shared" si="132"/>
        <v>7.7785714285714276</v>
      </c>
      <c r="U497" s="60">
        <f t="shared" si="133"/>
        <v>51.857142857142854</v>
      </c>
      <c r="V497" s="61"/>
      <c r="W497" s="62" t="str">
        <f t="shared" si="134"/>
        <v>VENCIDO</v>
      </c>
      <c r="X497" s="62" t="str">
        <f t="shared" si="135"/>
        <v>VENCIDO</v>
      </c>
      <c r="Y497" s="63" t="s">
        <v>367</v>
      </c>
      <c r="Z497" s="63" t="s">
        <v>250</v>
      </c>
      <c r="AA497" s="113">
        <f t="shared" si="136"/>
        <v>1</v>
      </c>
      <c r="AB497" s="63" t="str">
        <f t="shared" si="142"/>
        <v>H140R14 - 1</v>
      </c>
      <c r="AC497" s="37">
        <f t="shared" si="137"/>
        <v>1</v>
      </c>
      <c r="AD497" s="37">
        <f t="shared" si="138"/>
        <v>1</v>
      </c>
      <c r="AE497" s="37" t="str">
        <f t="shared" si="139"/>
        <v>H140R14.</v>
      </c>
      <c r="AF497" s="37" t="str">
        <f t="shared" si="140"/>
        <v>H140R14</v>
      </c>
      <c r="AG497" s="45"/>
      <c r="AH497" s="45"/>
      <c r="AI497" s="45"/>
      <c r="AJ497" s="12"/>
      <c r="AK497" s="12"/>
      <c r="AL497" s="12"/>
      <c r="AM497" s="12"/>
      <c r="AN497" s="12"/>
      <c r="AO497" s="12"/>
      <c r="AP497" s="12"/>
    </row>
    <row r="498" spans="1:42" s="2" customFormat="1" ht="300" customHeight="1" x14ac:dyDescent="0.2">
      <c r="A498" s="50">
        <v>398</v>
      </c>
      <c r="B498" s="147">
        <v>497</v>
      </c>
      <c r="C498" s="61"/>
      <c r="D498" s="80" t="s">
        <v>1694</v>
      </c>
      <c r="E498" s="64" t="s">
        <v>102</v>
      </c>
      <c r="F498" s="66" t="s">
        <v>1957</v>
      </c>
      <c r="G498" s="66" t="s">
        <v>103</v>
      </c>
      <c r="H498" s="86" t="s">
        <v>1388</v>
      </c>
      <c r="I498" s="86" t="s">
        <v>1389</v>
      </c>
      <c r="J498" s="61" t="s">
        <v>679</v>
      </c>
      <c r="K498" s="61">
        <v>3</v>
      </c>
      <c r="L498" s="87">
        <v>43040</v>
      </c>
      <c r="M498" s="87">
        <v>43403</v>
      </c>
      <c r="N498" s="88">
        <f t="shared" si="141"/>
        <v>51.857142857142854</v>
      </c>
      <c r="O498" s="50" t="s">
        <v>665</v>
      </c>
      <c r="P498" s="56">
        <v>2</v>
      </c>
      <c r="Q498" s="50"/>
      <c r="R498" s="59">
        <f t="shared" si="130"/>
        <v>66.666666666666657</v>
      </c>
      <c r="S498" s="60">
        <f t="shared" si="131"/>
        <v>34.571428571428562</v>
      </c>
      <c r="T498" s="60">
        <f t="shared" si="132"/>
        <v>34.571428571428562</v>
      </c>
      <c r="U498" s="60">
        <f t="shared" si="133"/>
        <v>51.857142857142854</v>
      </c>
      <c r="V498" s="61"/>
      <c r="W498" s="62" t="str">
        <f t="shared" si="134"/>
        <v>VENCIDO</v>
      </c>
      <c r="X498" s="62" t="str">
        <f t="shared" si="135"/>
        <v>VENCIDO</v>
      </c>
      <c r="Y498" s="63" t="s">
        <v>367</v>
      </c>
      <c r="Z498" s="63" t="s">
        <v>251</v>
      </c>
      <c r="AA498" s="113">
        <f t="shared" si="136"/>
        <v>1</v>
      </c>
      <c r="AB498" s="63" t="str">
        <f t="shared" si="142"/>
        <v>H146R14 - 1</v>
      </c>
      <c r="AC498" s="37">
        <f t="shared" si="137"/>
        <v>1</v>
      </c>
      <c r="AD498" s="37">
        <f t="shared" si="138"/>
        <v>1</v>
      </c>
      <c r="AE498" s="37" t="str">
        <f t="shared" si="139"/>
        <v>H146R14.</v>
      </c>
      <c r="AF498" s="37" t="str">
        <f t="shared" si="140"/>
        <v>H146R14</v>
      </c>
      <c r="AG498" s="45"/>
      <c r="AH498" s="45"/>
      <c r="AI498" s="45"/>
      <c r="AJ498" s="12"/>
      <c r="AK498" s="12"/>
      <c r="AL498" s="12"/>
      <c r="AM498" s="12"/>
      <c r="AN498" s="12"/>
      <c r="AO498" s="12"/>
      <c r="AP498" s="12"/>
    </row>
    <row r="499" spans="1:42" s="2" customFormat="1" ht="300" customHeight="1" x14ac:dyDescent="0.2">
      <c r="A499" s="50">
        <v>399</v>
      </c>
      <c r="B499" s="147">
        <v>498</v>
      </c>
      <c r="C499" s="61"/>
      <c r="D499" s="80" t="s">
        <v>1694</v>
      </c>
      <c r="E499" s="64" t="s">
        <v>28</v>
      </c>
      <c r="F499" s="66" t="s">
        <v>1958</v>
      </c>
      <c r="G499" s="66" t="s">
        <v>104</v>
      </c>
      <c r="H499" s="74" t="s">
        <v>1167</v>
      </c>
      <c r="I499" s="74" t="s">
        <v>1167</v>
      </c>
      <c r="J499" s="76" t="s">
        <v>46</v>
      </c>
      <c r="K499" s="76">
        <v>3</v>
      </c>
      <c r="L499" s="81">
        <v>43040</v>
      </c>
      <c r="M499" s="81">
        <v>43342</v>
      </c>
      <c r="N499" s="88">
        <f t="shared" si="141"/>
        <v>43.142857142857146</v>
      </c>
      <c r="O499" s="50" t="s">
        <v>13</v>
      </c>
      <c r="P499" s="79">
        <v>3</v>
      </c>
      <c r="Q499" s="50"/>
      <c r="R499" s="59">
        <f t="shared" si="130"/>
        <v>100</v>
      </c>
      <c r="S499" s="60">
        <f t="shared" si="131"/>
        <v>43.142857142857146</v>
      </c>
      <c r="T499" s="60">
        <f t="shared" si="132"/>
        <v>43.142857142857146</v>
      </c>
      <c r="U499" s="60">
        <f t="shared" si="133"/>
        <v>43.142857142857146</v>
      </c>
      <c r="V499" s="61"/>
      <c r="W499" s="62" t="str">
        <f t="shared" si="134"/>
        <v>CUMPLIDO</v>
      </c>
      <c r="X499" s="62" t="str">
        <f t="shared" si="135"/>
        <v>CUMPLIDO</v>
      </c>
      <c r="Y499" s="63" t="s">
        <v>367</v>
      </c>
      <c r="Z499" s="63" t="s">
        <v>252</v>
      </c>
      <c r="AA499" s="113">
        <f t="shared" si="136"/>
        <v>1</v>
      </c>
      <c r="AB499" s="63" t="str">
        <f t="shared" si="142"/>
        <v>H149R14 - 1</v>
      </c>
      <c r="AC499" s="37">
        <f t="shared" si="137"/>
        <v>5</v>
      </c>
      <c r="AD499" s="37">
        <f t="shared" si="138"/>
        <v>5</v>
      </c>
      <c r="AE499" s="37" t="str">
        <f t="shared" si="139"/>
        <v>H149R14.</v>
      </c>
      <c r="AF499" s="37" t="str">
        <f t="shared" si="140"/>
        <v>H149R14</v>
      </c>
      <c r="AG499" s="45"/>
      <c r="AH499" s="45"/>
      <c r="AI499" s="45"/>
      <c r="AJ499" s="12"/>
      <c r="AK499" s="12"/>
      <c r="AL499" s="12"/>
      <c r="AM499" s="12"/>
      <c r="AN499" s="12"/>
      <c r="AO499" s="12"/>
      <c r="AP499" s="12"/>
    </row>
    <row r="500" spans="1:42" s="2" customFormat="1" ht="300" customHeight="1" x14ac:dyDescent="0.2">
      <c r="A500" s="50">
        <v>400</v>
      </c>
      <c r="B500" s="147">
        <v>499</v>
      </c>
      <c r="C500" s="61"/>
      <c r="D500" s="80" t="s">
        <v>1695</v>
      </c>
      <c r="E500" s="64" t="s">
        <v>20</v>
      </c>
      <c r="F500" s="66" t="s">
        <v>786</v>
      </c>
      <c r="G500" s="66" t="s">
        <v>787</v>
      </c>
      <c r="H500" s="74" t="s">
        <v>1171</v>
      </c>
      <c r="I500" s="74" t="s">
        <v>1171</v>
      </c>
      <c r="J500" s="76" t="s">
        <v>46</v>
      </c>
      <c r="K500" s="99">
        <v>3</v>
      </c>
      <c r="L500" s="81">
        <v>43040</v>
      </c>
      <c r="M500" s="81">
        <v>43342</v>
      </c>
      <c r="N500" s="88">
        <f t="shared" si="141"/>
        <v>43.142857142857146</v>
      </c>
      <c r="O500" s="50" t="s">
        <v>1484</v>
      </c>
      <c r="P500" s="79">
        <v>3</v>
      </c>
      <c r="Q500" s="98"/>
      <c r="R500" s="59">
        <f t="shared" si="130"/>
        <v>100</v>
      </c>
      <c r="S500" s="60">
        <f t="shared" si="131"/>
        <v>43.142857142857146</v>
      </c>
      <c r="T500" s="60">
        <f t="shared" si="132"/>
        <v>43.142857142857146</v>
      </c>
      <c r="U500" s="60">
        <f t="shared" si="133"/>
        <v>43.142857142857146</v>
      </c>
      <c r="V500" s="61"/>
      <c r="W500" s="62" t="str">
        <f t="shared" si="134"/>
        <v>CUMPLIDO</v>
      </c>
      <c r="X500" s="62" t="str">
        <f t="shared" si="135"/>
        <v>CUMPLIDO</v>
      </c>
      <c r="Y500" s="63" t="s">
        <v>367</v>
      </c>
      <c r="Z500" s="63" t="s">
        <v>253</v>
      </c>
      <c r="AA500" s="113">
        <f t="shared" si="136"/>
        <v>1</v>
      </c>
      <c r="AB500" s="63" t="str">
        <f t="shared" si="142"/>
        <v>H152R14 - 1</v>
      </c>
      <c r="AC500" s="37">
        <f t="shared" si="137"/>
        <v>5</v>
      </c>
      <c r="AD500" s="37">
        <f t="shared" si="138"/>
        <v>5</v>
      </c>
      <c r="AE500" s="37" t="str">
        <f t="shared" si="139"/>
        <v>H152R14.</v>
      </c>
      <c r="AF500" s="37" t="str">
        <f t="shared" si="140"/>
        <v>H152R14</v>
      </c>
      <c r="AG500" s="45"/>
      <c r="AH500" s="45"/>
      <c r="AI500" s="45"/>
      <c r="AJ500" s="12"/>
      <c r="AK500" s="12"/>
      <c r="AL500" s="12"/>
      <c r="AM500" s="12"/>
      <c r="AN500" s="12"/>
      <c r="AO500" s="12"/>
      <c r="AP500" s="12"/>
    </row>
    <row r="501" spans="1:42" s="2" customFormat="1" ht="300" customHeight="1" x14ac:dyDescent="0.2">
      <c r="A501" s="50">
        <v>401</v>
      </c>
      <c r="B501" s="147">
        <v>500</v>
      </c>
      <c r="C501" s="61"/>
      <c r="D501" s="80" t="s">
        <v>1695</v>
      </c>
      <c r="E501" s="64" t="s">
        <v>33</v>
      </c>
      <c r="F501" s="66" t="s">
        <v>1721</v>
      </c>
      <c r="G501" s="66" t="s">
        <v>1722</v>
      </c>
      <c r="H501" s="86" t="s">
        <v>788</v>
      </c>
      <c r="I501" s="86" t="s">
        <v>789</v>
      </c>
      <c r="J501" s="61" t="s">
        <v>766</v>
      </c>
      <c r="K501" s="61">
        <v>2</v>
      </c>
      <c r="L501" s="87">
        <v>43040</v>
      </c>
      <c r="M501" s="87">
        <v>43403</v>
      </c>
      <c r="N501" s="88">
        <f t="shared" si="141"/>
        <v>51.857142857142854</v>
      </c>
      <c r="O501" s="50" t="s">
        <v>758</v>
      </c>
      <c r="P501" s="56">
        <v>2</v>
      </c>
      <c r="Q501" s="50"/>
      <c r="R501" s="59">
        <f t="shared" si="130"/>
        <v>100</v>
      </c>
      <c r="S501" s="60">
        <f t="shared" si="131"/>
        <v>51.857142857142854</v>
      </c>
      <c r="T501" s="60">
        <f t="shared" si="132"/>
        <v>51.857142857142854</v>
      </c>
      <c r="U501" s="60">
        <f t="shared" si="133"/>
        <v>51.857142857142854</v>
      </c>
      <c r="V501" s="61"/>
      <c r="W501" s="62" t="str">
        <f t="shared" si="134"/>
        <v>CUMPLIDO</v>
      </c>
      <c r="X501" s="62" t="str">
        <f t="shared" si="135"/>
        <v>CUMPLIDO</v>
      </c>
      <c r="Y501" s="63" t="s">
        <v>367</v>
      </c>
      <c r="Z501" s="63" t="s">
        <v>254</v>
      </c>
      <c r="AA501" s="113">
        <f t="shared" si="136"/>
        <v>1</v>
      </c>
      <c r="AB501" s="63" t="str">
        <f t="shared" si="142"/>
        <v>H153R14 - 1</v>
      </c>
      <c r="AC501" s="37">
        <f t="shared" si="137"/>
        <v>5</v>
      </c>
      <c r="AD501" s="37">
        <f t="shared" si="138"/>
        <v>5</v>
      </c>
      <c r="AE501" s="37" t="str">
        <f t="shared" si="139"/>
        <v>H153R14.</v>
      </c>
      <c r="AF501" s="37" t="str">
        <f t="shared" si="140"/>
        <v>H153R14</v>
      </c>
      <c r="AG501" s="45"/>
      <c r="AH501" s="45"/>
      <c r="AI501" s="45"/>
      <c r="AJ501" s="12"/>
      <c r="AK501" s="12"/>
      <c r="AL501" s="12"/>
      <c r="AM501" s="12"/>
      <c r="AN501" s="12"/>
      <c r="AO501" s="12"/>
      <c r="AP501" s="12"/>
    </row>
    <row r="502" spans="1:42" s="2" customFormat="1" ht="300" customHeight="1" x14ac:dyDescent="0.2">
      <c r="A502" s="50">
        <v>402</v>
      </c>
      <c r="B502" s="147">
        <v>501</v>
      </c>
      <c r="C502" s="61"/>
      <c r="D502" s="80" t="s">
        <v>1694</v>
      </c>
      <c r="E502" s="64" t="s">
        <v>33</v>
      </c>
      <c r="F502" s="66" t="s">
        <v>1685</v>
      </c>
      <c r="G502" s="66" t="s">
        <v>105</v>
      </c>
      <c r="H502" s="86" t="s">
        <v>1088</v>
      </c>
      <c r="I502" s="86" t="s">
        <v>1684</v>
      </c>
      <c r="J502" s="61" t="s">
        <v>1089</v>
      </c>
      <c r="K502" s="61">
        <v>1</v>
      </c>
      <c r="L502" s="87">
        <v>43040</v>
      </c>
      <c r="M502" s="87">
        <v>43099</v>
      </c>
      <c r="N502" s="88">
        <f t="shared" si="141"/>
        <v>8.4285714285714288</v>
      </c>
      <c r="O502" s="50" t="s">
        <v>1028</v>
      </c>
      <c r="P502" s="56">
        <v>1</v>
      </c>
      <c r="Q502" s="50"/>
      <c r="R502" s="59">
        <f t="shared" si="130"/>
        <v>100</v>
      </c>
      <c r="S502" s="60">
        <f t="shared" si="131"/>
        <v>8.4285714285714288</v>
      </c>
      <c r="T502" s="60">
        <f t="shared" si="132"/>
        <v>8.4285714285714288</v>
      </c>
      <c r="U502" s="60">
        <f t="shared" si="133"/>
        <v>8.4285714285714288</v>
      </c>
      <c r="V502" s="61"/>
      <c r="W502" s="62" t="str">
        <f t="shared" si="134"/>
        <v>CUMPLIDO</v>
      </c>
      <c r="X502" s="62" t="str">
        <f t="shared" si="135"/>
        <v>CUMPLIDO</v>
      </c>
      <c r="Y502" s="63" t="s">
        <v>367</v>
      </c>
      <c r="Z502" s="63" t="s">
        <v>255</v>
      </c>
      <c r="AA502" s="113">
        <f t="shared" si="136"/>
        <v>1</v>
      </c>
      <c r="AB502" s="63" t="str">
        <f t="shared" si="142"/>
        <v>H154R14 - 1</v>
      </c>
      <c r="AC502" s="37">
        <f t="shared" si="137"/>
        <v>5</v>
      </c>
      <c r="AD502" s="37">
        <f t="shared" si="138"/>
        <v>5</v>
      </c>
      <c r="AE502" s="37" t="str">
        <f t="shared" si="139"/>
        <v>H154R14.</v>
      </c>
      <c r="AF502" s="37" t="str">
        <f t="shared" si="140"/>
        <v>H154R14</v>
      </c>
      <c r="AG502" s="45"/>
      <c r="AH502" s="45"/>
      <c r="AI502" s="45"/>
      <c r="AJ502" s="12"/>
      <c r="AK502" s="12"/>
      <c r="AL502" s="12"/>
      <c r="AM502" s="12"/>
      <c r="AN502" s="12"/>
      <c r="AO502" s="12"/>
      <c r="AP502" s="12"/>
    </row>
    <row r="503" spans="1:42" s="2" customFormat="1" ht="300" customHeight="1" x14ac:dyDescent="0.2">
      <c r="A503" s="50">
        <v>403</v>
      </c>
      <c r="B503" s="147">
        <v>502</v>
      </c>
      <c r="C503" s="61"/>
      <c r="D503" s="80" t="s">
        <v>1694</v>
      </c>
      <c r="E503" s="64" t="s">
        <v>20</v>
      </c>
      <c r="F503" s="66" t="s">
        <v>1959</v>
      </c>
      <c r="G503" s="66" t="s">
        <v>106</v>
      </c>
      <c r="H503" s="73" t="s">
        <v>1178</v>
      </c>
      <c r="I503" s="74" t="s">
        <v>1177</v>
      </c>
      <c r="J503" s="76" t="s">
        <v>4</v>
      </c>
      <c r="K503" s="99">
        <v>1</v>
      </c>
      <c r="L503" s="81">
        <v>43040</v>
      </c>
      <c r="M503" s="81">
        <v>43099</v>
      </c>
      <c r="N503" s="88">
        <f t="shared" ref="N503:N516" si="143">(+M503-L503)/7</f>
        <v>8.4285714285714288</v>
      </c>
      <c r="O503" s="99" t="s">
        <v>1485</v>
      </c>
      <c r="P503" s="56">
        <v>1</v>
      </c>
      <c r="Q503" s="50"/>
      <c r="R503" s="59">
        <f t="shared" si="130"/>
        <v>100</v>
      </c>
      <c r="S503" s="60">
        <f t="shared" si="131"/>
        <v>8.4285714285714288</v>
      </c>
      <c r="T503" s="60">
        <f t="shared" si="132"/>
        <v>8.4285714285714288</v>
      </c>
      <c r="U503" s="60">
        <f t="shared" si="133"/>
        <v>8.4285714285714288</v>
      </c>
      <c r="V503" s="61"/>
      <c r="W503" s="62" t="str">
        <f t="shared" si="134"/>
        <v>CUMPLIDO</v>
      </c>
      <c r="X503" s="62" t="str">
        <f t="shared" si="135"/>
        <v>CUMPLIDO</v>
      </c>
      <c r="Y503" s="63" t="s">
        <v>367</v>
      </c>
      <c r="Z503" s="63" t="s">
        <v>256</v>
      </c>
      <c r="AA503" s="113">
        <f t="shared" si="136"/>
        <v>1</v>
      </c>
      <c r="AB503" s="63" t="str">
        <f t="shared" si="142"/>
        <v>H155R14 - 1</v>
      </c>
      <c r="AC503" s="37">
        <f t="shared" si="137"/>
        <v>5</v>
      </c>
      <c r="AD503" s="37">
        <f t="shared" si="138"/>
        <v>5</v>
      </c>
      <c r="AE503" s="37" t="str">
        <f t="shared" si="139"/>
        <v>H155R14.</v>
      </c>
      <c r="AF503" s="37" t="str">
        <f t="shared" si="140"/>
        <v>H155R14</v>
      </c>
      <c r="AG503" s="45"/>
      <c r="AH503" s="45"/>
      <c r="AI503" s="45"/>
      <c r="AJ503" s="12"/>
      <c r="AK503" s="12"/>
      <c r="AL503" s="12"/>
      <c r="AM503" s="12"/>
      <c r="AN503" s="12"/>
      <c r="AO503" s="12"/>
      <c r="AP503" s="12"/>
    </row>
    <row r="504" spans="1:42" s="2" customFormat="1" ht="300" customHeight="1" x14ac:dyDescent="0.2">
      <c r="A504" s="50">
        <v>404</v>
      </c>
      <c r="B504" s="147">
        <v>503</v>
      </c>
      <c r="C504" s="61"/>
      <c r="D504" s="80" t="s">
        <v>1695</v>
      </c>
      <c r="E504" s="64" t="s">
        <v>20</v>
      </c>
      <c r="F504" s="66" t="s">
        <v>1960</v>
      </c>
      <c r="G504" s="66" t="s">
        <v>107</v>
      </c>
      <c r="H504" s="73" t="s">
        <v>581</v>
      </c>
      <c r="I504" s="74" t="s">
        <v>1167</v>
      </c>
      <c r="J504" s="99" t="s">
        <v>46</v>
      </c>
      <c r="K504" s="99">
        <v>3</v>
      </c>
      <c r="L504" s="81">
        <v>43040</v>
      </c>
      <c r="M504" s="81">
        <v>43342</v>
      </c>
      <c r="N504" s="88">
        <f t="shared" si="143"/>
        <v>43.142857142857146</v>
      </c>
      <c r="O504" s="99" t="s">
        <v>13</v>
      </c>
      <c r="P504" s="79">
        <v>3</v>
      </c>
      <c r="Q504" s="50"/>
      <c r="R504" s="59">
        <f t="shared" si="130"/>
        <v>100</v>
      </c>
      <c r="S504" s="60">
        <f t="shared" si="131"/>
        <v>43.142857142857146</v>
      </c>
      <c r="T504" s="60">
        <f t="shared" si="132"/>
        <v>43.142857142857146</v>
      </c>
      <c r="U504" s="60">
        <f t="shared" si="133"/>
        <v>43.142857142857146</v>
      </c>
      <c r="V504" s="61"/>
      <c r="W504" s="62" t="str">
        <f t="shared" si="134"/>
        <v>CUMPLIDO</v>
      </c>
      <c r="X504" s="62" t="str">
        <f t="shared" si="135"/>
        <v>CUMPLIDO</v>
      </c>
      <c r="Y504" s="63" t="s">
        <v>367</v>
      </c>
      <c r="Z504" s="63" t="s">
        <v>257</v>
      </c>
      <c r="AA504" s="113">
        <f t="shared" si="136"/>
        <v>1</v>
      </c>
      <c r="AB504" s="63" t="str">
        <f t="shared" si="142"/>
        <v>H156R14 - 1</v>
      </c>
      <c r="AC504" s="37">
        <f t="shared" si="137"/>
        <v>5</v>
      </c>
      <c r="AD504" s="37">
        <f t="shared" si="138"/>
        <v>5</v>
      </c>
      <c r="AE504" s="37" t="str">
        <f t="shared" si="139"/>
        <v>H156R14.</v>
      </c>
      <c r="AF504" s="37" t="str">
        <f t="shared" si="140"/>
        <v>H156R14</v>
      </c>
      <c r="AG504" s="45"/>
      <c r="AH504" s="45"/>
      <c r="AI504" s="45"/>
      <c r="AJ504" s="12"/>
      <c r="AK504" s="12"/>
      <c r="AL504" s="12"/>
      <c r="AM504" s="12"/>
      <c r="AN504" s="12"/>
      <c r="AO504" s="12"/>
      <c r="AP504" s="12"/>
    </row>
    <row r="505" spans="1:42" s="2" customFormat="1" ht="300" customHeight="1" x14ac:dyDescent="0.2">
      <c r="A505" s="50">
        <v>405</v>
      </c>
      <c r="B505" s="147">
        <v>504</v>
      </c>
      <c r="C505" s="61"/>
      <c r="D505" s="80" t="s">
        <v>1694</v>
      </c>
      <c r="E505" s="64" t="s">
        <v>20</v>
      </c>
      <c r="F505" s="66" t="s">
        <v>1961</v>
      </c>
      <c r="G505" s="66" t="s">
        <v>108</v>
      </c>
      <c r="H505" s="73" t="s">
        <v>1179</v>
      </c>
      <c r="I505" s="73" t="s">
        <v>1180</v>
      </c>
      <c r="J505" s="99" t="s">
        <v>4</v>
      </c>
      <c r="K505" s="99">
        <v>1</v>
      </c>
      <c r="L505" s="81">
        <v>43040</v>
      </c>
      <c r="M505" s="81">
        <v>43189</v>
      </c>
      <c r="N505" s="88">
        <f t="shared" si="143"/>
        <v>21.285714285714285</v>
      </c>
      <c r="O505" s="99" t="s">
        <v>1484</v>
      </c>
      <c r="P505" s="56">
        <v>1</v>
      </c>
      <c r="Q505" s="50"/>
      <c r="R505" s="59">
        <f t="shared" si="130"/>
        <v>100</v>
      </c>
      <c r="S505" s="60">
        <f t="shared" si="131"/>
        <v>21.285714285714285</v>
      </c>
      <c r="T505" s="60">
        <f t="shared" si="132"/>
        <v>21.285714285714285</v>
      </c>
      <c r="U505" s="60">
        <f t="shared" si="133"/>
        <v>21.285714285714285</v>
      </c>
      <c r="V505" s="61"/>
      <c r="W505" s="62" t="str">
        <f t="shared" si="134"/>
        <v>CUMPLIDO</v>
      </c>
      <c r="X505" s="62" t="str">
        <f t="shared" si="135"/>
        <v>CUMPLIDO</v>
      </c>
      <c r="Y505" s="63" t="s">
        <v>367</v>
      </c>
      <c r="Z505" s="63" t="s">
        <v>258</v>
      </c>
      <c r="AA505" s="113">
        <f t="shared" si="136"/>
        <v>1</v>
      </c>
      <c r="AB505" s="63" t="str">
        <f t="shared" si="142"/>
        <v>H157R14 - 1</v>
      </c>
      <c r="AC505" s="37">
        <f t="shared" si="137"/>
        <v>5</v>
      </c>
      <c r="AD505" s="37">
        <f t="shared" si="138"/>
        <v>5</v>
      </c>
      <c r="AE505" s="37" t="str">
        <f t="shared" si="139"/>
        <v>H157R14.</v>
      </c>
      <c r="AF505" s="37" t="str">
        <f t="shared" si="140"/>
        <v>H157R14</v>
      </c>
      <c r="AG505" s="45"/>
      <c r="AH505" s="45"/>
      <c r="AI505" s="45"/>
      <c r="AJ505" s="12"/>
      <c r="AK505" s="12"/>
      <c r="AL505" s="12"/>
      <c r="AM505" s="12"/>
      <c r="AN505" s="12"/>
      <c r="AO505" s="12"/>
      <c r="AP505" s="12"/>
    </row>
    <row r="506" spans="1:42" s="2" customFormat="1" ht="300" customHeight="1" x14ac:dyDescent="0.2">
      <c r="A506" s="50">
        <v>406</v>
      </c>
      <c r="B506" s="147">
        <v>505</v>
      </c>
      <c r="C506" s="61"/>
      <c r="D506" s="80" t="s">
        <v>1695</v>
      </c>
      <c r="E506" s="64" t="s">
        <v>22</v>
      </c>
      <c r="F506" s="66" t="s">
        <v>1303</v>
      </c>
      <c r="G506" s="66" t="s">
        <v>109</v>
      </c>
      <c r="H506" s="86" t="s">
        <v>790</v>
      </c>
      <c r="I506" s="86" t="s">
        <v>763</v>
      </c>
      <c r="J506" s="61" t="s">
        <v>791</v>
      </c>
      <c r="K506" s="61">
        <v>1</v>
      </c>
      <c r="L506" s="87">
        <v>43040</v>
      </c>
      <c r="M506" s="87">
        <v>43069</v>
      </c>
      <c r="N506" s="88">
        <f t="shared" si="143"/>
        <v>4.1428571428571432</v>
      </c>
      <c r="O506" s="50" t="s">
        <v>758</v>
      </c>
      <c r="P506" s="50">
        <v>1</v>
      </c>
      <c r="Q506" s="50"/>
      <c r="R506" s="59">
        <f t="shared" si="130"/>
        <v>100</v>
      </c>
      <c r="S506" s="60">
        <f t="shared" si="131"/>
        <v>4.1428571428571432</v>
      </c>
      <c r="T506" s="60">
        <f t="shared" si="132"/>
        <v>4.1428571428571432</v>
      </c>
      <c r="U506" s="60">
        <f t="shared" si="133"/>
        <v>4.1428571428571432</v>
      </c>
      <c r="V506" s="61"/>
      <c r="W506" s="62" t="str">
        <f t="shared" si="134"/>
        <v>CUMPLIDO</v>
      </c>
      <c r="X506" s="62" t="str">
        <f t="shared" si="135"/>
        <v>CUMPLIDO</v>
      </c>
      <c r="Y506" s="63" t="s">
        <v>367</v>
      </c>
      <c r="Z506" s="63" t="s">
        <v>259</v>
      </c>
      <c r="AA506" s="113">
        <f t="shared" si="136"/>
        <v>1</v>
      </c>
      <c r="AB506" s="63" t="str">
        <f t="shared" si="142"/>
        <v>H158R14 - 1</v>
      </c>
      <c r="AC506" s="37">
        <f t="shared" si="137"/>
        <v>5</v>
      </c>
      <c r="AD506" s="37">
        <f t="shared" si="138"/>
        <v>5</v>
      </c>
      <c r="AE506" s="37" t="str">
        <f t="shared" si="139"/>
        <v>H158R14.</v>
      </c>
      <c r="AF506" s="37" t="str">
        <f t="shared" si="140"/>
        <v>H158R14</v>
      </c>
      <c r="AG506" s="45"/>
      <c r="AH506" s="45"/>
      <c r="AI506" s="45"/>
      <c r="AJ506" s="12"/>
      <c r="AK506" s="12"/>
      <c r="AL506" s="12"/>
      <c r="AM506" s="12"/>
      <c r="AN506" s="12"/>
      <c r="AO506" s="12"/>
      <c r="AP506" s="12"/>
    </row>
    <row r="507" spans="1:42" s="2" customFormat="1" ht="300" customHeight="1" x14ac:dyDescent="0.2">
      <c r="A507" s="50">
        <v>407</v>
      </c>
      <c r="B507" s="147">
        <v>506</v>
      </c>
      <c r="C507" s="61"/>
      <c r="D507" s="80" t="s">
        <v>1695</v>
      </c>
      <c r="E507" s="64" t="s">
        <v>21</v>
      </c>
      <c r="F507" s="66" t="s">
        <v>792</v>
      </c>
      <c r="G507" s="66" t="s">
        <v>110</v>
      </c>
      <c r="H507" s="86" t="s">
        <v>793</v>
      </c>
      <c r="I507" s="86" t="s">
        <v>794</v>
      </c>
      <c r="J507" s="61" t="s">
        <v>795</v>
      </c>
      <c r="K507" s="61">
        <v>1</v>
      </c>
      <c r="L507" s="87">
        <v>43040</v>
      </c>
      <c r="M507" s="87">
        <v>43099</v>
      </c>
      <c r="N507" s="88">
        <f t="shared" si="143"/>
        <v>8.4285714285714288</v>
      </c>
      <c r="O507" s="50" t="s">
        <v>758</v>
      </c>
      <c r="P507" s="50">
        <v>1</v>
      </c>
      <c r="Q507" s="50"/>
      <c r="R507" s="59">
        <f t="shared" si="130"/>
        <v>100</v>
      </c>
      <c r="S507" s="60">
        <f t="shared" si="131"/>
        <v>8.4285714285714288</v>
      </c>
      <c r="T507" s="60">
        <f t="shared" si="132"/>
        <v>8.4285714285714288</v>
      </c>
      <c r="U507" s="60">
        <f t="shared" si="133"/>
        <v>8.4285714285714288</v>
      </c>
      <c r="V507" s="61"/>
      <c r="W507" s="62" t="str">
        <f t="shared" si="134"/>
        <v>CUMPLIDO</v>
      </c>
      <c r="X507" s="62" t="str">
        <f t="shared" si="135"/>
        <v>CUMPLIDO</v>
      </c>
      <c r="Y507" s="63" t="s">
        <v>367</v>
      </c>
      <c r="Z507" s="63" t="s">
        <v>260</v>
      </c>
      <c r="AA507" s="113">
        <f t="shared" si="136"/>
        <v>1</v>
      </c>
      <c r="AB507" s="63" t="str">
        <f t="shared" si="142"/>
        <v>H160R14 - 1</v>
      </c>
      <c r="AC507" s="37">
        <f t="shared" si="137"/>
        <v>5</v>
      </c>
      <c r="AD507" s="37">
        <f t="shared" si="138"/>
        <v>5</v>
      </c>
      <c r="AE507" s="37" t="str">
        <f t="shared" si="139"/>
        <v>H160R14.</v>
      </c>
      <c r="AF507" s="37" t="str">
        <f t="shared" si="140"/>
        <v>H160R14</v>
      </c>
      <c r="AG507" s="45"/>
      <c r="AH507" s="45"/>
      <c r="AI507" s="45"/>
      <c r="AJ507" s="12"/>
      <c r="AK507" s="12"/>
      <c r="AL507" s="12"/>
      <c r="AM507" s="12"/>
      <c r="AN507" s="12"/>
      <c r="AO507" s="12"/>
      <c r="AP507" s="12"/>
    </row>
    <row r="508" spans="1:42" s="2" customFormat="1" ht="300" customHeight="1" x14ac:dyDescent="0.2">
      <c r="A508" s="50">
        <v>408</v>
      </c>
      <c r="B508" s="147">
        <v>507</v>
      </c>
      <c r="C508" s="61"/>
      <c r="D508" s="80" t="s">
        <v>1694</v>
      </c>
      <c r="E508" s="64" t="s">
        <v>35</v>
      </c>
      <c r="F508" s="66" t="s">
        <v>1962</v>
      </c>
      <c r="G508" s="66" t="s">
        <v>1317</v>
      </c>
      <c r="H508" s="86" t="s">
        <v>1312</v>
      </c>
      <c r="I508" s="86" t="s">
        <v>1338</v>
      </c>
      <c r="J508" s="61" t="s">
        <v>1339</v>
      </c>
      <c r="K508" s="61">
        <v>1</v>
      </c>
      <c r="L508" s="87">
        <v>43132</v>
      </c>
      <c r="M508" s="87">
        <v>43159</v>
      </c>
      <c r="N508" s="88">
        <v>8.1428571428571423</v>
      </c>
      <c r="O508" s="61" t="s">
        <v>1165</v>
      </c>
      <c r="P508" s="56">
        <v>0.56999999999999995</v>
      </c>
      <c r="Q508" s="61"/>
      <c r="R508" s="59">
        <f t="shared" si="130"/>
        <v>56.999999999999993</v>
      </c>
      <c r="S508" s="60">
        <f t="shared" si="131"/>
        <v>4.6414285714285706</v>
      </c>
      <c r="T508" s="60">
        <f t="shared" si="132"/>
        <v>4.6414285714285706</v>
      </c>
      <c r="U508" s="60">
        <f t="shared" si="133"/>
        <v>8.1428571428571423</v>
      </c>
      <c r="V508" s="61"/>
      <c r="W508" s="62" t="str">
        <f t="shared" si="134"/>
        <v>VENCIDO</v>
      </c>
      <c r="X508" s="62" t="str">
        <f t="shared" si="135"/>
        <v>VENCIDO</v>
      </c>
      <c r="Y508" s="63" t="s">
        <v>367</v>
      </c>
      <c r="Z508" s="63" t="s">
        <v>261</v>
      </c>
      <c r="AA508" s="113">
        <f t="shared" si="136"/>
        <v>1</v>
      </c>
      <c r="AB508" s="63" t="str">
        <f t="shared" si="142"/>
        <v>H161R14 - 1</v>
      </c>
      <c r="AC508" s="37">
        <f t="shared" si="137"/>
        <v>1</v>
      </c>
      <c r="AD508" s="37">
        <f t="shared" si="138"/>
        <v>1</v>
      </c>
      <c r="AE508" s="37" t="str">
        <f t="shared" si="139"/>
        <v>H161R14.</v>
      </c>
      <c r="AF508" s="37" t="str">
        <f t="shared" si="140"/>
        <v>H161R14</v>
      </c>
      <c r="AG508" s="46"/>
      <c r="AH508" s="46"/>
      <c r="AI508" s="46"/>
    </row>
    <row r="509" spans="1:42" s="2" customFormat="1" ht="300" customHeight="1" x14ac:dyDescent="0.2">
      <c r="A509" s="50">
        <v>409</v>
      </c>
      <c r="B509" s="147">
        <v>508</v>
      </c>
      <c r="C509" s="61"/>
      <c r="D509" s="80" t="s">
        <v>1694</v>
      </c>
      <c r="E509" s="64" t="s">
        <v>35</v>
      </c>
      <c r="F509" s="66" t="s">
        <v>1963</v>
      </c>
      <c r="G509" s="66" t="s">
        <v>111</v>
      </c>
      <c r="H509" s="86" t="s">
        <v>1090</v>
      </c>
      <c r="I509" s="86" t="s">
        <v>1091</v>
      </c>
      <c r="J509" s="61" t="s">
        <v>4</v>
      </c>
      <c r="K509" s="61">
        <v>1</v>
      </c>
      <c r="L509" s="87">
        <v>43040</v>
      </c>
      <c r="M509" s="87">
        <v>43099</v>
      </c>
      <c r="N509" s="88">
        <f t="shared" si="143"/>
        <v>8.4285714285714288</v>
      </c>
      <c r="O509" s="50" t="s">
        <v>1093</v>
      </c>
      <c r="P509" s="56">
        <v>1</v>
      </c>
      <c r="Q509" s="50"/>
      <c r="R509" s="59">
        <f t="shared" si="130"/>
        <v>100</v>
      </c>
      <c r="S509" s="60">
        <f t="shared" si="131"/>
        <v>8.4285714285714288</v>
      </c>
      <c r="T509" s="60">
        <f t="shared" si="132"/>
        <v>8.4285714285714288</v>
      </c>
      <c r="U509" s="60">
        <f t="shared" si="133"/>
        <v>8.4285714285714288</v>
      </c>
      <c r="V509" s="61"/>
      <c r="W509" s="62" t="str">
        <f t="shared" si="134"/>
        <v>CUMPLIDO</v>
      </c>
      <c r="X509" s="62" t="str">
        <f t="shared" si="135"/>
        <v>CUMPLIDO</v>
      </c>
      <c r="Y509" s="63" t="s">
        <v>367</v>
      </c>
      <c r="Z509" s="63" t="s">
        <v>262</v>
      </c>
      <c r="AA509" s="113">
        <f t="shared" si="136"/>
        <v>1</v>
      </c>
      <c r="AB509" s="63" t="str">
        <f t="shared" si="142"/>
        <v>H162R14 - 1</v>
      </c>
      <c r="AC509" s="37">
        <f t="shared" si="137"/>
        <v>5</v>
      </c>
      <c r="AD509" s="37">
        <f t="shared" si="138"/>
        <v>5</v>
      </c>
      <c r="AE509" s="37" t="str">
        <f t="shared" si="139"/>
        <v>H162R14.</v>
      </c>
      <c r="AF509" s="37" t="str">
        <f t="shared" si="140"/>
        <v>H162R14</v>
      </c>
      <c r="AG509" s="45"/>
      <c r="AH509" s="45"/>
      <c r="AI509" s="45"/>
      <c r="AJ509" s="12"/>
      <c r="AK509" s="12"/>
      <c r="AL509" s="12"/>
      <c r="AM509" s="12"/>
      <c r="AN509" s="12"/>
      <c r="AO509" s="12"/>
      <c r="AP509" s="12"/>
    </row>
    <row r="510" spans="1:42" s="2" customFormat="1" ht="300" customHeight="1" x14ac:dyDescent="0.2">
      <c r="A510" s="50">
        <v>410</v>
      </c>
      <c r="B510" s="147">
        <v>509</v>
      </c>
      <c r="C510" s="61"/>
      <c r="D510" s="80" t="s">
        <v>1694</v>
      </c>
      <c r="E510" s="64" t="s">
        <v>34</v>
      </c>
      <c r="F510" s="66" t="s">
        <v>1964</v>
      </c>
      <c r="G510" s="66" t="s">
        <v>112</v>
      </c>
      <c r="H510" s="86" t="s">
        <v>1092</v>
      </c>
      <c r="I510" s="86" t="s">
        <v>4</v>
      </c>
      <c r="J510" s="61" t="s">
        <v>4</v>
      </c>
      <c r="K510" s="61">
        <v>1</v>
      </c>
      <c r="L510" s="87">
        <v>43040</v>
      </c>
      <c r="M510" s="87">
        <v>43099</v>
      </c>
      <c r="N510" s="88">
        <f t="shared" si="143"/>
        <v>8.4285714285714288</v>
      </c>
      <c r="O510" s="50" t="s">
        <v>1028</v>
      </c>
      <c r="P510" s="56">
        <v>0.5</v>
      </c>
      <c r="Q510" s="50"/>
      <c r="R510" s="59">
        <f t="shared" si="130"/>
        <v>50</v>
      </c>
      <c r="S510" s="60">
        <f t="shared" si="131"/>
        <v>4.2142857142857144</v>
      </c>
      <c r="T510" s="60">
        <f t="shared" si="132"/>
        <v>4.2142857142857144</v>
      </c>
      <c r="U510" s="60">
        <f t="shared" si="133"/>
        <v>8.4285714285714288</v>
      </c>
      <c r="V510" s="61"/>
      <c r="W510" s="62" t="str">
        <f t="shared" si="134"/>
        <v>VENCIDO</v>
      </c>
      <c r="X510" s="62" t="str">
        <f t="shared" si="135"/>
        <v>VENCIDO</v>
      </c>
      <c r="Y510" s="63" t="s">
        <v>367</v>
      </c>
      <c r="Z510" s="63" t="s">
        <v>263</v>
      </c>
      <c r="AA510" s="113">
        <f t="shared" si="136"/>
        <v>1</v>
      </c>
      <c r="AB510" s="63" t="str">
        <f t="shared" si="142"/>
        <v>H163R14 - 1</v>
      </c>
      <c r="AC510" s="37">
        <f t="shared" si="137"/>
        <v>1</v>
      </c>
      <c r="AD510" s="37">
        <f t="shared" si="138"/>
        <v>1</v>
      </c>
      <c r="AE510" s="37" t="str">
        <f t="shared" si="139"/>
        <v>H163R14.</v>
      </c>
      <c r="AF510" s="37" t="str">
        <f t="shared" si="140"/>
        <v>H163R14</v>
      </c>
      <c r="AG510" s="45"/>
      <c r="AH510" s="45"/>
      <c r="AI510" s="45"/>
      <c r="AJ510" s="12"/>
      <c r="AK510" s="12"/>
      <c r="AL510" s="12"/>
      <c r="AM510" s="12"/>
      <c r="AN510" s="12"/>
      <c r="AO510" s="12"/>
      <c r="AP510" s="12"/>
    </row>
    <row r="511" spans="1:42" s="2" customFormat="1" ht="300" customHeight="1" x14ac:dyDescent="0.2">
      <c r="A511" s="50">
        <v>411</v>
      </c>
      <c r="B511" s="147">
        <v>510</v>
      </c>
      <c r="C511" s="61"/>
      <c r="D511" s="80" t="s">
        <v>1695</v>
      </c>
      <c r="E511" s="64" t="s">
        <v>21</v>
      </c>
      <c r="F511" s="66" t="s">
        <v>796</v>
      </c>
      <c r="G511" s="66" t="s">
        <v>113</v>
      </c>
      <c r="H511" s="86" t="s">
        <v>797</v>
      </c>
      <c r="I511" s="86" t="s">
        <v>798</v>
      </c>
      <c r="J511" s="61" t="s">
        <v>4</v>
      </c>
      <c r="K511" s="61">
        <v>1</v>
      </c>
      <c r="L511" s="87">
        <v>43040</v>
      </c>
      <c r="M511" s="87">
        <v>43069</v>
      </c>
      <c r="N511" s="88">
        <f t="shared" si="143"/>
        <v>4.1428571428571432</v>
      </c>
      <c r="O511" s="50" t="s">
        <v>758</v>
      </c>
      <c r="P511" s="50">
        <v>1</v>
      </c>
      <c r="Q511" s="50"/>
      <c r="R511" s="59">
        <f t="shared" si="130"/>
        <v>100</v>
      </c>
      <c r="S511" s="60">
        <f t="shared" si="131"/>
        <v>4.1428571428571432</v>
      </c>
      <c r="T511" s="60">
        <f t="shared" si="132"/>
        <v>4.1428571428571432</v>
      </c>
      <c r="U511" s="60">
        <f t="shared" si="133"/>
        <v>4.1428571428571432</v>
      </c>
      <c r="V511" s="61"/>
      <c r="W511" s="62" t="str">
        <f t="shared" si="134"/>
        <v>CUMPLIDO</v>
      </c>
      <c r="X511" s="62" t="str">
        <f t="shared" si="135"/>
        <v>CUMPLIDO</v>
      </c>
      <c r="Y511" s="63" t="s">
        <v>367</v>
      </c>
      <c r="Z511" s="63" t="s">
        <v>264</v>
      </c>
      <c r="AA511" s="113">
        <f t="shared" si="136"/>
        <v>1</v>
      </c>
      <c r="AB511" s="63" t="str">
        <f t="shared" si="142"/>
        <v>H168R14 - 1</v>
      </c>
      <c r="AC511" s="37">
        <f t="shared" si="137"/>
        <v>5</v>
      </c>
      <c r="AD511" s="37">
        <f t="shared" si="138"/>
        <v>5</v>
      </c>
      <c r="AE511" s="37" t="str">
        <f t="shared" si="139"/>
        <v>H168R14.</v>
      </c>
      <c r="AF511" s="37" t="str">
        <f t="shared" si="140"/>
        <v>H168R14</v>
      </c>
      <c r="AG511" s="45"/>
      <c r="AH511" s="45"/>
      <c r="AI511" s="45"/>
      <c r="AJ511" s="12"/>
      <c r="AK511" s="12"/>
      <c r="AL511" s="12"/>
      <c r="AM511" s="12"/>
      <c r="AN511" s="12"/>
      <c r="AO511" s="12"/>
      <c r="AP511" s="12"/>
    </row>
    <row r="512" spans="1:42" s="2" customFormat="1" ht="300" customHeight="1" x14ac:dyDescent="0.2">
      <c r="A512" s="50">
        <v>412</v>
      </c>
      <c r="B512" s="147">
        <v>511</v>
      </c>
      <c r="C512" s="61"/>
      <c r="D512" s="80" t="s">
        <v>1695</v>
      </c>
      <c r="E512" s="64" t="s">
        <v>37</v>
      </c>
      <c r="F512" s="66" t="s">
        <v>802</v>
      </c>
      <c r="G512" s="66" t="s">
        <v>801</v>
      </c>
      <c r="H512" s="86" t="s">
        <v>799</v>
      </c>
      <c r="I512" s="86" t="s">
        <v>800</v>
      </c>
      <c r="J512" s="61" t="s">
        <v>4</v>
      </c>
      <c r="K512" s="61">
        <v>1</v>
      </c>
      <c r="L512" s="87">
        <v>43160</v>
      </c>
      <c r="M512" s="87">
        <v>43281</v>
      </c>
      <c r="N512" s="88">
        <f t="shared" si="143"/>
        <v>17.285714285714285</v>
      </c>
      <c r="O512" s="50" t="s">
        <v>758</v>
      </c>
      <c r="P512" s="56">
        <v>1</v>
      </c>
      <c r="Q512" s="50"/>
      <c r="R512" s="59">
        <f t="shared" si="130"/>
        <v>100</v>
      </c>
      <c r="S512" s="60">
        <f t="shared" si="131"/>
        <v>17.285714285714285</v>
      </c>
      <c r="T512" s="60">
        <f t="shared" si="132"/>
        <v>17.285714285714285</v>
      </c>
      <c r="U512" s="60">
        <f t="shared" si="133"/>
        <v>17.285714285714285</v>
      </c>
      <c r="V512" s="61"/>
      <c r="W512" s="62" t="str">
        <f t="shared" si="134"/>
        <v>CUMPLIDO</v>
      </c>
      <c r="X512" s="62" t="str">
        <f t="shared" si="135"/>
        <v>CUMPLIDO</v>
      </c>
      <c r="Y512" s="63" t="s">
        <v>367</v>
      </c>
      <c r="Z512" s="63" t="s">
        <v>265</v>
      </c>
      <c r="AA512" s="113">
        <f t="shared" si="136"/>
        <v>1</v>
      </c>
      <c r="AB512" s="63" t="str">
        <f t="shared" si="142"/>
        <v>H169R14 - 1</v>
      </c>
      <c r="AC512" s="37">
        <f t="shared" si="137"/>
        <v>5</v>
      </c>
      <c r="AD512" s="37">
        <f t="shared" si="138"/>
        <v>5</v>
      </c>
      <c r="AE512" s="37" t="str">
        <f t="shared" si="139"/>
        <v>H169R14.</v>
      </c>
      <c r="AF512" s="37" t="str">
        <f t="shared" si="140"/>
        <v>H169R14</v>
      </c>
      <c r="AG512" s="45"/>
      <c r="AH512" s="45"/>
      <c r="AI512" s="45"/>
      <c r="AJ512" s="12"/>
      <c r="AK512" s="12"/>
      <c r="AL512" s="12"/>
      <c r="AM512" s="12"/>
      <c r="AN512" s="12"/>
      <c r="AO512" s="12"/>
      <c r="AP512" s="12"/>
    </row>
    <row r="513" spans="1:42" s="2" customFormat="1" ht="300" customHeight="1" x14ac:dyDescent="0.2">
      <c r="A513" s="50">
        <v>413</v>
      </c>
      <c r="B513" s="147">
        <v>512</v>
      </c>
      <c r="C513" s="61"/>
      <c r="D513" s="80" t="s">
        <v>1695</v>
      </c>
      <c r="E513" s="64" t="s">
        <v>21</v>
      </c>
      <c r="F513" s="66" t="s">
        <v>1304</v>
      </c>
      <c r="G513" s="66" t="s">
        <v>114</v>
      </c>
      <c r="H513" s="86" t="s">
        <v>804</v>
      </c>
      <c r="I513" s="86" t="s">
        <v>805</v>
      </c>
      <c r="J513" s="61" t="s">
        <v>46</v>
      </c>
      <c r="K513" s="61">
        <v>4</v>
      </c>
      <c r="L513" s="87">
        <v>43040</v>
      </c>
      <c r="M513" s="87">
        <v>43403</v>
      </c>
      <c r="N513" s="88">
        <f t="shared" si="143"/>
        <v>51.857142857142854</v>
      </c>
      <c r="O513" s="50" t="s">
        <v>758</v>
      </c>
      <c r="P513" s="79">
        <v>3.05</v>
      </c>
      <c r="Q513" s="50"/>
      <c r="R513" s="59">
        <f t="shared" si="130"/>
        <v>76.25</v>
      </c>
      <c r="S513" s="60">
        <f t="shared" si="131"/>
        <v>39.541071428571428</v>
      </c>
      <c r="T513" s="60">
        <f t="shared" si="132"/>
        <v>39.541071428571428</v>
      </c>
      <c r="U513" s="60">
        <f t="shared" si="133"/>
        <v>51.857142857142854</v>
      </c>
      <c r="V513" s="61"/>
      <c r="W513" s="62" t="str">
        <f t="shared" si="134"/>
        <v>VENCIDO</v>
      </c>
      <c r="X513" s="62" t="str">
        <f t="shared" si="135"/>
        <v>VENCIDO</v>
      </c>
      <c r="Y513" s="63" t="s">
        <v>367</v>
      </c>
      <c r="Z513" s="63" t="s">
        <v>266</v>
      </c>
      <c r="AA513" s="113">
        <f t="shared" si="136"/>
        <v>1</v>
      </c>
      <c r="AB513" s="63" t="str">
        <f t="shared" si="142"/>
        <v>H175R14 - 1</v>
      </c>
      <c r="AC513" s="37">
        <f t="shared" si="137"/>
        <v>1</v>
      </c>
      <c r="AD513" s="37">
        <f t="shared" si="138"/>
        <v>1</v>
      </c>
      <c r="AE513" s="37" t="str">
        <f t="shared" si="139"/>
        <v>H175R14.</v>
      </c>
      <c r="AF513" s="37" t="str">
        <f t="shared" si="140"/>
        <v>H175R14</v>
      </c>
      <c r="AG513" s="45"/>
      <c r="AH513" s="45"/>
      <c r="AI513" s="45"/>
      <c r="AJ513" s="12"/>
      <c r="AK513" s="12"/>
      <c r="AL513" s="12"/>
      <c r="AM513" s="12"/>
      <c r="AN513" s="12"/>
      <c r="AO513" s="12"/>
      <c r="AP513" s="12"/>
    </row>
    <row r="514" spans="1:42" s="2" customFormat="1" ht="300" customHeight="1" x14ac:dyDescent="0.2">
      <c r="A514" s="50">
        <v>414</v>
      </c>
      <c r="B514" s="147">
        <v>513</v>
      </c>
      <c r="C514" s="61"/>
      <c r="D514" s="80" t="s">
        <v>1695</v>
      </c>
      <c r="E514" s="64" t="s">
        <v>21</v>
      </c>
      <c r="F514" s="66" t="s">
        <v>808</v>
      </c>
      <c r="G514" s="66" t="s">
        <v>115</v>
      </c>
      <c r="H514" s="86" t="s">
        <v>806</v>
      </c>
      <c r="I514" s="86" t="s">
        <v>807</v>
      </c>
      <c r="J514" s="61" t="s">
        <v>5</v>
      </c>
      <c r="K514" s="61">
        <v>1</v>
      </c>
      <c r="L514" s="87">
        <v>43040</v>
      </c>
      <c r="M514" s="87">
        <v>43342</v>
      </c>
      <c r="N514" s="88">
        <f t="shared" si="143"/>
        <v>43.142857142857146</v>
      </c>
      <c r="O514" s="50" t="s">
        <v>758</v>
      </c>
      <c r="P514" s="56">
        <v>1</v>
      </c>
      <c r="Q514" s="50"/>
      <c r="R514" s="59">
        <f t="shared" si="130"/>
        <v>100</v>
      </c>
      <c r="S514" s="60">
        <f t="shared" si="131"/>
        <v>43.142857142857146</v>
      </c>
      <c r="T514" s="60">
        <f t="shared" si="132"/>
        <v>43.142857142857146</v>
      </c>
      <c r="U514" s="60">
        <f t="shared" si="133"/>
        <v>43.142857142857146</v>
      </c>
      <c r="V514" s="61"/>
      <c r="W514" s="62" t="str">
        <f t="shared" si="134"/>
        <v>CUMPLIDO</v>
      </c>
      <c r="X514" s="62" t="str">
        <f t="shared" si="135"/>
        <v>CUMPLIDO</v>
      </c>
      <c r="Y514" s="63" t="s">
        <v>367</v>
      </c>
      <c r="Z514" s="63" t="s">
        <v>267</v>
      </c>
      <c r="AA514" s="113">
        <f t="shared" si="136"/>
        <v>1</v>
      </c>
      <c r="AB514" s="63" t="str">
        <f t="shared" si="142"/>
        <v>H181R14 - 1</v>
      </c>
      <c r="AC514" s="37">
        <f t="shared" si="137"/>
        <v>5</v>
      </c>
      <c r="AD514" s="37">
        <f t="shared" si="138"/>
        <v>5</v>
      </c>
      <c r="AE514" s="37" t="str">
        <f t="shared" si="139"/>
        <v>H181R14.</v>
      </c>
      <c r="AF514" s="37" t="str">
        <f t="shared" si="140"/>
        <v>H181R14</v>
      </c>
      <c r="AG514" s="45"/>
      <c r="AH514" s="45"/>
      <c r="AI514" s="45"/>
      <c r="AJ514" s="12"/>
      <c r="AK514" s="12"/>
      <c r="AL514" s="12"/>
      <c r="AM514" s="12"/>
      <c r="AN514" s="12"/>
      <c r="AO514" s="12"/>
      <c r="AP514" s="12"/>
    </row>
    <row r="515" spans="1:42" s="2" customFormat="1" ht="300" customHeight="1" x14ac:dyDescent="0.2">
      <c r="A515" s="50">
        <v>415</v>
      </c>
      <c r="B515" s="147">
        <v>514</v>
      </c>
      <c r="C515" s="61"/>
      <c r="D515" s="80" t="s">
        <v>1695</v>
      </c>
      <c r="E515" s="64" t="s">
        <v>21</v>
      </c>
      <c r="F515" s="66" t="s">
        <v>811</v>
      </c>
      <c r="G515" s="66" t="s">
        <v>116</v>
      </c>
      <c r="H515" s="86" t="s">
        <v>809</v>
      </c>
      <c r="I515" s="86" t="s">
        <v>810</v>
      </c>
      <c r="J515" s="61" t="s">
        <v>772</v>
      </c>
      <c r="K515" s="61">
        <v>1</v>
      </c>
      <c r="L515" s="87">
        <v>43070</v>
      </c>
      <c r="M515" s="87">
        <v>43100</v>
      </c>
      <c r="N515" s="88">
        <f t="shared" si="143"/>
        <v>4.2857142857142856</v>
      </c>
      <c r="O515" s="50" t="s">
        <v>758</v>
      </c>
      <c r="P515" s="56">
        <v>1</v>
      </c>
      <c r="Q515" s="50"/>
      <c r="R515" s="59">
        <f t="shared" si="130"/>
        <v>100</v>
      </c>
      <c r="S515" s="60">
        <f t="shared" si="131"/>
        <v>4.2857142857142856</v>
      </c>
      <c r="T515" s="60">
        <f t="shared" si="132"/>
        <v>4.2857142857142856</v>
      </c>
      <c r="U515" s="60">
        <f t="shared" si="133"/>
        <v>4.2857142857142856</v>
      </c>
      <c r="V515" s="61"/>
      <c r="W515" s="62" t="str">
        <f t="shared" si="134"/>
        <v>CUMPLIDO</v>
      </c>
      <c r="X515" s="62" t="str">
        <f t="shared" si="135"/>
        <v>CUMPLIDO</v>
      </c>
      <c r="Y515" s="63" t="s">
        <v>367</v>
      </c>
      <c r="Z515" s="63" t="s">
        <v>268</v>
      </c>
      <c r="AA515" s="113">
        <f t="shared" si="136"/>
        <v>1</v>
      </c>
      <c r="AB515" s="63" t="str">
        <f t="shared" si="142"/>
        <v>H182R14 - 1</v>
      </c>
      <c r="AC515" s="37">
        <f t="shared" si="137"/>
        <v>5</v>
      </c>
      <c r="AD515" s="37">
        <f t="shared" si="138"/>
        <v>5</v>
      </c>
      <c r="AE515" s="37" t="str">
        <f t="shared" si="139"/>
        <v>H182R14.</v>
      </c>
      <c r="AF515" s="37" t="str">
        <f t="shared" si="140"/>
        <v>H182R14</v>
      </c>
      <c r="AG515" s="45"/>
      <c r="AH515" s="45"/>
      <c r="AI515" s="45"/>
      <c r="AJ515" s="12"/>
      <c r="AK515" s="12"/>
      <c r="AL515" s="12"/>
      <c r="AM515" s="12"/>
      <c r="AN515" s="12"/>
      <c r="AO515" s="12"/>
      <c r="AP515" s="12"/>
    </row>
    <row r="516" spans="1:42" s="2" customFormat="1" ht="300" customHeight="1" x14ac:dyDescent="0.2">
      <c r="A516" s="50">
        <v>416</v>
      </c>
      <c r="B516" s="147">
        <v>515</v>
      </c>
      <c r="C516" s="61"/>
      <c r="D516" s="80" t="s">
        <v>1695</v>
      </c>
      <c r="E516" s="64" t="s">
        <v>117</v>
      </c>
      <c r="F516" s="66" t="s">
        <v>812</v>
      </c>
      <c r="G516" s="66" t="s">
        <v>118</v>
      </c>
      <c r="H516" s="86" t="s">
        <v>809</v>
      </c>
      <c r="I516" s="86" t="s">
        <v>810</v>
      </c>
      <c r="J516" s="61" t="s">
        <v>772</v>
      </c>
      <c r="K516" s="61">
        <v>1</v>
      </c>
      <c r="L516" s="87">
        <v>43070</v>
      </c>
      <c r="M516" s="87">
        <v>43100</v>
      </c>
      <c r="N516" s="88">
        <f t="shared" si="143"/>
        <v>4.2857142857142856</v>
      </c>
      <c r="O516" s="50" t="s">
        <v>758</v>
      </c>
      <c r="P516" s="56">
        <v>1</v>
      </c>
      <c r="Q516" s="50"/>
      <c r="R516" s="59">
        <f t="shared" si="130"/>
        <v>100</v>
      </c>
      <c r="S516" s="60">
        <f t="shared" si="131"/>
        <v>4.2857142857142856</v>
      </c>
      <c r="T516" s="60">
        <f t="shared" si="132"/>
        <v>4.2857142857142856</v>
      </c>
      <c r="U516" s="60">
        <f t="shared" si="133"/>
        <v>4.2857142857142856</v>
      </c>
      <c r="V516" s="61"/>
      <c r="W516" s="62" t="str">
        <f t="shared" si="134"/>
        <v>CUMPLIDO</v>
      </c>
      <c r="X516" s="62" t="str">
        <f t="shared" si="135"/>
        <v>CUMPLIDO</v>
      </c>
      <c r="Y516" s="63" t="s">
        <v>367</v>
      </c>
      <c r="Z516" s="63" t="s">
        <v>269</v>
      </c>
      <c r="AA516" s="113">
        <f>IF(A516&lt;&gt;"",1,AA515+1)</f>
        <v>1</v>
      </c>
      <c r="AB516" s="63" t="str">
        <f t="shared" si="142"/>
        <v>H183R14 - 1</v>
      </c>
      <c r="AC516" s="37">
        <f t="shared" si="137"/>
        <v>5</v>
      </c>
      <c r="AD516" s="37">
        <f t="shared" si="138"/>
        <v>5</v>
      </c>
      <c r="AE516" s="37" t="str">
        <f t="shared" si="139"/>
        <v>H183R14.</v>
      </c>
      <c r="AF516" s="37" t="str">
        <f t="shared" si="140"/>
        <v>H183R14</v>
      </c>
      <c r="AG516" s="45"/>
      <c r="AH516" s="45"/>
      <c r="AI516" s="45"/>
      <c r="AJ516" s="12"/>
      <c r="AK516" s="12"/>
      <c r="AL516" s="12"/>
      <c r="AM516" s="12"/>
      <c r="AN516" s="12"/>
      <c r="AO516" s="12"/>
      <c r="AP516" s="12"/>
    </row>
    <row r="517" spans="1:42" x14ac:dyDescent="0.2">
      <c r="A517" s="149" t="s">
        <v>0</v>
      </c>
      <c r="B517" s="149"/>
      <c r="C517" s="149"/>
      <c r="D517" s="149"/>
      <c r="E517" s="149"/>
      <c r="F517" s="149"/>
      <c r="G517" s="149"/>
      <c r="H517" s="149"/>
      <c r="I517" s="149"/>
      <c r="J517" s="149"/>
      <c r="K517" s="149"/>
      <c r="L517" s="149"/>
      <c r="M517" s="149"/>
      <c r="N517" s="149"/>
      <c r="O517" s="149"/>
      <c r="P517" s="149"/>
      <c r="Q517" s="149"/>
      <c r="R517" s="149"/>
      <c r="S517" s="144">
        <f>SUM(S2:S516)</f>
        <v>5368.4595766830944</v>
      </c>
      <c r="T517" s="144">
        <f>SUM(T2:T516)</f>
        <v>5263.846276190483</v>
      </c>
      <c r="U517" s="144">
        <f>SUM(U2:U516)</f>
        <v>12602.14285714283</v>
      </c>
      <c r="V517" s="112"/>
      <c r="W517" s="61"/>
      <c r="X517" s="61"/>
      <c r="Y517" s="103"/>
      <c r="Z517" s="103"/>
      <c r="AA517" s="103"/>
      <c r="AB517" s="103"/>
      <c r="AC517" s="37"/>
      <c r="AD517" s="37"/>
      <c r="AE517" s="38"/>
    </row>
    <row r="518" spans="1:42" x14ac:dyDescent="0.2">
      <c r="A518" s="150"/>
      <c r="B518" s="151"/>
      <c r="C518" s="151"/>
      <c r="D518" s="151"/>
      <c r="E518" s="152"/>
      <c r="F518" s="152"/>
      <c r="G518" s="152"/>
      <c r="H518" s="152"/>
      <c r="I518" s="152"/>
      <c r="J518" s="152"/>
      <c r="K518" s="152"/>
      <c r="L518" s="152"/>
      <c r="M518" s="152"/>
      <c r="N518" s="152"/>
      <c r="O518" s="152"/>
      <c r="P518" s="152"/>
      <c r="Q518" s="4"/>
      <c r="R518" s="24"/>
      <c r="S518" s="25"/>
      <c r="T518" s="25"/>
      <c r="U518" s="25"/>
      <c r="V518" s="25"/>
      <c r="W518" s="26"/>
      <c r="X518" s="26"/>
      <c r="Y518" s="27"/>
      <c r="Z518" s="27"/>
      <c r="AA518" s="27"/>
      <c r="AB518" s="27"/>
      <c r="AC518" s="37"/>
      <c r="AD518" s="37"/>
      <c r="AE518" s="38"/>
    </row>
    <row r="519" spans="1:42" x14ac:dyDescent="0.2">
      <c r="A519" s="33"/>
      <c r="B519" s="47"/>
      <c r="C519" s="47"/>
      <c r="D519" s="11"/>
      <c r="E519" s="16"/>
      <c r="F519" s="1"/>
      <c r="G519" s="4"/>
      <c r="H519" s="4"/>
      <c r="I519" s="20"/>
      <c r="J519" s="17"/>
      <c r="K519" s="5"/>
      <c r="L519" s="6"/>
      <c r="M519" s="6"/>
      <c r="N519" s="2"/>
      <c r="O519" s="7"/>
      <c r="P519" s="2"/>
      <c r="Q519" s="2"/>
      <c r="R519" s="24"/>
      <c r="S519" s="25"/>
      <c r="T519" s="25"/>
      <c r="U519" s="25"/>
      <c r="V519" s="25"/>
      <c r="W519" s="26"/>
      <c r="AC519" s="37"/>
      <c r="AD519" s="37"/>
      <c r="AE519" s="37"/>
    </row>
    <row r="520" spans="1:42" x14ac:dyDescent="0.2">
      <c r="A520" s="33"/>
      <c r="B520" s="48"/>
      <c r="C520" s="48"/>
      <c r="D520" s="12"/>
      <c r="E520" s="16"/>
      <c r="F520" s="1"/>
      <c r="G520" s="2"/>
      <c r="H520" s="2"/>
      <c r="I520" s="20"/>
      <c r="J520" s="17"/>
      <c r="K520" s="154" t="s">
        <v>40</v>
      </c>
      <c r="L520" s="154"/>
      <c r="M520" s="154"/>
      <c r="N520" s="2"/>
      <c r="O520" s="7"/>
      <c r="P520" s="2"/>
      <c r="Q520" s="2"/>
      <c r="R520" s="24"/>
      <c r="S520" s="25"/>
      <c r="T520" s="25"/>
      <c r="U520" s="25"/>
      <c r="V520" s="25"/>
      <c r="W520" s="26"/>
      <c r="AC520" s="40"/>
      <c r="AD520" s="40"/>
      <c r="AE520" s="40"/>
    </row>
    <row r="521" spans="1:42" x14ac:dyDescent="0.2">
      <c r="A521" s="33"/>
      <c r="B521" s="48"/>
      <c r="C521" s="48"/>
      <c r="D521" s="12"/>
      <c r="E521" s="16"/>
      <c r="F521" s="1"/>
      <c r="G521" s="2"/>
      <c r="H521" s="2"/>
      <c r="I521" s="20"/>
      <c r="J521" s="17"/>
      <c r="K521" s="153" t="s">
        <v>1770</v>
      </c>
      <c r="L521" s="153"/>
      <c r="M521" s="153"/>
      <c r="N521" s="2"/>
      <c r="O521" s="7"/>
      <c r="P521" s="2"/>
      <c r="Q521" s="2"/>
      <c r="R521" s="24"/>
      <c r="S521" s="25"/>
      <c r="T521" s="25"/>
      <c r="U521" s="25"/>
      <c r="V521" s="25"/>
      <c r="W521" s="26"/>
      <c r="AC521" s="37"/>
      <c r="AD521" s="37"/>
      <c r="AE521" s="37"/>
    </row>
    <row r="522" spans="1:42" x14ac:dyDescent="0.2">
      <c r="A522" s="33"/>
      <c r="B522" s="48"/>
      <c r="C522" s="48"/>
      <c r="D522" s="12"/>
      <c r="E522" s="16"/>
      <c r="F522" s="1"/>
      <c r="G522" s="2"/>
      <c r="H522" s="2"/>
      <c r="I522" s="20"/>
      <c r="J522" s="17"/>
      <c r="K522" s="153" t="s">
        <v>1771</v>
      </c>
      <c r="L522" s="153"/>
      <c r="M522" s="153"/>
      <c r="N522" s="2"/>
      <c r="O522" s="7"/>
      <c r="P522" s="2"/>
      <c r="Q522" s="2"/>
      <c r="R522" s="24"/>
      <c r="S522" s="25"/>
      <c r="T522" s="25"/>
      <c r="U522" s="25"/>
      <c r="V522" s="25"/>
      <c r="W522" s="26"/>
      <c r="AC522" s="37"/>
      <c r="AD522" s="37"/>
      <c r="AE522" s="37"/>
    </row>
    <row r="523" spans="1:42" ht="13.5" thickBot="1" x14ac:dyDescent="0.25">
      <c r="A523" s="33"/>
      <c r="B523" s="48"/>
      <c r="C523" s="48"/>
      <c r="D523" s="12"/>
      <c r="E523" s="16"/>
      <c r="F523" s="1"/>
      <c r="G523" s="2"/>
      <c r="H523" s="2"/>
      <c r="I523" s="20"/>
      <c r="J523" s="17"/>
      <c r="K523" s="2"/>
      <c r="L523" s="3"/>
      <c r="M523" s="3"/>
      <c r="N523" s="2"/>
      <c r="O523" s="7"/>
      <c r="P523" s="2"/>
      <c r="Q523" s="2"/>
      <c r="R523" s="24"/>
      <c r="S523" s="25"/>
      <c r="T523" s="25"/>
      <c r="U523" s="25"/>
      <c r="V523" s="25"/>
      <c r="W523" s="26"/>
      <c r="AB523" s="30"/>
      <c r="AC523" s="37"/>
      <c r="AD523" s="37"/>
      <c r="AE523" s="37"/>
    </row>
  </sheetData>
  <sheetProtection password="D9B6" sheet="1" objects="1" scenarios="1"/>
  <autoFilter ref="A1:AB518"/>
  <mergeCells count="5">
    <mergeCell ref="A517:R517"/>
    <mergeCell ref="A518:P518"/>
    <mergeCell ref="K522:M522"/>
    <mergeCell ref="K521:M521"/>
    <mergeCell ref="K520:M520"/>
  </mergeCells>
  <conditionalFormatting sqref="L223:M223 E460:G461 N460:N465 N484 L501:N502 N499:N500 H501:J502 N503:N505 N349 E349:G349 E360:J364 E359:G359 L360:N364 N359 N365 E365:G365 E387:G387 N387 N320 E320:G320 E330:G330 N330 N343 E343:G343 E238:G238 L247:M247 E247:J247 E249:J250 E248:G248 E251:G253 L242:M242 L249:N249 L295:M296 L239:N241 L250:M250 E288:G294 N490:N492 H496:J498 L496:N498 N266 E266:H266 N268 E268:H268 E223:J223 A517:XFD519 E451 G451:J451 A520:K522 N520:XFD522 F175:G184 E168:E184 D183:D186 P185 E219:K220 E321:J329 L321:N329 P160:Q160 E160:M167 O160:O176 Q165 F188:G207 P207:Q209 F210:J210 M207:N210 E206:E218 F213:G217 E221:I221 E222:K222 Q212:Q222 O221:O223 D206:D223 L225:M226 E225:J237 L227:N237 E239:J242 O239:O242 E243:G246 E254:J265 L254:N265 E267:G267 I267:J267 L267:N267 E269:J287 L269:N287 O254:O287 E295:J319 L297:N319 E331:J342 L331:N342 L344:N348 E344:J348 L350:N358 E350:J358 E366:J386 L366:N386 E388:J432 L388:N432 E433:G438 N433:N438 E439:J450 E452:J459 L439:O459 H466:J483 L466:N483 H485:J489 L485:N489 O461:O492 O496:O502 H506:J516 L506:O516 AB293:AB516 D225:D516 P162:Q162 Y223:Z291 Y160:Z219 Y293:Z516 D160:D172 A1:D4 P11:Q122 A141:A516 C10:C122 AB223:AB291 AB160:AB219 O1:XFD1 O206:O218 O225:O237 O295:O432 A5:A9 C5:D9 B5:B516 P2:Q9 AG2:XFD516 O178:O186 A523:XFD1048576">
    <cfRule type="containsErrors" dxfId="757" priority="1193">
      <formula>ISERROR(A1)</formula>
    </cfRule>
  </conditionalFormatting>
  <conditionalFormatting sqref="N289 N160:N167 N225:N226 P219:P231 N246 P233:P491 P493:P516">
    <cfRule type="cellIs" dxfId="756" priority="1175" operator="equal">
      <formula>0</formula>
    </cfRule>
  </conditionalFormatting>
  <conditionalFormatting sqref="N223">
    <cfRule type="cellIs" dxfId="755" priority="1190" operator="equal">
      <formula>0</formula>
    </cfRule>
  </conditionalFormatting>
  <conditionalFormatting sqref="N288">
    <cfRule type="cellIs" dxfId="754" priority="1186" operator="equal">
      <formula>0</formula>
    </cfRule>
  </conditionalFormatting>
  <conditionalFormatting sqref="N290:N295">
    <cfRule type="cellIs" dxfId="753" priority="1184" operator="equal">
      <formula>0</formula>
    </cfRule>
  </conditionalFormatting>
  <conditionalFormatting sqref="N253">
    <cfRule type="cellIs" dxfId="752" priority="1093" operator="equal">
      <formula>0</formula>
    </cfRule>
  </conditionalFormatting>
  <conditionalFormatting sqref="N224">
    <cfRule type="cellIs" dxfId="751" priority="1155" operator="equal">
      <formula>0</formula>
    </cfRule>
  </conditionalFormatting>
  <conditionalFormatting sqref="N238">
    <cfRule type="cellIs" dxfId="750" priority="1149" operator="equal">
      <formula>0</formula>
    </cfRule>
  </conditionalFormatting>
  <conditionalFormatting sqref="N243">
    <cfRule type="cellIs" dxfId="749" priority="1143" operator="equal">
      <formula>0</formula>
    </cfRule>
  </conditionalFormatting>
  <conditionalFormatting sqref="N244">
    <cfRule type="cellIs" dxfId="748" priority="1140" operator="equal">
      <formula>0</formula>
    </cfRule>
  </conditionalFormatting>
  <conditionalFormatting sqref="N245">
    <cfRule type="cellIs" dxfId="747" priority="1136" operator="equal">
      <formula>0</formula>
    </cfRule>
  </conditionalFormatting>
  <conditionalFormatting sqref="N248">
    <cfRule type="cellIs" dxfId="746" priority="1105" operator="equal">
      <formula>0</formula>
    </cfRule>
  </conditionalFormatting>
  <conditionalFormatting sqref="N251">
    <cfRule type="cellIs" dxfId="745" priority="1103" operator="equal">
      <formula>0</formula>
    </cfRule>
  </conditionalFormatting>
  <conditionalFormatting sqref="N252">
    <cfRule type="cellIs" dxfId="744" priority="1099" operator="equal">
      <formula>0</formula>
    </cfRule>
  </conditionalFormatting>
  <conditionalFormatting sqref="N242">
    <cfRule type="cellIs" dxfId="743" priority="1087" operator="equal">
      <formula>0</formula>
    </cfRule>
  </conditionalFormatting>
  <conditionalFormatting sqref="N247">
    <cfRule type="cellIs" dxfId="742" priority="1085" operator="equal">
      <formula>0</formula>
    </cfRule>
  </conditionalFormatting>
  <conditionalFormatting sqref="N296">
    <cfRule type="cellIs" dxfId="741" priority="1081" operator="equal">
      <formula>0</formula>
    </cfRule>
  </conditionalFormatting>
  <conditionalFormatting sqref="N250">
    <cfRule type="cellIs" dxfId="740" priority="1077" operator="equal">
      <formula>0</formula>
    </cfRule>
  </conditionalFormatting>
  <conditionalFormatting sqref="N219">
    <cfRule type="cellIs" dxfId="739" priority="1017" operator="equal">
      <formula>0</formula>
    </cfRule>
  </conditionalFormatting>
  <conditionalFormatting sqref="N220">
    <cfRule type="cellIs" dxfId="738" priority="1013" operator="equal">
      <formula>0</formula>
    </cfRule>
  </conditionalFormatting>
  <conditionalFormatting sqref="N221">
    <cfRule type="cellIs" dxfId="737" priority="993" operator="equal">
      <formula>0</formula>
    </cfRule>
  </conditionalFormatting>
  <conditionalFormatting sqref="N222">
    <cfRule type="cellIs" dxfId="736" priority="980" operator="equal">
      <formula>0</formula>
    </cfRule>
  </conditionalFormatting>
  <conditionalFormatting sqref="F451">
    <cfRule type="containsErrors" dxfId="735" priority="926">
      <formula>ISERROR(F451)</formula>
    </cfRule>
  </conditionalFormatting>
  <conditionalFormatting sqref="F218:J218 M218:N218 F168:K169 F170:G170 F171:K171 F172:I174 N217 F185:G186 M187 J184:K184 F187:J187 N194 M204:N204 F208:J208 J207 F209:H209 J209 M212:N212 F212:J212 F211:G211 N211 M215:N215 N213:N214 N196:N203 N206 J215">
    <cfRule type="containsErrors" dxfId="734" priority="925">
      <formula>ISERROR(F168)</formula>
    </cfRule>
  </conditionalFormatting>
  <conditionalFormatting sqref="N216">
    <cfRule type="cellIs" dxfId="733" priority="922" operator="equal">
      <formula>0</formula>
    </cfRule>
  </conditionalFormatting>
  <conditionalFormatting sqref="N185:N192">
    <cfRule type="cellIs" dxfId="732" priority="921" operator="equal">
      <formula>0</formula>
    </cfRule>
  </conditionalFormatting>
  <conditionalFormatting sqref="N170:N171">
    <cfRule type="cellIs" dxfId="731" priority="920" operator="equal">
      <formula>0</formula>
    </cfRule>
  </conditionalFormatting>
  <conditionalFormatting sqref="N168">
    <cfRule type="cellIs" dxfId="730" priority="919" operator="equal">
      <formula>0</formula>
    </cfRule>
  </conditionalFormatting>
  <conditionalFormatting sqref="N169">
    <cfRule type="cellIs" dxfId="729" priority="918" operator="equal">
      <formula>0</formula>
    </cfRule>
  </conditionalFormatting>
  <conditionalFormatting sqref="N172">
    <cfRule type="cellIs" dxfId="728" priority="917" operator="equal">
      <formula>0</formula>
    </cfRule>
  </conditionalFormatting>
  <conditionalFormatting sqref="N173">
    <cfRule type="cellIs" dxfId="727" priority="916" operator="equal">
      <formula>0</formula>
    </cfRule>
  </conditionalFormatting>
  <conditionalFormatting sqref="N174">
    <cfRule type="cellIs" dxfId="726" priority="915" operator="equal">
      <formula>0</formula>
    </cfRule>
  </conditionalFormatting>
  <conditionalFormatting sqref="N175">
    <cfRule type="cellIs" dxfId="725" priority="914" operator="equal">
      <formula>0</formula>
    </cfRule>
  </conditionalFormatting>
  <conditionalFormatting sqref="N176">
    <cfRule type="cellIs" dxfId="724" priority="913" operator="equal">
      <formula>0</formula>
    </cfRule>
  </conditionalFormatting>
  <conditionalFormatting sqref="N177">
    <cfRule type="cellIs" dxfId="723" priority="912" operator="equal">
      <formula>0</formula>
    </cfRule>
  </conditionalFormatting>
  <conditionalFormatting sqref="N178">
    <cfRule type="cellIs" dxfId="722" priority="911" operator="equal">
      <formula>0</formula>
    </cfRule>
  </conditionalFormatting>
  <conditionalFormatting sqref="N179">
    <cfRule type="cellIs" dxfId="721" priority="910" operator="equal">
      <formula>0</formula>
    </cfRule>
  </conditionalFormatting>
  <conditionalFormatting sqref="N180">
    <cfRule type="cellIs" dxfId="720" priority="909" operator="equal">
      <formula>0</formula>
    </cfRule>
  </conditionalFormatting>
  <conditionalFormatting sqref="N181">
    <cfRule type="cellIs" dxfId="719" priority="908" operator="equal">
      <formula>0</formula>
    </cfRule>
  </conditionalFormatting>
  <conditionalFormatting sqref="N182">
    <cfRule type="cellIs" dxfId="718" priority="906" operator="equal">
      <formula>0</formula>
    </cfRule>
  </conditionalFormatting>
  <conditionalFormatting sqref="N183">
    <cfRule type="cellIs" dxfId="717" priority="905" operator="equal">
      <formula>0</formula>
    </cfRule>
  </conditionalFormatting>
  <conditionalFormatting sqref="N184">
    <cfRule type="cellIs" dxfId="716" priority="904" operator="equal">
      <formula>0</formula>
    </cfRule>
  </conditionalFormatting>
  <conditionalFormatting sqref="H170:K170">
    <cfRule type="containsErrors" dxfId="715" priority="903">
      <formula>ISERROR(H170)</formula>
    </cfRule>
  </conditionalFormatting>
  <conditionalFormatting sqref="K172">
    <cfRule type="containsErrors" dxfId="714" priority="902">
      <formula>ISERROR(K172)</formula>
    </cfRule>
  </conditionalFormatting>
  <conditionalFormatting sqref="H177">
    <cfRule type="containsErrors" dxfId="713" priority="901">
      <formula>ISERROR(H177)</formula>
    </cfRule>
  </conditionalFormatting>
  <conditionalFormatting sqref="I177">
    <cfRule type="containsErrors" dxfId="712" priority="900">
      <formula>ISERROR(I177)</formula>
    </cfRule>
  </conditionalFormatting>
  <conditionalFormatting sqref="H182:K182">
    <cfRule type="containsErrors" dxfId="711" priority="899">
      <formula>ISERROR(H182)</formula>
    </cfRule>
  </conditionalFormatting>
  <conditionalFormatting sqref="H175">
    <cfRule type="containsErrors" dxfId="710" priority="898">
      <formula>ISERROR(H175)</formula>
    </cfRule>
  </conditionalFormatting>
  <conditionalFormatting sqref="I175">
    <cfRule type="containsErrors" dxfId="709" priority="897">
      <formula>ISERROR(I175)</formula>
    </cfRule>
  </conditionalFormatting>
  <conditionalFormatting sqref="H176:I176">
    <cfRule type="containsErrors" dxfId="708" priority="896">
      <formula>ISERROR(H176)</formula>
    </cfRule>
  </conditionalFormatting>
  <conditionalFormatting sqref="H180">
    <cfRule type="containsErrors" dxfId="707" priority="895">
      <formula>ISERROR(H180)</formula>
    </cfRule>
  </conditionalFormatting>
  <conditionalFormatting sqref="I180">
    <cfRule type="containsErrors" dxfId="706" priority="894">
      <formula>ISERROR(I180)</formula>
    </cfRule>
  </conditionalFormatting>
  <conditionalFormatting sqref="H184:I184">
    <cfRule type="containsErrors" dxfId="705" priority="891">
      <formula>ISERROR(H184)</formula>
    </cfRule>
  </conditionalFormatting>
  <conditionalFormatting sqref="M188:M189 H190:J190 H188">
    <cfRule type="containsErrors" dxfId="704" priority="890">
      <formula>ISERROR(H188)</formula>
    </cfRule>
  </conditionalFormatting>
  <conditionalFormatting sqref="M190">
    <cfRule type="containsErrors" dxfId="703" priority="889">
      <formula>ISERROR(M190)</formula>
    </cfRule>
  </conditionalFormatting>
  <conditionalFormatting sqref="M193">
    <cfRule type="containsErrors" dxfId="702" priority="886">
      <formula>ISERROR(M193)</formula>
    </cfRule>
  </conditionalFormatting>
  <conditionalFormatting sqref="M195">
    <cfRule type="containsErrors" dxfId="701" priority="883">
      <formula>ISERROR(M195)</formula>
    </cfRule>
  </conditionalFormatting>
  <conditionalFormatting sqref="H193 J193">
    <cfRule type="containsErrors" dxfId="700" priority="887">
      <formula>ISERROR(H193)</formula>
    </cfRule>
  </conditionalFormatting>
  <conditionalFormatting sqref="J195">
    <cfRule type="containsErrors" dxfId="699" priority="884">
      <formula>ISERROR(J195)</formula>
    </cfRule>
  </conditionalFormatting>
  <conditionalFormatting sqref="M205">
    <cfRule type="containsErrors" dxfId="698" priority="880">
      <formula>ISERROR(M205)</formula>
    </cfRule>
  </conditionalFormatting>
  <conditionalFormatting sqref="J205">
    <cfRule type="containsErrors" dxfId="697" priority="881">
      <formula>ISERROR(J205)</formula>
    </cfRule>
  </conditionalFormatting>
  <conditionalFormatting sqref="N193">
    <cfRule type="cellIs" dxfId="696" priority="879" operator="equal">
      <formula>0</formula>
    </cfRule>
  </conditionalFormatting>
  <conditionalFormatting sqref="N195">
    <cfRule type="containsErrors" dxfId="695" priority="878">
      <formula>ISERROR(N195)</formula>
    </cfRule>
  </conditionalFormatting>
  <conditionalFormatting sqref="N205">
    <cfRule type="containsErrors" dxfId="694" priority="877">
      <formula>ISERROR(N205)</formula>
    </cfRule>
  </conditionalFormatting>
  <conditionalFormatting sqref="H207">
    <cfRule type="containsErrors" dxfId="693" priority="876">
      <formula>ISERROR(H207)</formula>
    </cfRule>
  </conditionalFormatting>
  <conditionalFormatting sqref="I207">
    <cfRule type="containsErrors" dxfId="692" priority="875">
      <formula>ISERROR(I207)</formula>
    </cfRule>
  </conditionalFormatting>
  <conditionalFormatting sqref="I209">
    <cfRule type="containsErrors" dxfId="691" priority="869">
      <formula>ISERROR(I209)</formula>
    </cfRule>
  </conditionalFormatting>
  <conditionalFormatting sqref="H211:J211">
    <cfRule type="containsErrors" dxfId="690" priority="863">
      <formula>ISERROR(H211)</formula>
    </cfRule>
  </conditionalFormatting>
  <conditionalFormatting sqref="M211">
    <cfRule type="containsErrors" dxfId="689" priority="862">
      <formula>ISERROR(M211)</formula>
    </cfRule>
  </conditionalFormatting>
  <conditionalFormatting sqref="H213">
    <cfRule type="containsErrors" dxfId="688" priority="859">
      <formula>ISERROR(H213)</formula>
    </cfRule>
  </conditionalFormatting>
  <conditionalFormatting sqref="I213">
    <cfRule type="containsErrors" dxfId="687" priority="858">
      <formula>ISERROR(I213)</formula>
    </cfRule>
  </conditionalFormatting>
  <conditionalFormatting sqref="J213">
    <cfRule type="containsErrors" dxfId="686" priority="857">
      <formula>ISERROR(J213)</formula>
    </cfRule>
  </conditionalFormatting>
  <conditionalFormatting sqref="M213">
    <cfRule type="containsErrors" dxfId="685" priority="856">
      <formula>ISERROR(M213)</formula>
    </cfRule>
  </conditionalFormatting>
  <conditionalFormatting sqref="M214 I214:J214">
    <cfRule type="containsErrors" dxfId="684" priority="853">
      <formula>ISERROR(I214)</formula>
    </cfRule>
  </conditionalFormatting>
  <conditionalFormatting sqref="H214">
    <cfRule type="containsErrors" dxfId="683" priority="852">
      <formula>ISERROR(H214)</formula>
    </cfRule>
  </conditionalFormatting>
  <conditionalFormatting sqref="M185 H185:J185">
    <cfRule type="containsErrors" dxfId="682" priority="851">
      <formula>ISERROR(H185)</formula>
    </cfRule>
  </conditionalFormatting>
  <conditionalFormatting sqref="M186 H186:J186">
    <cfRule type="containsErrors" dxfId="681" priority="843">
      <formula>ISERROR(H186)</formula>
    </cfRule>
  </conditionalFormatting>
  <conditionalFormatting sqref="J172">
    <cfRule type="containsErrors" dxfId="680" priority="841">
      <formula>ISERROR(J172)</formula>
    </cfRule>
  </conditionalFormatting>
  <conditionalFormatting sqref="H178">
    <cfRule type="containsErrors" dxfId="679" priority="840">
      <formula>ISERROR(H178)</formula>
    </cfRule>
  </conditionalFormatting>
  <conditionalFormatting sqref="I178">
    <cfRule type="containsErrors" dxfId="678" priority="839">
      <formula>ISERROR(I178)</formula>
    </cfRule>
  </conditionalFormatting>
  <conditionalFormatting sqref="J178:K178">
    <cfRule type="containsErrors" dxfId="677" priority="838">
      <formula>ISERROR(J178)</formula>
    </cfRule>
  </conditionalFormatting>
  <conditionalFormatting sqref="K179">
    <cfRule type="containsErrors" dxfId="676" priority="837">
      <formula>ISERROR(K179)</formula>
    </cfRule>
  </conditionalFormatting>
  <conditionalFormatting sqref="H179">
    <cfRule type="containsErrors" dxfId="675" priority="836">
      <formula>ISERROR(H179)</formula>
    </cfRule>
  </conditionalFormatting>
  <conditionalFormatting sqref="I179">
    <cfRule type="containsErrors" dxfId="674" priority="835">
      <formula>ISERROR(I179)</formula>
    </cfRule>
  </conditionalFormatting>
  <conditionalFormatting sqref="J179">
    <cfRule type="containsErrors" dxfId="673" priority="834">
      <formula>ISERROR(J179)</formula>
    </cfRule>
  </conditionalFormatting>
  <conditionalFormatting sqref="K181">
    <cfRule type="containsErrors" dxfId="672" priority="833">
      <formula>ISERROR(K181)</formula>
    </cfRule>
  </conditionalFormatting>
  <conditionalFormatting sqref="H181">
    <cfRule type="containsErrors" dxfId="671" priority="832">
      <formula>ISERROR(H181)</formula>
    </cfRule>
  </conditionalFormatting>
  <conditionalFormatting sqref="I181">
    <cfRule type="containsErrors" dxfId="670" priority="831">
      <formula>ISERROR(I181)</formula>
    </cfRule>
  </conditionalFormatting>
  <conditionalFormatting sqref="J181">
    <cfRule type="containsErrors" dxfId="669" priority="830">
      <formula>ISERROR(J181)</formula>
    </cfRule>
  </conditionalFormatting>
  <conditionalFormatting sqref="J183:K183">
    <cfRule type="containsErrors" dxfId="668" priority="829">
      <formula>ISERROR(J183)</formula>
    </cfRule>
  </conditionalFormatting>
  <conditionalFormatting sqref="H183">
    <cfRule type="containsErrors" dxfId="667" priority="828">
      <formula>ISERROR(H183)</formula>
    </cfRule>
  </conditionalFormatting>
  <conditionalFormatting sqref="I183">
    <cfRule type="containsErrors" dxfId="666" priority="827">
      <formula>ISERROR(I183)</formula>
    </cfRule>
  </conditionalFormatting>
  <conditionalFormatting sqref="I188">
    <cfRule type="containsErrors" dxfId="665" priority="826">
      <formula>ISERROR(I188)</formula>
    </cfRule>
  </conditionalFormatting>
  <conditionalFormatting sqref="I203">
    <cfRule type="containsErrors" dxfId="664" priority="793">
      <formula>ISERROR(I203)</formula>
    </cfRule>
  </conditionalFormatting>
  <conditionalFormatting sqref="H189">
    <cfRule type="containsErrors" dxfId="663" priority="825">
      <formula>ISERROR(H189)</formula>
    </cfRule>
  </conditionalFormatting>
  <conditionalFormatting sqref="I189">
    <cfRule type="containsErrors" dxfId="662" priority="824">
      <formula>ISERROR(I189)</formula>
    </cfRule>
  </conditionalFormatting>
  <conditionalFormatting sqref="J204">
    <cfRule type="containsErrors" dxfId="661" priority="789">
      <formula>ISERROR(J204)</formula>
    </cfRule>
  </conditionalFormatting>
  <conditionalFormatting sqref="M191 H191">
    <cfRule type="containsErrors" dxfId="660" priority="823">
      <formula>ISERROR(H191)</formula>
    </cfRule>
  </conditionalFormatting>
  <conditionalFormatting sqref="I191">
    <cfRule type="containsErrors" dxfId="659" priority="822">
      <formula>ISERROR(I191)</formula>
    </cfRule>
  </conditionalFormatting>
  <conditionalFormatting sqref="H206:K206">
    <cfRule type="containsErrors" dxfId="658" priority="785">
      <formula>ISERROR(H206)</formula>
    </cfRule>
  </conditionalFormatting>
  <conditionalFormatting sqref="M192 H192">
    <cfRule type="containsErrors" dxfId="657" priority="821">
      <formula>ISERROR(H192)</formula>
    </cfRule>
  </conditionalFormatting>
  <conditionalFormatting sqref="I192">
    <cfRule type="containsErrors" dxfId="656" priority="820">
      <formula>ISERROR(I192)</formula>
    </cfRule>
  </conditionalFormatting>
  <conditionalFormatting sqref="J192">
    <cfRule type="containsErrors" dxfId="655" priority="819">
      <formula>ISERROR(J192)</formula>
    </cfRule>
  </conditionalFormatting>
  <conditionalFormatting sqref="J191">
    <cfRule type="containsErrors" dxfId="654" priority="818">
      <formula>ISERROR(J191)</formula>
    </cfRule>
  </conditionalFormatting>
  <conditionalFormatting sqref="J189">
    <cfRule type="containsErrors" dxfId="653" priority="817">
      <formula>ISERROR(J189)</formula>
    </cfRule>
  </conditionalFormatting>
  <conditionalFormatting sqref="J188">
    <cfRule type="containsErrors" dxfId="652" priority="816">
      <formula>ISERROR(J188)</formula>
    </cfRule>
  </conditionalFormatting>
  <conditionalFormatting sqref="I193">
    <cfRule type="containsErrors" dxfId="651" priority="815">
      <formula>ISERROR(I193)</formula>
    </cfRule>
  </conditionalFormatting>
  <conditionalFormatting sqref="M194 H194">
    <cfRule type="containsErrors" dxfId="650" priority="814">
      <formula>ISERROR(H194)</formula>
    </cfRule>
  </conditionalFormatting>
  <conditionalFormatting sqref="I194">
    <cfRule type="containsErrors" dxfId="649" priority="813">
      <formula>ISERROR(I194)</formula>
    </cfRule>
  </conditionalFormatting>
  <conditionalFormatting sqref="J194">
    <cfRule type="containsErrors" dxfId="648" priority="812">
      <formula>ISERROR(J194)</formula>
    </cfRule>
  </conditionalFormatting>
  <conditionalFormatting sqref="H195">
    <cfRule type="containsErrors" dxfId="647" priority="811">
      <formula>ISERROR(H195)</formula>
    </cfRule>
  </conditionalFormatting>
  <conditionalFormatting sqref="I195">
    <cfRule type="containsErrors" dxfId="646" priority="810">
      <formula>ISERROR(I195)</formula>
    </cfRule>
  </conditionalFormatting>
  <conditionalFormatting sqref="M196 H196">
    <cfRule type="containsErrors" dxfId="645" priority="809">
      <formula>ISERROR(H196)</formula>
    </cfRule>
  </conditionalFormatting>
  <conditionalFormatting sqref="I196">
    <cfRule type="containsErrors" dxfId="644" priority="808">
      <formula>ISERROR(I196)</formula>
    </cfRule>
  </conditionalFormatting>
  <conditionalFormatting sqref="J196">
    <cfRule type="containsErrors" dxfId="643" priority="807">
      <formula>ISERROR(J196)</formula>
    </cfRule>
  </conditionalFormatting>
  <conditionalFormatting sqref="M197 H197">
    <cfRule type="containsErrors" dxfId="642" priority="806">
      <formula>ISERROR(H197)</formula>
    </cfRule>
  </conditionalFormatting>
  <conditionalFormatting sqref="I197">
    <cfRule type="containsErrors" dxfId="641" priority="805">
      <formula>ISERROR(I197)</formula>
    </cfRule>
  </conditionalFormatting>
  <conditionalFormatting sqref="J197">
    <cfRule type="containsErrors" dxfId="640" priority="804">
      <formula>ISERROR(J197)</formula>
    </cfRule>
  </conditionalFormatting>
  <conditionalFormatting sqref="M198 H198">
    <cfRule type="containsErrors" dxfId="639" priority="803">
      <formula>ISERROR(H198)</formula>
    </cfRule>
  </conditionalFormatting>
  <conditionalFormatting sqref="I198">
    <cfRule type="containsErrors" dxfId="638" priority="802">
      <formula>ISERROR(I198)</formula>
    </cfRule>
  </conditionalFormatting>
  <conditionalFormatting sqref="J198">
    <cfRule type="containsErrors" dxfId="637" priority="801">
      <formula>ISERROR(J198)</formula>
    </cfRule>
  </conditionalFormatting>
  <conditionalFormatting sqref="M199:M200 H199:H200">
    <cfRule type="containsErrors" dxfId="636" priority="800">
      <formula>ISERROR(H199)</formula>
    </cfRule>
  </conditionalFormatting>
  <conditionalFormatting sqref="I199:I200">
    <cfRule type="containsErrors" dxfId="635" priority="799">
      <formula>ISERROR(I199)</formula>
    </cfRule>
  </conditionalFormatting>
  <conditionalFormatting sqref="J199:J200">
    <cfRule type="containsErrors" dxfId="634" priority="798">
      <formula>ISERROR(J199)</formula>
    </cfRule>
  </conditionalFormatting>
  <conditionalFormatting sqref="M201:M202 H201:H202">
    <cfRule type="containsErrors" dxfId="633" priority="797">
      <formula>ISERROR(H201)</formula>
    </cfRule>
  </conditionalFormatting>
  <conditionalFormatting sqref="I201:I202">
    <cfRule type="containsErrors" dxfId="632" priority="796">
      <formula>ISERROR(I201)</formula>
    </cfRule>
  </conditionalFormatting>
  <conditionalFormatting sqref="J201:J202">
    <cfRule type="containsErrors" dxfId="631" priority="795">
      <formula>ISERROR(J201)</formula>
    </cfRule>
  </conditionalFormatting>
  <conditionalFormatting sqref="M203 H203">
    <cfRule type="containsErrors" dxfId="630" priority="794">
      <formula>ISERROR(H203)</formula>
    </cfRule>
  </conditionalFormatting>
  <conditionalFormatting sqref="J203">
    <cfRule type="containsErrors" dxfId="629" priority="792">
      <formula>ISERROR(J203)</formula>
    </cfRule>
  </conditionalFormatting>
  <conditionalFormatting sqref="H204">
    <cfRule type="containsErrors" dxfId="628" priority="791">
      <formula>ISERROR(H204)</formula>
    </cfRule>
  </conditionalFormatting>
  <conditionalFormatting sqref="I204">
    <cfRule type="containsErrors" dxfId="627" priority="790">
      <formula>ISERROR(I204)</formula>
    </cfRule>
  </conditionalFormatting>
  <conditionalFormatting sqref="H205">
    <cfRule type="containsErrors" dxfId="626" priority="788">
      <formula>ISERROR(H205)</formula>
    </cfRule>
  </conditionalFormatting>
  <conditionalFormatting sqref="I205">
    <cfRule type="containsErrors" dxfId="625" priority="787">
      <formula>ISERROR(I205)</formula>
    </cfRule>
  </conditionalFormatting>
  <conditionalFormatting sqref="M206">
    <cfRule type="containsErrors" dxfId="624" priority="786">
      <formula>ISERROR(M206)</formula>
    </cfRule>
  </conditionalFormatting>
  <conditionalFormatting sqref="H215">
    <cfRule type="containsErrors" dxfId="623" priority="781">
      <formula>ISERROR(H215)</formula>
    </cfRule>
  </conditionalFormatting>
  <conditionalFormatting sqref="I215">
    <cfRule type="containsErrors" dxfId="622" priority="780">
      <formula>ISERROR(I215)</formula>
    </cfRule>
  </conditionalFormatting>
  <conditionalFormatting sqref="E185:E188">
    <cfRule type="containsErrors" dxfId="621" priority="779">
      <formula>ISERROR(E185)</formula>
    </cfRule>
  </conditionalFormatting>
  <conditionalFormatting sqref="E189:E190">
    <cfRule type="containsErrors" dxfId="620" priority="778">
      <formula>ISERROR(E189)</formula>
    </cfRule>
  </conditionalFormatting>
  <conditionalFormatting sqref="E191:E192">
    <cfRule type="containsErrors" dxfId="619" priority="777">
      <formula>ISERROR(E191)</formula>
    </cfRule>
  </conditionalFormatting>
  <conditionalFormatting sqref="E193:E194">
    <cfRule type="containsErrors" dxfId="618" priority="776">
      <formula>ISERROR(E193)</formula>
    </cfRule>
  </conditionalFormatting>
  <conditionalFormatting sqref="E195:E203">
    <cfRule type="containsErrors" dxfId="617" priority="775">
      <formula>ISERROR(E195)</formula>
    </cfRule>
  </conditionalFormatting>
  <conditionalFormatting sqref="E204">
    <cfRule type="containsErrors" dxfId="616" priority="774">
      <formula>ISERROR(E204)</formula>
    </cfRule>
  </conditionalFormatting>
  <conditionalFormatting sqref="E205">
    <cfRule type="containsErrors" dxfId="615" priority="773">
      <formula>ISERROR(E205)</formula>
    </cfRule>
  </conditionalFormatting>
  <conditionalFormatting sqref="O247 O249:O250 O219:O220">
    <cfRule type="containsErrors" dxfId="614" priority="721">
      <formula>ISERROR(O219)</formula>
    </cfRule>
  </conditionalFormatting>
  <conditionalFormatting sqref="O288">
    <cfRule type="cellIs" dxfId="613" priority="720" operator="equal">
      <formula>0</formula>
    </cfRule>
  </conditionalFormatting>
  <conditionalFormatting sqref="O289">
    <cfRule type="cellIs" dxfId="612" priority="719" operator="equal">
      <formula>0</formula>
    </cfRule>
  </conditionalFormatting>
  <conditionalFormatting sqref="O194 O204 O187:O192 O196:O199">
    <cfRule type="containsErrors" dxfId="611" priority="718">
      <formula>ISERROR(O187)</formula>
    </cfRule>
  </conditionalFormatting>
  <conditionalFormatting sqref="O193">
    <cfRule type="containsErrors" dxfId="610" priority="717">
      <formula>ISERROR(O193)</formula>
    </cfRule>
  </conditionalFormatting>
  <conditionalFormatting sqref="O195">
    <cfRule type="containsErrors" dxfId="609" priority="716">
      <formula>ISERROR(O195)</formula>
    </cfRule>
  </conditionalFormatting>
  <conditionalFormatting sqref="O205">
    <cfRule type="containsErrors" dxfId="608" priority="715">
      <formula>ISERROR(O205)</formula>
    </cfRule>
  </conditionalFormatting>
  <conditionalFormatting sqref="O200:O203">
    <cfRule type="containsErrors" dxfId="607" priority="713">
      <formula>ISERROR(O200)</formula>
    </cfRule>
  </conditionalFormatting>
  <conditionalFormatting sqref="D175:D177 D180">
    <cfRule type="containsErrors" dxfId="606" priority="705">
      <formula>ISERROR(D175)</formula>
    </cfRule>
  </conditionalFormatting>
  <conditionalFormatting sqref="D173:D174">
    <cfRule type="containsErrors" dxfId="605" priority="704">
      <formula>ISERROR(D173)</formula>
    </cfRule>
  </conditionalFormatting>
  <conditionalFormatting sqref="D178:D179">
    <cfRule type="containsErrors" dxfId="604" priority="703">
      <formula>ISERROR(D178)</formula>
    </cfRule>
  </conditionalFormatting>
  <conditionalFormatting sqref="D181">
    <cfRule type="containsErrors" dxfId="603" priority="702">
      <formula>ISERROR(D181)</formula>
    </cfRule>
  </conditionalFormatting>
  <conditionalFormatting sqref="D182">
    <cfRule type="containsErrors" dxfId="602" priority="701">
      <formula>ISERROR(D182)</formula>
    </cfRule>
  </conditionalFormatting>
  <conditionalFormatting sqref="D187:D188">
    <cfRule type="containsErrors" dxfId="601" priority="700">
      <formula>ISERROR(D187)</formula>
    </cfRule>
  </conditionalFormatting>
  <conditionalFormatting sqref="D189">
    <cfRule type="containsErrors" dxfId="600" priority="699">
      <formula>ISERROR(D189)</formula>
    </cfRule>
  </conditionalFormatting>
  <conditionalFormatting sqref="D190">
    <cfRule type="containsErrors" dxfId="599" priority="698">
      <formula>ISERROR(D190)</formula>
    </cfRule>
  </conditionalFormatting>
  <conditionalFormatting sqref="D191:D192">
    <cfRule type="containsErrors" dxfId="598" priority="697">
      <formula>ISERROR(D191)</formula>
    </cfRule>
  </conditionalFormatting>
  <conditionalFormatting sqref="D193">
    <cfRule type="containsErrors" dxfId="597" priority="696">
      <formula>ISERROR(D193)</formula>
    </cfRule>
  </conditionalFormatting>
  <conditionalFormatting sqref="D194">
    <cfRule type="containsErrors" dxfId="596" priority="695">
      <formula>ISERROR(D194)</formula>
    </cfRule>
  </conditionalFormatting>
  <conditionalFormatting sqref="D195">
    <cfRule type="containsErrors" dxfId="595" priority="694">
      <formula>ISERROR(D195)</formula>
    </cfRule>
  </conditionalFormatting>
  <conditionalFormatting sqref="D196">
    <cfRule type="containsErrors" dxfId="594" priority="693">
      <formula>ISERROR(D196)</formula>
    </cfRule>
  </conditionalFormatting>
  <conditionalFormatting sqref="D197">
    <cfRule type="containsErrors" dxfId="593" priority="692">
      <formula>ISERROR(D197)</formula>
    </cfRule>
  </conditionalFormatting>
  <conditionalFormatting sqref="D198">
    <cfRule type="containsErrors" dxfId="592" priority="691">
      <formula>ISERROR(D198)</formula>
    </cfRule>
  </conditionalFormatting>
  <conditionalFormatting sqref="D199:D200">
    <cfRule type="containsErrors" dxfId="591" priority="690">
      <formula>ISERROR(D199)</formula>
    </cfRule>
  </conditionalFormatting>
  <conditionalFormatting sqref="D201">
    <cfRule type="containsErrors" dxfId="590" priority="689">
      <formula>ISERROR(D201)</formula>
    </cfRule>
  </conditionalFormatting>
  <conditionalFormatting sqref="D202">
    <cfRule type="containsErrors" dxfId="589" priority="688">
      <formula>ISERROR(D202)</formula>
    </cfRule>
  </conditionalFormatting>
  <conditionalFormatting sqref="D203">
    <cfRule type="containsErrors" dxfId="588" priority="687">
      <formula>ISERROR(D203)</formula>
    </cfRule>
  </conditionalFormatting>
  <conditionalFormatting sqref="D204">
    <cfRule type="containsErrors" dxfId="587" priority="686">
      <formula>ISERROR(D204)</formula>
    </cfRule>
  </conditionalFormatting>
  <conditionalFormatting sqref="D205">
    <cfRule type="containsErrors" dxfId="586" priority="685">
      <formula>ISERROR(D205)</formula>
    </cfRule>
  </conditionalFormatting>
  <conditionalFormatting sqref="D224">
    <cfRule type="containsErrors" dxfId="585" priority="684">
      <formula>ISERROR(D224)</formula>
    </cfRule>
  </conditionalFormatting>
  <conditionalFormatting sqref="O159 O157 O151:O155 O147:O149 O130:O145">
    <cfRule type="containsErrors" dxfId="584" priority="550">
      <formula>ISERROR(O130)</formula>
    </cfRule>
  </conditionalFormatting>
  <conditionalFormatting sqref="F154">
    <cfRule type="containsErrors" dxfId="583" priority="658">
      <formula>ISERROR(F154)</formula>
    </cfRule>
  </conditionalFormatting>
  <conditionalFormatting sqref="F155:F159">
    <cfRule type="containsErrors" dxfId="582" priority="657">
      <formula>ISERROR(F155)</formula>
    </cfRule>
  </conditionalFormatting>
  <conditionalFormatting sqref="G154:G159">
    <cfRule type="containsErrors" dxfId="581" priority="656">
      <formula>ISERROR(G154)</formula>
    </cfRule>
  </conditionalFormatting>
  <conditionalFormatting sqref="F138:G140">
    <cfRule type="containsErrors" dxfId="580" priority="655">
      <formula>ISERROR(F138)</formula>
    </cfRule>
  </conditionalFormatting>
  <conditionalFormatting sqref="F137:G137">
    <cfRule type="containsErrors" dxfId="579" priority="654">
      <formula>ISERROR(F137)</formula>
    </cfRule>
  </conditionalFormatting>
  <conditionalFormatting sqref="F142:G142 G143:G144">
    <cfRule type="containsErrors" dxfId="578" priority="653">
      <formula>ISERROR(F142)</formula>
    </cfRule>
  </conditionalFormatting>
  <conditionalFormatting sqref="F141:G141">
    <cfRule type="containsErrors" dxfId="577" priority="652">
      <formula>ISERROR(F141)</formula>
    </cfRule>
  </conditionalFormatting>
  <conditionalFormatting sqref="H130:H133 H135:H143">
    <cfRule type="containsErrors" dxfId="576" priority="651">
      <formula>ISERROR(H130)</formula>
    </cfRule>
  </conditionalFormatting>
  <conditionalFormatting sqref="H149:H150 H144:H145">
    <cfRule type="containsErrors" dxfId="575" priority="650">
      <formula>ISERROR(H144)</formula>
    </cfRule>
  </conditionalFormatting>
  <conditionalFormatting sqref="H146">
    <cfRule type="containsErrors" dxfId="574" priority="649">
      <formula>ISERROR(H146)</formula>
    </cfRule>
  </conditionalFormatting>
  <conditionalFormatting sqref="H153">
    <cfRule type="containsErrors" dxfId="573" priority="648">
      <formula>ISERROR(H153)</formula>
    </cfRule>
  </conditionalFormatting>
  <conditionalFormatting sqref="H159">
    <cfRule type="containsErrors" dxfId="572" priority="647">
      <formula>ISERROR(H159)</formula>
    </cfRule>
  </conditionalFormatting>
  <conditionalFormatting sqref="H151">
    <cfRule type="containsErrors" dxfId="571" priority="646">
      <formula>ISERROR(H151)</formula>
    </cfRule>
  </conditionalFormatting>
  <conditionalFormatting sqref="H152">
    <cfRule type="containsErrors" dxfId="570" priority="645">
      <formula>ISERROR(H152)</formula>
    </cfRule>
  </conditionalFormatting>
  <conditionalFormatting sqref="H154">
    <cfRule type="containsErrors" dxfId="569" priority="644">
      <formula>ISERROR(H154)</formula>
    </cfRule>
  </conditionalFormatting>
  <conditionalFormatting sqref="H148">
    <cfRule type="containsErrors" dxfId="568" priority="643">
      <formula>ISERROR(H148)</formula>
    </cfRule>
  </conditionalFormatting>
  <conditionalFormatting sqref="H154">
    <cfRule type="containsErrors" dxfId="567" priority="642">
      <formula>ISERROR(H154)</formula>
    </cfRule>
  </conditionalFormatting>
  <conditionalFormatting sqref="H157">
    <cfRule type="containsErrors" dxfId="566" priority="641">
      <formula>ISERROR(H157)</formula>
    </cfRule>
  </conditionalFormatting>
  <conditionalFormatting sqref="H156">
    <cfRule type="containsErrors" dxfId="565" priority="640">
      <formula>ISERROR(H156)</formula>
    </cfRule>
  </conditionalFormatting>
  <conditionalFormatting sqref="H158">
    <cfRule type="containsErrors" dxfId="564" priority="639">
      <formula>ISERROR(H158)</formula>
    </cfRule>
  </conditionalFormatting>
  <conditionalFormatting sqref="I130:I133 I135:I139 I141:I143">
    <cfRule type="containsErrors" dxfId="563" priority="638">
      <formula>ISERROR(I130)</formula>
    </cfRule>
  </conditionalFormatting>
  <conditionalFormatting sqref="I149:I150 I144:I145">
    <cfRule type="containsErrors" dxfId="562" priority="637">
      <formula>ISERROR(I144)</formula>
    </cfRule>
  </conditionalFormatting>
  <conditionalFormatting sqref="I146">
    <cfRule type="containsErrors" dxfId="561" priority="636">
      <formula>ISERROR(I146)</formula>
    </cfRule>
  </conditionalFormatting>
  <conditionalFormatting sqref="I153">
    <cfRule type="containsErrors" dxfId="560" priority="635">
      <formula>ISERROR(I153)</formula>
    </cfRule>
  </conditionalFormatting>
  <conditionalFormatting sqref="I159">
    <cfRule type="containsErrors" dxfId="559" priority="634">
      <formula>ISERROR(I159)</formula>
    </cfRule>
  </conditionalFormatting>
  <conditionalFormatting sqref="I151">
    <cfRule type="containsErrors" dxfId="558" priority="633">
      <formula>ISERROR(I151)</formula>
    </cfRule>
  </conditionalFormatting>
  <conditionalFormatting sqref="I152">
    <cfRule type="containsErrors" dxfId="557" priority="632">
      <formula>ISERROR(I152)</formula>
    </cfRule>
  </conditionalFormatting>
  <conditionalFormatting sqref="I154">
    <cfRule type="containsErrors" dxfId="556" priority="631">
      <formula>ISERROR(I154)</formula>
    </cfRule>
  </conditionalFormatting>
  <conditionalFormatting sqref="I155">
    <cfRule type="containsErrors" dxfId="555" priority="630">
      <formula>ISERROR(I155)</formula>
    </cfRule>
  </conditionalFormatting>
  <conditionalFormatting sqref="I157">
    <cfRule type="containsErrors" dxfId="554" priority="629">
      <formula>ISERROR(I157)</formula>
    </cfRule>
  </conditionalFormatting>
  <conditionalFormatting sqref="I147">
    <cfRule type="containsErrors" dxfId="553" priority="628">
      <formula>ISERROR(I147)</formula>
    </cfRule>
  </conditionalFormatting>
  <conditionalFormatting sqref="I134">
    <cfRule type="containsErrors" dxfId="552" priority="627">
      <formula>ISERROR(I134)</formula>
    </cfRule>
  </conditionalFormatting>
  <conditionalFormatting sqref="I129">
    <cfRule type="containsErrors" dxfId="551" priority="626">
      <formula>ISERROR(I129)</formula>
    </cfRule>
  </conditionalFormatting>
  <conditionalFormatting sqref="I154">
    <cfRule type="containsErrors" dxfId="550" priority="625">
      <formula>ISERROR(I154)</formula>
    </cfRule>
  </conditionalFormatting>
  <conditionalFormatting sqref="I140">
    <cfRule type="containsErrors" dxfId="549" priority="624">
      <formula>ISERROR(I140)</formula>
    </cfRule>
  </conditionalFormatting>
  <conditionalFormatting sqref="I148">
    <cfRule type="containsErrors" dxfId="548" priority="623">
      <formula>ISERROR(I148)</formula>
    </cfRule>
  </conditionalFormatting>
  <conditionalFormatting sqref="I156">
    <cfRule type="containsErrors" dxfId="547" priority="622">
      <formula>ISERROR(I156)</formula>
    </cfRule>
  </conditionalFormatting>
  <conditionalFormatting sqref="I158">
    <cfRule type="containsErrors" dxfId="546" priority="621">
      <formula>ISERROR(I158)</formula>
    </cfRule>
  </conditionalFormatting>
  <conditionalFormatting sqref="J130 J135 J138:J139">
    <cfRule type="containsErrors" dxfId="545" priority="620">
      <formula>ISERROR(J130)</formula>
    </cfRule>
  </conditionalFormatting>
  <conditionalFormatting sqref="J146">
    <cfRule type="containsErrors" dxfId="544" priority="619">
      <formula>ISERROR(J146)</formula>
    </cfRule>
  </conditionalFormatting>
  <conditionalFormatting sqref="J134">
    <cfRule type="containsErrors" dxfId="543" priority="618">
      <formula>ISERROR(J134)</formula>
    </cfRule>
  </conditionalFormatting>
  <conditionalFormatting sqref="J129">
    <cfRule type="containsErrors" dxfId="542" priority="617">
      <formula>ISERROR(J129)</formula>
    </cfRule>
  </conditionalFormatting>
  <conditionalFormatting sqref="J131">
    <cfRule type="containsErrors" dxfId="541" priority="616">
      <formula>ISERROR(J131)</formula>
    </cfRule>
  </conditionalFormatting>
  <conditionalFormatting sqref="J132">
    <cfRule type="containsErrors" dxfId="540" priority="615">
      <formula>ISERROR(J132)</formula>
    </cfRule>
  </conditionalFormatting>
  <conditionalFormatting sqref="J133">
    <cfRule type="containsErrors" dxfId="539" priority="614">
      <formula>ISERROR(J133)</formula>
    </cfRule>
  </conditionalFormatting>
  <conditionalFormatting sqref="J136">
    <cfRule type="containsErrors" dxfId="538" priority="613">
      <formula>ISERROR(J136)</formula>
    </cfRule>
  </conditionalFormatting>
  <conditionalFormatting sqref="J137">
    <cfRule type="containsErrors" dxfId="537" priority="612">
      <formula>ISERROR(J137)</formula>
    </cfRule>
  </conditionalFormatting>
  <conditionalFormatting sqref="J140">
    <cfRule type="containsErrors" dxfId="536" priority="611">
      <formula>ISERROR(J140)</formula>
    </cfRule>
  </conditionalFormatting>
  <conditionalFormatting sqref="J142">
    <cfRule type="containsErrors" dxfId="535" priority="610">
      <formula>ISERROR(J142)</formula>
    </cfRule>
  </conditionalFormatting>
  <conditionalFormatting sqref="J141">
    <cfRule type="containsErrors" dxfId="534" priority="609">
      <formula>ISERROR(J141)</formula>
    </cfRule>
  </conditionalFormatting>
  <conditionalFormatting sqref="J143">
    <cfRule type="containsErrors" dxfId="533" priority="608">
      <formula>ISERROR(J143)</formula>
    </cfRule>
  </conditionalFormatting>
  <conditionalFormatting sqref="J144">
    <cfRule type="containsErrors" dxfId="532" priority="607">
      <formula>ISERROR(J144)</formula>
    </cfRule>
  </conditionalFormatting>
  <conditionalFormatting sqref="J145">
    <cfRule type="containsErrors" dxfId="531" priority="606">
      <formula>ISERROR(J145)</formula>
    </cfRule>
  </conditionalFormatting>
  <conditionalFormatting sqref="J147">
    <cfRule type="containsErrors" dxfId="530" priority="605">
      <formula>ISERROR(J147)</formula>
    </cfRule>
  </conditionalFormatting>
  <conditionalFormatting sqref="J148">
    <cfRule type="containsErrors" dxfId="529" priority="604">
      <formula>ISERROR(J148)</formula>
    </cfRule>
  </conditionalFormatting>
  <conditionalFormatting sqref="J154">
    <cfRule type="containsErrors" dxfId="528" priority="603">
      <formula>ISERROR(J154)</formula>
    </cfRule>
  </conditionalFormatting>
  <conditionalFormatting sqref="J155">
    <cfRule type="containsErrors" dxfId="527" priority="602">
      <formula>ISERROR(J155)</formula>
    </cfRule>
  </conditionalFormatting>
  <conditionalFormatting sqref="J157">
    <cfRule type="containsErrors" dxfId="526" priority="601">
      <formula>ISERROR(J157)</formula>
    </cfRule>
  </conditionalFormatting>
  <conditionalFormatting sqref="J159">
    <cfRule type="containsErrors" dxfId="525" priority="600">
      <formula>ISERROR(J159)</formula>
    </cfRule>
  </conditionalFormatting>
  <conditionalFormatting sqref="K129">
    <cfRule type="containsErrors" dxfId="524" priority="599">
      <formula>ISERROR(K129)</formula>
    </cfRule>
  </conditionalFormatting>
  <conditionalFormatting sqref="K130">
    <cfRule type="containsErrors" dxfId="523" priority="598">
      <formula>ISERROR(K130)</formula>
    </cfRule>
  </conditionalFormatting>
  <conditionalFormatting sqref="K131">
    <cfRule type="containsErrors" dxfId="522" priority="597">
      <formula>ISERROR(K131)</formula>
    </cfRule>
  </conditionalFormatting>
  <conditionalFormatting sqref="K132">
    <cfRule type="containsErrors" dxfId="521" priority="596">
      <formula>ISERROR(K132)</formula>
    </cfRule>
  </conditionalFormatting>
  <conditionalFormatting sqref="K133">
    <cfRule type="containsErrors" dxfId="520" priority="595">
      <formula>ISERROR(K133)</formula>
    </cfRule>
  </conditionalFormatting>
  <conditionalFormatting sqref="K134">
    <cfRule type="containsErrors" dxfId="519" priority="594">
      <formula>ISERROR(K134)</formula>
    </cfRule>
  </conditionalFormatting>
  <conditionalFormatting sqref="K135">
    <cfRule type="containsErrors" dxfId="518" priority="593">
      <formula>ISERROR(K135)</formula>
    </cfRule>
  </conditionalFormatting>
  <conditionalFormatting sqref="K136">
    <cfRule type="containsErrors" dxfId="517" priority="592">
      <formula>ISERROR(K136)</formula>
    </cfRule>
  </conditionalFormatting>
  <conditionalFormatting sqref="K137">
    <cfRule type="containsErrors" dxfId="516" priority="591">
      <formula>ISERROR(K137)</formula>
    </cfRule>
  </conditionalFormatting>
  <conditionalFormatting sqref="K138">
    <cfRule type="containsErrors" dxfId="515" priority="590">
      <formula>ISERROR(K138)</formula>
    </cfRule>
  </conditionalFormatting>
  <conditionalFormatting sqref="K139">
    <cfRule type="containsErrors" dxfId="514" priority="589">
      <formula>ISERROR(K139)</formula>
    </cfRule>
  </conditionalFormatting>
  <conditionalFormatting sqref="K140">
    <cfRule type="containsErrors" dxfId="513" priority="588">
      <formula>ISERROR(K140)</formula>
    </cfRule>
  </conditionalFormatting>
  <conditionalFormatting sqref="K142">
    <cfRule type="containsErrors" dxfId="512" priority="587">
      <formula>ISERROR(K142)</formula>
    </cfRule>
  </conditionalFormatting>
  <conditionalFormatting sqref="K141">
    <cfRule type="containsErrors" dxfId="511" priority="586">
      <formula>ISERROR(K141)</formula>
    </cfRule>
  </conditionalFormatting>
  <conditionalFormatting sqref="K143">
    <cfRule type="containsErrors" dxfId="510" priority="585">
      <formula>ISERROR(K143)</formula>
    </cfRule>
  </conditionalFormatting>
  <conditionalFormatting sqref="K144">
    <cfRule type="containsErrors" dxfId="509" priority="584">
      <formula>ISERROR(K144)</formula>
    </cfRule>
  </conditionalFormatting>
  <conditionalFormatting sqref="K145">
    <cfRule type="containsErrors" dxfId="508" priority="583">
      <formula>ISERROR(K145)</formula>
    </cfRule>
  </conditionalFormatting>
  <conditionalFormatting sqref="K146">
    <cfRule type="containsErrors" dxfId="507" priority="582">
      <formula>ISERROR(K146)</formula>
    </cfRule>
  </conditionalFormatting>
  <conditionalFormatting sqref="K147">
    <cfRule type="containsErrors" dxfId="506" priority="581">
      <formula>ISERROR(K147)</formula>
    </cfRule>
  </conditionalFormatting>
  <conditionalFormatting sqref="K148">
    <cfRule type="containsErrors" dxfId="505" priority="580">
      <formula>ISERROR(K148)</formula>
    </cfRule>
  </conditionalFormatting>
  <conditionalFormatting sqref="K152">
    <cfRule type="containsErrors" dxfId="504" priority="579">
      <formula>ISERROR(K152)</formula>
    </cfRule>
  </conditionalFormatting>
  <conditionalFormatting sqref="K154">
    <cfRule type="containsErrors" dxfId="503" priority="578">
      <formula>ISERROR(K154)</formula>
    </cfRule>
  </conditionalFormatting>
  <conditionalFormatting sqref="K155">
    <cfRule type="containsErrors" dxfId="502" priority="577">
      <formula>ISERROR(K155)</formula>
    </cfRule>
  </conditionalFormatting>
  <conditionalFormatting sqref="K157">
    <cfRule type="containsErrors" dxfId="501" priority="576">
      <formula>ISERROR(K157)</formula>
    </cfRule>
  </conditionalFormatting>
  <conditionalFormatting sqref="K159">
    <cfRule type="containsErrors" dxfId="500" priority="575">
      <formula>ISERROR(K159)</formula>
    </cfRule>
  </conditionalFormatting>
  <conditionalFormatting sqref="Q129:Q159">
    <cfRule type="containsErrors" dxfId="499" priority="574">
      <formula>ISERROR(Q129)</formula>
    </cfRule>
  </conditionalFormatting>
  <conditionalFormatting sqref="N133:N159">
    <cfRule type="cellIs" dxfId="498" priority="573" operator="equal">
      <formula>0</formula>
    </cfRule>
  </conditionalFormatting>
  <conditionalFormatting sqref="Y129:Z159 AB129:AB159">
    <cfRule type="containsErrors" dxfId="497" priority="561">
      <formula>ISERROR(Y129)</formula>
    </cfRule>
  </conditionalFormatting>
  <conditionalFormatting sqref="O146 O150 O156 O158">
    <cfRule type="containsErrors" dxfId="496" priority="560">
      <formula>ISERROR(O146)</formula>
    </cfRule>
  </conditionalFormatting>
  <conditionalFormatting sqref="O129">
    <cfRule type="containsErrors" dxfId="495" priority="559">
      <formula>ISERROR(O129)</formula>
    </cfRule>
  </conditionalFormatting>
  <conditionalFormatting sqref="P168:Q168 Q169:Q172 P187:Q187 Q188:Q206 P211:Q211 Q210 Q174:Q176 Q178:Q184">
    <cfRule type="containsErrors" dxfId="494" priority="547">
      <formula>ISERROR(P168)</formula>
    </cfRule>
  </conditionalFormatting>
  <conditionalFormatting sqref="P219">
    <cfRule type="containsErrors" dxfId="493" priority="546">
      <formula>ISERROR(P219)</formula>
    </cfRule>
  </conditionalFormatting>
  <conditionalFormatting sqref="E129:E159">
    <cfRule type="containsErrors" dxfId="492" priority="543">
      <formula>ISERROR(E129)</formula>
    </cfRule>
  </conditionalFormatting>
  <conditionalFormatting sqref="A141:A1048576 A1:A9">
    <cfRule type="duplicateValues" dxfId="491" priority="538"/>
  </conditionalFormatting>
  <conditionalFormatting sqref="P129:P159">
    <cfRule type="cellIs" dxfId="490" priority="537" operator="equal">
      <formula>0</formula>
    </cfRule>
  </conditionalFormatting>
  <conditionalFormatting sqref="P161">
    <cfRule type="cellIs" dxfId="489" priority="535" operator="equal">
      <formula>0</formula>
    </cfRule>
  </conditionalFormatting>
  <conditionalFormatting sqref="P163">
    <cfRule type="cellIs" dxfId="488" priority="534" operator="equal">
      <formula>0</formula>
    </cfRule>
  </conditionalFormatting>
  <conditionalFormatting sqref="P164:P165">
    <cfRule type="cellIs" dxfId="487" priority="533" operator="equal">
      <formula>0</formula>
    </cfRule>
  </conditionalFormatting>
  <conditionalFormatting sqref="P166">
    <cfRule type="cellIs" dxfId="486" priority="532" operator="equal">
      <formula>0</formula>
    </cfRule>
  </conditionalFormatting>
  <conditionalFormatting sqref="P167">
    <cfRule type="cellIs" dxfId="485" priority="531" operator="equal">
      <formula>0</formula>
    </cfRule>
  </conditionalFormatting>
  <conditionalFormatting sqref="P169">
    <cfRule type="cellIs" dxfId="484" priority="530" operator="equal">
      <formula>0</formula>
    </cfRule>
  </conditionalFormatting>
  <conditionalFormatting sqref="P170:P171">
    <cfRule type="cellIs" dxfId="483" priority="529" operator="equal">
      <formula>0</formula>
    </cfRule>
  </conditionalFormatting>
  <conditionalFormatting sqref="P172:P173">
    <cfRule type="cellIs" dxfId="482" priority="528" operator="equal">
      <formula>0</formula>
    </cfRule>
  </conditionalFormatting>
  <conditionalFormatting sqref="P174:P175">
    <cfRule type="cellIs" dxfId="481" priority="527" operator="equal">
      <formula>0</formula>
    </cfRule>
  </conditionalFormatting>
  <conditionalFormatting sqref="P176">
    <cfRule type="cellIs" dxfId="480" priority="526" operator="equal">
      <formula>0</formula>
    </cfRule>
  </conditionalFormatting>
  <conditionalFormatting sqref="P178:P179">
    <cfRule type="cellIs" dxfId="479" priority="525" operator="equal">
      <formula>0</formula>
    </cfRule>
  </conditionalFormatting>
  <conditionalFormatting sqref="P180:P181">
    <cfRule type="cellIs" dxfId="478" priority="524" operator="equal">
      <formula>0</formula>
    </cfRule>
  </conditionalFormatting>
  <conditionalFormatting sqref="P182:P183">
    <cfRule type="cellIs" dxfId="477" priority="523" operator="equal">
      <formula>0</formula>
    </cfRule>
  </conditionalFormatting>
  <conditionalFormatting sqref="P184">
    <cfRule type="cellIs" dxfId="476" priority="522" operator="equal">
      <formula>0</formula>
    </cfRule>
  </conditionalFormatting>
  <conditionalFormatting sqref="P186">
    <cfRule type="cellIs" dxfId="475" priority="521" operator="equal">
      <formula>0</formula>
    </cfRule>
  </conditionalFormatting>
  <conditionalFormatting sqref="P188">
    <cfRule type="cellIs" dxfId="474" priority="520" operator="equal">
      <formula>0</formula>
    </cfRule>
  </conditionalFormatting>
  <conditionalFormatting sqref="P189">
    <cfRule type="cellIs" dxfId="473" priority="519" operator="equal">
      <formula>0</formula>
    </cfRule>
  </conditionalFormatting>
  <conditionalFormatting sqref="P190:P191">
    <cfRule type="cellIs" dxfId="472" priority="518" operator="equal">
      <formula>0</formula>
    </cfRule>
  </conditionalFormatting>
  <conditionalFormatting sqref="P192">
    <cfRule type="cellIs" dxfId="471" priority="517" operator="equal">
      <formula>0</formula>
    </cfRule>
  </conditionalFormatting>
  <conditionalFormatting sqref="P193:P194">
    <cfRule type="cellIs" dxfId="470" priority="516" operator="equal">
      <formula>0</formula>
    </cfRule>
  </conditionalFormatting>
  <conditionalFormatting sqref="P195">
    <cfRule type="cellIs" dxfId="469" priority="515" operator="equal">
      <formula>0</formula>
    </cfRule>
  </conditionalFormatting>
  <conditionalFormatting sqref="P196:P197">
    <cfRule type="cellIs" dxfId="468" priority="514" operator="equal">
      <formula>0</formula>
    </cfRule>
  </conditionalFormatting>
  <conditionalFormatting sqref="P198:P199">
    <cfRule type="cellIs" dxfId="467" priority="513" operator="equal">
      <formula>0</formula>
    </cfRule>
  </conditionalFormatting>
  <conditionalFormatting sqref="P200">
    <cfRule type="cellIs" dxfId="466" priority="512" operator="equal">
      <formula>0</formula>
    </cfRule>
  </conditionalFormatting>
  <conditionalFormatting sqref="P201:P202">
    <cfRule type="cellIs" dxfId="465" priority="511" operator="equal">
      <formula>0</formula>
    </cfRule>
  </conditionalFormatting>
  <conditionalFormatting sqref="P203:P204">
    <cfRule type="cellIs" dxfId="464" priority="510" operator="equal">
      <formula>0</formula>
    </cfRule>
  </conditionalFormatting>
  <conditionalFormatting sqref="P205">
    <cfRule type="cellIs" dxfId="463" priority="509" operator="equal">
      <formula>0</formula>
    </cfRule>
  </conditionalFormatting>
  <conditionalFormatting sqref="P206">
    <cfRule type="cellIs" dxfId="462" priority="508" operator="equal">
      <formula>0</formula>
    </cfRule>
  </conditionalFormatting>
  <conditionalFormatting sqref="P210">
    <cfRule type="cellIs" dxfId="461" priority="507" operator="equal">
      <formula>0</formula>
    </cfRule>
  </conditionalFormatting>
  <conditionalFormatting sqref="P212:P213">
    <cfRule type="cellIs" dxfId="460" priority="506" operator="equal">
      <formula>0</formula>
    </cfRule>
  </conditionalFormatting>
  <conditionalFormatting sqref="P214:P215">
    <cfRule type="cellIs" dxfId="459" priority="505" operator="equal">
      <formula>0</formula>
    </cfRule>
  </conditionalFormatting>
  <conditionalFormatting sqref="P216:P217">
    <cfRule type="cellIs" dxfId="458" priority="504" operator="equal">
      <formula>0</formula>
    </cfRule>
  </conditionalFormatting>
  <conditionalFormatting sqref="P218">
    <cfRule type="cellIs" dxfId="457" priority="503" operator="equal">
      <formula>0</formula>
    </cfRule>
  </conditionalFormatting>
  <conditionalFormatting sqref="P232">
    <cfRule type="cellIs" dxfId="456" priority="502" operator="equal">
      <formula>0</formula>
    </cfRule>
  </conditionalFormatting>
  <conditionalFormatting sqref="P492">
    <cfRule type="cellIs" dxfId="455" priority="501" operator="equal">
      <formula>0</formula>
    </cfRule>
  </conditionalFormatting>
  <conditionalFormatting sqref="Q173">
    <cfRule type="containsErrors" dxfId="454" priority="500">
      <formula>ISERROR(Q173)</formula>
    </cfRule>
  </conditionalFormatting>
  <conditionalFormatting sqref="Q123:Q128 C123:E124 D125:E128 C125:C516">
    <cfRule type="containsErrors" dxfId="453" priority="499">
      <formula>ISERROR(C123)</formula>
    </cfRule>
  </conditionalFormatting>
  <conditionalFormatting sqref="H123:I124 O123:O128 H125:H128 I125:I127">
    <cfRule type="containsErrors" dxfId="452" priority="497">
      <formula>ISERROR(H123)</formula>
    </cfRule>
  </conditionalFormatting>
  <conditionalFormatting sqref="Y123:Z128 AB123:AB128">
    <cfRule type="containsErrors" dxfId="451" priority="483">
      <formula>ISERROR(Y123)</formula>
    </cfRule>
  </conditionalFormatting>
  <conditionalFormatting sqref="P123">
    <cfRule type="cellIs" dxfId="450" priority="482" operator="equal">
      <formula>0</formula>
    </cfRule>
  </conditionalFormatting>
  <conditionalFormatting sqref="P124:P128">
    <cfRule type="cellIs" dxfId="449" priority="481" operator="equal">
      <formula>0</formula>
    </cfRule>
  </conditionalFormatting>
  <conditionalFormatting sqref="Q186">
    <cfRule type="containsErrors" dxfId="448" priority="471">
      <formula>ISERROR(Q186)</formula>
    </cfRule>
  </conditionalFormatting>
  <conditionalFormatting sqref="X10:X516">
    <cfRule type="expression" dxfId="447" priority="452">
      <formula>$AD10=1</formula>
    </cfRule>
    <cfRule type="expression" dxfId="446" priority="453">
      <formula>$AD10=5</formula>
    </cfRule>
    <cfRule type="expression" dxfId="445" priority="454">
      <formula>$AD10=4</formula>
    </cfRule>
    <cfRule type="expression" dxfId="444" priority="455" stopIfTrue="1">
      <formula>$AD10=3</formula>
    </cfRule>
    <cfRule type="expression" dxfId="443" priority="456">
      <formula>$AD10=2</formula>
    </cfRule>
  </conditionalFormatting>
  <conditionalFormatting sqref="Q10">
    <cfRule type="containsErrors" dxfId="442" priority="469">
      <formula>ISERROR(Q10)</formula>
    </cfRule>
  </conditionalFormatting>
  <conditionalFormatting sqref="R10:W516">
    <cfRule type="containsErrors" dxfId="441" priority="468">
      <formula>ISERROR(R10)</formula>
    </cfRule>
  </conditionalFormatting>
  <conditionalFormatting sqref="W10:W516">
    <cfRule type="expression" dxfId="440" priority="464" stopIfTrue="1">
      <formula>W10="CON AVANCE"</formula>
    </cfRule>
  </conditionalFormatting>
  <conditionalFormatting sqref="W10:W516">
    <cfRule type="expression" dxfId="439" priority="463" stopIfTrue="1">
      <formula>W10="CUMPLIDO"</formula>
    </cfRule>
    <cfRule type="expression" dxfId="438" priority="466" stopIfTrue="1">
      <formula>W10="PRÓXIMO A VENCER"</formula>
    </cfRule>
    <cfRule type="expression" dxfId="437" priority="467" stopIfTrue="1">
      <formula>W10="VENCIDO"</formula>
    </cfRule>
  </conditionalFormatting>
  <conditionalFormatting sqref="W10:W516">
    <cfRule type="expression" dxfId="436" priority="465">
      <formula>W10="EN TERMINO"</formula>
    </cfRule>
  </conditionalFormatting>
  <conditionalFormatting sqref="Y10:Z10 Z11:Z122 AB10:AB122">
    <cfRule type="containsErrors" dxfId="435" priority="462">
      <formula>ISERROR(Y10)</formula>
    </cfRule>
  </conditionalFormatting>
  <conditionalFormatting sqref="P10">
    <cfRule type="cellIs" dxfId="434" priority="461" operator="equal">
      <formula>0</formula>
    </cfRule>
  </conditionalFormatting>
  <conditionalFormatting sqref="AE11:AF516">
    <cfRule type="containsErrors" dxfId="433" priority="460">
      <formula>ISERROR(AE11)</formula>
    </cfRule>
  </conditionalFormatting>
  <conditionalFormatting sqref="AD11:AD516">
    <cfRule type="containsErrors" dxfId="432" priority="458">
      <formula>ISERROR(AD11)</formula>
    </cfRule>
  </conditionalFormatting>
  <conditionalFormatting sqref="AC11:AC516">
    <cfRule type="containsErrors" dxfId="431" priority="459">
      <formula>ISERROR(AC11)</formula>
    </cfRule>
  </conditionalFormatting>
  <conditionalFormatting sqref="X10:X516">
    <cfRule type="containsErrors" dxfId="430" priority="457">
      <formula>ISERROR(X10)</formula>
    </cfRule>
  </conditionalFormatting>
  <conditionalFormatting sqref="Y11:Y122">
    <cfRule type="containsErrors" dxfId="429" priority="451">
      <formula>ISERROR(Y11)</formula>
    </cfRule>
  </conditionalFormatting>
  <conditionalFormatting sqref="D91 D17:E18 O14:O18 F110:G111 F92:G93 F100:G102 F107:G108 F95:G96 F105:G105 E118:G121 D120:D121 H84:J84 L84:M84 O91:O122 F113:G113 O86 F98:G98 O84">
    <cfRule type="containsErrors" dxfId="428" priority="450">
      <formula>ISERROR(D14)</formula>
    </cfRule>
  </conditionalFormatting>
  <conditionalFormatting sqref="F115:G117">
    <cfRule type="containsErrors" dxfId="427" priority="448">
      <formula>ISERROR(F115)</formula>
    </cfRule>
  </conditionalFormatting>
  <conditionalFormatting sqref="D100:D102 D105 D107:D108 D110 D113 D115:D119 D95:D98">
    <cfRule type="containsErrors" dxfId="426" priority="442">
      <formula>ISERROR(D95)</formula>
    </cfRule>
  </conditionalFormatting>
  <conditionalFormatting sqref="F91:G91">
    <cfRule type="containsErrors" dxfId="425" priority="441">
      <formula>ISERROR(F91)</formula>
    </cfRule>
  </conditionalFormatting>
  <conditionalFormatting sqref="O90 O20:O24 O56:O61 O26:O34 O38:O40 O42:O53 O79:O83">
    <cfRule type="containsErrors" dxfId="424" priority="415">
      <formula>ISERROR(O20)</formula>
    </cfRule>
  </conditionalFormatting>
  <conditionalFormatting sqref="F81">
    <cfRule type="containsErrors" dxfId="423" priority="439">
      <formula>ISERROR(F81)</formula>
    </cfRule>
  </conditionalFormatting>
  <conditionalFormatting sqref="F83 F90 F85:F87">
    <cfRule type="containsErrors" dxfId="422" priority="438">
      <formula>ISERROR(F83)</formula>
    </cfRule>
  </conditionalFormatting>
  <conditionalFormatting sqref="G90 G85:G87 G81:G83">
    <cfRule type="containsErrors" dxfId="421" priority="437">
      <formula>ISERROR(G81)</formula>
    </cfRule>
  </conditionalFormatting>
  <conditionalFormatting sqref="F39:G40 F43:G43">
    <cfRule type="containsErrors" dxfId="420" priority="436">
      <formula>ISERROR(F39)</formula>
    </cfRule>
  </conditionalFormatting>
  <conditionalFormatting sqref="F38:G38">
    <cfRule type="containsErrors" dxfId="419" priority="435">
      <formula>ISERROR(F38)</formula>
    </cfRule>
  </conditionalFormatting>
  <conditionalFormatting sqref="F47:G47 G49 G51">
    <cfRule type="containsErrors" dxfId="418" priority="434">
      <formula>ISERROR(F47)</formula>
    </cfRule>
  </conditionalFormatting>
  <conditionalFormatting sqref="F45:G45">
    <cfRule type="containsErrors" dxfId="417" priority="433">
      <formula>ISERROR(F45)</formula>
    </cfRule>
  </conditionalFormatting>
  <conditionalFormatting sqref="H62:H65">
    <cfRule type="containsErrors" dxfId="416" priority="432">
      <formula>ISERROR(H62)</formula>
    </cfRule>
  </conditionalFormatting>
  <conditionalFormatting sqref="H79:H80">
    <cfRule type="containsErrors" dxfId="415" priority="431">
      <formula>ISERROR(H79)</formula>
    </cfRule>
  </conditionalFormatting>
  <conditionalFormatting sqref="H81:H82">
    <cfRule type="containsErrors" dxfId="414" priority="430">
      <formula>ISERROR(H81)</formula>
    </cfRule>
  </conditionalFormatting>
  <conditionalFormatting sqref="H57:H61">
    <cfRule type="containsErrors" dxfId="413" priority="429">
      <formula>ISERROR(H57)</formula>
    </cfRule>
  </conditionalFormatting>
  <conditionalFormatting sqref="H81:H82">
    <cfRule type="containsErrors" dxfId="412" priority="428">
      <formula>ISERROR(H81)</formula>
    </cfRule>
  </conditionalFormatting>
  <conditionalFormatting sqref="I79:I80">
    <cfRule type="containsErrors" dxfId="411" priority="427">
      <formula>ISERROR(I79)</formula>
    </cfRule>
  </conditionalFormatting>
  <conditionalFormatting sqref="I81:I82">
    <cfRule type="containsErrors" dxfId="410" priority="426">
      <formula>ISERROR(I81)</formula>
    </cfRule>
  </conditionalFormatting>
  <conditionalFormatting sqref="I83">
    <cfRule type="containsErrors" dxfId="409" priority="425">
      <formula>ISERROR(I83)</formula>
    </cfRule>
  </conditionalFormatting>
  <conditionalFormatting sqref="J83">
    <cfRule type="containsErrors" dxfId="408" priority="421">
      <formula>ISERROR(J83)</formula>
    </cfRule>
  </conditionalFormatting>
  <conditionalFormatting sqref="I57">
    <cfRule type="containsErrors" dxfId="407" priority="423">
      <formula>ISERROR(I57)</formula>
    </cfRule>
  </conditionalFormatting>
  <conditionalFormatting sqref="I81:I82">
    <cfRule type="containsErrors" dxfId="406" priority="424">
      <formula>ISERROR(I81)</formula>
    </cfRule>
  </conditionalFormatting>
  <conditionalFormatting sqref="J81:J82">
    <cfRule type="containsErrors" dxfId="405" priority="422">
      <formula>ISERROR(J81)</formula>
    </cfRule>
  </conditionalFormatting>
  <conditionalFormatting sqref="K81">
    <cfRule type="containsErrors" dxfId="404" priority="420">
      <formula>ISERROR(K81)</formula>
    </cfRule>
  </conditionalFormatting>
  <conditionalFormatting sqref="K83">
    <cfRule type="containsErrors" dxfId="403" priority="419">
      <formula>ISERROR(K83)</formula>
    </cfRule>
  </conditionalFormatting>
  <conditionalFormatting sqref="O66:O68 O85 O54:O55 O87:O89">
    <cfRule type="containsErrors" dxfId="402" priority="417">
      <formula>ISERROR(O54)</formula>
    </cfRule>
  </conditionalFormatting>
  <conditionalFormatting sqref="O19">
    <cfRule type="containsErrors" dxfId="401" priority="416">
      <formula>ISERROR(O19)</formula>
    </cfRule>
  </conditionalFormatting>
  <conditionalFormatting sqref="E19:E20 E22:E23 E26 E29 E32 E35 E38:E40 E43 E45 E47 E49 E51:E52 E54 E56:E57 E62 E66 E74 E100:E102 E90:E93 E95:E96 E105 E107:E108 E110:E111 E69 E79:E81 E85:E87 E113 E115:E117 E98 E83">
    <cfRule type="containsErrors" dxfId="400" priority="414">
      <formula>ISERROR(E19)</formula>
    </cfRule>
  </conditionalFormatting>
  <conditionalFormatting sqref="D10:E10 D12:E12 D14:E14">
    <cfRule type="containsErrors" dxfId="399" priority="413">
      <formula>ISERROR(D10)</formula>
    </cfRule>
  </conditionalFormatting>
  <conditionalFormatting sqref="O12 H10:I11 H12">
    <cfRule type="containsErrors" dxfId="398" priority="412">
      <formula>ISERROR(H10)</formula>
    </cfRule>
  </conditionalFormatting>
  <conditionalFormatting sqref="O10:O11">
    <cfRule type="containsErrors" dxfId="397" priority="409">
      <formula>ISERROR(O10)</formula>
    </cfRule>
  </conditionalFormatting>
  <conditionalFormatting sqref="D92">
    <cfRule type="containsErrors" dxfId="396" priority="408">
      <formula>ISERROR(D92)</formula>
    </cfRule>
  </conditionalFormatting>
  <conditionalFormatting sqref="D93">
    <cfRule type="containsErrors" dxfId="395" priority="407">
      <formula>ISERROR(D93)</formula>
    </cfRule>
  </conditionalFormatting>
  <conditionalFormatting sqref="D111">
    <cfRule type="containsErrors" dxfId="394" priority="406">
      <formula>ISERROR(D111)</formula>
    </cfRule>
  </conditionalFormatting>
  <conditionalFormatting sqref="D11:E11">
    <cfRule type="containsErrors" dxfId="393" priority="405">
      <formula>ISERROR(D11)</formula>
    </cfRule>
  </conditionalFormatting>
  <conditionalFormatting sqref="O13">
    <cfRule type="containsErrors" dxfId="392" priority="404">
      <formula>ISERROR(O13)</formula>
    </cfRule>
  </conditionalFormatting>
  <conditionalFormatting sqref="D13:E13">
    <cfRule type="containsErrors" dxfId="391" priority="403">
      <formula>ISERROR(D13)</formula>
    </cfRule>
  </conditionalFormatting>
  <conditionalFormatting sqref="I12">
    <cfRule type="containsErrors" dxfId="390" priority="402">
      <formula>ISERROR(I12)</formula>
    </cfRule>
  </conditionalFormatting>
  <conditionalFormatting sqref="H13:I13">
    <cfRule type="containsErrors" dxfId="389" priority="401">
      <formula>ISERROR(H13)</formula>
    </cfRule>
  </conditionalFormatting>
  <conditionalFormatting sqref="D15:E15">
    <cfRule type="containsErrors" dxfId="388" priority="400">
      <formula>ISERROR(D15)</formula>
    </cfRule>
  </conditionalFormatting>
  <conditionalFormatting sqref="D16:E16">
    <cfRule type="containsErrors" dxfId="387" priority="399">
      <formula>ISERROR(D16)</formula>
    </cfRule>
  </conditionalFormatting>
  <conditionalFormatting sqref="H14:I14">
    <cfRule type="containsErrors" dxfId="386" priority="398">
      <formula>ISERROR(H14)</formula>
    </cfRule>
  </conditionalFormatting>
  <conditionalFormatting sqref="H15:I15">
    <cfRule type="containsErrors" dxfId="385" priority="397">
      <formula>ISERROR(H15)</formula>
    </cfRule>
  </conditionalFormatting>
  <conditionalFormatting sqref="I16">
    <cfRule type="containsErrors" dxfId="384" priority="396">
      <formula>ISERROR(I16)</formula>
    </cfRule>
  </conditionalFormatting>
  <conditionalFormatting sqref="H16">
    <cfRule type="containsErrors" dxfId="383" priority="395">
      <formula>ISERROR(H16)</formula>
    </cfRule>
  </conditionalFormatting>
  <conditionalFormatting sqref="H17:I17">
    <cfRule type="containsErrors" dxfId="382" priority="394">
      <formula>ISERROR(H17)</formula>
    </cfRule>
  </conditionalFormatting>
  <conditionalFormatting sqref="H18">
    <cfRule type="containsErrors" dxfId="381" priority="393">
      <formula>ISERROR(H18)</formula>
    </cfRule>
  </conditionalFormatting>
  <conditionalFormatting sqref="I18">
    <cfRule type="containsErrors" dxfId="380" priority="392">
      <formula>ISERROR(I18)</formula>
    </cfRule>
  </conditionalFormatting>
  <conditionalFormatting sqref="H19">
    <cfRule type="containsErrors" dxfId="379" priority="391">
      <formula>ISERROR(H19)</formula>
    </cfRule>
  </conditionalFormatting>
  <conditionalFormatting sqref="J19">
    <cfRule type="containsErrors" dxfId="378" priority="390">
      <formula>ISERROR(J19)</formula>
    </cfRule>
  </conditionalFormatting>
  <conditionalFormatting sqref="K19">
    <cfRule type="containsErrors" dxfId="377" priority="389">
      <formula>ISERROR(K19)</formula>
    </cfRule>
  </conditionalFormatting>
  <conditionalFormatting sqref="I19">
    <cfRule type="containsErrors" dxfId="376" priority="388">
      <formula>ISERROR(I19)</formula>
    </cfRule>
  </conditionalFormatting>
  <conditionalFormatting sqref="E21">
    <cfRule type="containsErrors" dxfId="375" priority="387">
      <formula>ISERROR(E21)</formula>
    </cfRule>
  </conditionalFormatting>
  <conditionalFormatting sqref="I20">
    <cfRule type="containsErrors" dxfId="374" priority="386">
      <formula>ISERROR(I20)</formula>
    </cfRule>
  </conditionalFormatting>
  <conditionalFormatting sqref="J20">
    <cfRule type="containsErrors" dxfId="373" priority="385">
      <formula>ISERROR(J20)</formula>
    </cfRule>
  </conditionalFormatting>
  <conditionalFormatting sqref="K20">
    <cfRule type="containsErrors" dxfId="372" priority="384">
      <formula>ISERROR(K20)</formula>
    </cfRule>
  </conditionalFormatting>
  <conditionalFormatting sqref="H20">
    <cfRule type="containsErrors" dxfId="371" priority="383">
      <formula>ISERROR(H20)</formula>
    </cfRule>
  </conditionalFormatting>
  <conditionalFormatting sqref="I21">
    <cfRule type="containsErrors" dxfId="370" priority="382">
      <formula>ISERROR(I21)</formula>
    </cfRule>
  </conditionalFormatting>
  <conditionalFormatting sqref="J21">
    <cfRule type="containsErrors" dxfId="369" priority="381">
      <formula>ISERROR(J21)</formula>
    </cfRule>
  </conditionalFormatting>
  <conditionalFormatting sqref="K21">
    <cfRule type="containsErrors" dxfId="368" priority="380">
      <formula>ISERROR(K21)</formula>
    </cfRule>
  </conditionalFormatting>
  <conditionalFormatting sqref="H21">
    <cfRule type="containsErrors" dxfId="367" priority="379">
      <formula>ISERROR(H21)</formula>
    </cfRule>
  </conditionalFormatting>
  <conditionalFormatting sqref="E24">
    <cfRule type="containsErrors" dxfId="366" priority="375">
      <formula>ISERROR(E24)</formula>
    </cfRule>
  </conditionalFormatting>
  <conditionalFormatting sqref="E25">
    <cfRule type="containsErrors" dxfId="365" priority="374">
      <formula>ISERROR(E25)</formula>
    </cfRule>
  </conditionalFormatting>
  <conditionalFormatting sqref="I23 K23">
    <cfRule type="containsErrors" dxfId="364" priority="373">
      <formula>ISERROR(I23)</formula>
    </cfRule>
  </conditionalFormatting>
  <conditionalFormatting sqref="H22:I22">
    <cfRule type="containsErrors" dxfId="363" priority="378">
      <formula>ISERROR(H22)</formula>
    </cfRule>
  </conditionalFormatting>
  <conditionalFormatting sqref="J22">
    <cfRule type="containsErrors" dxfId="362" priority="377">
      <formula>ISERROR(J22)</formula>
    </cfRule>
  </conditionalFormatting>
  <conditionalFormatting sqref="K22">
    <cfRule type="containsErrors" dxfId="361" priority="376">
      <formula>ISERROR(K22)</formula>
    </cfRule>
  </conditionalFormatting>
  <conditionalFormatting sqref="H23">
    <cfRule type="containsErrors" dxfId="360" priority="372">
      <formula>ISERROR(H23)</formula>
    </cfRule>
  </conditionalFormatting>
  <conditionalFormatting sqref="K24">
    <cfRule type="containsErrors" dxfId="359" priority="371">
      <formula>ISERROR(K24)</formula>
    </cfRule>
  </conditionalFormatting>
  <conditionalFormatting sqref="H24">
    <cfRule type="containsErrors" dxfId="358" priority="370">
      <formula>ISERROR(H24)</formula>
    </cfRule>
  </conditionalFormatting>
  <conditionalFormatting sqref="I24">
    <cfRule type="containsErrors" dxfId="357" priority="369">
      <formula>ISERROR(I24)</formula>
    </cfRule>
  </conditionalFormatting>
  <conditionalFormatting sqref="J24">
    <cfRule type="containsErrors" dxfId="356" priority="368">
      <formula>ISERROR(J24)</formula>
    </cfRule>
  </conditionalFormatting>
  <conditionalFormatting sqref="O25">
    <cfRule type="containsErrors" dxfId="355" priority="367">
      <formula>ISERROR(O25)</formula>
    </cfRule>
  </conditionalFormatting>
  <conditionalFormatting sqref="I25">
    <cfRule type="containsErrors" dxfId="354" priority="366">
      <formula>ISERROR(I25)</formula>
    </cfRule>
  </conditionalFormatting>
  <conditionalFormatting sqref="J25">
    <cfRule type="containsErrors" dxfId="353" priority="365">
      <formula>ISERROR(J25)</formula>
    </cfRule>
  </conditionalFormatting>
  <conditionalFormatting sqref="K25">
    <cfRule type="containsErrors" dxfId="352" priority="364">
      <formula>ISERROR(K25)</formula>
    </cfRule>
  </conditionalFormatting>
  <conditionalFormatting sqref="H25">
    <cfRule type="containsErrors" dxfId="351" priority="363">
      <formula>ISERROR(H25)</formula>
    </cfRule>
  </conditionalFormatting>
  <conditionalFormatting sqref="E27">
    <cfRule type="containsErrors" dxfId="350" priority="362">
      <formula>ISERROR(E27)</formula>
    </cfRule>
  </conditionalFormatting>
  <conditionalFormatting sqref="E28">
    <cfRule type="containsErrors" dxfId="349" priority="361">
      <formula>ISERROR(E28)</formula>
    </cfRule>
  </conditionalFormatting>
  <conditionalFormatting sqref="I26 K26">
    <cfRule type="containsErrors" dxfId="348" priority="360">
      <formula>ISERROR(I26)</formula>
    </cfRule>
  </conditionalFormatting>
  <conditionalFormatting sqref="H26">
    <cfRule type="containsErrors" dxfId="347" priority="359">
      <formula>ISERROR(H26)</formula>
    </cfRule>
  </conditionalFormatting>
  <conditionalFormatting sqref="K27">
    <cfRule type="containsErrors" dxfId="346" priority="358">
      <formula>ISERROR(K27)</formula>
    </cfRule>
  </conditionalFormatting>
  <conditionalFormatting sqref="H27">
    <cfRule type="containsErrors" dxfId="345" priority="357">
      <formula>ISERROR(H27)</formula>
    </cfRule>
  </conditionalFormatting>
  <conditionalFormatting sqref="I27">
    <cfRule type="containsErrors" dxfId="344" priority="356">
      <formula>ISERROR(I27)</formula>
    </cfRule>
  </conditionalFormatting>
  <conditionalFormatting sqref="J27">
    <cfRule type="containsErrors" dxfId="343" priority="355">
      <formula>ISERROR(J27)</formula>
    </cfRule>
  </conditionalFormatting>
  <conditionalFormatting sqref="I28">
    <cfRule type="containsErrors" dxfId="342" priority="354">
      <formula>ISERROR(I28)</formula>
    </cfRule>
  </conditionalFormatting>
  <conditionalFormatting sqref="K28">
    <cfRule type="containsErrors" dxfId="341" priority="353">
      <formula>ISERROR(K28)</formula>
    </cfRule>
  </conditionalFormatting>
  <conditionalFormatting sqref="J28">
    <cfRule type="containsErrors" dxfId="340" priority="352">
      <formula>ISERROR(J28)</formula>
    </cfRule>
  </conditionalFormatting>
  <conditionalFormatting sqref="H28">
    <cfRule type="containsErrors" dxfId="339" priority="351">
      <formula>ISERROR(H28)</formula>
    </cfRule>
  </conditionalFormatting>
  <conditionalFormatting sqref="E30">
    <cfRule type="containsErrors" dxfId="338" priority="350">
      <formula>ISERROR(E30)</formula>
    </cfRule>
  </conditionalFormatting>
  <conditionalFormatting sqref="E31">
    <cfRule type="containsErrors" dxfId="337" priority="349">
      <formula>ISERROR(E31)</formula>
    </cfRule>
  </conditionalFormatting>
  <conditionalFormatting sqref="I29 K29">
    <cfRule type="containsErrors" dxfId="336" priority="348">
      <formula>ISERROR(I29)</formula>
    </cfRule>
  </conditionalFormatting>
  <conditionalFormatting sqref="H29">
    <cfRule type="containsErrors" dxfId="335" priority="347">
      <formula>ISERROR(H29)</formula>
    </cfRule>
  </conditionalFormatting>
  <conditionalFormatting sqref="K30">
    <cfRule type="containsErrors" dxfId="334" priority="346">
      <formula>ISERROR(K30)</formula>
    </cfRule>
  </conditionalFormatting>
  <conditionalFormatting sqref="H30">
    <cfRule type="containsErrors" dxfId="333" priority="345">
      <formula>ISERROR(H30)</formula>
    </cfRule>
  </conditionalFormatting>
  <conditionalFormatting sqref="I30">
    <cfRule type="containsErrors" dxfId="332" priority="344">
      <formula>ISERROR(I30)</formula>
    </cfRule>
  </conditionalFormatting>
  <conditionalFormatting sqref="J30">
    <cfRule type="containsErrors" dxfId="331" priority="343">
      <formula>ISERROR(J30)</formula>
    </cfRule>
  </conditionalFormatting>
  <conditionalFormatting sqref="I31">
    <cfRule type="containsErrors" dxfId="330" priority="342">
      <formula>ISERROR(I31)</formula>
    </cfRule>
  </conditionalFormatting>
  <conditionalFormatting sqref="K31">
    <cfRule type="containsErrors" dxfId="329" priority="341">
      <formula>ISERROR(K31)</formula>
    </cfRule>
  </conditionalFormatting>
  <conditionalFormatting sqref="J31">
    <cfRule type="containsErrors" dxfId="328" priority="340">
      <formula>ISERROR(J31)</formula>
    </cfRule>
  </conditionalFormatting>
  <conditionalFormatting sqref="H31">
    <cfRule type="containsErrors" dxfId="327" priority="339">
      <formula>ISERROR(H31)</formula>
    </cfRule>
  </conditionalFormatting>
  <conditionalFormatting sqref="E33">
    <cfRule type="containsErrors" dxfId="326" priority="338">
      <formula>ISERROR(E33)</formula>
    </cfRule>
  </conditionalFormatting>
  <conditionalFormatting sqref="E34">
    <cfRule type="containsErrors" dxfId="325" priority="337">
      <formula>ISERROR(E34)</formula>
    </cfRule>
  </conditionalFormatting>
  <conditionalFormatting sqref="I32 K32">
    <cfRule type="containsErrors" dxfId="324" priority="336">
      <formula>ISERROR(I32)</formula>
    </cfRule>
  </conditionalFormatting>
  <conditionalFormatting sqref="H32">
    <cfRule type="containsErrors" dxfId="323" priority="335">
      <formula>ISERROR(H32)</formula>
    </cfRule>
  </conditionalFormatting>
  <conditionalFormatting sqref="K33">
    <cfRule type="containsErrors" dxfId="322" priority="334">
      <formula>ISERROR(K33)</formula>
    </cfRule>
  </conditionalFormatting>
  <conditionalFormatting sqref="H33">
    <cfRule type="containsErrors" dxfId="321" priority="333">
      <formula>ISERROR(H33)</formula>
    </cfRule>
  </conditionalFormatting>
  <conditionalFormatting sqref="I33">
    <cfRule type="containsErrors" dxfId="320" priority="332">
      <formula>ISERROR(I33)</formula>
    </cfRule>
  </conditionalFormatting>
  <conditionalFormatting sqref="J33">
    <cfRule type="containsErrors" dxfId="319" priority="331">
      <formula>ISERROR(J33)</formula>
    </cfRule>
  </conditionalFormatting>
  <conditionalFormatting sqref="I34">
    <cfRule type="containsErrors" dxfId="318" priority="330">
      <formula>ISERROR(I34)</formula>
    </cfRule>
  </conditionalFormatting>
  <conditionalFormatting sqref="K34">
    <cfRule type="containsErrors" dxfId="317" priority="329">
      <formula>ISERROR(K34)</formula>
    </cfRule>
  </conditionalFormatting>
  <conditionalFormatting sqref="J34">
    <cfRule type="containsErrors" dxfId="316" priority="328">
      <formula>ISERROR(J34)</formula>
    </cfRule>
  </conditionalFormatting>
  <conditionalFormatting sqref="H34">
    <cfRule type="containsErrors" dxfId="315" priority="327">
      <formula>ISERROR(H34)</formula>
    </cfRule>
  </conditionalFormatting>
  <conditionalFormatting sqref="E36">
    <cfRule type="containsErrors" dxfId="314" priority="326">
      <formula>ISERROR(E36)</formula>
    </cfRule>
  </conditionalFormatting>
  <conditionalFormatting sqref="E37">
    <cfRule type="containsErrors" dxfId="313" priority="325">
      <formula>ISERROR(E37)</formula>
    </cfRule>
  </conditionalFormatting>
  <conditionalFormatting sqref="O35:O37">
    <cfRule type="containsErrors" dxfId="312" priority="323">
      <formula>ISERROR(O35)</formula>
    </cfRule>
  </conditionalFormatting>
  <conditionalFormatting sqref="I35 K35">
    <cfRule type="containsErrors" dxfId="311" priority="322">
      <formula>ISERROR(I35)</formula>
    </cfRule>
  </conditionalFormatting>
  <conditionalFormatting sqref="H35">
    <cfRule type="containsErrors" dxfId="310" priority="321">
      <formula>ISERROR(H35)</formula>
    </cfRule>
  </conditionalFormatting>
  <conditionalFormatting sqref="K36">
    <cfRule type="containsErrors" dxfId="309" priority="320">
      <formula>ISERROR(K36)</formula>
    </cfRule>
  </conditionalFormatting>
  <conditionalFormatting sqref="H36">
    <cfRule type="containsErrors" dxfId="308" priority="319">
      <formula>ISERROR(H36)</formula>
    </cfRule>
  </conditionalFormatting>
  <conditionalFormatting sqref="I36">
    <cfRule type="containsErrors" dxfId="307" priority="318">
      <formula>ISERROR(I36)</formula>
    </cfRule>
  </conditionalFormatting>
  <conditionalFormatting sqref="J36">
    <cfRule type="containsErrors" dxfId="306" priority="317">
      <formula>ISERROR(J36)</formula>
    </cfRule>
  </conditionalFormatting>
  <conditionalFormatting sqref="I37">
    <cfRule type="containsErrors" dxfId="305" priority="316">
      <formula>ISERROR(I37)</formula>
    </cfRule>
  </conditionalFormatting>
  <conditionalFormatting sqref="K37">
    <cfRule type="containsErrors" dxfId="304" priority="315">
      <formula>ISERROR(K37)</formula>
    </cfRule>
  </conditionalFormatting>
  <conditionalFormatting sqref="J37">
    <cfRule type="containsErrors" dxfId="303" priority="314">
      <formula>ISERROR(J37)</formula>
    </cfRule>
  </conditionalFormatting>
  <conditionalFormatting sqref="H37">
    <cfRule type="containsErrors" dxfId="302" priority="313">
      <formula>ISERROR(H37)</formula>
    </cfRule>
  </conditionalFormatting>
  <conditionalFormatting sqref="H38">
    <cfRule type="containsErrors" dxfId="301" priority="312">
      <formula>ISERROR(H38)</formula>
    </cfRule>
  </conditionalFormatting>
  <conditionalFormatting sqref="I38">
    <cfRule type="containsErrors" dxfId="300" priority="311">
      <formula>ISERROR(I38)</formula>
    </cfRule>
  </conditionalFormatting>
  <conditionalFormatting sqref="K38">
    <cfRule type="containsErrors" dxfId="299" priority="309">
      <formula>ISERROR(K38)</formula>
    </cfRule>
  </conditionalFormatting>
  <conditionalFormatting sqref="J38">
    <cfRule type="containsErrors" dxfId="298" priority="310">
      <formula>ISERROR(J38)</formula>
    </cfRule>
  </conditionalFormatting>
  <conditionalFormatting sqref="F41:G41">
    <cfRule type="containsErrors" dxfId="297" priority="308">
      <formula>ISERROR(F41)</formula>
    </cfRule>
  </conditionalFormatting>
  <conditionalFormatting sqref="E41">
    <cfRule type="containsErrors" dxfId="296" priority="307">
      <formula>ISERROR(E41)</formula>
    </cfRule>
  </conditionalFormatting>
  <conditionalFormatting sqref="F42:G42">
    <cfRule type="containsErrors" dxfId="295" priority="306">
      <formula>ISERROR(F42)</formula>
    </cfRule>
  </conditionalFormatting>
  <conditionalFormatting sqref="E42">
    <cfRule type="containsErrors" dxfId="294" priority="305">
      <formula>ISERROR(E42)</formula>
    </cfRule>
  </conditionalFormatting>
  <conditionalFormatting sqref="K40">
    <cfRule type="containsErrors" dxfId="293" priority="304">
      <formula>ISERROR(K40)</formula>
    </cfRule>
  </conditionalFormatting>
  <conditionalFormatting sqref="I40">
    <cfRule type="containsErrors" dxfId="292" priority="303">
      <formula>ISERROR(I40)</formula>
    </cfRule>
  </conditionalFormatting>
  <conditionalFormatting sqref="H40">
    <cfRule type="containsErrors" dxfId="291" priority="302">
      <formula>ISERROR(H40)</formula>
    </cfRule>
  </conditionalFormatting>
  <conditionalFormatting sqref="O41">
    <cfRule type="containsErrors" dxfId="290" priority="301">
      <formula>ISERROR(O41)</formula>
    </cfRule>
  </conditionalFormatting>
  <conditionalFormatting sqref="K41">
    <cfRule type="containsErrors" dxfId="289" priority="300">
      <formula>ISERROR(K41)</formula>
    </cfRule>
  </conditionalFormatting>
  <conditionalFormatting sqref="H41">
    <cfRule type="containsErrors" dxfId="288" priority="299">
      <formula>ISERROR(H41)</formula>
    </cfRule>
  </conditionalFormatting>
  <conditionalFormatting sqref="I41">
    <cfRule type="containsErrors" dxfId="287" priority="298">
      <formula>ISERROR(I41)</formula>
    </cfRule>
  </conditionalFormatting>
  <conditionalFormatting sqref="J41">
    <cfRule type="containsErrors" dxfId="286" priority="297">
      <formula>ISERROR(J41)</formula>
    </cfRule>
  </conditionalFormatting>
  <conditionalFormatting sqref="I42">
    <cfRule type="containsErrors" dxfId="285" priority="296">
      <formula>ISERROR(I42)</formula>
    </cfRule>
  </conditionalFormatting>
  <conditionalFormatting sqref="K42">
    <cfRule type="containsErrors" dxfId="284" priority="295">
      <formula>ISERROR(K42)</formula>
    </cfRule>
  </conditionalFormatting>
  <conditionalFormatting sqref="H42">
    <cfRule type="containsErrors" dxfId="283" priority="294">
      <formula>ISERROR(H42)</formula>
    </cfRule>
  </conditionalFormatting>
  <conditionalFormatting sqref="J42">
    <cfRule type="containsErrors" dxfId="282" priority="293">
      <formula>ISERROR(J42)</formula>
    </cfRule>
  </conditionalFormatting>
  <conditionalFormatting sqref="F44:G44">
    <cfRule type="containsErrors" dxfId="281" priority="292">
      <formula>ISERROR(F44)</formula>
    </cfRule>
  </conditionalFormatting>
  <conditionalFormatting sqref="E44">
    <cfRule type="containsErrors" dxfId="280" priority="291">
      <formula>ISERROR(E44)</formula>
    </cfRule>
  </conditionalFormatting>
  <conditionalFormatting sqref="H43">
    <cfRule type="containsErrors" dxfId="279" priority="289">
      <formula>ISERROR(H43)</formula>
    </cfRule>
  </conditionalFormatting>
  <conditionalFormatting sqref="K43">
    <cfRule type="containsErrors" dxfId="278" priority="290">
      <formula>ISERROR(K43)</formula>
    </cfRule>
  </conditionalFormatting>
  <conditionalFormatting sqref="I43">
    <cfRule type="containsErrors" dxfId="277" priority="288">
      <formula>ISERROR(I43)</formula>
    </cfRule>
  </conditionalFormatting>
  <conditionalFormatting sqref="J43">
    <cfRule type="containsErrors" dxfId="276" priority="287">
      <formula>ISERROR(J43)</formula>
    </cfRule>
  </conditionalFormatting>
  <conditionalFormatting sqref="K44">
    <cfRule type="containsErrors" dxfId="275" priority="286">
      <formula>ISERROR(K44)</formula>
    </cfRule>
  </conditionalFormatting>
  <conditionalFormatting sqref="H44">
    <cfRule type="containsErrors" dxfId="274" priority="285">
      <formula>ISERROR(H44)</formula>
    </cfRule>
  </conditionalFormatting>
  <conditionalFormatting sqref="I44:J44">
    <cfRule type="containsErrors" dxfId="273" priority="284">
      <formula>ISERROR(I44)</formula>
    </cfRule>
  </conditionalFormatting>
  <conditionalFormatting sqref="F46:G46">
    <cfRule type="containsErrors" dxfId="272" priority="283">
      <formula>ISERROR(F46)</formula>
    </cfRule>
  </conditionalFormatting>
  <conditionalFormatting sqref="E46">
    <cfRule type="containsErrors" dxfId="271" priority="282">
      <formula>ISERROR(E46)</formula>
    </cfRule>
  </conditionalFormatting>
  <conditionalFormatting sqref="K45">
    <cfRule type="containsErrors" dxfId="270" priority="281">
      <formula>ISERROR(K45)</formula>
    </cfRule>
  </conditionalFormatting>
  <conditionalFormatting sqref="H45">
    <cfRule type="containsErrors" dxfId="269" priority="280">
      <formula>ISERROR(H45)</formula>
    </cfRule>
  </conditionalFormatting>
  <conditionalFormatting sqref="I45:J45">
    <cfRule type="containsErrors" dxfId="268" priority="279">
      <formula>ISERROR(I45)</formula>
    </cfRule>
  </conditionalFormatting>
  <conditionalFormatting sqref="H46">
    <cfRule type="containsErrors" dxfId="267" priority="278">
      <formula>ISERROR(H46)</formula>
    </cfRule>
  </conditionalFormatting>
  <conditionalFormatting sqref="I46">
    <cfRule type="containsErrors" dxfId="266" priority="277">
      <formula>ISERROR(I46)</formula>
    </cfRule>
  </conditionalFormatting>
  <conditionalFormatting sqref="K46">
    <cfRule type="containsErrors" dxfId="265" priority="276">
      <formula>ISERROR(K46)</formula>
    </cfRule>
  </conditionalFormatting>
  <conditionalFormatting sqref="J46">
    <cfRule type="containsErrors" dxfId="264" priority="275">
      <formula>ISERROR(J46)</formula>
    </cfRule>
  </conditionalFormatting>
  <conditionalFormatting sqref="F48:G48">
    <cfRule type="containsErrors" dxfId="263" priority="274">
      <formula>ISERROR(F48)</formula>
    </cfRule>
  </conditionalFormatting>
  <conditionalFormatting sqref="E48">
    <cfRule type="containsErrors" dxfId="262" priority="273">
      <formula>ISERROR(E48)</formula>
    </cfRule>
  </conditionalFormatting>
  <conditionalFormatting sqref="K47">
    <cfRule type="containsErrors" dxfId="261" priority="272">
      <formula>ISERROR(K47)</formula>
    </cfRule>
  </conditionalFormatting>
  <conditionalFormatting sqref="K47">
    <cfRule type="containsErrors" dxfId="260" priority="271">
      <formula>ISERROR(K47)</formula>
    </cfRule>
  </conditionalFormatting>
  <conditionalFormatting sqref="H47">
    <cfRule type="containsErrors" dxfId="259" priority="270">
      <formula>ISERROR(H47)</formula>
    </cfRule>
  </conditionalFormatting>
  <conditionalFormatting sqref="I47:J47">
    <cfRule type="containsErrors" dxfId="258" priority="269">
      <formula>ISERROR(I47)</formula>
    </cfRule>
  </conditionalFormatting>
  <conditionalFormatting sqref="H48">
    <cfRule type="containsErrors" dxfId="257" priority="268">
      <formula>ISERROR(H48)</formula>
    </cfRule>
  </conditionalFormatting>
  <conditionalFormatting sqref="I48">
    <cfRule type="containsErrors" dxfId="256" priority="267">
      <formula>ISERROR(I48)</formula>
    </cfRule>
  </conditionalFormatting>
  <conditionalFormatting sqref="K48">
    <cfRule type="containsErrors" dxfId="255" priority="266">
      <formula>ISERROR(K48)</formula>
    </cfRule>
  </conditionalFormatting>
  <conditionalFormatting sqref="J48">
    <cfRule type="containsErrors" dxfId="254" priority="265">
      <formula>ISERROR(J48)</formula>
    </cfRule>
  </conditionalFormatting>
  <conditionalFormatting sqref="G50">
    <cfRule type="containsErrors" dxfId="253" priority="264">
      <formula>ISERROR(G50)</formula>
    </cfRule>
  </conditionalFormatting>
  <conditionalFormatting sqref="E50">
    <cfRule type="containsErrors" dxfId="252" priority="263">
      <formula>ISERROR(E50)</formula>
    </cfRule>
  </conditionalFormatting>
  <conditionalFormatting sqref="K49">
    <cfRule type="containsErrors" dxfId="251" priority="262">
      <formula>ISERROR(K49)</formula>
    </cfRule>
  </conditionalFormatting>
  <conditionalFormatting sqref="K49">
    <cfRule type="containsErrors" dxfId="250" priority="261">
      <formula>ISERROR(K49)</formula>
    </cfRule>
  </conditionalFormatting>
  <conditionalFormatting sqref="H49">
    <cfRule type="containsErrors" dxfId="249" priority="260">
      <formula>ISERROR(H49)</formula>
    </cfRule>
  </conditionalFormatting>
  <conditionalFormatting sqref="I49:J49">
    <cfRule type="containsErrors" dxfId="248" priority="259">
      <formula>ISERROR(I49)</formula>
    </cfRule>
  </conditionalFormatting>
  <conditionalFormatting sqref="H50">
    <cfRule type="containsErrors" dxfId="247" priority="258">
      <formula>ISERROR(H50)</formula>
    </cfRule>
  </conditionalFormatting>
  <conditionalFormatting sqref="I50">
    <cfRule type="containsErrors" dxfId="246" priority="257">
      <formula>ISERROR(I50)</formula>
    </cfRule>
  </conditionalFormatting>
  <conditionalFormatting sqref="K50">
    <cfRule type="containsErrors" dxfId="245" priority="256">
      <formula>ISERROR(K50)</formula>
    </cfRule>
  </conditionalFormatting>
  <conditionalFormatting sqref="J50">
    <cfRule type="containsErrors" dxfId="244" priority="255">
      <formula>ISERROR(J50)</formula>
    </cfRule>
  </conditionalFormatting>
  <conditionalFormatting sqref="H51">
    <cfRule type="containsErrors" dxfId="243" priority="254">
      <formula>ISERROR(H51)</formula>
    </cfRule>
  </conditionalFormatting>
  <conditionalFormatting sqref="I51:J51">
    <cfRule type="containsErrors" dxfId="242" priority="252">
      <formula>ISERROR(I51)</formula>
    </cfRule>
  </conditionalFormatting>
  <conditionalFormatting sqref="K51">
    <cfRule type="containsErrors" dxfId="241" priority="253">
      <formula>ISERROR(K51)</formula>
    </cfRule>
  </conditionalFormatting>
  <conditionalFormatting sqref="E53">
    <cfRule type="containsErrors" dxfId="240" priority="251">
      <formula>ISERROR(E53)</formula>
    </cfRule>
  </conditionalFormatting>
  <conditionalFormatting sqref="K52">
    <cfRule type="containsErrors" dxfId="239" priority="250">
      <formula>ISERROR(K52)</formula>
    </cfRule>
  </conditionalFormatting>
  <conditionalFormatting sqref="K52">
    <cfRule type="containsErrors" dxfId="238" priority="249">
      <formula>ISERROR(K52)</formula>
    </cfRule>
  </conditionalFormatting>
  <conditionalFormatting sqref="H52">
    <cfRule type="containsErrors" dxfId="237" priority="248">
      <formula>ISERROR(H52)</formula>
    </cfRule>
  </conditionalFormatting>
  <conditionalFormatting sqref="I52">
    <cfRule type="containsErrors" dxfId="236" priority="247">
      <formula>ISERROR(I52)</formula>
    </cfRule>
  </conditionalFormatting>
  <conditionalFormatting sqref="J52">
    <cfRule type="containsErrors" dxfId="235" priority="246">
      <formula>ISERROR(J52)</formula>
    </cfRule>
  </conditionalFormatting>
  <conditionalFormatting sqref="I53">
    <cfRule type="containsErrors" dxfId="234" priority="245">
      <formula>ISERROR(I53)</formula>
    </cfRule>
  </conditionalFormatting>
  <conditionalFormatting sqref="H53">
    <cfRule type="containsErrors" dxfId="233" priority="244">
      <formula>ISERROR(H53)</formula>
    </cfRule>
  </conditionalFormatting>
  <conditionalFormatting sqref="K53">
    <cfRule type="containsErrors" dxfId="232" priority="243">
      <formula>ISERROR(K53)</formula>
    </cfRule>
  </conditionalFormatting>
  <conditionalFormatting sqref="J53">
    <cfRule type="containsErrors" dxfId="231" priority="242">
      <formula>ISERROR(J53)</formula>
    </cfRule>
  </conditionalFormatting>
  <conditionalFormatting sqref="E55">
    <cfRule type="containsErrors" dxfId="230" priority="241">
      <formula>ISERROR(E55)</formula>
    </cfRule>
  </conditionalFormatting>
  <conditionalFormatting sqref="I54 K54">
    <cfRule type="containsErrors" dxfId="229" priority="240">
      <formula>ISERROR(I54)</formula>
    </cfRule>
  </conditionalFormatting>
  <conditionalFormatting sqref="H54">
    <cfRule type="containsErrors" dxfId="228" priority="239">
      <formula>ISERROR(H54)</formula>
    </cfRule>
  </conditionalFormatting>
  <conditionalFormatting sqref="I55:K55">
    <cfRule type="containsErrors" dxfId="227" priority="238">
      <formula>ISERROR(I55)</formula>
    </cfRule>
  </conditionalFormatting>
  <conditionalFormatting sqref="H55">
    <cfRule type="containsErrors" dxfId="226" priority="237">
      <formula>ISERROR(H55)</formula>
    </cfRule>
  </conditionalFormatting>
  <conditionalFormatting sqref="H55">
    <cfRule type="containsErrors" dxfId="225" priority="236">
      <formula>ISERROR(H55)</formula>
    </cfRule>
  </conditionalFormatting>
  <conditionalFormatting sqref="I56">
    <cfRule type="containsErrors" dxfId="224" priority="235">
      <formula>ISERROR(I56)</formula>
    </cfRule>
  </conditionalFormatting>
  <conditionalFormatting sqref="J56">
    <cfRule type="containsErrors" dxfId="223" priority="234">
      <formula>ISERROR(J56)</formula>
    </cfRule>
  </conditionalFormatting>
  <conditionalFormatting sqref="K56">
    <cfRule type="containsErrors" dxfId="222" priority="233">
      <formula>ISERROR(K56)</formula>
    </cfRule>
  </conditionalFormatting>
  <conditionalFormatting sqref="E58">
    <cfRule type="containsErrors" dxfId="221" priority="223">
      <formula>ISERROR(E58)</formula>
    </cfRule>
  </conditionalFormatting>
  <conditionalFormatting sqref="E59">
    <cfRule type="containsErrors" dxfId="220" priority="222">
      <formula>ISERROR(E59)</formula>
    </cfRule>
  </conditionalFormatting>
  <conditionalFormatting sqref="E60">
    <cfRule type="containsErrors" dxfId="219" priority="221">
      <formula>ISERROR(E60)</formula>
    </cfRule>
  </conditionalFormatting>
  <conditionalFormatting sqref="H120">
    <cfRule type="containsErrors" dxfId="218" priority="232">
      <formula>ISERROR(H120)</formula>
    </cfRule>
  </conditionalFormatting>
  <conditionalFormatting sqref="I120">
    <cfRule type="containsErrors" dxfId="217" priority="231">
      <formula>ISERROR(I120)</formula>
    </cfRule>
  </conditionalFormatting>
  <conditionalFormatting sqref="F122:G122">
    <cfRule type="containsErrors" dxfId="216" priority="228">
      <formula>ISERROR(F122)</formula>
    </cfRule>
  </conditionalFormatting>
  <conditionalFormatting sqref="D122">
    <cfRule type="containsErrors" dxfId="215" priority="227">
      <formula>ISERROR(D122)</formula>
    </cfRule>
  </conditionalFormatting>
  <conditionalFormatting sqref="E122">
    <cfRule type="containsErrors" dxfId="214" priority="226">
      <formula>ISERROR(E122)</formula>
    </cfRule>
  </conditionalFormatting>
  <conditionalFormatting sqref="H121:J121">
    <cfRule type="containsErrors" dxfId="213" priority="225">
      <formula>ISERROR(H121)</formula>
    </cfRule>
  </conditionalFormatting>
  <conditionalFormatting sqref="H122:I122">
    <cfRule type="containsErrors" dxfId="212" priority="224">
      <formula>ISERROR(H122)</formula>
    </cfRule>
  </conditionalFormatting>
  <conditionalFormatting sqref="J57:K57">
    <cfRule type="containsErrors" dxfId="211" priority="220">
      <formula>ISERROR(J57)</formula>
    </cfRule>
  </conditionalFormatting>
  <conditionalFormatting sqref="J58:K58">
    <cfRule type="containsErrors" dxfId="210" priority="219">
      <formula>ISERROR(J58)</formula>
    </cfRule>
  </conditionalFormatting>
  <conditionalFormatting sqref="I58">
    <cfRule type="containsErrors" dxfId="209" priority="218">
      <formula>ISERROR(I58)</formula>
    </cfRule>
  </conditionalFormatting>
  <conditionalFormatting sqref="J59:K59">
    <cfRule type="containsErrors" dxfId="208" priority="217">
      <formula>ISERROR(J59)</formula>
    </cfRule>
  </conditionalFormatting>
  <conditionalFormatting sqref="I59">
    <cfRule type="containsErrors" dxfId="207" priority="216">
      <formula>ISERROR(I59)</formula>
    </cfRule>
  </conditionalFormatting>
  <conditionalFormatting sqref="J60:K60">
    <cfRule type="containsErrors" dxfId="206" priority="215">
      <formula>ISERROR(J60)</formula>
    </cfRule>
  </conditionalFormatting>
  <conditionalFormatting sqref="I60">
    <cfRule type="containsErrors" dxfId="205" priority="214">
      <formula>ISERROR(I60)</formula>
    </cfRule>
  </conditionalFormatting>
  <conditionalFormatting sqref="E61">
    <cfRule type="containsErrors" dxfId="204" priority="213">
      <formula>ISERROR(E61)</formula>
    </cfRule>
  </conditionalFormatting>
  <conditionalFormatting sqref="J61">
    <cfRule type="containsErrors" dxfId="203" priority="212">
      <formula>ISERROR(J61)</formula>
    </cfRule>
  </conditionalFormatting>
  <conditionalFormatting sqref="I61">
    <cfRule type="containsErrors" dxfId="202" priority="211">
      <formula>ISERROR(I61)</formula>
    </cfRule>
  </conditionalFormatting>
  <conditionalFormatting sqref="K61">
    <cfRule type="containsErrors" dxfId="201" priority="210">
      <formula>ISERROR(K61)</formula>
    </cfRule>
  </conditionalFormatting>
  <conditionalFormatting sqref="E63">
    <cfRule type="containsErrors" dxfId="200" priority="209">
      <formula>ISERROR(E63)</formula>
    </cfRule>
  </conditionalFormatting>
  <conditionalFormatting sqref="E64">
    <cfRule type="containsErrors" dxfId="199" priority="208">
      <formula>ISERROR(E64)</formula>
    </cfRule>
  </conditionalFormatting>
  <conditionalFormatting sqref="E65">
    <cfRule type="containsErrors" dxfId="198" priority="207">
      <formula>ISERROR(E65)</formula>
    </cfRule>
  </conditionalFormatting>
  <conditionalFormatting sqref="K62">
    <cfRule type="containsErrors" dxfId="197" priority="206">
      <formula>ISERROR(K62)</formula>
    </cfRule>
  </conditionalFormatting>
  <conditionalFormatting sqref="I62">
    <cfRule type="containsErrors" dxfId="196" priority="205">
      <formula>ISERROR(I62)</formula>
    </cfRule>
  </conditionalFormatting>
  <conditionalFormatting sqref="J62">
    <cfRule type="containsErrors" dxfId="195" priority="204">
      <formula>ISERROR(J62)</formula>
    </cfRule>
  </conditionalFormatting>
  <conditionalFormatting sqref="K63">
    <cfRule type="containsErrors" dxfId="194" priority="203">
      <formula>ISERROR(K63)</formula>
    </cfRule>
  </conditionalFormatting>
  <conditionalFormatting sqref="J63">
    <cfRule type="containsErrors" dxfId="193" priority="202">
      <formula>ISERROR(J63)</formula>
    </cfRule>
  </conditionalFormatting>
  <conditionalFormatting sqref="I63">
    <cfRule type="containsErrors" dxfId="192" priority="201">
      <formula>ISERROR(I63)</formula>
    </cfRule>
  </conditionalFormatting>
  <conditionalFormatting sqref="K64">
    <cfRule type="containsErrors" dxfId="191" priority="200">
      <formula>ISERROR(K64)</formula>
    </cfRule>
  </conditionalFormatting>
  <conditionalFormatting sqref="J64">
    <cfRule type="containsErrors" dxfId="190" priority="199">
      <formula>ISERROR(J64)</formula>
    </cfRule>
  </conditionalFormatting>
  <conditionalFormatting sqref="I64">
    <cfRule type="containsErrors" dxfId="189" priority="198">
      <formula>ISERROR(I64)</formula>
    </cfRule>
  </conditionalFormatting>
  <conditionalFormatting sqref="K65">
    <cfRule type="containsErrors" dxfId="188" priority="197">
      <formula>ISERROR(K65)</formula>
    </cfRule>
  </conditionalFormatting>
  <conditionalFormatting sqref="J65">
    <cfRule type="containsErrors" dxfId="187" priority="196">
      <formula>ISERROR(J65)</formula>
    </cfRule>
  </conditionalFormatting>
  <conditionalFormatting sqref="I65">
    <cfRule type="containsErrors" dxfId="186" priority="195">
      <formula>ISERROR(I65)</formula>
    </cfRule>
  </conditionalFormatting>
  <conditionalFormatting sqref="O64">
    <cfRule type="containsErrors" dxfId="185" priority="193">
      <formula>ISERROR(O64)</formula>
    </cfRule>
  </conditionalFormatting>
  <conditionalFormatting sqref="O62:O63 O65">
    <cfRule type="containsErrors" dxfId="184" priority="194">
      <formula>ISERROR(O62)</formula>
    </cfRule>
  </conditionalFormatting>
  <conditionalFormatting sqref="E70">
    <cfRule type="containsErrors" dxfId="183" priority="192">
      <formula>ISERROR(E70)</formula>
    </cfRule>
  </conditionalFormatting>
  <conditionalFormatting sqref="E71">
    <cfRule type="containsErrors" dxfId="182" priority="191">
      <formula>ISERROR(E71)</formula>
    </cfRule>
  </conditionalFormatting>
  <conditionalFormatting sqref="E72">
    <cfRule type="containsErrors" dxfId="181" priority="190">
      <formula>ISERROR(E72)</formula>
    </cfRule>
  </conditionalFormatting>
  <conditionalFormatting sqref="E73">
    <cfRule type="containsErrors" dxfId="180" priority="189">
      <formula>ISERROR(E73)</formula>
    </cfRule>
  </conditionalFormatting>
  <conditionalFormatting sqref="H69">
    <cfRule type="containsErrors" dxfId="179" priority="188">
      <formula>ISERROR(H69)</formula>
    </cfRule>
  </conditionalFormatting>
  <conditionalFormatting sqref="I69">
    <cfRule type="containsErrors" dxfId="178" priority="187">
      <formula>ISERROR(I69)</formula>
    </cfRule>
  </conditionalFormatting>
  <conditionalFormatting sqref="J69:K69">
    <cfRule type="containsErrors" dxfId="177" priority="186">
      <formula>ISERROR(J69)</formula>
    </cfRule>
  </conditionalFormatting>
  <conditionalFormatting sqref="H70:H71">
    <cfRule type="containsErrors" dxfId="176" priority="185">
      <formula>ISERROR(H70)</formula>
    </cfRule>
  </conditionalFormatting>
  <conditionalFormatting sqref="J70:K70">
    <cfRule type="containsErrors" dxfId="175" priority="184">
      <formula>ISERROR(J70)</formula>
    </cfRule>
  </conditionalFormatting>
  <conditionalFormatting sqref="I70">
    <cfRule type="containsErrors" dxfId="174" priority="183">
      <formula>ISERROR(I70)</formula>
    </cfRule>
  </conditionalFormatting>
  <conditionalFormatting sqref="J71:K71">
    <cfRule type="containsErrors" dxfId="173" priority="182">
      <formula>ISERROR(J71)</formula>
    </cfRule>
  </conditionalFormatting>
  <conditionalFormatting sqref="I71">
    <cfRule type="containsErrors" dxfId="172" priority="181">
      <formula>ISERROR(I71)</formula>
    </cfRule>
  </conditionalFormatting>
  <conditionalFormatting sqref="H72">
    <cfRule type="containsErrors" dxfId="171" priority="180">
      <formula>ISERROR(H72)</formula>
    </cfRule>
  </conditionalFormatting>
  <conditionalFormatting sqref="J72:K72">
    <cfRule type="containsErrors" dxfId="170" priority="179">
      <formula>ISERROR(J72)</formula>
    </cfRule>
  </conditionalFormatting>
  <conditionalFormatting sqref="I72">
    <cfRule type="containsErrors" dxfId="169" priority="178">
      <formula>ISERROR(I72)</formula>
    </cfRule>
  </conditionalFormatting>
  <conditionalFormatting sqref="H73">
    <cfRule type="containsErrors" dxfId="168" priority="177">
      <formula>ISERROR(H73)</formula>
    </cfRule>
  </conditionalFormatting>
  <conditionalFormatting sqref="J73">
    <cfRule type="containsErrors" dxfId="167" priority="176">
      <formula>ISERROR(J73)</formula>
    </cfRule>
  </conditionalFormatting>
  <conditionalFormatting sqref="I73">
    <cfRule type="containsErrors" dxfId="166" priority="175">
      <formula>ISERROR(I73)</formula>
    </cfRule>
  </conditionalFormatting>
  <conditionalFormatting sqref="K73">
    <cfRule type="containsErrors" dxfId="165" priority="174">
      <formula>ISERROR(K73)</formula>
    </cfRule>
  </conditionalFormatting>
  <conditionalFormatting sqref="O73">
    <cfRule type="containsErrors" dxfId="164" priority="173">
      <formula>ISERROR(O73)</formula>
    </cfRule>
  </conditionalFormatting>
  <conditionalFormatting sqref="O69:O72">
    <cfRule type="containsErrors" dxfId="163" priority="172">
      <formula>ISERROR(O69)</formula>
    </cfRule>
  </conditionalFormatting>
  <conditionalFormatting sqref="H110:M110">
    <cfRule type="containsErrors" dxfId="162" priority="171">
      <formula>ISERROR(H110)</formula>
    </cfRule>
  </conditionalFormatting>
  <conditionalFormatting sqref="H111:M112">
    <cfRule type="containsErrors" dxfId="161" priority="170">
      <formula>ISERROR(H111)</formula>
    </cfRule>
  </conditionalFormatting>
  <conditionalFormatting sqref="I116:K116">
    <cfRule type="containsErrors" dxfId="160" priority="169">
      <formula>ISERROR(I116)</formula>
    </cfRule>
  </conditionalFormatting>
  <conditionalFormatting sqref="H86">
    <cfRule type="containsErrors" dxfId="159" priority="168">
      <formula>ISERROR(H86)</formula>
    </cfRule>
  </conditionalFormatting>
  <conditionalFormatting sqref="I86">
    <cfRule type="containsErrors" dxfId="158" priority="167">
      <formula>ISERROR(I86)</formula>
    </cfRule>
  </conditionalFormatting>
  <conditionalFormatting sqref="H90">
    <cfRule type="containsErrors" dxfId="157" priority="165">
      <formula>ISERROR(H90)</formula>
    </cfRule>
  </conditionalFormatting>
  <conditionalFormatting sqref="I90">
    <cfRule type="containsErrors" dxfId="156" priority="164">
      <formula>ISERROR(I90)</formula>
    </cfRule>
  </conditionalFormatting>
  <conditionalFormatting sqref="J90">
    <cfRule type="containsErrors" dxfId="155" priority="163">
      <formula>ISERROR(J90)</formula>
    </cfRule>
  </conditionalFormatting>
  <conditionalFormatting sqref="K90">
    <cfRule type="containsErrors" dxfId="154" priority="162">
      <formula>ISERROR(K90)</formula>
    </cfRule>
  </conditionalFormatting>
  <conditionalFormatting sqref="F99:G99">
    <cfRule type="containsErrors" dxfId="153" priority="159">
      <formula>ISERROR(F99)</formula>
    </cfRule>
  </conditionalFormatting>
  <conditionalFormatting sqref="D99">
    <cfRule type="containsErrors" dxfId="152" priority="158">
      <formula>ISERROR(D99)</formula>
    </cfRule>
  </conditionalFormatting>
  <conditionalFormatting sqref="H96:M97">
    <cfRule type="containsErrors" dxfId="151" priority="160">
      <formula>ISERROR(H96)</formula>
    </cfRule>
  </conditionalFormatting>
  <conditionalFormatting sqref="E99">
    <cfRule type="containsErrors" dxfId="150" priority="157">
      <formula>ISERROR(E99)</formula>
    </cfRule>
  </conditionalFormatting>
  <conditionalFormatting sqref="H98:M98">
    <cfRule type="containsErrors" dxfId="149" priority="156">
      <formula>ISERROR(H98)</formula>
    </cfRule>
  </conditionalFormatting>
  <conditionalFormatting sqref="H99:M99">
    <cfRule type="containsErrors" dxfId="148" priority="155">
      <formula>ISERROR(H99)</formula>
    </cfRule>
  </conditionalFormatting>
  <conditionalFormatting sqref="H100:M100">
    <cfRule type="containsErrors" dxfId="147" priority="154">
      <formula>ISERROR(H100)</formula>
    </cfRule>
  </conditionalFormatting>
  <conditionalFormatting sqref="H101:M101">
    <cfRule type="containsErrors" dxfId="146" priority="153">
      <formula>ISERROR(H101)</formula>
    </cfRule>
  </conditionalFormatting>
  <conditionalFormatting sqref="I66:I68">
    <cfRule type="containsErrors" dxfId="145" priority="152">
      <formula>ISERROR(I66)</formula>
    </cfRule>
  </conditionalFormatting>
  <conditionalFormatting sqref="H66:H68">
    <cfRule type="containsErrors" dxfId="144" priority="151">
      <formula>ISERROR(H66)</formula>
    </cfRule>
  </conditionalFormatting>
  <conditionalFormatting sqref="H107:M107">
    <cfRule type="containsErrors" dxfId="143" priority="150">
      <formula>ISERROR(H107)</formula>
    </cfRule>
  </conditionalFormatting>
  <conditionalFormatting sqref="H119:I119">
    <cfRule type="containsErrors" dxfId="142" priority="149">
      <formula>ISERROR(H119)</formula>
    </cfRule>
  </conditionalFormatting>
  <conditionalFormatting sqref="K119">
    <cfRule type="containsErrors" dxfId="141" priority="148">
      <formula>ISERROR(K119)</formula>
    </cfRule>
  </conditionalFormatting>
  <conditionalFormatting sqref="J119">
    <cfRule type="containsErrors" dxfId="140" priority="147">
      <formula>ISERROR(J119)</formula>
    </cfRule>
  </conditionalFormatting>
  <conditionalFormatting sqref="H39">
    <cfRule type="containsErrors" dxfId="139" priority="146">
      <formula>ISERROR(H39)</formula>
    </cfRule>
  </conditionalFormatting>
  <conditionalFormatting sqref="I39">
    <cfRule type="containsErrors" dxfId="138" priority="145">
      <formula>ISERROR(I39)</formula>
    </cfRule>
  </conditionalFormatting>
  <conditionalFormatting sqref="J39">
    <cfRule type="containsErrors" dxfId="137" priority="144">
      <formula>ISERROR(J39)</formula>
    </cfRule>
  </conditionalFormatting>
  <conditionalFormatting sqref="K39">
    <cfRule type="containsErrors" dxfId="136" priority="143">
      <formula>ISERROR(K39)</formula>
    </cfRule>
  </conditionalFormatting>
  <conditionalFormatting sqref="F88">
    <cfRule type="containsErrors" dxfId="135" priority="142">
      <formula>ISERROR(F88)</formula>
    </cfRule>
  </conditionalFormatting>
  <conditionalFormatting sqref="G88">
    <cfRule type="containsErrors" dxfId="134" priority="141">
      <formula>ISERROR(G88)</formula>
    </cfRule>
  </conditionalFormatting>
  <conditionalFormatting sqref="E88">
    <cfRule type="containsErrors" dxfId="133" priority="140">
      <formula>ISERROR(E88)</formula>
    </cfRule>
  </conditionalFormatting>
  <conditionalFormatting sqref="F89">
    <cfRule type="containsErrors" dxfId="132" priority="139">
      <formula>ISERROR(F89)</formula>
    </cfRule>
  </conditionalFormatting>
  <conditionalFormatting sqref="G89">
    <cfRule type="containsErrors" dxfId="131" priority="138">
      <formula>ISERROR(G89)</formula>
    </cfRule>
  </conditionalFormatting>
  <conditionalFormatting sqref="E89">
    <cfRule type="containsErrors" dxfId="130" priority="137">
      <formula>ISERROR(E89)</formula>
    </cfRule>
  </conditionalFormatting>
  <conditionalFormatting sqref="H87">
    <cfRule type="containsErrors" dxfId="129" priority="136">
      <formula>ISERROR(H87)</formula>
    </cfRule>
  </conditionalFormatting>
  <conditionalFormatting sqref="I87:M87">
    <cfRule type="containsErrors" dxfId="128" priority="135">
      <formula>ISERROR(I87)</formula>
    </cfRule>
  </conditionalFormatting>
  <conditionalFormatting sqref="H88">
    <cfRule type="containsErrors" dxfId="127" priority="134">
      <formula>ISERROR(H88)</formula>
    </cfRule>
  </conditionalFormatting>
  <conditionalFormatting sqref="I88:J88 L88:M88">
    <cfRule type="containsErrors" dxfId="126" priority="133">
      <formula>ISERROR(I88)</formula>
    </cfRule>
  </conditionalFormatting>
  <conditionalFormatting sqref="K88">
    <cfRule type="containsErrors" dxfId="125" priority="132">
      <formula>ISERROR(K88)</formula>
    </cfRule>
  </conditionalFormatting>
  <conditionalFormatting sqref="H89">
    <cfRule type="containsErrors" dxfId="124" priority="131">
      <formula>ISERROR(H89)</formula>
    </cfRule>
  </conditionalFormatting>
  <conditionalFormatting sqref="I89:M89">
    <cfRule type="containsErrors" dxfId="123" priority="130">
      <formula>ISERROR(I89)</formula>
    </cfRule>
  </conditionalFormatting>
  <conditionalFormatting sqref="F94:G94">
    <cfRule type="containsErrors" dxfId="122" priority="129">
      <formula>ISERROR(F94)</formula>
    </cfRule>
  </conditionalFormatting>
  <conditionalFormatting sqref="E94">
    <cfRule type="containsErrors" dxfId="121" priority="128">
      <formula>ISERROR(E94)</formula>
    </cfRule>
  </conditionalFormatting>
  <conditionalFormatting sqref="D94">
    <cfRule type="containsErrors" dxfId="120" priority="127">
      <formula>ISERROR(D94)</formula>
    </cfRule>
  </conditionalFormatting>
  <conditionalFormatting sqref="J93">
    <cfRule type="containsErrors" dxfId="119" priority="126">
      <formula>ISERROR(J93)</formula>
    </cfRule>
  </conditionalFormatting>
  <conditionalFormatting sqref="K93">
    <cfRule type="cellIs" dxfId="118" priority="125" operator="equal">
      <formula>0</formula>
    </cfRule>
  </conditionalFormatting>
  <conditionalFormatting sqref="H93">
    <cfRule type="containsErrors" dxfId="117" priority="124">
      <formula>ISERROR(H93)</formula>
    </cfRule>
  </conditionalFormatting>
  <conditionalFormatting sqref="L93:M93">
    <cfRule type="containsErrors" dxfId="116" priority="123">
      <formula>ISERROR(L93)</formula>
    </cfRule>
  </conditionalFormatting>
  <conditionalFormatting sqref="J94">
    <cfRule type="containsErrors" dxfId="115" priority="122">
      <formula>ISERROR(J94)</formula>
    </cfRule>
  </conditionalFormatting>
  <conditionalFormatting sqref="K94">
    <cfRule type="cellIs" dxfId="114" priority="121" operator="equal">
      <formula>0</formula>
    </cfRule>
  </conditionalFormatting>
  <conditionalFormatting sqref="H94">
    <cfRule type="containsErrors" dxfId="113" priority="120">
      <formula>ISERROR(H94)</formula>
    </cfRule>
  </conditionalFormatting>
  <conditionalFormatting sqref="L94:M94">
    <cfRule type="containsErrors" dxfId="112" priority="119">
      <formula>ISERROR(L94)</formula>
    </cfRule>
  </conditionalFormatting>
  <conditionalFormatting sqref="H95:M95">
    <cfRule type="containsErrors" dxfId="111" priority="118">
      <formula>ISERROR(H95)</formula>
    </cfRule>
  </conditionalFormatting>
  <conditionalFormatting sqref="F103:G103">
    <cfRule type="containsErrors" dxfId="110" priority="117">
      <formula>ISERROR(F103)</formula>
    </cfRule>
  </conditionalFormatting>
  <conditionalFormatting sqref="D103">
    <cfRule type="containsErrors" dxfId="109" priority="116">
      <formula>ISERROR(D103)</formula>
    </cfRule>
  </conditionalFormatting>
  <conditionalFormatting sqref="E103">
    <cfRule type="containsErrors" dxfId="108" priority="115">
      <formula>ISERROR(E103)</formula>
    </cfRule>
  </conditionalFormatting>
  <conditionalFormatting sqref="F104:G104">
    <cfRule type="containsErrors" dxfId="107" priority="114">
      <formula>ISERROR(F104)</formula>
    </cfRule>
  </conditionalFormatting>
  <conditionalFormatting sqref="D104">
    <cfRule type="containsErrors" dxfId="106" priority="113">
      <formula>ISERROR(D104)</formula>
    </cfRule>
  </conditionalFormatting>
  <conditionalFormatting sqref="E104">
    <cfRule type="containsErrors" dxfId="105" priority="112">
      <formula>ISERROR(E104)</formula>
    </cfRule>
  </conditionalFormatting>
  <conditionalFormatting sqref="H102:K102">
    <cfRule type="containsErrors" dxfId="104" priority="111">
      <formula>ISERROR(H102)</formula>
    </cfRule>
  </conditionalFormatting>
  <conditionalFormatting sqref="L102:M102">
    <cfRule type="containsErrors" dxfId="103" priority="110">
      <formula>ISERROR(L102)</formula>
    </cfRule>
  </conditionalFormatting>
  <conditionalFormatting sqref="H103:M103">
    <cfRule type="containsErrors" dxfId="102" priority="109">
      <formula>ISERROR(H103)</formula>
    </cfRule>
  </conditionalFormatting>
  <conditionalFormatting sqref="H104">
    <cfRule type="containsErrors" dxfId="101" priority="108">
      <formula>ISERROR(H104)</formula>
    </cfRule>
  </conditionalFormatting>
  <conditionalFormatting sqref="I104:K104">
    <cfRule type="containsErrors" dxfId="100" priority="107">
      <formula>ISERROR(I104)</formula>
    </cfRule>
  </conditionalFormatting>
  <conditionalFormatting sqref="L104:M104">
    <cfRule type="containsErrors" dxfId="99" priority="106">
      <formula>ISERROR(L104)</formula>
    </cfRule>
  </conditionalFormatting>
  <conditionalFormatting sqref="F106:G106">
    <cfRule type="containsErrors" dxfId="98" priority="105">
      <formula>ISERROR(F106)</formula>
    </cfRule>
  </conditionalFormatting>
  <conditionalFormatting sqref="D106">
    <cfRule type="containsErrors" dxfId="97" priority="104">
      <formula>ISERROR(D106)</formula>
    </cfRule>
  </conditionalFormatting>
  <conditionalFormatting sqref="E106">
    <cfRule type="containsErrors" dxfId="96" priority="103">
      <formula>ISERROR(E106)</formula>
    </cfRule>
  </conditionalFormatting>
  <conditionalFormatting sqref="H105:M105">
    <cfRule type="containsErrors" dxfId="95" priority="102">
      <formula>ISERROR(H105)</formula>
    </cfRule>
  </conditionalFormatting>
  <conditionalFormatting sqref="F109:G109">
    <cfRule type="containsErrors" dxfId="94" priority="101">
      <formula>ISERROR(F109)</formula>
    </cfRule>
  </conditionalFormatting>
  <conditionalFormatting sqref="D109">
    <cfRule type="containsErrors" dxfId="93" priority="100">
      <formula>ISERROR(D109)</formula>
    </cfRule>
  </conditionalFormatting>
  <conditionalFormatting sqref="E109">
    <cfRule type="containsErrors" dxfId="92" priority="99">
      <formula>ISERROR(E109)</formula>
    </cfRule>
  </conditionalFormatting>
  <conditionalFormatting sqref="H108:M108">
    <cfRule type="containsErrors" dxfId="91" priority="98">
      <formula>ISERROR(H108)</formula>
    </cfRule>
  </conditionalFormatting>
  <conditionalFormatting sqref="H109 J109:M109">
    <cfRule type="containsErrors" dxfId="90" priority="97">
      <formula>ISERROR(H109)</formula>
    </cfRule>
  </conditionalFormatting>
  <conditionalFormatting sqref="H109 J109:M109">
    <cfRule type="containsErrors" dxfId="89" priority="96">
      <formula>ISERROR(H109)</formula>
    </cfRule>
  </conditionalFormatting>
  <conditionalFormatting sqref="I109">
    <cfRule type="containsErrors" dxfId="88" priority="95">
      <formula>ISERROR(I109)</formula>
    </cfRule>
  </conditionalFormatting>
  <conditionalFormatting sqref="H117:K117">
    <cfRule type="containsErrors" dxfId="87" priority="94">
      <formula>ISERROR(H117)</formula>
    </cfRule>
  </conditionalFormatting>
  <conditionalFormatting sqref="E67">
    <cfRule type="containsErrors" dxfId="86" priority="93">
      <formula>ISERROR(E67)</formula>
    </cfRule>
  </conditionalFormatting>
  <conditionalFormatting sqref="E68">
    <cfRule type="containsErrors" dxfId="85" priority="92">
      <formula>ISERROR(E68)</formula>
    </cfRule>
  </conditionalFormatting>
  <conditionalFormatting sqref="H74">
    <cfRule type="containsErrors" dxfId="84" priority="91">
      <formula>ISERROR(H74)</formula>
    </cfRule>
  </conditionalFormatting>
  <conditionalFormatting sqref="I74">
    <cfRule type="containsErrors" dxfId="83" priority="90">
      <formula>ISERROR(I74)</formula>
    </cfRule>
  </conditionalFormatting>
  <conditionalFormatting sqref="J74:K74">
    <cfRule type="containsErrors" dxfId="82" priority="89">
      <formula>ISERROR(J74)</formula>
    </cfRule>
  </conditionalFormatting>
  <conditionalFormatting sqref="H75:H76">
    <cfRule type="containsErrors" dxfId="81" priority="88">
      <formula>ISERROR(H75)</formula>
    </cfRule>
  </conditionalFormatting>
  <conditionalFormatting sqref="J75:K75">
    <cfRule type="containsErrors" dxfId="80" priority="87">
      <formula>ISERROR(J75)</formula>
    </cfRule>
  </conditionalFormatting>
  <conditionalFormatting sqref="I75">
    <cfRule type="containsErrors" dxfId="79" priority="86">
      <formula>ISERROR(I75)</formula>
    </cfRule>
  </conditionalFormatting>
  <conditionalFormatting sqref="J76:K76">
    <cfRule type="containsErrors" dxfId="78" priority="85">
      <formula>ISERROR(J76)</formula>
    </cfRule>
  </conditionalFormatting>
  <conditionalFormatting sqref="I76">
    <cfRule type="containsErrors" dxfId="77" priority="84">
      <formula>ISERROR(I76)</formula>
    </cfRule>
  </conditionalFormatting>
  <conditionalFormatting sqref="H77">
    <cfRule type="containsErrors" dxfId="76" priority="83">
      <formula>ISERROR(H77)</formula>
    </cfRule>
  </conditionalFormatting>
  <conditionalFormatting sqref="J77:K77">
    <cfRule type="containsErrors" dxfId="75" priority="82">
      <formula>ISERROR(J77)</formula>
    </cfRule>
  </conditionalFormatting>
  <conditionalFormatting sqref="I77">
    <cfRule type="containsErrors" dxfId="74" priority="81">
      <formula>ISERROR(I77)</formula>
    </cfRule>
  </conditionalFormatting>
  <conditionalFormatting sqref="H78">
    <cfRule type="containsErrors" dxfId="73" priority="80">
      <formula>ISERROR(H78)</formula>
    </cfRule>
  </conditionalFormatting>
  <conditionalFormatting sqref="J78">
    <cfRule type="containsErrors" dxfId="72" priority="79">
      <formula>ISERROR(J78)</formula>
    </cfRule>
  </conditionalFormatting>
  <conditionalFormatting sqref="I78">
    <cfRule type="containsErrors" dxfId="71" priority="78">
      <formula>ISERROR(I78)</formula>
    </cfRule>
  </conditionalFormatting>
  <conditionalFormatting sqref="K78">
    <cfRule type="containsErrors" dxfId="70" priority="77">
      <formula>ISERROR(K78)</formula>
    </cfRule>
  </conditionalFormatting>
  <conditionalFormatting sqref="E75">
    <cfRule type="containsErrors" dxfId="69" priority="76">
      <formula>ISERROR(E75)</formula>
    </cfRule>
  </conditionalFormatting>
  <conditionalFormatting sqref="E76">
    <cfRule type="containsErrors" dxfId="68" priority="75">
      <formula>ISERROR(E76)</formula>
    </cfRule>
  </conditionalFormatting>
  <conditionalFormatting sqref="E77">
    <cfRule type="containsErrors" dxfId="67" priority="74">
      <formula>ISERROR(E77)</formula>
    </cfRule>
  </conditionalFormatting>
  <conditionalFormatting sqref="E78">
    <cfRule type="containsErrors" dxfId="66" priority="73">
      <formula>ISERROR(E78)</formula>
    </cfRule>
  </conditionalFormatting>
  <conditionalFormatting sqref="O78">
    <cfRule type="containsErrors" dxfId="65" priority="72">
      <formula>ISERROR(O78)</formula>
    </cfRule>
  </conditionalFormatting>
  <conditionalFormatting sqref="O74:O77">
    <cfRule type="containsErrors" dxfId="64" priority="71">
      <formula>ISERROR(O74)</formula>
    </cfRule>
  </conditionalFormatting>
  <conditionalFormatting sqref="F84">
    <cfRule type="containsErrors" dxfId="63" priority="70">
      <formula>ISERROR(F84)</formula>
    </cfRule>
  </conditionalFormatting>
  <conditionalFormatting sqref="G84">
    <cfRule type="containsErrors" dxfId="62" priority="69">
      <formula>ISERROR(G84)</formula>
    </cfRule>
  </conditionalFormatting>
  <conditionalFormatting sqref="E84">
    <cfRule type="containsErrors" dxfId="61" priority="68">
      <formula>ISERROR(E84)</formula>
    </cfRule>
  </conditionalFormatting>
  <conditionalFormatting sqref="H85">
    <cfRule type="containsErrors" dxfId="60" priority="67">
      <formula>ISERROR(H85)</formula>
    </cfRule>
  </conditionalFormatting>
  <conditionalFormatting sqref="I85">
    <cfRule type="containsErrors" dxfId="59" priority="66">
      <formula>ISERROR(I85)</formula>
    </cfRule>
  </conditionalFormatting>
  <conditionalFormatting sqref="H106">
    <cfRule type="containsErrors" dxfId="58" priority="65">
      <formula>ISERROR(H106)</formula>
    </cfRule>
  </conditionalFormatting>
  <conditionalFormatting sqref="I106:J106 L106:M106">
    <cfRule type="containsErrors" dxfId="57" priority="64">
      <formula>ISERROR(I106)</formula>
    </cfRule>
  </conditionalFormatting>
  <conditionalFormatting sqref="K106">
    <cfRule type="containsErrors" dxfId="56" priority="63">
      <formula>ISERROR(K106)</formula>
    </cfRule>
  </conditionalFormatting>
  <conditionalFormatting sqref="F112:G112">
    <cfRule type="containsErrors" dxfId="55" priority="62">
      <formula>ISERROR(F112)</formula>
    </cfRule>
  </conditionalFormatting>
  <conditionalFormatting sqref="E112">
    <cfRule type="containsErrors" dxfId="54" priority="61">
      <formula>ISERROR(E112)</formula>
    </cfRule>
  </conditionalFormatting>
  <conditionalFormatting sqref="D112">
    <cfRule type="containsErrors" dxfId="53" priority="60">
      <formula>ISERROR(D112)</formula>
    </cfRule>
  </conditionalFormatting>
  <conditionalFormatting sqref="F114:G114">
    <cfRule type="containsErrors" dxfId="52" priority="59">
      <formula>ISERROR(F114)</formula>
    </cfRule>
  </conditionalFormatting>
  <conditionalFormatting sqref="D114">
    <cfRule type="containsErrors" dxfId="51" priority="58">
      <formula>ISERROR(D114)</formula>
    </cfRule>
  </conditionalFormatting>
  <conditionalFormatting sqref="E114">
    <cfRule type="containsErrors" dxfId="50" priority="57">
      <formula>ISERROR(E114)</formula>
    </cfRule>
  </conditionalFormatting>
  <conditionalFormatting sqref="H113:M113">
    <cfRule type="containsErrors" dxfId="49" priority="56">
      <formula>ISERROR(H113)</formula>
    </cfRule>
  </conditionalFormatting>
  <conditionalFormatting sqref="H114:M114">
    <cfRule type="containsErrors" dxfId="48" priority="55">
      <formula>ISERROR(H114)</formula>
    </cfRule>
  </conditionalFormatting>
  <conditionalFormatting sqref="H115">
    <cfRule type="containsErrors" dxfId="47" priority="54">
      <formula>ISERROR(H115)</formula>
    </cfRule>
  </conditionalFormatting>
  <conditionalFormatting sqref="I115">
    <cfRule type="containsErrors" dxfId="46" priority="53">
      <formula>ISERROR(I115)</formula>
    </cfRule>
  </conditionalFormatting>
  <conditionalFormatting sqref="H91">
    <cfRule type="containsErrors" dxfId="45" priority="52">
      <formula>ISERROR(H91)</formula>
    </cfRule>
  </conditionalFormatting>
  <conditionalFormatting sqref="I91">
    <cfRule type="containsErrors" dxfId="44" priority="51">
      <formula>ISERROR(I91)</formula>
    </cfRule>
  </conditionalFormatting>
  <conditionalFormatting sqref="H92">
    <cfRule type="containsErrors" dxfId="43" priority="50">
      <formula>ISERROR(H92)</formula>
    </cfRule>
  </conditionalFormatting>
  <conditionalFormatting sqref="I92">
    <cfRule type="containsErrors" dxfId="42" priority="49">
      <formula>ISERROR(I92)</formula>
    </cfRule>
  </conditionalFormatting>
  <conditionalFormatting sqref="F97:G97">
    <cfRule type="containsErrors" dxfId="41" priority="48">
      <formula>ISERROR(F97)</formula>
    </cfRule>
  </conditionalFormatting>
  <conditionalFormatting sqref="E97">
    <cfRule type="containsErrors" dxfId="40" priority="47">
      <formula>ISERROR(E97)</formula>
    </cfRule>
  </conditionalFormatting>
  <conditionalFormatting sqref="F82">
    <cfRule type="containsErrors" dxfId="39" priority="46">
      <formula>ISERROR(F82)</formula>
    </cfRule>
  </conditionalFormatting>
  <conditionalFormatting sqref="E82">
    <cfRule type="containsErrors" dxfId="38" priority="45">
      <formula>ISERROR(E82)</formula>
    </cfRule>
  </conditionalFormatting>
  <conditionalFormatting sqref="N10:N132">
    <cfRule type="cellIs" dxfId="37" priority="44" operator="equal">
      <formula>0</formula>
    </cfRule>
  </conditionalFormatting>
  <conditionalFormatting sqref="A10:A122">
    <cfRule type="containsErrors" dxfId="36" priority="43">
      <formula>ISERROR(A10)</formula>
    </cfRule>
  </conditionalFormatting>
  <conditionalFormatting sqref="A123:A140">
    <cfRule type="containsErrors" dxfId="35" priority="42">
      <formula>ISERROR(A123)</formula>
    </cfRule>
  </conditionalFormatting>
  <conditionalFormatting sqref="AA11:AA516">
    <cfRule type="containsErrors" dxfId="34" priority="41">
      <formula>ISERROR(AA11)</formula>
    </cfRule>
  </conditionalFormatting>
  <conditionalFormatting sqref="E1:N1 E2:G9 K2:K9">
    <cfRule type="containsErrors" dxfId="33" priority="34">
      <formula>ISERROR(E1)</formula>
    </cfRule>
  </conditionalFormatting>
  <conditionalFormatting sqref="N2:N9">
    <cfRule type="cellIs" dxfId="32" priority="33" operator="equal">
      <formula>0</formula>
    </cfRule>
  </conditionalFormatting>
  <conditionalFormatting sqref="AD2:AD10">
    <cfRule type="containsErrors" dxfId="31" priority="10">
      <formula>ISERROR(AD2)</formula>
    </cfRule>
  </conditionalFormatting>
  <conditionalFormatting sqref="O2:O4">
    <cfRule type="containsErrors" dxfId="30" priority="32">
      <formula>ISERROR(O2)</formula>
    </cfRule>
  </conditionalFormatting>
  <conditionalFormatting sqref="O6">
    <cfRule type="containsErrors" dxfId="29" priority="31">
      <formula>ISERROR(O6)</formula>
    </cfRule>
  </conditionalFormatting>
  <conditionalFormatting sqref="O8">
    <cfRule type="containsErrors" dxfId="28" priority="30">
      <formula>ISERROR(O8)</formula>
    </cfRule>
  </conditionalFormatting>
  <conditionalFormatting sqref="O5">
    <cfRule type="containsErrors" dxfId="27" priority="29">
      <formula>ISERROR(O5)</formula>
    </cfRule>
  </conditionalFormatting>
  <conditionalFormatting sqref="O7">
    <cfRule type="containsErrors" dxfId="26" priority="28">
      <formula>ISERROR(O7)</formula>
    </cfRule>
  </conditionalFormatting>
  <conditionalFormatting sqref="O9">
    <cfRule type="containsErrors" dxfId="25" priority="27">
      <formula>ISERROR(O9)</formula>
    </cfRule>
  </conditionalFormatting>
  <conditionalFormatting sqref="X2:X9">
    <cfRule type="expression" dxfId="24" priority="14">
      <formula>$AD2=1</formula>
    </cfRule>
    <cfRule type="expression" dxfId="23" priority="15">
      <formula>$AD2=5</formula>
    </cfRule>
    <cfRule type="expression" dxfId="22" priority="16">
      <formula>$AD2=4</formula>
    </cfRule>
    <cfRule type="expression" dxfId="21" priority="17" stopIfTrue="1">
      <formula>$AD2=3</formula>
    </cfRule>
    <cfRule type="expression" dxfId="20" priority="18">
      <formula>$AD2=2</formula>
    </cfRule>
  </conditionalFormatting>
  <conditionalFormatting sqref="R2:W9">
    <cfRule type="containsErrors" dxfId="19" priority="26">
      <formula>ISERROR(R2)</formula>
    </cfRule>
  </conditionalFormatting>
  <conditionalFormatting sqref="W2:W9">
    <cfRule type="expression" dxfId="18" priority="22" stopIfTrue="1">
      <formula>W2="CON AVANCE"</formula>
    </cfRule>
  </conditionalFormatting>
  <conditionalFormatting sqref="W2:W9">
    <cfRule type="expression" dxfId="17" priority="21" stopIfTrue="1">
      <formula>W2="CUMPLIDO"</formula>
    </cfRule>
    <cfRule type="expression" dxfId="16" priority="24" stopIfTrue="1">
      <formula>W2="PRÓXIMO A VENCER"</formula>
    </cfRule>
    <cfRule type="expression" dxfId="15" priority="25" stopIfTrue="1">
      <formula>W2="VENCIDO"</formula>
    </cfRule>
  </conditionalFormatting>
  <conditionalFormatting sqref="W2:W9">
    <cfRule type="expression" dxfId="14" priority="23">
      <formula>W2="EN TERMINO"</formula>
    </cfRule>
  </conditionalFormatting>
  <conditionalFormatting sqref="AB2:AB9 Y2:Z9">
    <cfRule type="containsErrors" dxfId="13" priority="20">
      <formula>ISERROR(Y2)</formula>
    </cfRule>
  </conditionalFormatting>
  <conditionalFormatting sqref="X2:X9">
    <cfRule type="containsErrors" dxfId="12" priority="19">
      <formula>ISERROR(X2)</formula>
    </cfRule>
  </conditionalFormatting>
  <conditionalFormatting sqref="AA2:AA10">
    <cfRule type="containsErrors" dxfId="11" priority="13">
      <formula>ISERROR(AA2)</formula>
    </cfRule>
  </conditionalFormatting>
  <conditionalFormatting sqref="AE2:AF10">
    <cfRule type="containsErrors" dxfId="10" priority="12">
      <formula>ISERROR(AE2)</formula>
    </cfRule>
  </conditionalFormatting>
  <conditionalFormatting sqref="AC2:AC10">
    <cfRule type="containsErrors" dxfId="9" priority="11">
      <formula>ISERROR(AC2)</formula>
    </cfRule>
  </conditionalFormatting>
  <conditionalFormatting sqref="H2:J2 H4:J9">
    <cfRule type="containsErrors" dxfId="8" priority="9">
      <formula>ISERROR(H2)</formula>
    </cfRule>
  </conditionalFormatting>
  <conditionalFormatting sqref="H3">
    <cfRule type="containsErrors" dxfId="7" priority="8">
      <formula>ISERROR(H3)</formula>
    </cfRule>
  </conditionalFormatting>
  <conditionalFormatting sqref="H3">
    <cfRule type="containsErrors" dxfId="6" priority="7">
      <formula>ISERROR(H3)</formula>
    </cfRule>
  </conditionalFormatting>
  <conditionalFormatting sqref="I3">
    <cfRule type="containsErrors" dxfId="5" priority="6">
      <formula>ISERROR(I3)</formula>
    </cfRule>
  </conditionalFormatting>
  <conditionalFormatting sqref="Q185">
    <cfRule type="containsErrors" dxfId="4" priority="5">
      <formula>ISERROR(Q185)</formula>
    </cfRule>
  </conditionalFormatting>
  <conditionalFormatting sqref="Q166:Q167 Q163:Q164 Q161">
    <cfRule type="containsErrors" dxfId="3" priority="4">
      <formula>ISERROR(Q161)</formula>
    </cfRule>
  </conditionalFormatting>
  <conditionalFormatting sqref="O177">
    <cfRule type="containsErrors" dxfId="2" priority="3">
      <formula>ISERROR(O177)</formula>
    </cfRule>
  </conditionalFormatting>
  <conditionalFormatting sqref="Q177">
    <cfRule type="containsErrors" dxfId="1" priority="2">
      <formula>ISERROR(Q177)</formula>
    </cfRule>
  </conditionalFormatting>
  <conditionalFormatting sqref="P177">
    <cfRule type="cellIs" dxfId="0" priority="1" operator="equal">
      <formula>0</formula>
    </cfRule>
  </conditionalFormatting>
  <dataValidations count="3">
    <dataValidation type="whole" operator="greaterThanOrEqual" allowBlank="1" showInputMessage="1" showErrorMessage="1" sqref="JQ289:JQ292 TM289:TM292 ADI289:ADI292 ANE289:ANE292 AXA289:AXA292 BGW289:BGW292 BQS289:BQS292 CAO289:CAO292 CKK289:CKK292 CUG289:CUG292 DEC289:DEC292 DNY289:DNY292 DXU289:DXU292 EHQ289:EHQ292 ERM289:ERM292 FBI289:FBI292 FLE289:FLE292 FVA289:FVA292 GEW289:GEW292 GOS289:GOS292 GYO289:GYO292 HIK289:HIK292 HSG289:HSG292 ICC289:ICC292 ILY289:ILY292 IVU289:IVU292 JFQ289:JFQ292 JPM289:JPM292 JZI289:JZI292 KJE289:KJE292 KTA289:KTA292 LCW289:LCW292 LMS289:LMS292 LWO289:LWO292 MGK289:MGK292 MQG289:MQG292 NAC289:NAC292 NJY289:NJY292 NTU289:NTU292 ODQ289:ODQ292 ONM289:ONM292 OXI289:OXI292 PHE289:PHE292 PRA289:PRA292 QAW289:QAW292 QKS289:QKS292 QUO289:QUO292 REK289:REK292 ROG289:ROG292 RYC289:RYC292 SHY289:SHY292 SRU289:SRU292 TBQ289:TBQ292 TLM289:TLM292 TVI289:TVI292 UFE289:UFE292 UPA289:UPA292 UYW289:UYW292 VIS289:VIS292 VSO289:VSO292 WCK289:WCK292 WMG289:WMG292 WWC289:WWC292 JQ263:JQ264 TM263:TM264 ADI263:ADI264 ANE263:ANE264 AXA263:AXA264 BGW263:BGW264 BQS263:BQS264 CAO263:CAO264 CKK263:CKK264 CUG263:CUG264 DEC263:DEC264 DNY263:DNY264 DXU263:DXU264 EHQ263:EHQ264 ERM263:ERM264 FBI263:FBI264 FLE263:FLE264 FVA263:FVA264 GEW263:GEW264 GOS263:GOS264 GYO263:GYO264 HIK263:HIK264 HSG263:HSG264 ICC263:ICC264 ILY263:ILY264 IVU263:IVU264 JFQ263:JFQ264 JPM263:JPM264 JZI263:JZI264 KJE263:KJE264 KTA263:KTA264 LCW263:LCW264 LMS263:LMS264 LWO263:LWO264 MGK263:MGK264 MQG263:MQG264 NAC263:NAC264 NJY263:NJY264 NTU263:NTU264 ODQ263:ODQ264 ONM263:ONM264 OXI263:OXI264 PHE263:PHE264 PRA263:PRA264 QAW263:QAW264 QKS263:QKS264 QUO263:QUO264 REK263:REK264 ROG263:ROG264 RYC263:RYC264 SHY263:SHY264 SRU263:SRU264 TBQ263:TBQ264 TLM263:TLM264 TVI263:TVI264 UFE263:UFE264 UPA263:UPA264 UYW263:UYW264 VIS263:VIS264 VSO263:VSO264 WCK263:WCK264 WMG263:WMG264 WWC263:WWC264 JQ259 TM259 ADI259 ANE259 AXA259 BGW259 BQS259 CAO259 CKK259 CUG259 DEC259 DNY259 DXU259 EHQ259 ERM259 FBI259 FLE259 FVA259 GEW259 GOS259 GYO259 HIK259 HSG259 ICC259 ILY259 IVU259 JFQ259 JPM259 JZI259 KJE259 KTA259 LCW259 LMS259 LWO259 MGK259 MQG259 NAC259 NJY259 NTU259 ODQ259 ONM259 OXI259 PHE259 PRA259 QAW259 QKS259 QUO259 REK259 ROG259 RYC259 SHY259 SRU259 TBQ259 TLM259 TVI259 UFE259 UPA259 UYW259 VIS259 VSO259 WCK259 WMG259 WWC259 JQ429:JQ430 TM429:TM430 ADI429:ADI430 ANE429:ANE430 AXA429:AXA430 BGW429:BGW430 BQS429:BQS430 CAO429:CAO430 CKK429:CKK430 CUG429:CUG430 DEC429:DEC430 DNY429:DNY430 DXU429:DXU430 EHQ429:EHQ430 ERM429:ERM430 FBI429:FBI430 FLE429:FLE430 FVA429:FVA430 GEW429:GEW430 GOS429:GOS430 GYO429:GYO430 HIK429:HIK430 HSG429:HSG430 ICC429:ICC430 ILY429:ILY430 IVU429:IVU430 JFQ429:JFQ430 JPM429:JPM430 JZI429:JZI430 KJE429:KJE430 KTA429:KTA430 LCW429:LCW430 LMS429:LMS430 LWO429:LWO430 MGK429:MGK430 MQG429:MQG430 NAC429:NAC430 NJY429:NJY430 NTU429:NTU430 ODQ429:ODQ430 ONM429:ONM430 OXI429:OXI430 PHE429:PHE430 PRA429:PRA430 QAW429:QAW430 QKS429:QKS430 QUO429:QUO430 REK429:REK430 ROG429:ROG430 RYC429:RYC430 SHY429:SHY430 SRU429:SRU430 TBQ429:TBQ430 TLM429:TLM430 TVI429:TVI430 UFE429:UFE430 UPA429:UPA430 UYW429:UYW430 VIS429:VIS430 VSO429:VSO430 WCK429:WCK430 WMG429:WMG430 WWC429:WWC430 JQ423:JQ424 TM423:TM424 ADI423:ADI424 ANE423:ANE424 AXA423:AXA424 BGW423:BGW424 BQS423:BQS424 CAO423:CAO424 CKK423:CKK424 CUG423:CUG424 DEC423:DEC424 DNY423:DNY424 DXU423:DXU424 EHQ423:EHQ424 ERM423:ERM424 FBI423:FBI424 FLE423:FLE424 FVA423:FVA424 GEW423:GEW424 GOS423:GOS424 GYO423:GYO424 HIK423:HIK424 HSG423:HSG424 ICC423:ICC424 ILY423:ILY424 IVU423:IVU424 JFQ423:JFQ424 JPM423:JPM424 JZI423:JZI424 KJE423:KJE424 KTA423:KTA424 LCW423:LCW424 LMS423:LMS424 LWO423:LWO424 MGK423:MGK424 MQG423:MQG424 NAC423:NAC424 NJY423:NJY424 NTU423:NTU424 ODQ423:ODQ424 ONM423:ONM424 OXI423:OXI424 PHE423:PHE424 PRA423:PRA424 QAW423:QAW424 QKS423:QKS424 QUO423:QUO424 REK423:REK424 ROG423:ROG424 RYC423:RYC424 SHY423:SHY424 SRU423:SRU424 TBQ423:TBQ424 TLM423:TLM424 TVI423:TVI424 UFE423:UFE424 UPA423:UPA424 UYW423:UYW424 VIS423:VIS424 VSO423:VSO424 WCK423:WCK424 WMG423:WMG424 WWC423:WWC424 JQ388:JQ390 TM388:TM390 ADI388:ADI390 ANE388:ANE390 AXA388:AXA390 BGW388:BGW390 BQS388:BQS390 CAO388:CAO390 CKK388:CKK390 CUG388:CUG390 DEC388:DEC390 DNY388:DNY390 DXU388:DXU390 EHQ388:EHQ390 ERM388:ERM390 FBI388:FBI390 FLE388:FLE390 FVA388:FVA390 GEW388:GEW390 GOS388:GOS390 GYO388:GYO390 HIK388:HIK390 HSG388:HSG390 ICC388:ICC390 ILY388:ILY390 IVU388:IVU390 JFQ388:JFQ390 JPM388:JPM390 JZI388:JZI390 KJE388:KJE390 KTA388:KTA390 LCW388:LCW390 LMS388:LMS390 LWO388:LWO390 MGK388:MGK390 MQG388:MQG390 NAC388:NAC390 NJY388:NJY390 NTU388:NTU390 ODQ388:ODQ390 ONM388:ONM390 OXI388:OXI390 PHE388:PHE390 PRA388:PRA390 QAW388:QAW390 QKS388:QKS390 QUO388:QUO390 REK388:REK390 ROG388:ROG390 RYC388:RYC390 SHY388:SHY390 SRU388:SRU390 TBQ388:TBQ390 TLM388:TLM390 TVI388:TVI390 UFE388:UFE390 UPA388:UPA390 UYW388:UYW390 VIS388:VIS390 VSO388:VSO390 WCK388:WCK390 WMG388:WMG390 WWC388:WWC390 WWC432 WMG432 WCK432 VSO432 VIS432 UYW432 UPA432 UFE432 TVI432 TLM432 TBQ432 SRU432 SHY432 RYC432 ROG432 REK432 QUO432 QKS432 QAW432 PRA432 PHE432 OXI432 ONM432 ODQ432 NTU432 NJY432 NAC432 MQG432 MGK432 LWO432 LMS432 LCW432 KTA432 KJE432 JZI432 JPM432 JFQ432 IVU432 ILY432 ICC432 HSG432 HIK432 GYO432 GOS432 GEW432 FVA432 FLE432 FBI432 ERM432 EHQ432 DXU432 DNY432 DEC432 CUG432 CKK432 CAO432 BQS432 BGW432 AXA432 ANE432 ADI432 TM432 JQ432 Q263:Q264 Q259 Q429:Q430 Q423:Q424 Q388:Q390 Q432 Q290:Q292 P424 P269:P270 P287 P327 P365 P392 K84 P400 P402 P413 P491 P506:P507 Q501:Q502 K382:K383 JK382:JK383 TG382:TG383 ADC382:ADC383 AMY382:AMY383 AWU382:AWU383 BGQ382:BGQ383 BQM382:BQM383 CAI382:CAI383 CKE382:CKE383 CUA382:CUA383 DDW382:DDW383 DNS382:DNS383 DXO382:DXO383 EHK382:EHK383 ERG382:ERG383 FBC382:FBC383 FKY382:FKY383 FUU382:FUU383 GEQ382:GEQ383 GOM382:GOM383 GYI382:GYI383 HIE382:HIE383 HSA382:HSA383 IBW382:IBW383 ILS382:ILS383 IVO382:IVO383 JFK382:JFK383 JPG382:JPG383 JZC382:JZC383 KIY382:KIY383 KSU382:KSU383 LCQ382:LCQ383 LMM382:LMM383 LWI382:LWI383 MGE382:MGE383 MQA382:MQA383 MZW382:MZW383 NJS382:NJS383 NTO382:NTO383 ODK382:ODK383 ONG382:ONG383 OXC382:OXC383 PGY382:PGY383 PQU382:PQU383 QAQ382:QAQ383 QKM382:QKM383 QUI382:QUI383 REE382:REE383 ROA382:ROA383 RXW382:RXW383 SHS382:SHS383 SRO382:SRO383 TBK382:TBK383 TLG382:TLG383 TVC382:TVC383 UEY382:UEY383 UOU382:UOU383 UYQ382:UYQ383 VIM382:VIM383 VSI382:VSI383 WCE382:WCE383 WMA382:WMA383 WVW382:WVW383 P405:P406 P511 JQ295:JQ296 TM295:TM296 ADI295:ADI296 ANE295:ANE296 AXA295:AXA296 BGW295:BGW296 BQS295:BQS296 CAO295:CAO296 CKK295:CKK296 CUG295:CUG296 DEC295:DEC296 DNY295:DNY296 DXU295:DXU296 EHQ295:EHQ296 ERM295:ERM296 FBI295:FBI296 FLE295:FLE296 FVA295:FVA296 GEW295:GEW296 GOS295:GOS296 GYO295:GYO296 HIK295:HIK296 HSG295:HSG296 ICC295:ICC296 ILY295:ILY296 IVU295:IVU296 JFQ295:JFQ296 JPM295:JPM296 JZI295:JZI296 KJE295:KJE296 KTA295:KTA296 LCW295:LCW296 LMS295:LMS296 LWO295:LWO296 MGK295:MGK296 MQG295:MQG296 NAC295:NAC296 NJY295:NJY296 NTU295:NTU296 ODQ295:ODQ296 ONM295:ONM296 OXI295:OXI296 PHE295:PHE296 PRA295:PRA296 QAW295:QAW296 QKS295:QKS296 QUO295:QUO296 REK295:REK296 ROG295:ROG296 RYC295:RYC296 SHY295:SHY296 SRU295:SRU296 TBQ295:TBQ296 TLM295:TLM296 TVI295:TVI296 UFE295:UFE296 UPA295:UPA296 UYW295:UYW296 VIS295:VIS296 VSO295:VSO296 WCK295:WCK296 WMG295:WMG296 WWC295:WWC296 Q296 K206:K218 Q223:Q225 WWC223:WWC225 WMG223:WMG225 WCK223:WCK225 VSO223:VSO225 VIS223:VIS225 UYW223:UYW225 UPA223:UPA225 UFE223:UFE225 TVI223:TVI225 TLM223:TLM225 TBQ223:TBQ225 SRU223:SRU225 SHY223:SHY225 RYC223:RYC225 ROG223:ROG225 REK223:REK225 QUO223:QUO225 QKS223:QKS225 QAW223:QAW225 PRA223:PRA225 PHE223:PHE225 OXI223:OXI225 ONM223:ONM225 ODQ223:ODQ225 NTU223:NTU225 NJY223:NJY225 NAC223:NAC225 MQG223:MQG225 MGK223:MGK225 LWO223:LWO225 LMS223:LMS225 LCW223:LCW225 KTA223:KTA225 KJE223:KJE225 JZI223:JZI225 JPM223:JPM225 JFQ223:JFQ225 IVU223:IVU225 ILY223:ILY225 ICC223:ICC225 HSG223:HSG225 HIK223:HIK225 GYO223:GYO225 GOS223:GOS225 GEW223:GEW225 FVA223:FVA225 FLE223:FLE225 FBI223:FBI225 ERM223:ERM225 EHQ223:EHQ225 DXU223:DXU225 DNY223:DNY225 DEC223:DEC225 CUG223:CUG225 CKK223:CKK225 CAO223:CAO225 BQS223:BQS225 BGW223:BGW225 AXA223:AXA225 ANE223:ANE225 ADI223:ADI225 TM223:TM225 JQ223:JQ225 WWC235:WWC243 WMG235:WMG243 WCK235:WCK243 VSO235:VSO243 VIS235:VIS243 UYW235:UYW243 UPA235:UPA243 UFE235:UFE243 TVI235:TVI243 TLM235:TLM243 TBQ235:TBQ243 SRU235:SRU243 SHY235:SHY243 RYC235:RYC243 ROG235:ROG243 REK235:REK243 QUO235:QUO243 QKS235:QKS243 QAW235:QAW243 PRA235:PRA243 PHE235:PHE243 OXI235:OXI243 ONM235:ONM243 ODQ235:ODQ243 NTU235:NTU243 NJY235:NJY243 NAC235:NAC243 MQG235:MQG243 MGK235:MGK243 LWO235:LWO243 LMS235:LMS243 LCW235:LCW243 KTA235:KTA243 KJE235:KJE243 JZI235:JZI243 JPM235:JPM243 JFQ235:JFQ243 IVU235:IVU243 ILY235:ILY243 ICC235:ICC243 HSG235:HSG243 HIK235:HIK243 GYO235:GYO243 GOS235:GOS243 GEW235:GEW243 FVA235:FVA243 FLE235:FLE243 FBI235:FBI243 ERM235:ERM243 EHQ235:EHQ243 DXU235:DXU243 DNY235:DNY243 DEC235:DEC243 CUG235:CUG243 CKK235:CKK243 CAO235:CAO243 BQS235:BQS243 BGW235:BGW243 AXA235:AXA243 ANE235:ANE243 ADI235:ADI243 TM235:TM243 JQ235:JQ243 Q235:Q244 L246 K225:K272 JK225:JK272 TG225:TG272 ADC225:ADC272 AMY225:AMY272 AWU225:AWU272 BGQ225:BGQ272 BQM225:BQM272 CAI225:CAI272 CKE225:CKE272 CUA225:CUA272 DDW225:DDW272 DNS225:DNS272 DXO225:DXO272 EHK225:EHK272 ERG225:ERG272 FBC225:FBC272 FKY225:FKY272 FUU225:FUU272 GEQ225:GEQ272 GOM225:GOM272 GYI225:GYI272 HIE225:HIE272 HSA225:HSA272 IBW225:IBW272 ILS225:ILS272 IVO225:IVO272 JFK225:JFK272 JPG225:JPG272 JZC225:JZC272 KIY225:KIY272 KSU225:KSU272 LCQ225:LCQ272 LMM225:LMM272 LWI225:LWI272 MGE225:MGE272 MQA225:MQA272 MZW225:MZW272 NJS225:NJS272 NTO225:NTO272 ODK225:ODK272 ONG225:ONG272 OXC225:OXC272 PGY225:PGY272 PQU225:PQU272 QAQ225:QAQ272 QKM225:QKM272 QUI225:QUI272 REE225:REE272 ROA225:ROA272 RXW225:RXW272 SHS225:SHS272 SRO225:SRO272 TBK225:TBK272 TLG225:TLG272 TVC225:TVC272 UEY225:UEY272 UOU225:UOU272 UYQ225:UYQ272 VIM225:VIM272 VSI225:VSI272 WCE225:WCE272 WMA225:WMA272 WVW225:WVW272 JQ267 TM267 ADI267 ANE267 AXA267 BGW267 BQS267 CAO267 CKK267 CUG267 DEC267 DNY267 DXU267 EHQ267 ERM267 FBI267 FLE267 FVA267 GEW267 GOS267 GYO267 HIK267 HSG267 ICC267 ILY267 IVU267 JFQ267 JPM267 JZI267 KJE267 KTA267 LCW267 LMS267 LWO267 MGK267 MQG267 NAC267 NJY267 NTU267 ODQ267 ONM267 OXI267 PHE267 PRA267 QAW267 QKS267 QUO267 REK267 ROG267 RYC267 SHY267 SRU267 TBQ267 TLM267 TVI267 UFE267 UPA267 UYW267 VIS267 VSO267 WCK267 WMG267 WWC267 Q267 K283:K287 JK283:JK287 TG283:TG287 ADC283:ADC287 AMY283:AMY287 AWU283:AWU287 BGQ283:BGQ287 BQM283:BQM287 CAI283:CAI287 CKE283:CKE287 CUA283:CUA287 DDW283:DDW287 DNS283:DNS287 DXO283:DXO287 EHK283:EHK287 ERG283:ERG287 FBC283:FBC287 FKY283:FKY287 FUU283:FUU287 GEQ283:GEQ287 GOM283:GOM287 GYI283:GYI287 HIE283:HIE287 HSA283:HSA287 IBW283:IBW287 ILS283:ILS287 IVO283:IVO287 JFK283:JFK287 JPG283:JPG287 JZC283:JZC287 KIY283:KIY287 KSU283:KSU287 LCQ283:LCQ287 LMM283:LMM287 LWI283:LWI287 MGE283:MGE287 MQA283:MQA287 MZW283:MZW287 NJS283:NJS287 NTO283:NTO287 ODK283:ODK287 ONG283:ONG287 OXC283:OXC287 PGY283:PGY287 PQU283:PQU287 QAQ283:QAQ287 QKM283:QKM287 QUI283:QUI287 REE283:REE287 ROA283:ROA287 RXW283:RXW287 SHS283:SHS287 SRO283:SRO287 TBK283:TBK287 TLG283:TLG287 TVC283:TVC287 UEY283:UEY287 UOU283:UOU287 UYQ283:UYQ287 VIM283:VIM287 VSI283:VSI287 WCE283:WCE287 WMA283:WMA287 WVW283:WVW287 Q309:Q315 JQ309:JQ315 TM309:TM315 ADI309:ADI315 ANE309:ANE315 AXA309:AXA315 BGW309:BGW315 BQS309:BQS315 CAO309:CAO315 CKK309:CKK315 CUG309:CUG315 DEC309:DEC315 DNY309:DNY315 DXU309:DXU315 EHQ309:EHQ315 ERM309:ERM315 FBI309:FBI315 FLE309:FLE315 FVA309:FVA315 GEW309:GEW315 GOS309:GOS315 GYO309:GYO315 HIK309:HIK315 HSG309:HSG315 ICC309:ICC315 ILY309:ILY315 IVU309:IVU315 JFQ309:JFQ315 JPM309:JPM315 JZI309:JZI315 KJE309:KJE315 KTA309:KTA315 LCW309:LCW315 LMS309:LMS315 LWO309:LWO315 MGK309:MGK315 MQG309:MQG315 NAC309:NAC315 NJY309:NJY315 NTU309:NTU315 ODQ309:ODQ315 ONM309:ONM315 OXI309:OXI315 PHE309:PHE315 PRA309:PRA315 QAW309:QAW315 QKS309:QKS315 QUO309:QUO315 REK309:REK315 ROG309:ROG315 RYC309:RYC315 SHY309:SHY315 SRU309:SRU315 TBQ309:TBQ315 TLM309:TLM315 TVI309:TVI315 UFE309:UFE315 UPA309:UPA315 UYW309:UYW315 VIS309:VIS315 VSO309:VSO315 WCK309:WCK315 WMG309:WMG315 WWC309:WWC315 Q332:Q333 WWC331:WWC333 WMG331:WMG333 WCK331:WCK333 VSO331:VSO333 VIS331:VIS333 UYW331:UYW333 UPA331:UPA333 UFE331:UFE333 TVI331:TVI333 TLM331:TLM333 TBQ331:TBQ333 SRU331:SRU333 SHY331:SHY333 RYC331:RYC333 ROG331:ROG333 REK331:REK333 QUO331:QUO333 QKS331:QKS333 QAW331:QAW333 PRA331:PRA333 PHE331:PHE333 OXI331:OXI333 ONM331:ONM333 ODQ331:ODQ333 NTU331:NTU333 NJY331:NJY333 NAC331:NAC333 MQG331:MQG333 MGK331:MGK333 LWO331:LWO333 LMS331:LMS333 LCW331:LCW333 KTA331:KTA333 KJE331:KJE333 JZI331:JZI333 JPM331:JPM333 JFQ331:JFQ333 IVU331:IVU333 ILY331:ILY333 ICC331:ICC333 HSG331:HSG333 HIK331:HIK333 GYO331:GYO333 GOS331:GOS333 GEW331:GEW333 FVA331:FVA333 FLE331:FLE333 FBI331:FBI333 ERM331:ERM333 EHQ331:EHQ333 DXU331:DXU333 DNY331:DNY333 DEC331:DEC333 CUG331:CUG333 CKK331:CKK333 CAO331:CAO333 BQS331:BQS333 BGW331:BGW333 AXA331:AXA333 ANE331:ANE333 ADI331:ADI333 TM331:TM333 JQ331:JQ333 Q348:Q351 WWC348:WWC351 WMG348:WMG351 WCK348:WCK351 VSO348:VSO351 VIS348:VIS351 UYW348:UYW351 UPA348:UPA351 UFE348:UFE351 TVI348:TVI351 TLM348:TLM351 TBQ348:TBQ351 SRU348:SRU351 SHY348:SHY351 RYC348:RYC351 ROG348:ROG351 REK348:REK351 QUO348:QUO351 QKS348:QKS351 QAW348:QAW351 PRA348:PRA351 PHE348:PHE351 OXI348:OXI351 ONM348:ONM351 ODQ348:ODQ351 NTU348:NTU351 NJY348:NJY351 NAC348:NAC351 MQG348:MQG351 MGK348:MGK351 LWO348:LWO351 LMS348:LMS351 LCW348:LCW351 KTA348:KTA351 KJE348:KJE351 JZI348:JZI351 JPM348:JPM351 JFQ348:JFQ351 IVU348:IVU351 ILY348:ILY351 ICC348:ICC351 HSG348:HSG351 HIK348:HIK351 GYO348:GYO351 GOS348:GOS351 GEW348:GEW351 FVA348:FVA351 FLE348:FLE351 FBI348:FBI351 ERM348:ERM351 EHQ348:EHQ351 DXU348:DXU351 DNY348:DNY351 DEC348:DEC351 CUG348:CUG351 CKK348:CKK351 CAO348:CAO351 BQS348:BQS351 BGW348:BGW351 AXA348:AXA351 ANE348:ANE351 ADI348:ADI351 TM348:TM351 JQ348:JQ351 Q372:Q373 JQ372:JQ375 TM372:TM375 ADI372:ADI375 ANE372:ANE375 AXA372:AXA375 BGW372:BGW375 BQS372:BQS375 CAO372:CAO375 CKK372:CKK375 CUG372:CUG375 DEC372:DEC375 DNY372:DNY375 DXU372:DXU375 EHQ372:EHQ375 ERM372:ERM375 FBI372:FBI375 FLE372:FLE375 FVA372:FVA375 GEW372:GEW375 GOS372:GOS375 GYO372:GYO375 HIK372:HIK375 HSG372:HSG375 ICC372:ICC375 ILY372:ILY375 IVU372:IVU375 JFQ372:JFQ375 JPM372:JPM375 JZI372:JZI375 KJE372:KJE375 KTA372:KTA375 LCW372:LCW375 LMS372:LMS375 LWO372:LWO375 MGK372:MGK375 MQG372:MQG375 NAC372:NAC375 NJY372:NJY375 NTU372:NTU375 ODQ372:ODQ375 ONM372:ONM375 OXI372:OXI375 PHE372:PHE375 PRA372:PRA375 QAW372:QAW375 QKS372:QKS375 QUO372:QUO375 REK372:REK375 ROG372:ROG375 RYC372:RYC375 SHY372:SHY375 SRU372:SRU375 TBQ372:TBQ375 TLM372:TLM375 TVI372:TVI375 UFE372:UFE375 UPA372:UPA375 UYW372:UYW375 VIS372:VIS375 VSO372:VSO375 WCK372:WCK375 WMG372:WMG375 WWC372:WWC375 Q375 K295:K380 JK295:JK380 TG295:TG380 ADC295:ADC380 AMY295:AMY380 AWU295:AWU380 BGQ295:BGQ380 BQM295:BQM380 CAI295:CAI380 CKE295:CKE380 CUA295:CUA380 DDW295:DDW380 DNS295:DNS380 DXO295:DXO380 EHK295:EHK380 ERG295:ERG380 FBC295:FBC380 FKY295:FKY380 FUU295:FUU380 GEQ295:GEQ380 GOM295:GOM380 GYI295:GYI380 HIE295:HIE380 HSA295:HSA380 IBW295:IBW380 ILS295:ILS380 IVO295:IVO380 JFK295:JFK380 JPG295:JPG380 JZC295:JZC380 KIY295:KIY380 KSU295:KSU380 LCQ295:LCQ380 LMM295:LMM380 LWI295:LWI380 MGE295:MGE380 MQA295:MQA380 MZW295:MZW380 NJS295:NJS380 NTO295:NTO380 ODK295:ODK380 ONG295:ONG380 OXC295:OXC380 PGY295:PGY380 PQU295:PQU380 QAQ295:QAQ380 QKM295:QKM380 QUI295:QUI380 REE295:REE380 ROA295:ROA380 RXW295:RXW380 SHS295:SHS380 SRO295:SRO380 TBK295:TBK380 TLG295:TLG380 TVC295:TVC380 UEY295:UEY380 UOU295:UOU380 UYQ295:UYQ380 VIM295:VIM380 VSI295:VSI380 WCE295:WCE380 WMA295:WMA380 WVW295:WVW380 QUO392:QUO400 QKS392:QKS400 QAW392:QAW400 PRA392:PRA400 PHE392:PHE400 OXI392:OXI400 ONM392:ONM400 ODQ392:ODQ400 NTU392:NTU400 NJY392:NJY400 NAC392:NAC400 MQG392:MQG400 MGK392:MGK400 LWO392:LWO400 LMS392:LMS400 LCW392:LCW400 KTA392:KTA400 KJE392:KJE400 JZI392:JZI400 JPM392:JPM400 JFQ392:JFQ400 IVU392:IVU400 ILY392:ILY400 ICC392:ICC400 HSG392:HSG400 HIK392:HIK400 GYO392:GYO400 GOS392:GOS400 GEW392:GEW400 FVA392:FVA400 FLE392:FLE400 FBI392:FBI400 ERM392:ERM400 EHQ392:EHQ400 DXU392:DXU400 DNY392:DNY400 DEC392:DEC400 CUG392:CUG400 CKK392:CKK400 CAO392:CAO400 BQS392:BQS400 BGW392:BGW400 AXA392:AXA400 ANE392:ANE400 ADI392:ADI400 TM392:TM400 JQ392:JQ400 WMG392:WMG400 WCK392:WCK400 VSO392:VSO400 VIS392:VIS400 UYW392:UYW400 UPA392:UPA400 UFE392:UFE400 TVI392:TVI400 TLM392:TLM400 TBQ392:TBQ400 SRU392:SRU400 SHY392:SHY400 WWC392:WWC400 ROG392:ROG400 REK392:REK400 RYC392:RYC400 Q392:Q400 WVW385:WVW394 WMA385:WMA394 WCE385:WCE394 VSI385:VSI394 VIM385:VIM394 UYQ385:UYQ394 UOU385:UOU394 UEY385:UEY394 TVC385:TVC394 TLG385:TLG394 TBK385:TBK394 SRO385:SRO394 SHS385:SHS394 RXW385:RXW394 ROA385:ROA394 REE385:REE394 QUI385:QUI394 QKM385:QKM394 QAQ385:QAQ394 PQU385:PQU394 PGY385:PGY394 OXC385:OXC394 ONG385:ONG394 ODK385:ODK394 NTO385:NTO394 NJS385:NJS394 MZW385:MZW394 MQA385:MQA394 MGE385:MGE394 LWI385:LWI394 LMM385:LMM394 LCQ385:LCQ394 KSU385:KSU394 KIY385:KIY394 JZC385:JZC394 JPG385:JPG394 JFK385:JFK394 IVO385:IVO394 ILS385:ILS394 IBW385:IBW394 HSA385:HSA394 HIE385:HIE394 GYI385:GYI394 GOM385:GOM394 GEQ385:GEQ394 FUU385:FUU394 FKY385:FKY394 FBC385:FBC394 ERG385:ERG394 EHK385:EHK394 DXO385:DXO394 DNS385:DNS394 DDW385:DDW394 CUA385:CUA394 CKE385:CKE394 CAI385:CAI394 BQM385:BQM394 BGQ385:BGQ394 AWU385:AWU394 AMY385:AMY394 ADC385:ADC394 TG385:TG394 JK385:JK394 K385:K394 P415 WVW396:WVW434 WMA396:WMA434 WCE396:WCE434 VSI396:VSI434 VIM396:VIM434 UYQ396:UYQ434 UOU396:UOU434 UEY396:UEY434 TVC396:TVC434 TLG396:TLG434 TBK396:TBK434 SRO396:SRO434 SHS396:SHS434 RXW396:RXW434 ROA396:ROA434 REE396:REE434 QUI396:QUI434 QKM396:QKM434 QAQ396:QAQ434 PQU396:PQU434 PGY396:PGY434 OXC396:OXC434 ONG396:ONG434 ODK396:ODK434 NTO396:NTO434 NJS396:NJS434 MZW396:MZW434 MQA396:MQA434 MGE396:MGE434 LWI396:LWI434 LMM396:LMM434 LCQ396:LCQ434 KSU396:KSU434 KIY396:KIY434 JZC396:JZC434 JPG396:JPG434 JFK396:JFK434 IVO396:IVO434 ILS396:ILS434 IBW396:IBW434 HSA396:HSA434 HIE396:HIE434 GYI396:GYI434 GOM396:GOM434 GEQ396:GEQ434 FUU396:FUU434 FKY396:FKY434 FBC396:FBC434 ERG396:ERG434 EHK396:EHK434 DXO396:DXO434 DNS396:DNS434 DDW396:DDW434 CUA396:CUA434 CKE396:CKE434 CAI396:CAI434 BQM396:BQM434 BGQ396:BGQ434 AWU396:AWU434 AMY396:AMY434 ADC396:ADC434 TG396:TG434 JK396:JK434 K396:K434 K440:K443 JK440:JK443 TG440:TG443 ADC440:ADC443 AMY440:AMY443 AWU440:AWU443 BGQ440:BGQ443 BQM440:BQM443 CAI440:CAI443 CKE440:CKE443 CUA440:CUA443 DDW440:DDW443 DNS440:DNS443 DXO440:DXO443 EHK440:EHK443 ERG440:ERG443 FBC440:FBC443 FKY440:FKY443 FUU440:FUU443 GEQ440:GEQ443 GOM440:GOM443 GYI440:GYI443 HIE440:HIE443 HSA440:HSA443 IBW440:IBW443 ILS440:ILS443 IVO440:IVO443 JFK440:JFK443 JPG440:JPG443 JZC440:JZC443 KIY440:KIY443 KSU440:KSU443 LCQ440:LCQ443 LMM440:LMM443 LWI440:LWI443 MGE440:MGE443 MQA440:MQA443 MZW440:MZW443 NJS440:NJS443 NTO440:NTO443 ODK440:ODK443 ONG440:ONG443 OXC440:OXC443 PGY440:PGY443 PQU440:PQU443 QAQ440:QAQ443 QKM440:QKM443 QUI440:QUI443 REE440:REE443 ROA440:ROA443 RXW440:RXW443 SHS440:SHS443 SRO440:SRO443 TBK440:TBK443 TLG440:TLG443 TVC440:TVC443 UEY440:UEY443 UOU440:UOU443 UYQ440:UYQ443 VIM440:VIM443 VSI440:VSI443 WCE440:WCE443 WMA440:WMA443 WVW440:WVW443 GEV223:GEV443 GOR223:GOR443 GYN223:GYN443 HIJ223:HIJ443 HSF223:HSF443 ICB223:ICB443 ILX223:ILX443 IVT223:IVT443 JFP223:JFP443 JPL223:JPL443 JZH223:JZH443 KJD223:KJD443 KSZ223:KSZ443 LCV223:LCV443 LMR223:LMR443 LWN223:LWN443 MGJ223:MGJ443 MQF223:MQF443 NAB223:NAB443 NJX223:NJX443 NTT223:NTT443 ODP223:ODP443 ONL223:ONL443 OXH223:OXH443 PHD223:PHD443 PQZ223:PQZ443 QAV223:QAV443 QKR223:QKR443 QUN223:QUN443 REJ223:REJ443 ROF223:ROF443 RYB223:RYB443 SHX223:SHX443 SRT223:SRT443 TBP223:TBP443 TLL223:TLL443 TVH223:TVH443 UFD223:UFD443 UOZ223:UOZ443 UYV223:UYV443 VIR223:VIR443 VSN223:VSN443 WCJ223:WCJ443 WMF223:WMF443 WWB223:WWB443 JP223:JP443 TL223:TL443 ADH223:ADH443 AND223:AND443 AWZ223:AWZ443 BGV223:BGV443 BQR223:BQR443 CAN223:CAN443 CKJ223:CKJ443 CUF223:CUF443 DEB223:DEB443 DNX223:DNX443 DXT223:DXT443 EHP223:EHP443 ERL223:ERL443 FBH223:FBH443 FLD223:FLD443 FUZ223:FUZ443 Q444:Q469 Q471:Q479 Q481:Q495 Q497:Q499 K446:K516 WVW446:WVW516 WMA446:WMA516 WCE446:WCE516 VSI446:VSI516 VIM446:VIM516 UYQ446:UYQ516 UOU446:UOU516 UEY446:UEY516 TVC446:TVC516 TLG446:TLG516 TBK446:TBK516 SRO446:SRO516 SHS446:SHS516 RXW446:RXW516 ROA446:ROA516 REE446:REE516 QUI446:QUI516 QKM446:QKM516 QAQ446:QAQ516 PQU446:PQU516 PGY446:PGY516 OXC446:OXC516 ONG446:ONG516 ODK446:ODK516 NTO446:NTO516 NJS446:NJS516 MZW446:MZW516 MQA446:MQA516 MGE446:MGE516 LWI446:LWI516 LMM446:LMM516 LCQ446:LCQ516 KSU446:KSU516 KIY446:KIY516 JZC446:JZC516 JPG446:JPG516 JFK446:JFK516 IVO446:IVO516 ILS446:ILS516 IBW446:IBW516 HSA446:HSA516 HIE446:HIE516 GYI446:GYI516 GOM446:GOM516 GEQ446:GEQ516 FUU446:FUU516 FKY446:FKY516 FBC446:FBC516 ERG446:ERG516 EHK446:EHK516 DXO446:DXO516 DNS446:DNS516 DDW446:DDW516 CUA446:CUA516 CKE446:CKE516 CAI446:CAI516 BQM446:BQM516 BGQ446:BGQ516 AWU446:AWU516 AMY446:AMY516 ADC446:ADC516 TG446:TG516 JK446:JK516 JP444:JQ516 TL444:TM516 ADH444:ADI516 AND444:ANE516 AWZ444:AXA516 BGV444:BGW516 BQR444:BQS516 CAN444:CAO516 CKJ444:CKK516 CUF444:CUG516 DEB444:DEC516 DNX444:DNY516 DXT444:DXU516 EHP444:EHQ516 ERL444:ERM516 FBH444:FBI516 FLD444:FLE516 FUZ444:FVA516 GEV444:GEW516 GOR444:GOS516 GYN444:GYO516 HIJ444:HIK516 HSF444:HSG516 ICB444:ICC516 ILX444:ILY516 IVT444:IVU516 JFP444:JFQ516 JPL444:JPM516 JZH444:JZI516 KJD444:KJE516 KSZ444:KTA516 LCV444:LCW516 LMR444:LMS516 LWN444:LWO516 MGJ444:MGK516 MQF444:MQG516 NAB444:NAC516 NJX444:NJY516 NTT444:NTU516 ODP444:ODQ516 ONL444:ONM516 OXH444:OXI516 PHD444:PHE516 PQZ444:PRA516 QAV444:QAW516 QKR444:QKS516 QUN444:QUO516 REJ444:REK516 ROF444:ROG516 RYB444:RYC516 SHX444:SHY516 SRT444:SRU516 TBP444:TBQ516 TLL444:TLM516 TVH444:TVI516 UFD444:UFE516 UOZ444:UPA516 UYV444:UYW516 VIR444:VIS516 VSN444:VSO516 WCJ444:WCK516 WMF444:WMG516 WWB444:WWC516 Q504:Q516 P395">
      <formula1>1</formula1>
    </dataValidation>
    <dataValidation type="whole" operator="greaterThanOrEqual" allowBlank="1" showInputMessage="1" showErrorMessage="1" sqref="PRA357:PRA371 QAW357:QAW371 QKS357:QKS371 JQ265:JQ266 TM265:TM266 ADI265:ADI266 ANE265:ANE266 AXA265:AXA266 BGW265:BGW266 BQS265:BQS266 CAO265:CAO266 CKK265:CKK266 CUG265:CUG266 DEC265:DEC266 DNY265:DNY266 DXU265:DXU266 EHQ265:EHQ266 ERM265:ERM266 FBI265:FBI266 FLE265:FLE266 FVA265:FVA266 GEW265:GEW266 GOS265:GOS266 GYO265:GYO266 HIK265:HIK266 HSG265:HSG266 ICC265:ICC266 ILY265:ILY266 IVU265:IVU266 JFQ265:JFQ266 JPM265:JPM266 JZI265:JZI266 KJE265:KJE266 KTA265:KTA266 LCW265:LCW266 LMS265:LMS266 LWO265:LWO266 MGK265:MGK266 MQG265:MQG266 NAC265:NAC266 NJY265:NJY266 NTU265:NTU266 ODQ265:ODQ266 ONM265:ONM266 OXI265:OXI266 PHE265:PHE266 PRA265:PRA266 QAW265:QAW266 QKS265:QKS266 QUO265:QUO266 REK265:REK266 ROG265:ROG266 RYC265:RYC266 SHY265:SHY266 SRU265:SRU266 TBQ265:TBQ266 TLM265:TLM266 TVI265:TVI266 UFE265:UFE266 UPA265:UPA266 UYW265:UYW266 VIS265:VIS266 VSO265:VSO266 WCK265:WCK266 WMG265:WMG266 WWC265:WWC266 QUO357:QUO371 JQ293:JQ294 TM293:TM294 ADI293:ADI294 ANE293:ANE294 AXA293:AXA294 BGW293:BGW294 BQS293:BQS294 CAO293:CAO294 CKK293:CKK294 CUG293:CUG294 DEC293:DEC294 DNY293:DNY294 DXU293:DXU294 EHQ293:EHQ294 ERM293:ERM294 FBI293:FBI294 FLE293:FLE294 FVA293:FVA294 GEW293:GEW294 GOS293:GOS294 GYO293:GYO294 HIK293:HIK294 HSG293:HSG294 ICC293:ICC294 ILY293:ILY294 IVU293:IVU294 JFQ293:JFQ294 JPM293:JPM294 JZI293:JZI294 KJE293:KJE294 KTA293:KTA294 LCW293:LCW294 LMS293:LMS294 LWO293:LWO294 MGK293:MGK294 MQG293:MQG294 NAC293:NAC294 NJY293:NJY294 NTU293:NTU294 ODQ293:ODQ294 ONM293:ONM294 OXI293:OXI294 PHE293:PHE294 PRA293:PRA294 QAW293:QAW294 QKS293:QKS294 QUO293:QUO294 REK293:REK294 ROG293:ROG294 RYC293:RYC294 SHY293:SHY294 SRU293:SRU294 TBQ293:TBQ294 TLM293:TLM294 TVI293:TVI294 UFE293:UFE294 UPA293:UPA294 UYW293:UYW294 VIS293:VIS294 VSO293:VSO294 WCK293:WCK294 WMG293:WMG294 WWC293:WWC294 REK357:REK371 JQ352:JQ354 TM352:TM354 ADI352:ADI354 ANE352:ANE354 AXA352:AXA354 BGW352:BGW354 BQS352:BQS354 CAO352:CAO354 CKK352:CKK354 CUG352:CUG354 DEC352:DEC354 DNY352:DNY354 DXU352:DXU354 EHQ352:EHQ354 ERM352:ERM354 FBI352:FBI354 FLE352:FLE354 FVA352:FVA354 GEW352:GEW354 GOS352:GOS354 GYO352:GYO354 HIK352:HIK354 HSG352:HSG354 ICC352:ICC354 ILY352:ILY354 IVU352:IVU354 JFQ352:JFQ354 JPM352:JPM354 JZI352:JZI354 KJE352:KJE354 KTA352:KTA354 LCW352:LCW354 LMS352:LMS354 LWO352:LWO354 MGK352:MGK354 MQG352:MQG354 NAC352:NAC354 NJY352:NJY354 NTU352:NTU354 ODQ352:ODQ354 ONM352:ONM354 OXI352:OXI354 PHE352:PHE354 PRA352:PRA354 QAW352:QAW354 QKS352:QKS354 QUO352:QUO354 REK352:REK354 ROG352:ROG354 RYC352:RYC354 SHY352:SHY354 SRU352:SRU354 TBQ352:TBQ354 TLM352:TLM354 TVI352:TVI354 UFE352:UFE354 UPA352:UPA354 UYW352:UYW354 VIS352:VIS354 VSO352:VSO354 WCK352:WCK354 WMG352:WMG354 WWC352:WWC354 ROG357:ROG371 RYC357:RYC371 SHY357:SHY371 SRU357:SRU371 TBQ357:TBQ371 TLM357:TLM371 TVI357:TVI371 UFE357:UFE371 UPA357:UPA371 UYW357:UYW371 VIS357:VIS371 VSO357:VSO371 WCK357:WCK371 WWC357:WWC371 WMG357:WMG371 JQ357:JQ371 TM357:TM371 ADI357:ADI371 ANE357:ANE371 AXA357:AXA371 BGW357:BGW371 BQS357:BQS371 CAO357:CAO371 CKK357:CKK371 CUG357:CUG371 DEC357:DEC371 DNY357:DNY371 DXU357:DXU371 EHQ357:EHQ371 ERM357:ERM371 FBI357:FBI371 FLE357:FLE371 FVA357:FVA371 GEW357:GEW371 GOS357:GOS371 GYO357:GYO371 HIK357:HIK371 HSG357:HSG371 ICC357:ICC371 ILY357:ILY371 IVU357:IVU371 JFQ357:JFQ371 JPM357:JPM371 JZI357:JZI371 KJE357:KJE371 KTA357:KTA371 LCW357:LCW371 LMS357:LMS371 LWO357:LWO371 MGK357:MGK371 MQG357:MQG371 NAC357:NAC371 NJY357:NJY371 NTU357:NTU371 ODQ357:ODQ371 ONM357:ONM371 OXI357:OXI371 PHE357:PHE371 WWC425:WWC428 WMG425:WMG428 WCK425:WCK428 VSO425:VSO428 VIS425:VIS428 UYW425:UYW428 UPA425:UPA428 UFE425:UFE428 TVI425:TVI428 TLM425:TLM428 TBQ425:TBQ428 SRU425:SRU428 SHY425:SHY428 RYC425:RYC428 ROG425:ROG428 REK425:REK428 QUO425:QUO428 QKS425:QKS428 QAW425:QAW428 PRA425:PRA428 PHE425:PHE428 OXI425:OXI428 ONM425:ONM428 ODQ425:ODQ428 NTU425:NTU428 NJY425:NJY428 NAC425:NAC428 MQG425:MQG428 MGK425:MGK428 LWO425:LWO428 LMS425:LMS428 LCW425:LCW428 KTA425:KTA428 KJE425:KJE428 JZI425:JZI428 JPM425:JPM428 JFQ425:JFQ428 IVU425:IVU428 ILY425:ILY428 ICC425:ICC428 HSG425:HSG428 HIK425:HIK428 GYO425:GYO428 GOS425:GOS428 GEW425:GEW428 FVA425:FVA428 FLE425:FLE428 FBI425:FBI428 ERM425:ERM428 EHQ425:EHQ428 DXU425:DXU428 DNY425:DNY428 DEC425:DEC428 CUG425:CUG428 CKK425:CKK428 CAO425:CAO428 BQS425:BQS428 BGW425:BGW428 AXA425:AXA428 ANE425:ANE428 ADI425:ADI428 TM425:TM428 JQ425:JQ428 JQ431 TM431 ADI431 ANE431 AXA431 BGW431 BQS431 CAO431 CKK431 CUG431 DEC431 DNY431 DXU431 EHQ431 ERM431 FBI431 FLE431 FVA431 GEW431 GOS431 GYO431 HIK431 HSG431 ICC431 ILY431 IVU431 JFQ431 JPM431 JZI431 KJE431 KTA431 LCW431 LMS431 LWO431 MGK431 MQG431 NAC431 NJY431 NTU431 ODQ431 ONM431 OXI431 PHE431 PRA431 QAW431 QKS431 QUO431 REK431 ROG431 RYC431 SHY431 SRU431 TBQ431 TLM431 TVI431 UFE431 UPA431 UYW431 VIS431 VSO431 WCK431 WMG431 WWC431 Q265:Q266 Q293:Q294 Q352:Q354 Q358:Q371 Q425:Q428 Q431 Q409 JQ381:JQ387 TM381:TM387 ADI381:ADI387 ANE381:ANE387 AXA381:AXA387 BGW381:BGW387 BQS381:BQS387 CAO381:CAO387 CKK381:CKK387 CUG381:CUG387 DEC381:DEC387 DNY381:DNY387 DXU381:DXU387 EHQ381:EHQ387 ERM381:ERM387 FBI381:FBI387 FLE381:FLE387 FVA381:FVA387 GEW381:GEW387 GOS381:GOS387 GYO381:GYO387 HIK381:HIK387 HSG381:HSG387 ICC381:ICC387 ILY381:ILY387 IVU381:IVU387 JFQ381:JFQ387 JPM381:JPM387 JZI381:JZI387 KJE381:KJE387 KTA381:KTA387 LCW381:LCW387 LMS381:LMS387 LWO381:LWO387 MGK381:MGK387 MQG381:MQG387 NAC381:NAC387 NJY381:NJY387 NTU381:NTU387 ODQ381:ODQ387 ONM381:ONM387 OXI381:OXI387 PHE381:PHE387 PRA381:PRA387 QAW381:QAW387 QKS381:QKS387 QUO381:QUO387 REK381:REK387 ROG381:ROG387 RYC381:RYC387 SHY381:SHY387 SRU381:SRU387 TBQ381:TBQ387 TLM381:TLM387 TVI381:TVI387 UFE381:UFE387 UPA381:UPA387 UYW381:UYW387 VIS381:VIS387 VSO381:VSO387 WCK381:WCK387 WMG381:WMG387 WWC381:WWC387 Q381:Q387 Q401:Q406 WWC401:WWC406 WMG401:WMG406 WCK401:WCK406 VSO401:VSO406 VIS401:VIS406 UYW401:UYW406 UPA401:UPA406 UFE401:UFE406 TVI401:TVI406 TLM401:TLM406 TBQ401:TBQ406 SRU401:SRU406 SHY401:SHY406 RYC401:RYC406 ROG401:ROG406 REK401:REK406 QUO401:QUO406 QKS401:QKS406 QAW401:QAW406 PRA401:PRA406 PHE401:PHE406 OXI401:OXI406 ONM401:ONM406 ODQ401:ODQ406 NTU401:NTU406 NJY401:NJY406 NAC401:NAC406 MQG401:MQG406 MGK401:MGK406 LWO401:LWO406 LMS401:LMS406 LCW401:LCW406 KTA401:KTA406 KJE401:KJE406 JZI401:JZI406 JPM401:JPM406 JFQ401:JFQ406 IVU401:IVU406 ILY401:ILY406 ICC401:ICC406 HSG401:HSG406 HIK401:HIK406 GYO401:GYO406 GOS401:GOS406 GEW401:GEW406 FVA401:FVA406 FLE401:FLE406 FBI401:FBI406 ERM401:ERM406 EHQ401:EHQ406 DXU401:DXU406 DNY401:DNY406 DEC401:DEC406 CUG401:CUG406 CKK401:CKK406 CAO401:CAO406 BQS401:BQS406 BGW401:BGW406 AXA401:AXA406 ANE401:ANE406 ADI401:ADI406 TM401:TM406 JQ401:JQ406 JQ297:JQ307 TM297:TM307 ADI297:ADI307 ANE297:ANE307 AXA297:AXA307 BGW297:BGW307 BQS297:BQS307 CAO297:CAO307 CKK297:CKK307 CUG297:CUG307 DEC297:DEC307 DNY297:DNY307 DXU297:DXU307 EHQ297:EHQ307 ERM297:ERM307 FBI297:FBI307 FLE297:FLE307 FVA297:FVA307 GEW297:GEW307 GOS297:GOS307 GYO297:GYO307 HIK297:HIK307 HSG297:HSG307 ICC297:ICC307 ILY297:ILY307 IVU297:IVU307 JFQ297:JFQ307 JPM297:JPM307 JZI297:JZI307 KJE297:KJE307 KTA297:KTA307 LCW297:LCW307 LMS297:LMS307 LWO297:LWO307 MGK297:MGK307 MQG297:MQG307 NAC297:NAC307 NJY297:NJY307 NTU297:NTU307 ODQ297:ODQ307 ONM297:ONM307 OXI297:OXI307 PHE297:PHE307 PRA297:PRA307 QAW297:QAW307 QKS297:QKS307 QUO297:QUO307 REK297:REK307 ROG297:ROG307 RYC297:RYC307 SHY297:SHY307 SRU297:SRU307 TBQ297:TBQ307 TLM297:TLM307 TVI297:TVI307 UFE297:UFE307 UPA297:UPA307 UYW297:UYW307 VIS297:VIS307 VSO297:VSO307 WCK297:WCK307 WMG297:WMG307 WWC297:WWC307 Q297:Q307 Q418:Q422 Q268:Q288 Q226:Q234 WWC226:WWC234 WMG226:WMG234 WCK226:WCK234 VSO226:VSO234 VIS226:VIS234 UYW226:UYW234 UPA226:UPA234 UFE226:UFE234 TVI226:TVI234 TLM226:TLM234 TBQ226:TBQ234 SRU226:SRU234 SHY226:SHY234 RYC226:RYC234 ROG226:ROG234 REK226:REK234 QUO226:QUO234 QKS226:QKS234 QAW226:QAW234 PRA226:PRA234 PHE226:PHE234 OXI226:OXI234 ONM226:ONM234 ODQ226:ODQ234 NTU226:NTU234 NJY226:NJY234 NAC226:NAC234 MQG226:MQG234 MGK226:MGK234 LWO226:LWO234 LMS226:LMS234 LCW226:LCW234 KTA226:KTA234 KJE226:KJE234 JZI226:JZI234 JPM226:JPM234 JFQ226:JFQ234 IVU226:IVU234 ILY226:ILY234 ICC226:ICC234 HSG226:HSG234 HIK226:HIK234 GYO226:GYO234 GOS226:GOS234 GEW226:GEW234 FVA226:FVA234 FLE226:FLE234 FBI226:FBI234 ERM226:ERM234 EHQ226:EHQ234 DXU226:DXU234 DNY226:DNY234 DEC226:DEC234 CUG226:CUG234 CKK226:CKK234 CAO226:CAO234 BQS226:BQS234 BGW226:BGW234 AXA226:AXA234 ANE226:ANE234 ADI226:ADI234 TM226:TM234 JQ226:JQ234 Q245:Q258 WWC244:WWC258 WMG244:WMG258 WCK244:WCK258 VSO244:VSO258 VIS244:VIS258 UYW244:UYW258 UPA244:UPA258 UFE244:UFE258 TVI244:TVI258 TLM244:TLM258 TBQ244:TBQ258 SRU244:SRU258 SHY244:SHY258 RYC244:RYC258 ROG244:ROG258 REK244:REK258 QUO244:QUO258 QKS244:QKS258 QAW244:QAW258 PRA244:PRA258 PHE244:PHE258 OXI244:OXI258 ONM244:ONM258 ODQ244:ODQ258 NTU244:NTU258 NJY244:NJY258 NAC244:NAC258 MQG244:MQG258 MGK244:MGK258 LWO244:LWO258 LMS244:LMS258 LCW244:LCW258 KTA244:KTA258 KJE244:KJE258 JZI244:JZI258 JPM244:JPM258 JFQ244:JFQ258 IVU244:IVU258 ILY244:ILY258 ICC244:ICC258 HSG244:HSG258 HIK244:HIK258 GYO244:GYO258 GOS244:GOS258 GEW244:GEW258 FVA244:FVA258 FLE244:FLE258 FBI244:FBI258 ERM244:ERM258 EHQ244:EHQ258 DXU244:DXU258 DNY244:DNY258 DEC244:DEC258 CUG244:CUG258 CKK244:CKK258 CAO244:CAO258 BQS244:BQS258 BGW244:BGW258 AXA244:AXA258 ANE244:ANE258 ADI244:ADI258 TM244:TM258 JQ244:JQ258 HIK260:HIK262 GYO260:GYO262 GOS260:GOS262 GEW260:GEW262 FVA260:FVA262 FLE260:FLE262 FBI260:FBI262 ERM260:ERM262 EHQ260:EHQ262 DXU260:DXU262 DNY260:DNY262 DEC260:DEC262 CUG260:CUG262 CKK260:CKK262 CAO260:CAO262 BQS260:BQS262 BGW260:BGW262 AXA260:AXA262 ANE260:ANE262 ADI260:ADI262 JQ260:JQ262 TM260:TM262 WWC260:WWC262 WMG260:WMG262 WCK260:WCK262 VSO260:VSO262 VIS260:VIS262 UYW260:UYW262 UPA260:UPA262 UFE260:UFE262 TVI260:TVI262 TLM260:TLM262 TBQ260:TBQ262 SRU260:SRU262 SHY260:SHY262 RYC260:RYC262 ROG260:ROG262 REK260:REK262 QUO260:QUO262 QKS260:QKS262 QAW260:QAW262 PRA260:PRA262 PHE260:PHE262 OXI260:OXI262 ONM260:ONM262 ODQ260:ODQ262 NTU260:NTU262 NJY260:NJY262 NAC260:NAC262 MQG260:MQG262 MGK260:MGK262 LWO260:LWO262 LMS260:LMS262 LCW260:LCW262 KTA260:KTA262 KJE260:KJE262 JZI260:JZI262 JPM260:JPM262 JFQ260:JFQ262 IVU260:IVU262 ILY260:ILY262 ICC260:ICC262 HSG260:HSG262 Q260:Q262 JQ268:JQ288 TM268:TM288 ADI268:ADI288 ANE268:ANE288 AXA268:AXA288 BGW268:BGW288 BQS268:BQS288 CAO268:CAO288 CKK268:CKK288 CUG268:CUG288 DEC268:DEC288 DNY268:DNY288 DXU268:DXU288 EHQ268:EHQ288 ERM268:ERM288 FBI268:FBI288 FLE268:FLE288 FVA268:FVA288 GEW268:GEW288 GOS268:GOS288 GYO268:GYO288 HIK268:HIK288 HSG268:HSG288 ICC268:ICC288 ILY268:ILY288 IVU268:IVU288 JFQ268:JFQ288 JPM268:JPM288 JZI268:JZI288 KJE268:KJE288 KTA268:KTA288 LCW268:LCW288 LMS268:LMS288 LWO268:LWO288 MGK268:MGK288 MQG268:MQG288 NAC268:NAC288 NJY268:NJY288 NTU268:NTU288 ODQ268:ODQ288 ONM268:ONM288 OXI268:OXI288 PHE268:PHE288 PRA268:PRA288 QAW268:QAW288 QKS268:QKS288 QUO268:QUO288 REK268:REK288 ROG268:ROG288 RYC268:RYC288 SHY268:SHY288 SRU268:SRU288 TBQ268:TBQ288 TLM268:TLM288 TVI268:TVI288 UFE268:UFE288 UPA268:UPA288 UYW268:UYW288 VIS268:VIS288 VSO268:VSO288 WCK268:WCK288 WMG268:WMG288 WWC268:WWC288 Q316:Q331 JQ316:JQ330 TM316:TM330 ADI316:ADI330 ANE316:ANE330 AXA316:AXA330 BGW316:BGW330 BQS316:BQS330 CAO316:CAO330 CKK316:CKK330 CUG316:CUG330 DEC316:DEC330 DNY316:DNY330 DXU316:DXU330 EHQ316:EHQ330 ERM316:ERM330 FBI316:FBI330 FLE316:FLE330 FVA316:FVA330 GEW316:GEW330 GOS316:GOS330 GYO316:GYO330 HIK316:HIK330 HSG316:HSG330 ICC316:ICC330 ILY316:ILY330 IVU316:IVU330 JFQ316:JFQ330 JPM316:JPM330 JZI316:JZI330 KJE316:KJE330 KTA316:KTA330 LCW316:LCW330 LMS316:LMS330 LWO316:LWO330 MGK316:MGK330 MQG316:MQG330 NAC316:NAC330 NJY316:NJY330 NTU316:NTU330 ODQ316:ODQ330 ONM316:ONM330 OXI316:OXI330 PHE316:PHE330 PRA316:PRA330 QAW316:QAW330 QKS316:QKS330 QUO316:QUO330 REK316:REK330 ROG316:ROG330 RYC316:RYC330 SHY316:SHY330 SRU316:SRU330 TBQ316:TBQ330 TLM316:TLM330 TVI316:TVI330 UFE316:UFE330 UPA316:UPA330 UYW316:UYW330 VIS316:VIS330 VSO316:VSO330 WCK316:WCK330 WMG316:WMG330 WWC316:WWC330 JQ334:JQ347 TM334:TM347 ADI334:ADI347 ANE334:ANE347 AXA334:AXA347 BGW334:BGW347 BQS334:BQS347 CAO334:CAO347 CKK334:CKK347 CUG334:CUG347 DEC334:DEC347 DNY334:DNY347 DXU334:DXU347 EHQ334:EHQ347 ERM334:ERM347 FBI334:FBI347 FLE334:FLE347 FVA334:FVA347 GEW334:GEW347 GOS334:GOS347 GYO334:GYO347 HIK334:HIK347 HSG334:HSG347 ICC334:ICC347 ILY334:ILY347 IVU334:IVU347 JFQ334:JFQ347 JPM334:JPM347 JZI334:JZI347 KJE334:KJE347 KTA334:KTA347 LCW334:LCW347 LMS334:LMS347 LWO334:LWO347 MGK334:MGK347 MQG334:MQG347 NAC334:NAC347 NJY334:NJY347 NTU334:NTU347 ODQ334:ODQ347 ONM334:ONM347 OXI334:OXI347 PHE334:PHE347 PRA334:PRA347 QAW334:QAW347 QKS334:QKS347 QUO334:QUO347 REK334:REK347 ROG334:ROG347 RYC334:RYC347 SHY334:SHY347 SRU334:SRU347 TBQ334:TBQ347 TLM334:TLM347 TVI334:TVI347 UFE334:UFE347 UPA334:UPA347 UYW334:UYW347 VIS334:VIS347 VSO334:VSO347 WCK334:WCK347 WMG334:WMG347 WWC334:WWC347 Q334:Q347 Q376:Q379 WWC376:WWC379 WMG376:WMG379 WCK376:WCK379 VSO376:VSO379 VIS376:VIS379 UYW376:UYW379 UPA376:UPA379 UFE376:UFE379 TVI376:TVI379 TLM376:TLM379 TBQ376:TBQ379 SRU376:SRU379 SHY376:SHY379 RYC376:RYC379 ROG376:ROG379 REK376:REK379 QUO376:QUO379 QKS376:QKS379 QAW376:QAW379 PRA376:PRA379 PHE376:PHE379 OXI376:OXI379 ONM376:ONM379 ODQ376:ODQ379 NTU376:NTU379 NJY376:NJY379 NAC376:NAC379 MQG376:MQG379 MGK376:MGK379 LWO376:LWO379 LMS376:LMS379 LCW376:LCW379 KTA376:KTA379 KJE376:KJE379 JZI376:JZI379 JPM376:JPM379 JFQ376:JFQ379 IVU376:IVU379 ILY376:ILY379 ICC376:ICC379 HSG376:HSG379 HIK376:HIK379 GYO376:GYO379 GOS376:GOS379 GEW376:GEW379 FVA376:FVA379 FLE376:FLE379 FBI376:FBI379 ERM376:ERM379 EHQ376:EHQ379 DXU376:DXU379 DNY376:DNY379 DEC376:DEC379 CUG376:CUG379 CKK376:CKK379 CAO376:CAO379 BQS376:BQS379 BGW376:BGW379 AXA376:AXA379 ANE376:ANE379 ADI376:ADI379 TM376:TM379 JQ376:JQ379 JQ409:JQ422 TM409:TM422 ADI409:ADI422 ANE409:ANE422 AXA409:AXA422 BGW409:BGW422 BQS409:BQS422 CAO409:CAO422 CKK409:CKK422 CUG409:CUG422 DEC409:DEC422 DNY409:DNY422 DXU409:DXU422 EHQ409:EHQ422 ERM409:ERM422 FBI409:FBI422 FLE409:FLE422 FVA409:FVA422 GEW409:GEW422 GOS409:GOS422 GYO409:GYO422 HIK409:HIK422 HSG409:HSG422 ICC409:ICC422 ILY409:ILY422 IVU409:IVU422 JFQ409:JFQ422 JPM409:JPM422 JZI409:JZI422 KJE409:KJE422 KTA409:KTA422 LCW409:LCW422 LMS409:LMS422 LWO409:LWO422 MGK409:MGK422 MQG409:MQG422 NAC409:NAC422 NJY409:NJY422 NTU409:NTU422 ODQ409:ODQ422 ONM409:ONM422 OXI409:OXI422 PHE409:PHE422 PRA409:PRA422 QAW409:QAW422 QKS409:QKS422 QUO409:QUO422 REK409:REK422 ROG409:ROG422 RYC409:RYC422 SHY409:SHY422 SRU409:SRU422 TBQ409:TBQ422 TLM409:TLM422 TVI409:TVI422 UFE409:UFE422 UPA409:UPA422 UYW409:UYW422 VIS409:VIS422 VSO409:VSO422 WCK409:WCK422 WMG409:WMG422 WWC409:WWC422 Q411:Q416 Q433:Q443 JQ433:JQ443 TM433:TM443 ADI433:ADI443 ANE433:ANE443 AXA433:AXA443 BGW433:BGW443 BQS433:BQS443 CAO433:CAO443 CKK433:CKK443 CUG433:CUG443 DEC433:DEC443 DNY433:DNY443 DXU433:DXU443 EHQ433:EHQ443 ERM433:ERM443 FBI433:FBI443 FLE433:FLE443 FVA433:FVA443 GEW433:GEW443 GOS433:GOS443 GYO433:GYO443 HIK433:HIK443 HSG433:HSG443 ICC433:ICC443 ILY433:ILY443 IVU433:IVU443 JFQ433:JFQ443 JPM433:JPM443 JZI433:JZI443 KJE433:KJE443 KTA433:KTA443 LCW433:LCW443 LMS433:LMS443 LWO433:LWO443 MGK433:MGK443 MQG433:MQG443 NAC433:NAC443 NJY433:NJY443 NTU433:NTU443 ODQ433:ODQ443 ONM433:ONM443 OXI433:OXI443 PHE433:PHE443 PRA433:PRA443 QAW433:QAW443 QKS433:QKS443 QUO433:QUO443 REK433:REK443 ROG433:ROG443 RYC433:RYC443 SHY433:SHY443 SRU433:SRU443 TBQ433:TBQ443 TLM433:TLM443 TVI433:TVI443 UFE433:UFE443 UPA433:UPA443 UYW433:UYW443 VIS433:VIS443 VSO433:VSO443 WCK433:WCK443 WMG433:WMG443 WWC433:WWC443">
      <formula1>0</formula1>
    </dataValidation>
    <dataValidation operator="greaterThanOrEqual" allowBlank="1" showInputMessage="1" showErrorMessage="1" sqref="Q295 Q503 Q496 Q289 Q500 Q480 Q470 Q357 Q374 P394"/>
  </dataValidations>
  <pageMargins left="0.31496062992125984" right="0.70866141732283472" top="1.1811023622047245" bottom="0.55118110236220474" header="0.31496062992125984" footer="0"/>
  <pageSetup scale="51" fitToHeight="0" orientation="landscape" r:id="rId1"/>
  <headerFooter>
    <oddHeader>&amp;L&amp;"Arial,Negrita"
Fecha de presentación:&amp;"Arial,Normal" 24 de octubre de 2017.&amp;C&amp;"Arial,Negrita"INFORME PRESENTADO A LA CONTRALORÍA GENERAL DE LA REPÚBLICA
SEGUIMIENTO PLAN DE MEJORAMIENTO
FORMULARIO N° 14.1</oddHeader>
    <oddFooter>&amp;L&amp;"Arial,Negrita"Elaboró:&amp;"Arial,Normal" Oficina de Control Interno.</oddFooter>
  </headerFooter>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1</vt:i4>
      </vt:variant>
    </vt:vector>
  </HeadingPairs>
  <TitlesOfParts>
    <vt:vector size="2" baseType="lpstr">
      <vt:lpstr>PLAN MEJORAMIENTO CGR - INVIAS</vt:lpstr>
      <vt:lpstr>'PLAN MEJORAMIENTO CGR - INVIAS'!Área_de_impresión</vt:lpstr>
    </vt:vector>
  </TitlesOfParts>
  <Company>OFICINA DE PLANEACION-CGR</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Plan de Mejoramiento CGR e Institucional.</dc:title>
  <dc:creator>Oficina de Control Interno</dc:creator>
  <cp:keywords>Reservado por la Oficina de Control Interno.</cp:keywords>
  <cp:lastModifiedBy>William Alfonso Artunduaga Bonilla</cp:lastModifiedBy>
  <cp:lastPrinted>2019-08-20T16:39:46Z</cp:lastPrinted>
  <dcterms:created xsi:type="dcterms:W3CDTF">2003-11-14T08:59:56Z</dcterms:created>
  <dcterms:modified xsi:type="dcterms:W3CDTF">2019-12-26T22:07:51Z</dcterms:modified>
</cp:coreProperties>
</file>