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codeName="ThisWorkbook" hidePivotFieldList="1"/>
  <mc:AlternateContent xmlns:mc="http://schemas.openxmlformats.org/markup-compatibility/2006">
    <mc:Choice Requires="x15">
      <x15ac:absPath xmlns:x15ac="http://schemas.microsoft.com/office/spreadsheetml/2010/11/ac" url="C:\Users\WILLIAM\Desktop\"/>
    </mc:Choice>
  </mc:AlternateContent>
  <xr:revisionPtr revIDLastSave="0" documentId="13_ncr:10001_{D5BE3382-5496-4F04-B8D4-411AE1B64D04}" xr6:coauthVersionLast="46" xr6:coauthVersionMax="46" xr10:uidLastSave="{00000000-0000-0000-0000-000000000000}"/>
  <bookViews>
    <workbookView xWindow="-120" yWindow="-120" windowWidth="20730" windowHeight="11160" tabRatio="813" xr2:uid="{00000000-000D-0000-FFFF-FFFF00000000}"/>
  </bookViews>
  <sheets>
    <sheet name="PLAN MEJORAMIENTO CGR - INVIAS" sheetId="37" r:id="rId1"/>
  </sheets>
  <definedNames>
    <definedName name="_xlnm._FilterDatabase" localSheetId="0" hidden="1">'PLAN MEJORAMIENTO CGR - INVIAS'!$A$1:$AB$557</definedName>
    <definedName name="_xlnm.Print_Area" localSheetId="0">'PLAN MEJORAMIENTO CGR - INVIAS'!$F$283:$M$474</definedName>
  </definedNames>
  <calcPr calcId="191029"/>
</workbook>
</file>

<file path=xl/calcChain.xml><?xml version="1.0" encoding="utf-8"?>
<calcChain xmlns="http://schemas.openxmlformats.org/spreadsheetml/2006/main">
  <c r="AB576" i="37" l="1"/>
  <c r="AB574" i="37"/>
  <c r="AA7" i="37"/>
  <c r="AE7" i="37"/>
  <c r="AF7" i="37" s="1"/>
  <c r="AA8" i="37"/>
  <c r="AA9" i="37" s="1"/>
  <c r="AA10" i="37"/>
  <c r="AE10" i="37"/>
  <c r="AF10" i="37" s="1"/>
  <c r="AA11" i="37"/>
  <c r="AE11" i="37"/>
  <c r="AF11" i="37" s="1"/>
  <c r="AA12" i="37"/>
  <c r="AE12" i="37"/>
  <c r="AF12" i="37" s="1"/>
  <c r="R3" i="37"/>
  <c r="X3" i="37"/>
  <c r="R4" i="37"/>
  <c r="X4" i="37"/>
  <c r="R5" i="37"/>
  <c r="X5" i="37"/>
  <c r="R6" i="37"/>
  <c r="X6" i="37"/>
  <c r="R7" i="37"/>
  <c r="R8" i="37"/>
  <c r="X8" i="37"/>
  <c r="R9" i="37"/>
  <c r="X9" i="37"/>
  <c r="R10" i="37"/>
  <c r="R11" i="37"/>
  <c r="R12" i="37"/>
  <c r="R13" i="37"/>
  <c r="R14" i="37"/>
  <c r="X14" i="37"/>
  <c r="AE8" i="37" l="1"/>
  <c r="AA13" i="37"/>
  <c r="AE13" i="37"/>
  <c r="AF13" i="37" s="1"/>
  <c r="Z13" i="37" s="1"/>
  <c r="Z12" i="37"/>
  <c r="AB12" i="37" s="1"/>
  <c r="Z7" i="37"/>
  <c r="AB7" i="37" s="1"/>
  <c r="Z10" i="37"/>
  <c r="AB10" i="37" s="1"/>
  <c r="Z11" i="37"/>
  <c r="AB11" i="37" s="1"/>
  <c r="AE2" i="37"/>
  <c r="AE3" i="37" s="1"/>
  <c r="AA2" i="37"/>
  <c r="AA3" i="37" s="1"/>
  <c r="AA4" i="37" s="1"/>
  <c r="AA5" i="37" s="1"/>
  <c r="AA6" i="37" s="1"/>
  <c r="AF3" i="37" l="1"/>
  <c r="Z3" i="37" s="1"/>
  <c r="AB3" i="37" s="1"/>
  <c r="AE4" i="37"/>
  <c r="AB13" i="37"/>
  <c r="AF8" i="37"/>
  <c r="AE9" i="37"/>
  <c r="AF9" i="37" s="1"/>
  <c r="Z8" i="37"/>
  <c r="AB8" i="37" s="1"/>
  <c r="Z9" i="37"/>
  <c r="AB9" i="37" s="1"/>
  <c r="AF4" i="37" l="1"/>
  <c r="Z4" i="37" s="1"/>
  <c r="AB4" i="37" s="1"/>
  <c r="AE5" i="37"/>
  <c r="AF5" i="37" l="1"/>
  <c r="Z5" i="37" s="1"/>
  <c r="AB5" i="37" s="1"/>
  <c r="AE6" i="37"/>
  <c r="AF6" i="37" s="1"/>
  <c r="Z6" i="37" s="1"/>
  <c r="AB6" i="37" s="1"/>
  <c r="N9" i="37"/>
  <c r="S9" i="37" s="1"/>
  <c r="N8" i="37"/>
  <c r="S8" i="37" s="1"/>
  <c r="N6" i="37"/>
  <c r="S6" i="37" s="1"/>
  <c r="N5" i="37"/>
  <c r="N4" i="37"/>
  <c r="S4" i="37" s="1"/>
  <c r="N3" i="37"/>
  <c r="S3" i="37" s="1"/>
  <c r="N2" i="37"/>
  <c r="N7" i="37"/>
  <c r="S7" i="37" s="1"/>
  <c r="N10" i="37"/>
  <c r="S10" i="37" s="1"/>
  <c r="AF2" i="37"/>
  <c r="Z2" i="37" s="1"/>
  <c r="AB2" i="37" s="1"/>
  <c r="R2" i="37"/>
  <c r="N11" i="37"/>
  <c r="S11" i="37" s="1"/>
  <c r="N12" i="37"/>
  <c r="S12" i="37" s="1"/>
  <c r="S5" i="37" l="1"/>
  <c r="S2" i="37"/>
  <c r="AE15" i="37" l="1"/>
  <c r="AF15" i="37" s="1"/>
  <c r="AE16" i="37"/>
  <c r="AE17" i="37"/>
  <c r="AF17" i="37" s="1"/>
  <c r="AF16" i="37"/>
  <c r="AA15" i="37"/>
  <c r="AA16" i="37"/>
  <c r="AA17" i="37"/>
  <c r="AA14" i="37"/>
  <c r="AA132" i="37" l="1"/>
  <c r="AA133" i="37"/>
  <c r="AA134" i="37" s="1"/>
  <c r="AE130" i="37"/>
  <c r="AF130" i="37" s="1"/>
  <c r="AE132" i="37"/>
  <c r="AF132" i="37" s="1"/>
  <c r="AE131" i="37" l="1"/>
  <c r="AF131" i="37" s="1"/>
  <c r="AE18" i="37"/>
  <c r="AF18" i="37" s="1"/>
  <c r="AE19" i="37"/>
  <c r="AF19" i="37" s="1"/>
  <c r="AE20" i="37"/>
  <c r="AF20" i="37" s="1"/>
  <c r="AE21" i="37"/>
  <c r="AF21" i="37" s="1"/>
  <c r="AE22" i="37"/>
  <c r="AF22" i="37" s="1"/>
  <c r="AE23" i="37"/>
  <c r="AF23" i="37" s="1"/>
  <c r="AE24" i="37"/>
  <c r="AF24" i="37" s="1"/>
  <c r="AE25" i="37"/>
  <c r="AF25" i="37" s="1"/>
  <c r="AE26" i="37"/>
  <c r="AF26" i="37" s="1"/>
  <c r="AE27" i="37"/>
  <c r="AF27" i="37" s="1"/>
  <c r="AE28" i="37"/>
  <c r="AF28" i="37" s="1"/>
  <c r="AE29" i="37"/>
  <c r="AF29" i="37" s="1"/>
  <c r="AE30" i="37"/>
  <c r="AF30" i="37" s="1"/>
  <c r="AE31" i="37"/>
  <c r="AF31" i="37" s="1"/>
  <c r="AE32" i="37"/>
  <c r="AF32" i="37" s="1"/>
  <c r="AE33" i="37"/>
  <c r="AF33" i="37" s="1"/>
  <c r="AE34" i="37"/>
  <c r="AF34" i="37" s="1"/>
  <c r="AE35" i="37"/>
  <c r="AF35" i="37" s="1"/>
  <c r="AE38" i="37"/>
  <c r="AF38" i="37" s="1"/>
  <c r="AE39" i="37"/>
  <c r="AF39" i="37" s="1"/>
  <c r="AE40" i="37"/>
  <c r="AF40" i="37" s="1"/>
  <c r="AE41" i="37"/>
  <c r="AF41" i="37" s="1"/>
  <c r="AE42" i="37"/>
  <c r="AF42" i="37" s="1"/>
  <c r="AE43" i="37"/>
  <c r="AF43" i="37" s="1"/>
  <c r="AE44" i="37"/>
  <c r="AF44" i="37" s="1"/>
  <c r="AE45" i="37"/>
  <c r="AF45" i="37" s="1"/>
  <c r="AE46" i="37"/>
  <c r="AF46" i="37" s="1"/>
  <c r="AE47" i="37"/>
  <c r="AF47" i="37" s="1"/>
  <c r="AE49" i="37"/>
  <c r="AF49" i="37" s="1"/>
  <c r="AE51" i="37"/>
  <c r="AF51" i="37" s="1"/>
  <c r="AE53" i="37"/>
  <c r="AF53" i="37" s="1"/>
  <c r="AE54" i="37"/>
  <c r="AF54" i="37" s="1"/>
  <c r="AE56" i="37"/>
  <c r="AF56" i="37" s="1"/>
  <c r="AE57" i="37"/>
  <c r="AF57" i="37" s="1"/>
  <c r="AE58" i="37"/>
  <c r="AF58" i="37" s="1"/>
  <c r="AE59" i="37"/>
  <c r="AF59" i="37" s="1"/>
  <c r="AE61" i="37"/>
  <c r="AF61" i="37" s="1"/>
  <c r="AE62" i="37"/>
  <c r="AF62" i="37" s="1"/>
  <c r="AE65" i="37"/>
  <c r="AF65" i="37" s="1"/>
  <c r="AE68" i="37"/>
  <c r="AF68" i="37" s="1"/>
  <c r="AE71" i="37"/>
  <c r="AF71" i="37" s="1"/>
  <c r="AE74" i="37"/>
  <c r="AF74" i="37" s="1"/>
  <c r="AE77" i="37"/>
  <c r="AF77" i="37" s="1"/>
  <c r="AE78" i="37"/>
  <c r="AF78" i="37" s="1"/>
  <c r="AE79" i="37"/>
  <c r="AF79" i="37" s="1"/>
  <c r="AE82" i="37"/>
  <c r="AF82" i="37" s="1"/>
  <c r="AE84" i="37"/>
  <c r="AF84" i="37" s="1"/>
  <c r="AE86" i="37"/>
  <c r="AF86" i="37" s="1"/>
  <c r="AE88" i="37"/>
  <c r="AF88" i="37" s="1"/>
  <c r="AE90" i="37"/>
  <c r="AF90" i="37" s="1"/>
  <c r="AE91" i="37"/>
  <c r="AF91" i="37" s="1"/>
  <c r="AE93" i="37"/>
  <c r="AF93" i="37" s="1"/>
  <c r="AE95" i="37"/>
  <c r="AF95" i="37" s="1"/>
  <c r="AE96" i="37"/>
  <c r="AF96" i="37" s="1"/>
  <c r="AE100" i="37"/>
  <c r="AF100" i="37" s="1"/>
  <c r="AE101" i="37"/>
  <c r="AE105" i="37"/>
  <c r="AF105" i="37" s="1"/>
  <c r="AE110" i="37"/>
  <c r="AF110" i="37" s="1"/>
  <c r="AE115" i="37"/>
  <c r="AF115" i="37" s="1"/>
  <c r="AE117" i="37"/>
  <c r="AF117" i="37" s="1"/>
  <c r="AE119" i="37"/>
  <c r="AF119" i="37" s="1"/>
  <c r="AE121" i="37"/>
  <c r="AF121" i="37" s="1"/>
  <c r="AE122" i="37"/>
  <c r="AF122" i="37" s="1"/>
  <c r="AE123" i="37"/>
  <c r="AF123" i="37" s="1"/>
  <c r="AE126" i="37"/>
  <c r="AF126" i="37" s="1"/>
  <c r="AE127" i="37"/>
  <c r="AF127" i="37" s="1"/>
  <c r="AE128" i="37"/>
  <c r="AF128" i="37" s="1"/>
  <c r="AE133" i="37"/>
  <c r="AE136" i="37"/>
  <c r="AF136" i="37" s="1"/>
  <c r="AE137" i="37"/>
  <c r="AF137" i="37" s="1"/>
  <c r="AE138" i="37"/>
  <c r="AF138" i="37" s="1"/>
  <c r="AE140" i="37"/>
  <c r="AF140" i="37" s="1"/>
  <c r="AE141" i="37"/>
  <c r="AF141" i="37" s="1"/>
  <c r="AE143" i="37"/>
  <c r="AF143" i="37" s="1"/>
  <c r="AE145" i="37"/>
  <c r="AF145" i="37" s="1"/>
  <c r="AE146" i="37"/>
  <c r="AF146" i="37" s="1"/>
  <c r="AE147" i="37"/>
  <c r="AF147" i="37" s="1"/>
  <c r="AE148" i="37"/>
  <c r="AF148" i="37" s="1"/>
  <c r="AE149" i="37"/>
  <c r="AF149" i="37" s="1"/>
  <c r="AE150" i="37"/>
  <c r="AF150" i="37" s="1"/>
  <c r="AE151" i="37"/>
  <c r="AF151" i="37" s="1"/>
  <c r="AE153" i="37"/>
  <c r="AF153" i="37" s="1"/>
  <c r="AE154" i="37"/>
  <c r="AF154" i="37" s="1"/>
  <c r="AE155" i="37"/>
  <c r="AF155" i="37" s="1"/>
  <c r="AE156" i="37"/>
  <c r="AF156" i="37" s="1"/>
  <c r="AE157" i="37"/>
  <c r="AF157" i="37" s="1"/>
  <c r="AE158" i="37"/>
  <c r="AF158" i="37" s="1"/>
  <c r="AE159" i="37"/>
  <c r="AF159" i="37" s="1"/>
  <c r="AE160" i="37"/>
  <c r="AF160" i="37" s="1"/>
  <c r="AE161" i="37"/>
  <c r="AF161" i="37" s="1"/>
  <c r="AE162" i="37"/>
  <c r="AF162" i="37" s="1"/>
  <c r="AE163" i="37"/>
  <c r="AF163" i="37" s="1"/>
  <c r="AE164" i="37"/>
  <c r="AF164" i="37" s="1"/>
  <c r="AE165" i="37"/>
  <c r="AF165" i="37" s="1"/>
  <c r="AE166" i="37"/>
  <c r="AF166" i="37" s="1"/>
  <c r="AE167" i="37"/>
  <c r="AF167" i="37" s="1"/>
  <c r="AE168" i="37"/>
  <c r="AF168" i="37" s="1"/>
  <c r="AE169" i="37"/>
  <c r="AF169" i="37" s="1"/>
  <c r="AE170" i="37"/>
  <c r="AF170" i="37" s="1"/>
  <c r="AE171" i="37"/>
  <c r="AF171" i="37" s="1"/>
  <c r="AE172" i="37"/>
  <c r="AF172" i="37" s="1"/>
  <c r="AE173" i="37"/>
  <c r="AF173" i="37" s="1"/>
  <c r="AE174" i="37"/>
  <c r="AF174" i="37" s="1"/>
  <c r="AE175" i="37"/>
  <c r="AF175" i="37" s="1"/>
  <c r="AE176" i="37"/>
  <c r="AF176" i="37" s="1"/>
  <c r="AE177" i="37"/>
  <c r="AF177" i="37" s="1"/>
  <c r="AE178" i="37"/>
  <c r="AF178" i="37" s="1"/>
  <c r="AE179" i="37"/>
  <c r="AF179" i="37" s="1"/>
  <c r="AE180" i="37"/>
  <c r="AF180" i="37" s="1"/>
  <c r="AE181" i="37"/>
  <c r="AF181" i="37" s="1"/>
  <c r="AE182" i="37"/>
  <c r="AF182" i="37" s="1"/>
  <c r="AE183" i="37"/>
  <c r="AF183" i="37" s="1"/>
  <c r="AE184" i="37"/>
  <c r="AF184" i="37" s="1"/>
  <c r="AE185" i="37"/>
  <c r="AF185" i="37" s="1"/>
  <c r="AE186" i="37"/>
  <c r="AF186" i="37" s="1"/>
  <c r="AE187" i="37"/>
  <c r="AF187" i="37" s="1"/>
  <c r="AE188" i="37"/>
  <c r="AF188" i="37" s="1"/>
  <c r="AE189" i="37"/>
  <c r="AF189" i="37" s="1"/>
  <c r="AE190" i="37"/>
  <c r="AF190" i="37" s="1"/>
  <c r="AE191" i="37"/>
  <c r="AE193" i="37"/>
  <c r="AF193" i="37" s="1"/>
  <c r="AE194" i="37"/>
  <c r="AF194" i="37" s="1"/>
  <c r="AE195" i="37"/>
  <c r="AF195" i="37" s="1"/>
  <c r="AE196" i="37"/>
  <c r="AF196" i="37" s="1"/>
  <c r="AE197" i="37"/>
  <c r="AF197" i="37" s="1"/>
  <c r="AE198" i="37"/>
  <c r="AF198" i="37" s="1"/>
  <c r="AE199" i="37"/>
  <c r="AF199" i="37" s="1"/>
  <c r="AE200" i="37"/>
  <c r="AF200" i="37" s="1"/>
  <c r="AE201" i="37"/>
  <c r="AF201" i="37" s="1"/>
  <c r="AE202" i="37"/>
  <c r="AF202" i="37" s="1"/>
  <c r="AE203" i="37"/>
  <c r="AF203" i="37" s="1"/>
  <c r="AE204" i="37"/>
  <c r="AF204" i="37" s="1"/>
  <c r="AE205" i="37"/>
  <c r="AF205" i="37" s="1"/>
  <c r="AE206" i="37"/>
  <c r="AF206" i="37" s="1"/>
  <c r="AE207" i="37"/>
  <c r="AF207" i="37" s="1"/>
  <c r="AE208" i="37"/>
  <c r="AF208" i="37" s="1"/>
  <c r="AE209" i="37"/>
  <c r="AF209" i="37" s="1"/>
  <c r="AE210" i="37"/>
  <c r="AF210" i="37" s="1"/>
  <c r="AE211" i="37"/>
  <c r="AF211" i="37" s="1"/>
  <c r="AE212" i="37"/>
  <c r="AF212" i="37" s="1"/>
  <c r="AE213" i="37"/>
  <c r="AF213" i="37" s="1"/>
  <c r="AE214" i="37"/>
  <c r="AF214" i="37" s="1"/>
  <c r="AE215" i="37"/>
  <c r="AE217" i="37"/>
  <c r="AE219" i="37"/>
  <c r="AE221" i="37"/>
  <c r="AE223" i="37"/>
  <c r="AE225" i="37"/>
  <c r="AE227" i="37"/>
  <c r="AE229" i="37"/>
  <c r="AE231" i="37"/>
  <c r="AF231" i="37" s="1"/>
  <c r="AE233" i="37"/>
  <c r="AF233" i="37" s="1"/>
  <c r="AE235" i="37"/>
  <c r="AF235" i="37" s="1"/>
  <c r="AE237" i="37"/>
  <c r="AF237" i="37" s="1"/>
  <c r="AE239" i="37"/>
  <c r="AF239" i="37" s="1"/>
  <c r="AE241" i="37"/>
  <c r="AF241" i="37" s="1"/>
  <c r="AE243" i="37"/>
  <c r="AF243" i="37" s="1"/>
  <c r="AE245" i="37"/>
  <c r="AF245" i="37" s="1"/>
  <c r="AE246" i="37"/>
  <c r="AF246" i="37" s="1"/>
  <c r="AE247" i="37"/>
  <c r="AF247" i="37" s="1"/>
  <c r="AE248" i="37"/>
  <c r="AF248" i="37" s="1"/>
  <c r="AE249" i="37"/>
  <c r="AF249" i="37" s="1"/>
  <c r="AE250" i="37"/>
  <c r="AF250" i="37" s="1"/>
  <c r="AE251" i="37"/>
  <c r="AF251" i="37" s="1"/>
  <c r="AE252" i="37"/>
  <c r="AF252" i="37" s="1"/>
  <c r="AE253" i="37"/>
  <c r="AF253" i="37" s="1"/>
  <c r="AE254" i="37"/>
  <c r="AF254" i="37" s="1"/>
  <c r="AE255" i="37"/>
  <c r="AF255" i="37" s="1"/>
  <c r="AE256" i="37"/>
  <c r="AF256" i="37" s="1"/>
  <c r="AE257" i="37"/>
  <c r="AF257" i="37" s="1"/>
  <c r="AE258" i="37"/>
  <c r="AF258" i="37" s="1"/>
  <c r="AE259" i="37"/>
  <c r="AF259" i="37" s="1"/>
  <c r="AE260" i="37"/>
  <c r="AF260" i="37" s="1"/>
  <c r="AE261" i="37"/>
  <c r="AF261" i="37" s="1"/>
  <c r="AE262" i="37"/>
  <c r="AF262" i="37" s="1"/>
  <c r="AE264" i="37"/>
  <c r="AF264" i="37" s="1"/>
  <c r="AE265" i="37"/>
  <c r="AF265" i="37" s="1"/>
  <c r="AE266" i="37"/>
  <c r="AF266" i="37" s="1"/>
  <c r="AE267" i="37"/>
  <c r="AF267" i="37" s="1"/>
  <c r="AE269" i="37"/>
  <c r="AF269" i="37" s="1"/>
  <c r="AE270" i="37"/>
  <c r="AF270" i="37" s="1"/>
  <c r="AE271" i="37"/>
  <c r="AF271" i="37" s="1"/>
  <c r="AE273" i="37"/>
  <c r="AF273" i="37" s="1"/>
  <c r="AE274" i="37"/>
  <c r="AF274" i="37" s="1"/>
  <c r="AE275" i="37"/>
  <c r="AF275" i="37" s="1"/>
  <c r="AE276" i="37"/>
  <c r="AF276" i="37" s="1"/>
  <c r="AE277" i="37"/>
  <c r="AF277" i="37" s="1"/>
  <c r="AE278" i="37"/>
  <c r="AE280" i="37"/>
  <c r="AF280" i="37" s="1"/>
  <c r="AE281" i="37"/>
  <c r="AF281" i="37" s="1"/>
  <c r="AE282" i="37"/>
  <c r="AF282" i="37" s="1"/>
  <c r="AE283" i="37"/>
  <c r="AF283" i="37" s="1"/>
  <c r="AE284" i="37"/>
  <c r="AF284" i="37" s="1"/>
  <c r="AE285" i="37"/>
  <c r="AF285" i="37" s="1"/>
  <c r="AE286" i="37"/>
  <c r="AF286" i="37" s="1"/>
  <c r="AE287" i="37"/>
  <c r="AF287" i="37" s="1"/>
  <c r="AE288" i="37"/>
  <c r="AF288" i="37" s="1"/>
  <c r="AE289" i="37"/>
  <c r="AF289" i="37" s="1"/>
  <c r="AE290" i="37"/>
  <c r="AF290" i="37" s="1"/>
  <c r="AE291" i="37"/>
  <c r="AF291" i="37" s="1"/>
  <c r="AE292" i="37"/>
  <c r="AF292" i="37" s="1"/>
  <c r="AE293" i="37"/>
  <c r="AF293" i="37" s="1"/>
  <c r="AE294" i="37"/>
  <c r="AF294" i="37" s="1"/>
  <c r="AE295" i="37"/>
  <c r="AF295" i="37" s="1"/>
  <c r="AE297" i="37"/>
  <c r="AF297" i="37" s="1"/>
  <c r="AE298" i="37"/>
  <c r="AF298" i="37" s="1"/>
  <c r="AE299" i="37"/>
  <c r="AF299" i="37" s="1"/>
  <c r="AE300" i="37"/>
  <c r="AF300" i="37" s="1"/>
  <c r="AE301" i="37"/>
  <c r="AF301" i="37" s="1"/>
  <c r="AE302" i="37"/>
  <c r="AF302" i="37" s="1"/>
  <c r="AE303" i="37"/>
  <c r="AF303" i="37" s="1"/>
  <c r="AE304" i="37"/>
  <c r="AF304" i="37" s="1"/>
  <c r="AE305" i="37"/>
  <c r="AF305" i="37" s="1"/>
  <c r="AE306" i="37"/>
  <c r="AF306" i="37" s="1"/>
  <c r="AE307" i="37"/>
  <c r="AF307" i="37" s="1"/>
  <c r="AE308" i="37"/>
  <c r="AF308" i="37" s="1"/>
  <c r="AE309" i="37"/>
  <c r="AF309" i="37" s="1"/>
  <c r="AE310" i="37"/>
  <c r="AF310" i="37" s="1"/>
  <c r="AE311" i="37"/>
  <c r="AF311" i="37" s="1"/>
  <c r="AE312" i="37"/>
  <c r="AF312" i="37" s="1"/>
  <c r="AE313" i="37"/>
  <c r="AF313" i="37" s="1"/>
  <c r="AE316" i="37"/>
  <c r="AF316" i="37" s="1"/>
  <c r="AE317" i="37"/>
  <c r="AF317" i="37" s="1"/>
  <c r="AE319" i="37"/>
  <c r="AF319" i="37" s="1"/>
  <c r="AE322" i="37"/>
  <c r="AF322" i="37" s="1"/>
  <c r="AE323" i="37"/>
  <c r="AF323" i="37" s="1"/>
  <c r="AE325" i="37"/>
  <c r="AF325" i="37" s="1"/>
  <c r="AE326" i="37"/>
  <c r="AF326" i="37" s="1"/>
  <c r="AE327" i="37"/>
  <c r="AF327" i="37" s="1"/>
  <c r="AE328" i="37"/>
  <c r="AF328" i="37" s="1"/>
  <c r="AE331" i="37"/>
  <c r="AF331" i="37" s="1"/>
  <c r="AE333" i="37"/>
  <c r="AF333" i="37" s="1"/>
  <c r="AE334" i="37"/>
  <c r="AF334" i="37" s="1"/>
  <c r="AE335" i="37"/>
  <c r="AF335" i="37" s="1"/>
  <c r="AE336" i="37"/>
  <c r="AF336" i="37" s="1"/>
  <c r="AE337" i="37"/>
  <c r="AF337" i="37" s="1"/>
  <c r="AE338" i="37"/>
  <c r="AF338" i="37" s="1"/>
  <c r="AE339" i="37"/>
  <c r="AF339" i="37" s="1"/>
  <c r="AE340" i="37"/>
  <c r="AF340" i="37" s="1"/>
  <c r="AE341" i="37"/>
  <c r="AF341" i="37" s="1"/>
  <c r="AE342" i="37"/>
  <c r="AE344" i="37"/>
  <c r="AF344" i="37" s="1"/>
  <c r="AE345" i="37"/>
  <c r="AF345" i="37" s="1"/>
  <c r="AE346" i="37"/>
  <c r="AF346" i="37" s="1"/>
  <c r="AE347" i="37"/>
  <c r="AF347" i="37" s="1"/>
  <c r="AE348" i="37"/>
  <c r="AF348" i="37" s="1"/>
  <c r="AE349" i="37"/>
  <c r="AF349" i="37" s="1"/>
  <c r="AE350" i="37"/>
  <c r="AF350" i="37" s="1"/>
  <c r="AE351" i="37"/>
  <c r="AF351" i="37" s="1"/>
  <c r="AE352" i="37"/>
  <c r="AF352" i="37" s="1"/>
  <c r="AE355" i="37"/>
  <c r="AF355" i="37" s="1"/>
  <c r="AE356" i="37"/>
  <c r="AF356" i="37" s="1"/>
  <c r="AE357" i="37"/>
  <c r="AF357" i="37" s="1"/>
  <c r="AE359" i="37"/>
  <c r="AF359" i="37" s="1"/>
  <c r="AE360" i="37"/>
  <c r="AF360" i="37" s="1"/>
  <c r="AE361" i="37"/>
  <c r="AE365" i="37"/>
  <c r="AF365" i="37" s="1"/>
  <c r="AE368" i="37"/>
  <c r="AE370" i="37"/>
  <c r="AF370" i="37" s="1"/>
  <c r="AE371" i="37"/>
  <c r="AF371" i="37" s="1"/>
  <c r="AE372" i="37"/>
  <c r="AF372" i="37" s="1"/>
  <c r="AE373" i="37"/>
  <c r="AF373" i="37" s="1"/>
  <c r="AE374" i="37"/>
  <c r="AF374" i="37" s="1"/>
  <c r="AE375" i="37"/>
  <c r="AF375" i="37" s="1"/>
  <c r="AE377" i="37"/>
  <c r="AF377" i="37" s="1"/>
  <c r="AE379" i="37"/>
  <c r="AF379" i="37" s="1"/>
  <c r="AE381" i="37"/>
  <c r="AF381" i="37" s="1"/>
  <c r="AE383" i="37"/>
  <c r="AF383" i="37" s="1"/>
  <c r="AE384" i="37"/>
  <c r="AF384" i="37" s="1"/>
  <c r="AE386" i="37"/>
  <c r="AF386" i="37" s="1"/>
  <c r="AE387" i="37"/>
  <c r="AF387" i="37" s="1"/>
  <c r="AE388" i="37"/>
  <c r="AF388" i="37" s="1"/>
  <c r="AE389" i="37"/>
  <c r="AF389" i="37" s="1"/>
  <c r="AE390" i="37"/>
  <c r="AF390" i="37" s="1"/>
  <c r="AE391" i="37"/>
  <c r="AF391" i="37" s="1"/>
  <c r="AE392" i="37"/>
  <c r="AF392" i="37" s="1"/>
  <c r="AE393" i="37"/>
  <c r="AF393" i="37" s="1"/>
  <c r="AE394" i="37"/>
  <c r="AF394" i="37" s="1"/>
  <c r="AE395" i="37"/>
  <c r="AF395" i="37" s="1"/>
  <c r="AE396" i="37"/>
  <c r="AF396" i="37" s="1"/>
  <c r="AE397" i="37"/>
  <c r="AF397" i="37" s="1"/>
  <c r="AE398" i="37"/>
  <c r="AF398" i="37" s="1"/>
  <c r="AE399" i="37"/>
  <c r="AF399" i="37" s="1"/>
  <c r="AE400" i="37"/>
  <c r="AF400" i="37" s="1"/>
  <c r="AE401" i="37"/>
  <c r="AF401" i="37" s="1"/>
  <c r="AE402" i="37"/>
  <c r="AF402" i="37" s="1"/>
  <c r="AE403" i="37"/>
  <c r="AF403" i="37" s="1"/>
  <c r="AE404" i="37"/>
  <c r="AF404" i="37" s="1"/>
  <c r="AE405" i="37"/>
  <c r="AF405" i="37" s="1"/>
  <c r="AE406" i="37"/>
  <c r="AF406" i="37" s="1"/>
  <c r="AE407" i="37"/>
  <c r="AF407" i="37" s="1"/>
  <c r="AE408" i="37"/>
  <c r="AF408" i="37" s="1"/>
  <c r="AE409" i="37"/>
  <c r="AF409" i="37" s="1"/>
  <c r="AE410" i="37"/>
  <c r="AF410" i="37" s="1"/>
  <c r="AE412" i="37"/>
  <c r="AF412" i="37" s="1"/>
  <c r="AE413" i="37"/>
  <c r="AF413" i="37" s="1"/>
  <c r="AE414" i="37"/>
  <c r="AF414" i="37" s="1"/>
  <c r="AE415" i="37"/>
  <c r="AF415" i="37" s="1"/>
  <c r="AE416" i="37"/>
  <c r="AF416" i="37" s="1"/>
  <c r="AE417" i="37"/>
  <c r="AF417" i="37" s="1"/>
  <c r="AE418" i="37"/>
  <c r="AF418" i="37" s="1"/>
  <c r="AE419" i="37"/>
  <c r="AF419" i="37" s="1"/>
  <c r="AE420" i="37"/>
  <c r="AF420" i="37" s="1"/>
  <c r="AE421" i="37"/>
  <c r="AF421" i="37" s="1"/>
  <c r="AE422" i="37"/>
  <c r="AF422" i="37" s="1"/>
  <c r="AE423" i="37"/>
  <c r="AF423" i="37" s="1"/>
  <c r="AE424" i="37"/>
  <c r="AF424" i="37" s="1"/>
  <c r="AE425" i="37"/>
  <c r="AF425" i="37" s="1"/>
  <c r="AE426" i="37"/>
  <c r="AF426" i="37" s="1"/>
  <c r="AE427" i="37"/>
  <c r="AF427" i="37" s="1"/>
  <c r="AE428" i="37"/>
  <c r="AF428" i="37" s="1"/>
  <c r="AE429" i="37"/>
  <c r="AF429" i="37" s="1"/>
  <c r="AE430" i="37"/>
  <c r="AF430" i="37" s="1"/>
  <c r="AE431" i="37"/>
  <c r="AF431" i="37" s="1"/>
  <c r="AE432" i="37"/>
  <c r="AF432" i="37" s="1"/>
  <c r="AE434" i="37"/>
  <c r="AF434" i="37" s="1"/>
  <c r="AE435" i="37"/>
  <c r="AF435" i="37" s="1"/>
  <c r="AE436" i="37"/>
  <c r="AF436" i="37" s="1"/>
  <c r="AE437" i="37"/>
  <c r="AF437" i="37" s="1"/>
  <c r="AE438" i="37"/>
  <c r="AF438" i="37" s="1"/>
  <c r="AE439" i="37"/>
  <c r="AF439" i="37" s="1"/>
  <c r="AE442" i="37"/>
  <c r="AF442" i="37" s="1"/>
  <c r="AE443" i="37"/>
  <c r="AF443" i="37" s="1"/>
  <c r="AE444" i="37"/>
  <c r="AF444" i="37" s="1"/>
  <c r="AE445" i="37"/>
  <c r="AF445" i="37" s="1"/>
  <c r="AE446" i="37"/>
  <c r="AF446" i="37" s="1"/>
  <c r="AE447" i="37"/>
  <c r="AF447" i="37" s="1"/>
  <c r="AE448" i="37"/>
  <c r="AF448" i="37" s="1"/>
  <c r="AE449" i="37"/>
  <c r="AF449" i="37" s="1"/>
  <c r="AE450" i="37"/>
  <c r="AF450" i="37" s="1"/>
  <c r="AE451" i="37"/>
  <c r="AF451" i="37" s="1"/>
  <c r="AE453" i="37"/>
  <c r="AF453" i="37" s="1"/>
  <c r="AE454" i="37"/>
  <c r="AF454" i="37" s="1"/>
  <c r="AE455" i="37"/>
  <c r="AF455" i="37" s="1"/>
  <c r="AE457" i="37"/>
  <c r="AF457" i="37" s="1"/>
  <c r="AE459" i="37"/>
  <c r="AF459" i="37" s="1"/>
  <c r="AE461" i="37"/>
  <c r="AF461" i="37" s="1"/>
  <c r="AE463" i="37"/>
  <c r="AF463" i="37" s="1"/>
  <c r="AE464" i="37"/>
  <c r="AF464" i="37" s="1"/>
  <c r="AE465" i="37"/>
  <c r="AF465" i="37" s="1"/>
  <c r="AE466" i="37"/>
  <c r="AF466" i="37" s="1"/>
  <c r="AE467" i="37"/>
  <c r="AF467" i="37" s="1"/>
  <c r="AE468" i="37"/>
  <c r="AF468" i="37" s="1"/>
  <c r="AE469" i="37"/>
  <c r="AF469" i="37" s="1"/>
  <c r="AE471" i="37"/>
  <c r="AF471" i="37" s="1"/>
  <c r="AE472" i="37"/>
  <c r="AF472" i="37" s="1"/>
  <c r="AE473" i="37"/>
  <c r="AF473" i="37" s="1"/>
  <c r="AE474" i="37"/>
  <c r="AF474" i="37" s="1"/>
  <c r="AE475" i="37"/>
  <c r="AF475" i="37" s="1"/>
  <c r="AE476" i="37"/>
  <c r="AF476" i="37" s="1"/>
  <c r="AE477" i="37"/>
  <c r="AF477" i="37" s="1"/>
  <c r="AE479" i="37"/>
  <c r="AF479" i="37" s="1"/>
  <c r="AE480" i="37"/>
  <c r="AF480" i="37" s="1"/>
  <c r="AE481" i="37"/>
  <c r="AF481" i="37" s="1"/>
  <c r="AE482" i="37"/>
  <c r="AF482" i="37" s="1"/>
  <c r="AE483" i="37"/>
  <c r="AF483" i="37" s="1"/>
  <c r="AE484" i="37"/>
  <c r="AF484" i="37" s="1"/>
  <c r="AE485" i="37"/>
  <c r="AF485" i="37" s="1"/>
  <c r="AE486" i="37"/>
  <c r="AF486" i="37" s="1"/>
  <c r="AE487" i="37"/>
  <c r="AF487" i="37" s="1"/>
  <c r="AE488" i="37"/>
  <c r="AF488" i="37" s="1"/>
  <c r="AE489" i="37"/>
  <c r="AF489" i="37" s="1"/>
  <c r="AE490" i="37"/>
  <c r="AF490" i="37" s="1"/>
  <c r="AE491" i="37"/>
  <c r="AF491" i="37" s="1"/>
  <c r="AE492" i="37"/>
  <c r="AF492" i="37" s="1"/>
  <c r="AE493" i="37"/>
  <c r="AF493" i="37" s="1"/>
  <c r="AE494" i="37"/>
  <c r="AF494" i="37" s="1"/>
  <c r="AE495" i="37"/>
  <c r="AF495" i="37" s="1"/>
  <c r="AE496" i="37"/>
  <c r="AF496" i="37" s="1"/>
  <c r="AE497" i="37"/>
  <c r="AF497" i="37" s="1"/>
  <c r="AE498" i="37"/>
  <c r="AF498" i="37" s="1"/>
  <c r="AE499" i="37"/>
  <c r="AF499" i="37" s="1"/>
  <c r="AE500" i="37"/>
  <c r="AF500" i="37" s="1"/>
  <c r="AE501" i="37"/>
  <c r="AF501" i="37" s="1"/>
  <c r="AE502" i="37"/>
  <c r="AF502" i="37" s="1"/>
  <c r="AE503" i="37"/>
  <c r="AF503" i="37" s="1"/>
  <c r="AE504" i="37"/>
  <c r="AF504" i="37" s="1"/>
  <c r="AE505" i="37"/>
  <c r="AF505" i="37" s="1"/>
  <c r="AE506" i="37"/>
  <c r="AF506" i="37" s="1"/>
  <c r="AE507" i="37"/>
  <c r="AF507" i="37" s="1"/>
  <c r="AE508" i="37"/>
  <c r="AF508" i="37" s="1"/>
  <c r="AE509" i="37"/>
  <c r="AF509" i="37" s="1"/>
  <c r="AE510" i="37"/>
  <c r="AF510" i="37" s="1"/>
  <c r="AE511" i="37"/>
  <c r="AF511" i="37" s="1"/>
  <c r="AE512" i="37"/>
  <c r="AF512" i="37" s="1"/>
  <c r="AE514" i="37"/>
  <c r="AF514" i="37" s="1"/>
  <c r="AE515" i="37"/>
  <c r="AF515" i="37" s="1"/>
  <c r="AE516" i="37"/>
  <c r="AF516" i="37" s="1"/>
  <c r="AE517" i="37"/>
  <c r="AF517" i="37" s="1"/>
  <c r="AE518" i="37"/>
  <c r="AF518" i="37" s="1"/>
  <c r="AE519" i="37"/>
  <c r="AF519" i="37" s="1"/>
  <c r="AE520" i="37"/>
  <c r="AF520" i="37" s="1"/>
  <c r="AE523" i="37"/>
  <c r="AF523" i="37" s="1"/>
  <c r="AE524" i="37"/>
  <c r="AF524" i="37" s="1"/>
  <c r="AE526" i="37"/>
  <c r="AF526" i="37" s="1"/>
  <c r="AE528" i="37"/>
  <c r="AF528" i="37" s="1"/>
  <c r="AE529" i="37"/>
  <c r="AF529" i="37" s="1"/>
  <c r="AE531" i="37"/>
  <c r="AF531" i="37" s="1"/>
  <c r="AE532" i="37"/>
  <c r="AF532" i="37" s="1"/>
  <c r="AE533" i="37"/>
  <c r="AF533" i="37" s="1"/>
  <c r="AE534" i="37"/>
  <c r="AF534" i="37" s="1"/>
  <c r="AE535" i="37"/>
  <c r="AF535" i="37" s="1"/>
  <c r="AE536" i="37"/>
  <c r="AF536" i="37" s="1"/>
  <c r="AE537" i="37"/>
  <c r="AF537" i="37" s="1"/>
  <c r="AE538" i="37"/>
  <c r="AF538" i="37" s="1"/>
  <c r="AE539" i="37"/>
  <c r="AF539" i="37" s="1"/>
  <c r="AE540" i="37"/>
  <c r="AF540" i="37" s="1"/>
  <c r="AE541" i="37"/>
  <c r="AF541" i="37" s="1"/>
  <c r="AE542" i="37"/>
  <c r="AF542" i="37" s="1"/>
  <c r="AE543" i="37"/>
  <c r="AF543" i="37" s="1"/>
  <c r="AE544" i="37"/>
  <c r="AF544" i="37" s="1"/>
  <c r="AE545" i="37"/>
  <c r="AF545" i="37" s="1"/>
  <c r="AE546" i="37"/>
  <c r="AF546" i="37" s="1"/>
  <c r="AE547" i="37"/>
  <c r="AF547" i="37" s="1"/>
  <c r="AE548" i="37"/>
  <c r="AF548" i="37" s="1"/>
  <c r="AE549" i="37"/>
  <c r="AF549" i="37" s="1"/>
  <c r="AE550" i="37"/>
  <c r="AF550" i="37" s="1"/>
  <c r="AE551" i="37"/>
  <c r="AF551" i="37" s="1"/>
  <c r="AE552" i="37"/>
  <c r="AF552" i="37" s="1"/>
  <c r="AE553" i="37"/>
  <c r="AF553" i="37" s="1"/>
  <c r="AE554" i="37"/>
  <c r="AF554" i="37" s="1"/>
  <c r="AE555" i="37"/>
  <c r="AF555" i="37" s="1"/>
  <c r="AE129" i="37" l="1"/>
  <c r="AF129" i="37" s="1"/>
  <c r="AE14" i="37"/>
  <c r="AF14" i="37" s="1"/>
  <c r="Z14" i="37" s="1"/>
  <c r="AB14" i="37" s="1"/>
  <c r="AE124" i="37"/>
  <c r="AE120" i="37"/>
  <c r="AF120" i="37" s="1"/>
  <c r="AE118" i="37"/>
  <c r="AF118" i="37" s="1"/>
  <c r="AE116" i="37"/>
  <c r="AF116" i="37" s="1"/>
  <c r="AE111" i="37"/>
  <c r="AF111" i="37" s="1"/>
  <c r="AE106" i="37"/>
  <c r="AF106" i="37" s="1"/>
  <c r="AE97" i="37"/>
  <c r="AF97" i="37" s="1"/>
  <c r="AE80" i="37"/>
  <c r="AF80" i="37" s="1"/>
  <c r="AE55" i="37"/>
  <c r="AF55" i="37" s="1"/>
  <c r="AE72" i="37"/>
  <c r="AF72" i="37" s="1"/>
  <c r="AE60" i="37"/>
  <c r="AF60" i="37" s="1"/>
  <c r="AE92" i="37"/>
  <c r="AF92" i="37" s="1"/>
  <c r="AE320" i="37"/>
  <c r="AF320" i="37" s="1"/>
  <c r="AE376" i="37"/>
  <c r="AF376" i="37" s="1"/>
  <c r="AE358" i="37"/>
  <c r="AF358" i="37" s="1"/>
  <c r="AE353" i="37"/>
  <c r="AF353" i="37" s="1"/>
  <c r="AE332" i="37"/>
  <c r="AF332" i="37" s="1"/>
  <c r="AE329" i="37"/>
  <c r="AF329" i="37" s="1"/>
  <c r="AE296" i="37"/>
  <c r="AF296" i="37" s="1"/>
  <c r="AE263" i="37"/>
  <c r="AF263" i="37" s="1"/>
  <c r="AE144" i="37"/>
  <c r="AF144" i="37" s="1"/>
  <c r="AE142" i="37"/>
  <c r="AF142" i="37" s="1"/>
  <c r="AE89" i="37"/>
  <c r="AF89" i="37" s="1"/>
  <c r="AE87" i="37"/>
  <c r="AF87" i="37" s="1"/>
  <c r="AE85" i="37"/>
  <c r="AF85" i="37" s="1"/>
  <c r="AE83" i="37"/>
  <c r="AF83" i="37" s="1"/>
  <c r="AE66" i="37"/>
  <c r="AE48" i="37"/>
  <c r="AF48" i="37" s="1"/>
  <c r="AE36" i="37"/>
  <c r="AE521" i="37"/>
  <c r="AF521" i="37" s="1"/>
  <c r="AE478" i="37"/>
  <c r="AF478" i="37" s="1"/>
  <c r="AE470" i="37"/>
  <c r="AF470" i="37" s="1"/>
  <c r="AE462" i="37"/>
  <c r="AF462" i="37" s="1"/>
  <c r="AE460" i="37"/>
  <c r="AF460" i="37" s="1"/>
  <c r="AE458" i="37"/>
  <c r="AF458" i="37" s="1"/>
  <c r="AE456" i="37"/>
  <c r="AF456" i="37" s="1"/>
  <c r="AE440" i="37"/>
  <c r="AF440" i="37" s="1"/>
  <c r="AE380" i="37"/>
  <c r="AF380" i="37" s="1"/>
  <c r="AE314" i="37"/>
  <c r="AE382" i="37"/>
  <c r="AF382" i="37" s="1"/>
  <c r="AE378" i="37"/>
  <c r="AF378" i="37" s="1"/>
  <c r="AE366" i="37"/>
  <c r="AF366" i="37" s="1"/>
  <c r="AE324" i="37"/>
  <c r="AF324" i="37" s="1"/>
  <c r="AE318" i="37"/>
  <c r="AF318" i="37" s="1"/>
  <c r="AF342" i="37"/>
  <c r="AE343" i="37"/>
  <c r="AF343" i="37" s="1"/>
  <c r="AE527" i="37"/>
  <c r="AF527" i="37" s="1"/>
  <c r="AE433" i="37"/>
  <c r="AF433" i="37" s="1"/>
  <c r="AE411" i="37"/>
  <c r="AF411" i="37" s="1"/>
  <c r="AE385" i="37"/>
  <c r="AF385" i="37" s="1"/>
  <c r="AF368" i="37"/>
  <c r="AE369" i="37"/>
  <c r="AF369" i="37" s="1"/>
  <c r="AF361" i="37"/>
  <c r="AE362" i="37"/>
  <c r="AE272" i="37"/>
  <c r="AF272" i="37" s="1"/>
  <c r="AE268" i="37"/>
  <c r="AF268" i="37" s="1"/>
  <c r="AE139" i="37"/>
  <c r="AF139" i="37" s="1"/>
  <c r="AE94" i="37"/>
  <c r="AF94" i="37" s="1"/>
  <c r="AE52" i="37"/>
  <c r="AF52" i="37" s="1"/>
  <c r="AE50" i="37"/>
  <c r="AF50" i="37" s="1"/>
  <c r="AE525" i="37"/>
  <c r="AF525" i="37" s="1"/>
  <c r="AE513" i="37"/>
  <c r="AF513" i="37" s="1"/>
  <c r="AF278" i="37"/>
  <c r="AE279" i="37"/>
  <c r="AF279" i="37" s="1"/>
  <c r="AF229" i="37"/>
  <c r="AE230" i="37"/>
  <c r="AF230" i="37" s="1"/>
  <c r="AF225" i="37"/>
  <c r="AE226" i="37"/>
  <c r="AF226" i="37" s="1"/>
  <c r="AF221" i="37"/>
  <c r="AE222" i="37"/>
  <c r="AF222" i="37" s="1"/>
  <c r="AF217" i="37"/>
  <c r="AE218" i="37"/>
  <c r="AF218" i="37" s="1"/>
  <c r="AE452" i="37"/>
  <c r="AF452" i="37" s="1"/>
  <c r="AF227" i="37"/>
  <c r="AE228" i="37"/>
  <c r="AF228" i="37" s="1"/>
  <c r="AF223" i="37"/>
  <c r="AE224" i="37"/>
  <c r="AF224" i="37" s="1"/>
  <c r="AF219" i="37"/>
  <c r="AE220" i="37"/>
  <c r="AF220" i="37" s="1"/>
  <c r="AF215" i="37"/>
  <c r="AE216" i="37"/>
  <c r="AF216" i="37" s="1"/>
  <c r="AF191" i="37"/>
  <c r="AE192" i="37"/>
  <c r="AF192" i="37" s="1"/>
  <c r="AE152" i="37"/>
  <c r="AF152" i="37" s="1"/>
  <c r="AF133" i="37"/>
  <c r="AE134" i="37"/>
  <c r="AF101" i="37"/>
  <c r="AE102" i="37"/>
  <c r="AE75" i="37"/>
  <c r="AE69" i="37"/>
  <c r="AE63" i="37"/>
  <c r="AE530" i="37"/>
  <c r="AF530" i="37" s="1"/>
  <c r="AE244" i="37"/>
  <c r="AF244" i="37" s="1"/>
  <c r="AE242" i="37"/>
  <c r="AF242" i="37" s="1"/>
  <c r="AE240" i="37"/>
  <c r="AF240" i="37" s="1"/>
  <c r="AE238" i="37"/>
  <c r="AF238" i="37" s="1"/>
  <c r="AE236" i="37"/>
  <c r="AF236" i="37" s="1"/>
  <c r="AE234" i="37"/>
  <c r="AF234" i="37" s="1"/>
  <c r="AE232" i="37"/>
  <c r="AF232" i="37" s="1"/>
  <c r="AE330" i="37" l="1"/>
  <c r="AF330" i="37" s="1"/>
  <c r="AE112" i="37"/>
  <c r="AE113" i="37" s="1"/>
  <c r="AE98" i="37"/>
  <c r="AE99" i="37" s="1"/>
  <c r="AF99" i="37" s="1"/>
  <c r="AE441" i="37"/>
  <c r="AF441" i="37" s="1"/>
  <c r="AE107" i="37"/>
  <c r="AE108" i="37" s="1"/>
  <c r="AE81" i="37"/>
  <c r="AF81" i="37" s="1"/>
  <c r="AF124" i="37"/>
  <c r="AE125" i="37"/>
  <c r="AF125" i="37" s="1"/>
  <c r="AE321" i="37"/>
  <c r="AF321" i="37" s="1"/>
  <c r="AE73" i="37"/>
  <c r="AF73" i="37" s="1"/>
  <c r="AE354" i="37"/>
  <c r="AF354" i="37" s="1"/>
  <c r="AE367" i="37"/>
  <c r="AF367" i="37" s="1"/>
  <c r="AE522" i="37"/>
  <c r="AF522" i="37" s="1"/>
  <c r="AF36" i="37"/>
  <c r="AE37" i="37"/>
  <c r="AF37" i="37" s="1"/>
  <c r="AF66" i="37"/>
  <c r="AE67" i="37"/>
  <c r="AF67" i="37" s="1"/>
  <c r="AF314" i="37"/>
  <c r="AE315" i="37"/>
  <c r="AF315" i="37" s="1"/>
  <c r="AF362" i="37"/>
  <c r="AE363" i="37"/>
  <c r="AF69" i="37"/>
  <c r="AE70" i="37"/>
  <c r="AF70" i="37" s="1"/>
  <c r="AF112" i="37"/>
  <c r="AE103" i="37"/>
  <c r="AF102" i="37"/>
  <c r="AF63" i="37"/>
  <c r="AE64" i="37"/>
  <c r="AF64" i="37" s="1"/>
  <c r="AF75" i="37"/>
  <c r="AE76" i="37"/>
  <c r="AF76" i="37" s="1"/>
  <c r="AF134" i="37"/>
  <c r="AE135" i="37"/>
  <c r="AF135" i="37" s="1"/>
  <c r="N13" i="37"/>
  <c r="N14" i="37"/>
  <c r="S14" i="37" s="1"/>
  <c r="S13" i="37" l="1"/>
  <c r="AF98" i="37"/>
  <c r="AF107" i="37"/>
  <c r="AF363" i="37"/>
  <c r="AE364" i="37"/>
  <c r="AF364" i="37" s="1"/>
  <c r="AF113" i="37"/>
  <c r="AE114" i="37"/>
  <c r="AF114" i="37" s="1"/>
  <c r="AB581" i="37"/>
  <c r="AF108" i="37"/>
  <c r="AE109" i="37"/>
  <c r="AF109" i="37" s="1"/>
  <c r="AF103" i="37"/>
  <c r="AE104" i="37"/>
  <c r="AF104" i="37" s="1"/>
  <c r="AB583" i="37" l="1"/>
  <c r="AA54" i="37"/>
  <c r="AA55" i="37" s="1"/>
  <c r="AA56" i="37"/>
  <c r="AA57" i="37"/>
  <c r="X385" i="37" l="1"/>
  <c r="R385" i="37"/>
  <c r="N385" i="37"/>
  <c r="Z385" i="37" l="1"/>
  <c r="S385" i="37"/>
  <c r="R555" i="37"/>
  <c r="Z16" i="37" l="1"/>
  <c r="Z17" i="37"/>
  <c r="Z18" i="37"/>
  <c r="Z19" i="37"/>
  <c r="Z20" i="37"/>
  <c r="Z21" i="37"/>
  <c r="Z22" i="37"/>
  <c r="Z23" i="37"/>
  <c r="Z24" i="37"/>
  <c r="Z25" i="37"/>
  <c r="Z26" i="37"/>
  <c r="Z27" i="37"/>
  <c r="Z28" i="37"/>
  <c r="Z29" i="37"/>
  <c r="Z30" i="37"/>
  <c r="Z31" i="37"/>
  <c r="Z32" i="37"/>
  <c r="Z33" i="37"/>
  <c r="Z34" i="37"/>
  <c r="Z37" i="37"/>
  <c r="Z38" i="37"/>
  <c r="Z39" i="37"/>
  <c r="Z40" i="37"/>
  <c r="Z41" i="37"/>
  <c r="Z42" i="37"/>
  <c r="Z43" i="37"/>
  <c r="Z44" i="37"/>
  <c r="Z45" i="37"/>
  <c r="Z46" i="37"/>
  <c r="Z47" i="37"/>
  <c r="Z52" i="37"/>
  <c r="Z54" i="37"/>
  <c r="Z56" i="37"/>
  <c r="Z57" i="37"/>
  <c r="Z58" i="37"/>
  <c r="Z61" i="37"/>
  <c r="Z65" i="37"/>
  <c r="Z77" i="37"/>
  <c r="Z78" i="37"/>
  <c r="Z81" i="37"/>
  <c r="Z82" i="37"/>
  <c r="Z84" i="37"/>
  <c r="Z86" i="37"/>
  <c r="Z89" i="37"/>
  <c r="Z90" i="37"/>
  <c r="Z92" i="37"/>
  <c r="Z94" i="37"/>
  <c r="Z95" i="37"/>
  <c r="Z96" i="37"/>
  <c r="Z101" i="37"/>
  <c r="Z105" i="37"/>
  <c r="Z110" i="37"/>
  <c r="Z121" i="37"/>
  <c r="Z122" i="37"/>
  <c r="Z126" i="37"/>
  <c r="Z127" i="37"/>
  <c r="Z128" i="37"/>
  <c r="Z130" i="37"/>
  <c r="Z132" i="37"/>
  <c r="AB132" i="37" s="1"/>
  <c r="Z133" i="37"/>
  <c r="AB133" i="37" s="1"/>
  <c r="Z137" i="37"/>
  <c r="Z140" i="37"/>
  <c r="Z141" i="37"/>
  <c r="Z143" i="37"/>
  <c r="Z145" i="37"/>
  <c r="Z146" i="37"/>
  <c r="Z147" i="37"/>
  <c r="Z148" i="37"/>
  <c r="Z149" i="37"/>
  <c r="Z150" i="37"/>
  <c r="Z151" i="37"/>
  <c r="Z153" i="37"/>
  <c r="Z154" i="37"/>
  <c r="Z155" i="37"/>
  <c r="Z156" i="37"/>
  <c r="Z157" i="37"/>
  <c r="Z158" i="37"/>
  <c r="Z159" i="37"/>
  <c r="Z160" i="37"/>
  <c r="Z161" i="37"/>
  <c r="Z162" i="37"/>
  <c r="Z163" i="37"/>
  <c r="Z164" i="37"/>
  <c r="Z165" i="37"/>
  <c r="Z166" i="37"/>
  <c r="Z167" i="37"/>
  <c r="Z168" i="37"/>
  <c r="Z169" i="37"/>
  <c r="Z170" i="37"/>
  <c r="Z171" i="37"/>
  <c r="Z172" i="37"/>
  <c r="Z173" i="37"/>
  <c r="Z174" i="37"/>
  <c r="Z175" i="37"/>
  <c r="Z176" i="37"/>
  <c r="Z177" i="37"/>
  <c r="Z178" i="37"/>
  <c r="Z179" i="37"/>
  <c r="Z180" i="37"/>
  <c r="Z181" i="37"/>
  <c r="Z182" i="37"/>
  <c r="Z183" i="37"/>
  <c r="Z184" i="37"/>
  <c r="Z185" i="37"/>
  <c r="Z186" i="37"/>
  <c r="Z187" i="37"/>
  <c r="Z188" i="37"/>
  <c r="Z189" i="37"/>
  <c r="Z190" i="37"/>
  <c r="Z191" i="37"/>
  <c r="Z193" i="37"/>
  <c r="Z194" i="37"/>
  <c r="Z195" i="37"/>
  <c r="Z196" i="37"/>
  <c r="Z197" i="37"/>
  <c r="Z198" i="37"/>
  <c r="Z199" i="37"/>
  <c r="Z200" i="37"/>
  <c r="Z201" i="37"/>
  <c r="Z202" i="37"/>
  <c r="Z203" i="37"/>
  <c r="Z204" i="37"/>
  <c r="Z205" i="37"/>
  <c r="Z206" i="37"/>
  <c r="Z207" i="37"/>
  <c r="Z208" i="37"/>
  <c r="Z209" i="37"/>
  <c r="Z210" i="37"/>
  <c r="Z211" i="37"/>
  <c r="Z212" i="37"/>
  <c r="Z213" i="37"/>
  <c r="Z214" i="37"/>
  <c r="Z215" i="37"/>
  <c r="Z217" i="37"/>
  <c r="Z219" i="37"/>
  <c r="Z221" i="37"/>
  <c r="Z223" i="37"/>
  <c r="Z225" i="37"/>
  <c r="Z227" i="37"/>
  <c r="Z229" i="37"/>
  <c r="Z231" i="37"/>
  <c r="Z233" i="37"/>
  <c r="Z235" i="37"/>
  <c r="Z237" i="37"/>
  <c r="Z239" i="37"/>
  <c r="Z241" i="37"/>
  <c r="Z243" i="37"/>
  <c r="Z245" i="37"/>
  <c r="Z246" i="37"/>
  <c r="Z247" i="37"/>
  <c r="Z248" i="37"/>
  <c r="Z249" i="37"/>
  <c r="Z250" i="37"/>
  <c r="Z251" i="37"/>
  <c r="Z252" i="37"/>
  <c r="Z253" i="37"/>
  <c r="Z254" i="37"/>
  <c r="Z255" i="37"/>
  <c r="Z256" i="37"/>
  <c r="Z257" i="37"/>
  <c r="Z258" i="37"/>
  <c r="Z259" i="37"/>
  <c r="Z260" i="37"/>
  <c r="Z261" i="37"/>
  <c r="Z262" i="37"/>
  <c r="Z264" i="37"/>
  <c r="Z265" i="37"/>
  <c r="Z266" i="37"/>
  <c r="Z269" i="37"/>
  <c r="Z270" i="37"/>
  <c r="Z271" i="37"/>
  <c r="Z273" i="37"/>
  <c r="Z274" i="37"/>
  <c r="Z275" i="37"/>
  <c r="Z276" i="37"/>
  <c r="Z277" i="37"/>
  <c r="Z278" i="37"/>
  <c r="Z280" i="37"/>
  <c r="Z281" i="37"/>
  <c r="Z282" i="37"/>
  <c r="Z283" i="37"/>
  <c r="Z284" i="37"/>
  <c r="Z285" i="37"/>
  <c r="Z286" i="37"/>
  <c r="Z287" i="37"/>
  <c r="Z288" i="37"/>
  <c r="Z289" i="37"/>
  <c r="Z290" i="37"/>
  <c r="Z291" i="37"/>
  <c r="Z292" i="37"/>
  <c r="Z293" i="37"/>
  <c r="Z294" i="37"/>
  <c r="Z295" i="37"/>
  <c r="Z297" i="37"/>
  <c r="Z298" i="37"/>
  <c r="Z299" i="37"/>
  <c r="Z300" i="37"/>
  <c r="Z301" i="37"/>
  <c r="Z302" i="37"/>
  <c r="Z303" i="37"/>
  <c r="Z304" i="37"/>
  <c r="Z305" i="37"/>
  <c r="Z306" i="37"/>
  <c r="Z307" i="37"/>
  <c r="Z308" i="37"/>
  <c r="Z309" i="37"/>
  <c r="Z310" i="37"/>
  <c r="Z311" i="37"/>
  <c r="Z312" i="37"/>
  <c r="Z313" i="37"/>
  <c r="Z316" i="37"/>
  <c r="Z317" i="37"/>
  <c r="Z319" i="37"/>
  <c r="Z322" i="37"/>
  <c r="Z323" i="37"/>
  <c r="Z325" i="37"/>
  <c r="Z326" i="37"/>
  <c r="Z327" i="37"/>
  <c r="Z328" i="37"/>
  <c r="Z331" i="37"/>
  <c r="Z333" i="37"/>
  <c r="Z334" i="37"/>
  <c r="Z335" i="37"/>
  <c r="Z336" i="37"/>
  <c r="Z337" i="37"/>
  <c r="Z338" i="37"/>
  <c r="Z339" i="37"/>
  <c r="Z340" i="37"/>
  <c r="Z341" i="37"/>
  <c r="Z343" i="37"/>
  <c r="Z344" i="37"/>
  <c r="Z345" i="37"/>
  <c r="Z346" i="37"/>
  <c r="Z347" i="37"/>
  <c r="Z348" i="37"/>
  <c r="Z349" i="37"/>
  <c r="Z350" i="37"/>
  <c r="Z351" i="37"/>
  <c r="Z353" i="37"/>
  <c r="Z355" i="37"/>
  <c r="Z356" i="37"/>
  <c r="Z357" i="37"/>
  <c r="Z359" i="37"/>
  <c r="Z360" i="37"/>
  <c r="Z362" i="37"/>
  <c r="Z366" i="37"/>
  <c r="Z368" i="37"/>
  <c r="Z370" i="37"/>
  <c r="Z371" i="37"/>
  <c r="Z372" i="37"/>
  <c r="Z373" i="37"/>
  <c r="Z374" i="37"/>
  <c r="Z375" i="37"/>
  <c r="Z377" i="37"/>
  <c r="Z379" i="37"/>
  <c r="Z382" i="37"/>
  <c r="Z383" i="37"/>
  <c r="Z384" i="37"/>
  <c r="Z386" i="37"/>
  <c r="Z387" i="37"/>
  <c r="Z388" i="37"/>
  <c r="Z389" i="37"/>
  <c r="Z390" i="37"/>
  <c r="Z391" i="37"/>
  <c r="Z392" i="37"/>
  <c r="Z393" i="37"/>
  <c r="Z394" i="37"/>
  <c r="Z395" i="37"/>
  <c r="Z396" i="37"/>
  <c r="Z397" i="37"/>
  <c r="Z398" i="37"/>
  <c r="Z399" i="37"/>
  <c r="Z400" i="37"/>
  <c r="Z401" i="37"/>
  <c r="Z402" i="37"/>
  <c r="Z403" i="37"/>
  <c r="Z404" i="37"/>
  <c r="Z405" i="37"/>
  <c r="Z406" i="37"/>
  <c r="Z407" i="37"/>
  <c r="Z408" i="37"/>
  <c r="Z409" i="37"/>
  <c r="Z410" i="37"/>
  <c r="Z412" i="37"/>
  <c r="Z413" i="37"/>
  <c r="Z414" i="37"/>
  <c r="Z415" i="37"/>
  <c r="Z416" i="37"/>
  <c r="Z417" i="37"/>
  <c r="Z418" i="37"/>
  <c r="Z419" i="37"/>
  <c r="Z420" i="37"/>
  <c r="Z421" i="37"/>
  <c r="Z422" i="37"/>
  <c r="Z423" i="37"/>
  <c r="Z424" i="37"/>
  <c r="Z425" i="37"/>
  <c r="Z426" i="37"/>
  <c r="Z427" i="37"/>
  <c r="Z428" i="37"/>
  <c r="Z429" i="37"/>
  <c r="Z430" i="37"/>
  <c r="Z431" i="37"/>
  <c r="Z432" i="37"/>
  <c r="Z434" i="37"/>
  <c r="Z435" i="37"/>
  <c r="Z436" i="37"/>
  <c r="Z437" i="37"/>
  <c r="Z438" i="37"/>
  <c r="Z439" i="37"/>
  <c r="Z442" i="37"/>
  <c r="Z443" i="37"/>
  <c r="Z444" i="37"/>
  <c r="Z445" i="37"/>
  <c r="Z446" i="37"/>
  <c r="Z447" i="37"/>
  <c r="Z448" i="37"/>
  <c r="Z449" i="37"/>
  <c r="Z450" i="37"/>
  <c r="Z451" i="37"/>
  <c r="Z453" i="37"/>
  <c r="Z454" i="37"/>
  <c r="Z455" i="37"/>
  <c r="Z458" i="37"/>
  <c r="Z459" i="37"/>
  <c r="Z461" i="37"/>
  <c r="Z463" i="37"/>
  <c r="Z464" i="37"/>
  <c r="Z465" i="37"/>
  <c r="Z466" i="37"/>
  <c r="Z467" i="37"/>
  <c r="Z468" i="37"/>
  <c r="Z469" i="37"/>
  <c r="Z471" i="37"/>
  <c r="Z472" i="37"/>
  <c r="Z473" i="37"/>
  <c r="Z474" i="37"/>
  <c r="Z475" i="37"/>
  <c r="Z476" i="37"/>
  <c r="Z477" i="37"/>
  <c r="Z479" i="37"/>
  <c r="Z480" i="37"/>
  <c r="Z481" i="37"/>
  <c r="Z482" i="37"/>
  <c r="Z483" i="37"/>
  <c r="Z484" i="37"/>
  <c r="Z485" i="37"/>
  <c r="Z486" i="37"/>
  <c r="Z487" i="37"/>
  <c r="Z488" i="37"/>
  <c r="Z489" i="37"/>
  <c r="Z490" i="37"/>
  <c r="Z491" i="37"/>
  <c r="Z492" i="37"/>
  <c r="Z493" i="37"/>
  <c r="Z494" i="37"/>
  <c r="Z495" i="37"/>
  <c r="Z496" i="37"/>
  <c r="Z497" i="37"/>
  <c r="Z498" i="37"/>
  <c r="Z499" i="37"/>
  <c r="Z500" i="37"/>
  <c r="Z501" i="37"/>
  <c r="Z502" i="37"/>
  <c r="Z503" i="37"/>
  <c r="Z504" i="37"/>
  <c r="Z505" i="37"/>
  <c r="Z506" i="37"/>
  <c r="Z507" i="37"/>
  <c r="Z508" i="37"/>
  <c r="Z509" i="37"/>
  <c r="Z510" i="37"/>
  <c r="Z511" i="37"/>
  <c r="Z513" i="37"/>
  <c r="Z514" i="37"/>
  <c r="Z515" i="37"/>
  <c r="Z516" i="37"/>
  <c r="Z517" i="37"/>
  <c r="Z518" i="37"/>
  <c r="Z519" i="37"/>
  <c r="Z523" i="37"/>
  <c r="Z524" i="37"/>
  <c r="Z527" i="37"/>
  <c r="Z528" i="37"/>
  <c r="Z529" i="37"/>
  <c r="Z531" i="37"/>
  <c r="Z532" i="37"/>
  <c r="Z533" i="37"/>
  <c r="Z534" i="37"/>
  <c r="Z535" i="37"/>
  <c r="Z536" i="37"/>
  <c r="Z537" i="37"/>
  <c r="Z538" i="37"/>
  <c r="Z539" i="37"/>
  <c r="Z540" i="37"/>
  <c r="Z541" i="37"/>
  <c r="Z542" i="37"/>
  <c r="Z543" i="37"/>
  <c r="Z544" i="37"/>
  <c r="Z545" i="37"/>
  <c r="Z546" i="37"/>
  <c r="Z547" i="37"/>
  <c r="Z548" i="37"/>
  <c r="Z549" i="37"/>
  <c r="Z550" i="37"/>
  <c r="Z551" i="37"/>
  <c r="Z552" i="37"/>
  <c r="Z553" i="37"/>
  <c r="Z554" i="37"/>
  <c r="Z555" i="37"/>
  <c r="Z512" i="37" l="1"/>
  <c r="Z457" i="37"/>
  <c r="Z142" i="37"/>
  <c r="Z129" i="37"/>
  <c r="Z380" i="37"/>
  <c r="Z358" i="37"/>
  <c r="Z244" i="37"/>
  <c r="Z35" i="37"/>
  <c r="Z369" i="37"/>
  <c r="Z324" i="37"/>
  <c r="Z315" i="37"/>
  <c r="Z279" i="37"/>
  <c r="Z224" i="37"/>
  <c r="Z79" i="37"/>
  <c r="Z53" i="37"/>
  <c r="Z456" i="37"/>
  <c r="Z332" i="37"/>
  <c r="Z318" i="37"/>
  <c r="Z228" i="37"/>
  <c r="Z152" i="37"/>
  <c r="Z144" i="37"/>
  <c r="Z134" i="37"/>
  <c r="Z87" i="37"/>
  <c r="Z85" i="37"/>
  <c r="Z83" i="37"/>
  <c r="Z48" i="37"/>
  <c r="Z342" i="37"/>
  <c r="Z296" i="37"/>
  <c r="Z240" i="37"/>
  <c r="Z88" i="37"/>
  <c r="Z51" i="37"/>
  <c r="Z460" i="37"/>
  <c r="Z452" i="37"/>
  <c r="Z354" i="37"/>
  <c r="Z462" i="37"/>
  <c r="Z381" i="37"/>
  <c r="Z352" i="37"/>
  <c r="Z272" i="37"/>
  <c r="Z232" i="37"/>
  <c r="Z216" i="37"/>
  <c r="Z91" i="37"/>
  <c r="Z378" i="37"/>
  <c r="Z367" i="37"/>
  <c r="Z320" i="37"/>
  <c r="Z263" i="37"/>
  <c r="Z236" i="37"/>
  <c r="Z220" i="37"/>
  <c r="Z192" i="37"/>
  <c r="Z111" i="37"/>
  <c r="Z123" i="37"/>
  <c r="Z117" i="37"/>
  <c r="Z118" i="37"/>
  <c r="Z530" i="37"/>
  <c r="Z525" i="37"/>
  <c r="Z478" i="37"/>
  <c r="Z470" i="37"/>
  <c r="Z411" i="37"/>
  <c r="Z131" i="37"/>
  <c r="Z526" i="37"/>
  <c r="Z520" i="37"/>
  <c r="Z433" i="37"/>
  <c r="Z376" i="37"/>
  <c r="Z365" i="37"/>
  <c r="Z361" i="37"/>
  <c r="Z267" i="37"/>
  <c r="Z268" i="37"/>
  <c r="Z115" i="37"/>
  <c r="Z116" i="37"/>
  <c r="Z36" i="37"/>
  <c r="Z242" i="37"/>
  <c r="Z238" i="37"/>
  <c r="Z234" i="37"/>
  <c r="Z230" i="37"/>
  <c r="Z226" i="37"/>
  <c r="Z222" i="37"/>
  <c r="Z218" i="37"/>
  <c r="Z73" i="37"/>
  <c r="Z71" i="37"/>
  <c r="Z136" i="37"/>
  <c r="Z119" i="37"/>
  <c r="Z120" i="37"/>
  <c r="Z106" i="37"/>
  <c r="Z68" i="37"/>
  <c r="Z69" i="37"/>
  <c r="Z522" i="37"/>
  <c r="Z521" i="37"/>
  <c r="Z62" i="37"/>
  <c r="Z49" i="37"/>
  <c r="Z50" i="37"/>
  <c r="Z138" i="37"/>
  <c r="Z139" i="37"/>
  <c r="Z80" i="37"/>
  <c r="Z59" i="37"/>
  <c r="Z60" i="37"/>
  <c r="Z74" i="37"/>
  <c r="Z93" i="37"/>
  <c r="Z55" i="37" l="1"/>
  <c r="Z314" i="37"/>
  <c r="Z72" i="37"/>
  <c r="Z321" i="37"/>
  <c r="Z102" i="37"/>
  <c r="Z135" i="37"/>
  <c r="Z70" i="37"/>
  <c r="Z97" i="37"/>
  <c r="Z98" i="37"/>
  <c r="Z112" i="37"/>
  <c r="Z440" i="37"/>
  <c r="Z441" i="37"/>
  <c r="Z103" i="37"/>
  <c r="Z104" i="37"/>
  <c r="Z107" i="37"/>
  <c r="Z66" i="37"/>
  <c r="Z67" i="37"/>
  <c r="Z364" i="37"/>
  <c r="Z363" i="37"/>
  <c r="Z124" i="37"/>
  <c r="Z125" i="37"/>
  <c r="Z63" i="37"/>
  <c r="Z64" i="37"/>
  <c r="Z330" i="37"/>
  <c r="Z329" i="37"/>
  <c r="Z75" i="37"/>
  <c r="Z76" i="37"/>
  <c r="Z100" i="37"/>
  <c r="Z99" i="37"/>
  <c r="AA18" i="37"/>
  <c r="AA19" i="37"/>
  <c r="AA20" i="37"/>
  <c r="AA21" i="37"/>
  <c r="AA22" i="37"/>
  <c r="AA23" i="37"/>
  <c r="AA24" i="37"/>
  <c r="AA25" i="37"/>
  <c r="AA26" i="37"/>
  <c r="AA27" i="37"/>
  <c r="AA28" i="37"/>
  <c r="AA29" i="37"/>
  <c r="AA30" i="37"/>
  <c r="AA31" i="37"/>
  <c r="AA32" i="37"/>
  <c r="AA33" i="37"/>
  <c r="AA34" i="37"/>
  <c r="AA35" i="37"/>
  <c r="AA36" i="37" s="1"/>
  <c r="AA37" i="37" s="1"/>
  <c r="AA38" i="37"/>
  <c r="AA39" i="37"/>
  <c r="AA40" i="37"/>
  <c r="AA41" i="37"/>
  <c r="AA42" i="37"/>
  <c r="AA43" i="37"/>
  <c r="AA44" i="37"/>
  <c r="AA45" i="37"/>
  <c r="AA46" i="37"/>
  <c r="AA47" i="37"/>
  <c r="AA49" i="37"/>
  <c r="AA50" i="37" s="1"/>
  <c r="AA51" i="37"/>
  <c r="AA53" i="37"/>
  <c r="AA58" i="37"/>
  <c r="AA59" i="37"/>
  <c r="AA61" i="37"/>
  <c r="AA62" i="37"/>
  <c r="AA65" i="37"/>
  <c r="AA66" i="37" s="1"/>
  <c r="AA67" i="37" s="1"/>
  <c r="AA68" i="37"/>
  <c r="AA69" i="37" s="1"/>
  <c r="AA70" i="37" s="1"/>
  <c r="AA71" i="37"/>
  <c r="AA72" i="37" s="1"/>
  <c r="AA74" i="37"/>
  <c r="AA75" i="37" s="1"/>
  <c r="AA76" i="37" s="1"/>
  <c r="AA77" i="37"/>
  <c r="AA78" i="37"/>
  <c r="AA79" i="37"/>
  <c r="AA82" i="37"/>
  <c r="AA83" i="37" s="1"/>
  <c r="AA84" i="37"/>
  <c r="AA85" i="37" s="1"/>
  <c r="AA86" i="37"/>
  <c r="AA87" i="37" s="1"/>
  <c r="AA88" i="37"/>
  <c r="AA89" i="37" s="1"/>
  <c r="AA90" i="37"/>
  <c r="AA91" i="37"/>
  <c r="AA92" i="37" s="1"/>
  <c r="AA93" i="37"/>
  <c r="AA94" i="37" s="1"/>
  <c r="AA95" i="37"/>
  <c r="AA96" i="37"/>
  <c r="AA97" i="37" s="1"/>
  <c r="AA98" i="37" s="1"/>
  <c r="AA101" i="37"/>
  <c r="AA105" i="37"/>
  <c r="AA106" i="37" s="1"/>
  <c r="AA110" i="37"/>
  <c r="AA115" i="37"/>
  <c r="AA117" i="37"/>
  <c r="AA118" i="37" s="1"/>
  <c r="AA119" i="37"/>
  <c r="AA120" i="37" s="1"/>
  <c r="AA121" i="37"/>
  <c r="AA122" i="37"/>
  <c r="AA123" i="37"/>
  <c r="AA124" i="37" s="1"/>
  <c r="AA125" i="37" s="1"/>
  <c r="AA126" i="37"/>
  <c r="AA127" i="37"/>
  <c r="AA128" i="37"/>
  <c r="AA130" i="37"/>
  <c r="AA131" i="37" s="1"/>
  <c r="AA136" i="37"/>
  <c r="AA137" i="37"/>
  <c r="AA138" i="37"/>
  <c r="AA139" i="37" s="1"/>
  <c r="AA140" i="37"/>
  <c r="AA141" i="37"/>
  <c r="AA143" i="37"/>
  <c r="AA144" i="37" s="1"/>
  <c r="AA145" i="37"/>
  <c r="AA146" i="37"/>
  <c r="AA147" i="37"/>
  <c r="AA148" i="37"/>
  <c r="AA149" i="37"/>
  <c r="AA150" i="37"/>
  <c r="AA151" i="37"/>
  <c r="AA152" i="37" s="1"/>
  <c r="AA153" i="37"/>
  <c r="AA154" i="37"/>
  <c r="AA155" i="37"/>
  <c r="AA156" i="37"/>
  <c r="AA157" i="37"/>
  <c r="AA158" i="37"/>
  <c r="AA159" i="37"/>
  <c r="AA160" i="37"/>
  <c r="AA161" i="37"/>
  <c r="AA162" i="37"/>
  <c r="AA163" i="37"/>
  <c r="AA164" i="37"/>
  <c r="AA165" i="37"/>
  <c r="AA166" i="37"/>
  <c r="AA167" i="37"/>
  <c r="AA168" i="37"/>
  <c r="AA169" i="37"/>
  <c r="AA170" i="37"/>
  <c r="AA171" i="37"/>
  <c r="AA172" i="37"/>
  <c r="AA173" i="37"/>
  <c r="AA174" i="37"/>
  <c r="AA175" i="37"/>
  <c r="AA176" i="37"/>
  <c r="AA177" i="37"/>
  <c r="AA178" i="37"/>
  <c r="AA179" i="37"/>
  <c r="AA180" i="37"/>
  <c r="AA181" i="37"/>
  <c r="AA182" i="37"/>
  <c r="AA183" i="37"/>
  <c r="AA184" i="37"/>
  <c r="AA185" i="37"/>
  <c r="AA186" i="37"/>
  <c r="AA187" i="37"/>
  <c r="AA188" i="37"/>
  <c r="AA189" i="37"/>
  <c r="AA190" i="37"/>
  <c r="AA191" i="37"/>
  <c r="AA192" i="37" s="1"/>
  <c r="AA193" i="37"/>
  <c r="AA194" i="37"/>
  <c r="AA195" i="37"/>
  <c r="AA196" i="37"/>
  <c r="AA197" i="37"/>
  <c r="AA198" i="37"/>
  <c r="AA199" i="37"/>
  <c r="AA200" i="37"/>
  <c r="AA201" i="37"/>
  <c r="AA202" i="37"/>
  <c r="AA203" i="37"/>
  <c r="AA204" i="37"/>
  <c r="AA205" i="37"/>
  <c r="AA206" i="37"/>
  <c r="AA207" i="37"/>
  <c r="AA208" i="37"/>
  <c r="AA209" i="37"/>
  <c r="AA210" i="37"/>
  <c r="AA211" i="37"/>
  <c r="AA212" i="37"/>
  <c r="AA213" i="37"/>
  <c r="AA214" i="37"/>
  <c r="AA215" i="37"/>
  <c r="AA217" i="37"/>
  <c r="AA218" i="37" s="1"/>
  <c r="AA219" i="37"/>
  <c r="AA220" i="37" s="1"/>
  <c r="AA221" i="37"/>
  <c r="AA222" i="37" s="1"/>
  <c r="AA223" i="37"/>
  <c r="AA224" i="37" s="1"/>
  <c r="AA225" i="37"/>
  <c r="AA227" i="37"/>
  <c r="AA228" i="37" s="1"/>
  <c r="AA229" i="37"/>
  <c r="AA230" i="37" s="1"/>
  <c r="AA231" i="37"/>
  <c r="AA232" i="37" s="1"/>
  <c r="AA233" i="37"/>
  <c r="AA235" i="37"/>
  <c r="AA236" i="37" s="1"/>
  <c r="AA237" i="37"/>
  <c r="AA238" i="37" s="1"/>
  <c r="AA239" i="37"/>
  <c r="AA240" i="37" s="1"/>
  <c r="AA241" i="37"/>
  <c r="AA242" i="37" s="1"/>
  <c r="AA243" i="37"/>
  <c r="AA244" i="37" s="1"/>
  <c r="AA245" i="37"/>
  <c r="AA246" i="37"/>
  <c r="AA247" i="37"/>
  <c r="AA248" i="37"/>
  <c r="AA249" i="37"/>
  <c r="AA250" i="37"/>
  <c r="AA251" i="37"/>
  <c r="AA252" i="37"/>
  <c r="AA253" i="37"/>
  <c r="AA254" i="37"/>
  <c r="AA255" i="37"/>
  <c r="AA256" i="37"/>
  <c r="AA257" i="37"/>
  <c r="AA258" i="37"/>
  <c r="AA259" i="37"/>
  <c r="AA260" i="37"/>
  <c r="AA261" i="37"/>
  <c r="AA262" i="37"/>
  <c r="AA264" i="37"/>
  <c r="AA265" i="37"/>
  <c r="AA266" i="37"/>
  <c r="AA267" i="37"/>
  <c r="AA269" i="37"/>
  <c r="AA270" i="37"/>
  <c r="AA271" i="37"/>
  <c r="AA272" i="37" s="1"/>
  <c r="AA273" i="37"/>
  <c r="AA274" i="37"/>
  <c r="AA275" i="37"/>
  <c r="AA276" i="37"/>
  <c r="AA277" i="37"/>
  <c r="AA278" i="37"/>
  <c r="AA279" i="37" s="1"/>
  <c r="AA280" i="37"/>
  <c r="AA281" i="37"/>
  <c r="AA282" i="37"/>
  <c r="AA283" i="37"/>
  <c r="AA284" i="37"/>
  <c r="AA285" i="37"/>
  <c r="AA286" i="37"/>
  <c r="AA287" i="37"/>
  <c r="AA288" i="37"/>
  <c r="AA289" i="37"/>
  <c r="AA290" i="37"/>
  <c r="AA291" i="37"/>
  <c r="AA292" i="37"/>
  <c r="AA293" i="37"/>
  <c r="AA294" i="37"/>
  <c r="AA295" i="37"/>
  <c r="AA297" i="37"/>
  <c r="AA298" i="37"/>
  <c r="AA299" i="37"/>
  <c r="AA300" i="37"/>
  <c r="AA301" i="37"/>
  <c r="AA302" i="37"/>
  <c r="AA303" i="37"/>
  <c r="AA304" i="37"/>
  <c r="AA305" i="37"/>
  <c r="AA306" i="37"/>
  <c r="AA307" i="37"/>
  <c r="AA308" i="37"/>
  <c r="AA309" i="37"/>
  <c r="AA310" i="37"/>
  <c r="AA311" i="37"/>
  <c r="AA312" i="37"/>
  <c r="AA313" i="37"/>
  <c r="AA314" i="37" s="1"/>
  <c r="AA316" i="37"/>
  <c r="AA317" i="37"/>
  <c r="AA318" i="37" s="1"/>
  <c r="AA319" i="37"/>
  <c r="AA322" i="37"/>
  <c r="AA323" i="37"/>
  <c r="AA325" i="37"/>
  <c r="AA326" i="37"/>
  <c r="AA327" i="37"/>
  <c r="AA328" i="37"/>
  <c r="AA331" i="37"/>
  <c r="AA333" i="37"/>
  <c r="AA334" i="37"/>
  <c r="AA335" i="37"/>
  <c r="AA336" i="37"/>
  <c r="AA337" i="37"/>
  <c r="AA338" i="37"/>
  <c r="AA339" i="37"/>
  <c r="AA340" i="37"/>
  <c r="AA341" i="37"/>
  <c r="AA342" i="37"/>
  <c r="AA343" i="37" s="1"/>
  <c r="AA344" i="37"/>
  <c r="AA345" i="37"/>
  <c r="AA346" i="37"/>
  <c r="AA347" i="37"/>
  <c r="AA348" i="37"/>
  <c r="AA349" i="37"/>
  <c r="AA350" i="37"/>
  <c r="AA351" i="37"/>
  <c r="AA352" i="37"/>
  <c r="AA353" i="37" s="1"/>
  <c r="AA355" i="37"/>
  <c r="AA356" i="37"/>
  <c r="AA357" i="37"/>
  <c r="AA358" i="37" s="1"/>
  <c r="AA359" i="37"/>
  <c r="AA360" i="37"/>
  <c r="AA361" i="37"/>
  <c r="AA365" i="37"/>
  <c r="AA366" i="37" s="1"/>
  <c r="AA367" i="37" s="1"/>
  <c r="AA368" i="37"/>
  <c r="AA370" i="37"/>
  <c r="AA371" i="37"/>
  <c r="AA372" i="37"/>
  <c r="AA373" i="37"/>
  <c r="AA374" i="37"/>
  <c r="AA375" i="37"/>
  <c r="AA376" i="37" s="1"/>
  <c r="AA377" i="37"/>
  <c r="AA379" i="37"/>
  <c r="AA381" i="37"/>
  <c r="AA383" i="37"/>
  <c r="AA384" i="37"/>
  <c r="AA386" i="37"/>
  <c r="AA387" i="37"/>
  <c r="AA388" i="37"/>
  <c r="AA389" i="37"/>
  <c r="AA390" i="37"/>
  <c r="AA391" i="37"/>
  <c r="AA392" i="37"/>
  <c r="AA393" i="37"/>
  <c r="AA394" i="37"/>
  <c r="AA395" i="37"/>
  <c r="AA396" i="37"/>
  <c r="AA397" i="37"/>
  <c r="AA398" i="37"/>
  <c r="AA399" i="37"/>
  <c r="AA400" i="37"/>
  <c r="AA401" i="37"/>
  <c r="AA402" i="37"/>
  <c r="AA403" i="37"/>
  <c r="AA404" i="37"/>
  <c r="AA405" i="37"/>
  <c r="AA406" i="37"/>
  <c r="AA407" i="37"/>
  <c r="AA408" i="37"/>
  <c r="AA409" i="37"/>
  <c r="AA410" i="37"/>
  <c r="AA411" i="37" s="1"/>
  <c r="AA412" i="37"/>
  <c r="AA413" i="37"/>
  <c r="AA414" i="37"/>
  <c r="AA415" i="37"/>
  <c r="AA416" i="37"/>
  <c r="AA417" i="37"/>
  <c r="AA418" i="37"/>
  <c r="AA419" i="37"/>
  <c r="AA420" i="37"/>
  <c r="AA421" i="37"/>
  <c r="AA422" i="37"/>
  <c r="AA423" i="37"/>
  <c r="AA424" i="37"/>
  <c r="AA425" i="37"/>
  <c r="AA426" i="37"/>
  <c r="AA427" i="37"/>
  <c r="AA428" i="37"/>
  <c r="AA429" i="37"/>
  <c r="AA430" i="37"/>
  <c r="AA431" i="37"/>
  <c r="AA432" i="37"/>
  <c r="AA433" i="37" s="1"/>
  <c r="AA434" i="37"/>
  <c r="AA435" i="37"/>
  <c r="AA436" i="37"/>
  <c r="AA437" i="37"/>
  <c r="AA438" i="37"/>
  <c r="AA439" i="37"/>
  <c r="AA440" i="37" s="1"/>
  <c r="AA442" i="37"/>
  <c r="AA443" i="37"/>
  <c r="AA444" i="37"/>
  <c r="AB444" i="37" s="1"/>
  <c r="AA445" i="37"/>
  <c r="AA446" i="37"/>
  <c r="AA447" i="37"/>
  <c r="AA448" i="37"/>
  <c r="AA449" i="37"/>
  <c r="AA450" i="37"/>
  <c r="AA451" i="37"/>
  <c r="AA452" i="37" s="1"/>
  <c r="AA453" i="37"/>
  <c r="AA454" i="37"/>
  <c r="AA455" i="37"/>
  <c r="AA456" i="37" s="1"/>
  <c r="AA457" i="37"/>
  <c r="AA458" i="37" s="1"/>
  <c r="AA459" i="37"/>
  <c r="AA460" i="37" s="1"/>
  <c r="AA461" i="37"/>
  <c r="AA462" i="37" s="1"/>
  <c r="AA463" i="37"/>
  <c r="AA464" i="37"/>
  <c r="AA465" i="37"/>
  <c r="AA466" i="37"/>
  <c r="AA467" i="37"/>
  <c r="AA468" i="37"/>
  <c r="AA469" i="37"/>
  <c r="AA471" i="37"/>
  <c r="AA472" i="37"/>
  <c r="AA473" i="37"/>
  <c r="AA474" i="37"/>
  <c r="AA475" i="37"/>
  <c r="AA476" i="37"/>
  <c r="AA477" i="37"/>
  <c r="AA478" i="37" s="1"/>
  <c r="AA479" i="37"/>
  <c r="AA480" i="37"/>
  <c r="AA481" i="37"/>
  <c r="AA482" i="37"/>
  <c r="AA483" i="37"/>
  <c r="AA484" i="37"/>
  <c r="AA485" i="37"/>
  <c r="AA486" i="37"/>
  <c r="AA487" i="37"/>
  <c r="AA488" i="37"/>
  <c r="AA489" i="37"/>
  <c r="AA490" i="37"/>
  <c r="AA491" i="37"/>
  <c r="AA492" i="37"/>
  <c r="AA493" i="37"/>
  <c r="AA494" i="37"/>
  <c r="AA495" i="37"/>
  <c r="AA496" i="37"/>
  <c r="AA497" i="37"/>
  <c r="AA498" i="37"/>
  <c r="AA499" i="37"/>
  <c r="AA500" i="37"/>
  <c r="AA501" i="37"/>
  <c r="AA502" i="37"/>
  <c r="AA503" i="37"/>
  <c r="AA504" i="37"/>
  <c r="AA505" i="37"/>
  <c r="AA506" i="37"/>
  <c r="AA507" i="37"/>
  <c r="AA508" i="37"/>
  <c r="AA509" i="37"/>
  <c r="AA510" i="37"/>
  <c r="AA511" i="37"/>
  <c r="AA512" i="37"/>
  <c r="AA513" i="37" s="1"/>
  <c r="AA514" i="37"/>
  <c r="AA515" i="37"/>
  <c r="AA516" i="37"/>
  <c r="AA517" i="37"/>
  <c r="AA518" i="37"/>
  <c r="AA519" i="37"/>
  <c r="AA520" i="37"/>
  <c r="AA521" i="37" s="1"/>
  <c r="AA522" i="37" s="1"/>
  <c r="AA523" i="37"/>
  <c r="AA524" i="37"/>
  <c r="AA525" i="37" s="1"/>
  <c r="AA526" i="37"/>
  <c r="AA527" i="37" s="1"/>
  <c r="AA528" i="37"/>
  <c r="AA529" i="37"/>
  <c r="AA530" i="37" s="1"/>
  <c r="AA531" i="37"/>
  <c r="AA532" i="37"/>
  <c r="AA533" i="37"/>
  <c r="AA534" i="37"/>
  <c r="AA535" i="37"/>
  <c r="AA536" i="37"/>
  <c r="AA537" i="37"/>
  <c r="AA538" i="37"/>
  <c r="AA539" i="37"/>
  <c r="AB539" i="37" s="1"/>
  <c r="AA540" i="37"/>
  <c r="AA541" i="37"/>
  <c r="AA542" i="37"/>
  <c r="AA543" i="37"/>
  <c r="AA544" i="37"/>
  <c r="AA545" i="37"/>
  <c r="AA546" i="37"/>
  <c r="AA547" i="37"/>
  <c r="AA548" i="37"/>
  <c r="AB548" i="37" s="1"/>
  <c r="AA549" i="37"/>
  <c r="AA550" i="37"/>
  <c r="AA551" i="37"/>
  <c r="AA552" i="37"/>
  <c r="AA553" i="37"/>
  <c r="AA554" i="37"/>
  <c r="AA555" i="37"/>
  <c r="R16" i="37"/>
  <c r="R17" i="37"/>
  <c r="R18" i="37"/>
  <c r="R19" i="37"/>
  <c r="R20" i="37"/>
  <c r="R21" i="37"/>
  <c r="R22" i="37"/>
  <c r="R23" i="37"/>
  <c r="R24" i="37"/>
  <c r="R25" i="37"/>
  <c r="R26" i="37"/>
  <c r="R27" i="37"/>
  <c r="R28" i="37"/>
  <c r="R29" i="37"/>
  <c r="R30" i="37"/>
  <c r="R31" i="37"/>
  <c r="R32" i="37"/>
  <c r="R33" i="37"/>
  <c r="R34" i="37"/>
  <c r="R35" i="37"/>
  <c r="R36" i="37"/>
  <c r="X36" i="37"/>
  <c r="R37" i="37"/>
  <c r="X37" i="37"/>
  <c r="R38" i="37"/>
  <c r="R39" i="37"/>
  <c r="R40" i="37"/>
  <c r="R41" i="37"/>
  <c r="R42" i="37"/>
  <c r="R43" i="37"/>
  <c r="R44" i="37"/>
  <c r="R45" i="37"/>
  <c r="W45" i="37" s="1"/>
  <c r="AC45" i="37" s="1"/>
  <c r="R46" i="37"/>
  <c r="W46" i="37" s="1"/>
  <c r="AC46" i="37" s="1"/>
  <c r="R47" i="37"/>
  <c r="R48" i="37"/>
  <c r="X48" i="37"/>
  <c r="R49" i="37"/>
  <c r="W49" i="37" s="1"/>
  <c r="AC49" i="37" s="1"/>
  <c r="R50" i="37"/>
  <c r="W50" i="37" s="1"/>
  <c r="AC50" i="37" s="1"/>
  <c r="X50" i="37"/>
  <c r="R51" i="37"/>
  <c r="R52" i="37"/>
  <c r="X52" i="37"/>
  <c r="R53" i="37"/>
  <c r="R54" i="37"/>
  <c r="R55" i="37"/>
  <c r="X55" i="37"/>
  <c r="R56" i="37"/>
  <c r="W56" i="37" s="1"/>
  <c r="AC56" i="37" s="1"/>
  <c r="AD56" i="37" s="1"/>
  <c r="R57" i="37"/>
  <c r="W57" i="37" s="1"/>
  <c r="AC57" i="37" s="1"/>
  <c r="R58" i="37"/>
  <c r="R59" i="37"/>
  <c r="R60" i="37"/>
  <c r="X60" i="37"/>
  <c r="R61" i="37"/>
  <c r="W61" i="37" s="1"/>
  <c r="AC61" i="37" s="1"/>
  <c r="R62" i="37"/>
  <c r="W62" i="37" s="1"/>
  <c r="AC62" i="37" s="1"/>
  <c r="R63" i="37"/>
  <c r="X63" i="37"/>
  <c r="R64" i="37"/>
  <c r="X64" i="37"/>
  <c r="R65" i="37"/>
  <c r="W65" i="37" s="1"/>
  <c r="AC65" i="37" s="1"/>
  <c r="R66" i="37"/>
  <c r="X66" i="37"/>
  <c r="R67" i="37"/>
  <c r="X67" i="37"/>
  <c r="R68" i="37"/>
  <c r="W68" i="37" s="1"/>
  <c r="AC68" i="37" s="1"/>
  <c r="R69" i="37"/>
  <c r="X69" i="37"/>
  <c r="R70" i="37"/>
  <c r="X70" i="37"/>
  <c r="R71" i="37"/>
  <c r="W71" i="37" s="1"/>
  <c r="AC71" i="37" s="1"/>
  <c r="R72" i="37"/>
  <c r="X72" i="37"/>
  <c r="R73" i="37"/>
  <c r="X73" i="37"/>
  <c r="R74" i="37"/>
  <c r="W74" i="37" s="1"/>
  <c r="AC74" i="37" s="1"/>
  <c r="R75" i="37"/>
  <c r="X75" i="37"/>
  <c r="R76" i="37"/>
  <c r="X76" i="37"/>
  <c r="R77" i="37"/>
  <c r="W77" i="37" s="1"/>
  <c r="AC77" i="37" s="1"/>
  <c r="R78" i="37"/>
  <c r="W78" i="37" s="1"/>
  <c r="AC78" i="37" s="1"/>
  <c r="R79" i="37"/>
  <c r="W79" i="37" s="1"/>
  <c r="AC79" i="37" s="1"/>
  <c r="R80" i="37"/>
  <c r="X80" i="37"/>
  <c r="R81" i="37"/>
  <c r="X81" i="37"/>
  <c r="R82" i="37"/>
  <c r="R83" i="37"/>
  <c r="X83" i="37"/>
  <c r="R84" i="37"/>
  <c r="R85" i="37"/>
  <c r="X85" i="37"/>
  <c r="R86" i="37"/>
  <c r="R87" i="37"/>
  <c r="X87" i="37"/>
  <c r="R88" i="37"/>
  <c r="R89" i="37"/>
  <c r="X89" i="37"/>
  <c r="R90" i="37"/>
  <c r="R91" i="37"/>
  <c r="R92" i="37"/>
  <c r="X92" i="37"/>
  <c r="R93" i="37"/>
  <c r="W93" i="37" s="1"/>
  <c r="AC93" i="37" s="1"/>
  <c r="R94" i="37"/>
  <c r="W94" i="37" s="1"/>
  <c r="AC94" i="37" s="1"/>
  <c r="X94" i="37"/>
  <c r="R95" i="37"/>
  <c r="R96" i="37"/>
  <c r="W96" i="37" s="1"/>
  <c r="AC96" i="37" s="1"/>
  <c r="R97" i="37"/>
  <c r="W97" i="37" s="1"/>
  <c r="AC97" i="37" s="1"/>
  <c r="X97" i="37"/>
  <c r="R98" i="37"/>
  <c r="W98" i="37" s="1"/>
  <c r="AC98" i="37" s="1"/>
  <c r="X98" i="37"/>
  <c r="R99" i="37"/>
  <c r="W99" i="37" s="1"/>
  <c r="AC99" i="37" s="1"/>
  <c r="X99" i="37"/>
  <c r="R100" i="37"/>
  <c r="W100" i="37" s="1"/>
  <c r="AC100" i="37" s="1"/>
  <c r="R101" i="37"/>
  <c r="W101" i="37" s="1"/>
  <c r="AC101" i="37" s="1"/>
  <c r="R102" i="37"/>
  <c r="W102" i="37" s="1"/>
  <c r="AC102" i="37" s="1"/>
  <c r="X102" i="37"/>
  <c r="R103" i="37"/>
  <c r="W103" i="37" s="1"/>
  <c r="AC103" i="37" s="1"/>
  <c r="X103" i="37"/>
  <c r="R104" i="37"/>
  <c r="X104" i="37"/>
  <c r="R105" i="37"/>
  <c r="W105" i="37" s="1"/>
  <c r="AC105" i="37" s="1"/>
  <c r="R106" i="37"/>
  <c r="W106" i="37" s="1"/>
  <c r="AC106" i="37" s="1"/>
  <c r="X106" i="37"/>
  <c r="R107" i="37"/>
  <c r="W107" i="37" s="1"/>
  <c r="AC107" i="37" s="1"/>
  <c r="X107" i="37"/>
  <c r="R108" i="37"/>
  <c r="W108" i="37" s="1"/>
  <c r="AC108" i="37" s="1"/>
  <c r="X108" i="37"/>
  <c r="R109" i="37"/>
  <c r="W109" i="37" s="1"/>
  <c r="AC109" i="37" s="1"/>
  <c r="X109" i="37"/>
  <c r="R110" i="37"/>
  <c r="W110" i="37" s="1"/>
  <c r="AC110" i="37" s="1"/>
  <c r="R111" i="37"/>
  <c r="W111" i="37" s="1"/>
  <c r="AC111" i="37" s="1"/>
  <c r="X111" i="37"/>
  <c r="R112" i="37"/>
  <c r="W112" i="37" s="1"/>
  <c r="AC112" i="37" s="1"/>
  <c r="X112" i="37"/>
  <c r="R113" i="37"/>
  <c r="W113" i="37" s="1"/>
  <c r="AC113" i="37" s="1"/>
  <c r="X113" i="37"/>
  <c r="R114" i="37"/>
  <c r="W114" i="37" s="1"/>
  <c r="AC114" i="37" s="1"/>
  <c r="X114" i="37"/>
  <c r="R115" i="37"/>
  <c r="W115" i="37" s="1"/>
  <c r="AC115" i="37" s="1"/>
  <c r="R116" i="37"/>
  <c r="X116" i="37"/>
  <c r="R117" i="37"/>
  <c r="R118" i="37"/>
  <c r="X118" i="37"/>
  <c r="R119" i="37"/>
  <c r="R120" i="37"/>
  <c r="X120" i="37"/>
  <c r="R121" i="37"/>
  <c r="R122" i="37"/>
  <c r="R123" i="37"/>
  <c r="R124" i="37"/>
  <c r="X124" i="37"/>
  <c r="R125" i="37"/>
  <c r="X125" i="37"/>
  <c r="R126" i="37"/>
  <c r="R127" i="37"/>
  <c r="R128" i="37"/>
  <c r="R129" i="37"/>
  <c r="X129" i="37"/>
  <c r="R130" i="37"/>
  <c r="R131" i="37"/>
  <c r="W131" i="37" s="1"/>
  <c r="AC131" i="37" s="1"/>
  <c r="X131" i="37"/>
  <c r="R132" i="37"/>
  <c r="R133" i="37"/>
  <c r="R134" i="37"/>
  <c r="X134" i="37"/>
  <c r="R135" i="37"/>
  <c r="X135" i="37"/>
  <c r="R136" i="37"/>
  <c r="R137" i="37"/>
  <c r="R138" i="37"/>
  <c r="R139" i="37"/>
  <c r="X139" i="37"/>
  <c r="R140" i="37"/>
  <c r="W140" i="37" s="1"/>
  <c r="AC140" i="37" s="1"/>
  <c r="R141" i="37"/>
  <c r="R142" i="37"/>
  <c r="X142" i="37"/>
  <c r="R143" i="37"/>
  <c r="R144" i="37"/>
  <c r="X144" i="37"/>
  <c r="R145" i="37"/>
  <c r="R146" i="37"/>
  <c r="R147" i="37"/>
  <c r="R148" i="37"/>
  <c r="R149" i="37"/>
  <c r="R150" i="37"/>
  <c r="R151" i="37"/>
  <c r="R152" i="37"/>
  <c r="X152" i="37"/>
  <c r="R153" i="37"/>
  <c r="R154" i="37"/>
  <c r="R155" i="37"/>
  <c r="R156" i="37"/>
  <c r="R157" i="37"/>
  <c r="R158" i="37"/>
  <c r="R159" i="37"/>
  <c r="R160" i="37"/>
  <c r="R161" i="37"/>
  <c r="R162" i="37"/>
  <c r="R163" i="37"/>
  <c r="R164" i="37"/>
  <c r="R165" i="37"/>
  <c r="R166" i="37"/>
  <c r="R167" i="37"/>
  <c r="R168" i="37"/>
  <c r="R169" i="37"/>
  <c r="R170" i="37"/>
  <c r="R171" i="37"/>
  <c r="R172" i="37"/>
  <c r="R173" i="37"/>
  <c r="R174" i="37"/>
  <c r="R175" i="37"/>
  <c r="R176" i="37"/>
  <c r="R177" i="37"/>
  <c r="R178" i="37"/>
  <c r="R179" i="37"/>
  <c r="R180" i="37"/>
  <c r="R181" i="37"/>
  <c r="R182" i="37"/>
  <c r="R183" i="37"/>
  <c r="R184" i="37"/>
  <c r="R185" i="37"/>
  <c r="R186" i="37"/>
  <c r="R187" i="37"/>
  <c r="W187" i="37" s="1"/>
  <c r="AC187" i="37" s="1"/>
  <c r="R188" i="37"/>
  <c r="R189" i="37"/>
  <c r="W189" i="37" s="1"/>
  <c r="AC189" i="37" s="1"/>
  <c r="R190" i="37"/>
  <c r="R191" i="37"/>
  <c r="W191" i="37" s="1"/>
  <c r="AC191" i="37" s="1"/>
  <c r="R192" i="37"/>
  <c r="X192" i="37"/>
  <c r="R193" i="37"/>
  <c r="R194" i="37"/>
  <c r="R195" i="37"/>
  <c r="R196" i="37"/>
  <c r="R197" i="37"/>
  <c r="W197" i="37" s="1"/>
  <c r="AC197" i="37" s="1"/>
  <c r="R198" i="37"/>
  <c r="R199" i="37"/>
  <c r="R200" i="37"/>
  <c r="W200" i="37" s="1"/>
  <c r="AC200" i="37" s="1"/>
  <c r="R201" i="37"/>
  <c r="W201" i="37" s="1"/>
  <c r="AC201" i="37" s="1"/>
  <c r="R202" i="37"/>
  <c r="R203" i="37"/>
  <c r="W203" i="37" s="1"/>
  <c r="AC203" i="37" s="1"/>
  <c r="R204" i="37"/>
  <c r="W204" i="37" s="1"/>
  <c r="AC204" i="37" s="1"/>
  <c r="R205" i="37"/>
  <c r="R206" i="37"/>
  <c r="R207" i="37"/>
  <c r="R208" i="37"/>
  <c r="W208" i="37" s="1"/>
  <c r="AC208" i="37" s="1"/>
  <c r="R209" i="37"/>
  <c r="R210" i="37"/>
  <c r="W210" i="37" s="1"/>
  <c r="AC210" i="37" s="1"/>
  <c r="R211" i="37"/>
  <c r="R212" i="37"/>
  <c r="W212" i="37" s="1"/>
  <c r="AC212" i="37" s="1"/>
  <c r="R213" i="37"/>
  <c r="W213" i="37" s="1"/>
  <c r="AC213" i="37" s="1"/>
  <c r="R214" i="37"/>
  <c r="W214" i="37" s="1"/>
  <c r="AC214" i="37" s="1"/>
  <c r="R215" i="37"/>
  <c r="R216" i="37"/>
  <c r="X216" i="37"/>
  <c r="R217" i="37"/>
  <c r="R218" i="37"/>
  <c r="X218" i="37"/>
  <c r="R219" i="37"/>
  <c r="R220" i="37"/>
  <c r="X220" i="37"/>
  <c r="R221" i="37"/>
  <c r="R222" i="37"/>
  <c r="X222" i="37"/>
  <c r="R223" i="37"/>
  <c r="R224" i="37"/>
  <c r="X224" i="37"/>
  <c r="R225" i="37"/>
  <c r="R226" i="37"/>
  <c r="X226" i="37"/>
  <c r="R227" i="37"/>
  <c r="R228" i="37"/>
  <c r="X228" i="37"/>
  <c r="R229" i="37"/>
  <c r="R230" i="37"/>
  <c r="X230" i="37"/>
  <c r="R231" i="37"/>
  <c r="R232" i="37"/>
  <c r="X232" i="37"/>
  <c r="R233" i="37"/>
  <c r="R234" i="37"/>
  <c r="X234" i="37"/>
  <c r="R235" i="37"/>
  <c r="R236" i="37"/>
  <c r="X236" i="37"/>
  <c r="R237" i="37"/>
  <c r="R238" i="37"/>
  <c r="X238" i="37"/>
  <c r="R239" i="37"/>
  <c r="R240" i="37"/>
  <c r="X240" i="37"/>
  <c r="R241" i="37"/>
  <c r="R242" i="37"/>
  <c r="X242" i="37"/>
  <c r="R243" i="37"/>
  <c r="R244" i="37"/>
  <c r="X244" i="37"/>
  <c r="R245" i="37"/>
  <c r="R246" i="37"/>
  <c r="W246" i="37" s="1"/>
  <c r="AC246" i="37" s="1"/>
  <c r="R247" i="37"/>
  <c r="R248" i="37"/>
  <c r="W248" i="37" s="1"/>
  <c r="AC248" i="37" s="1"/>
  <c r="R249" i="37"/>
  <c r="R250" i="37"/>
  <c r="W250" i="37" s="1"/>
  <c r="AC250" i="37" s="1"/>
  <c r="R251" i="37"/>
  <c r="R252" i="37"/>
  <c r="R253" i="37"/>
  <c r="R254" i="37"/>
  <c r="R255" i="37"/>
  <c r="R256" i="37"/>
  <c r="R257" i="37"/>
  <c r="R258" i="37"/>
  <c r="R259" i="37"/>
  <c r="W259" i="37" s="1"/>
  <c r="AC259" i="37" s="1"/>
  <c r="R260" i="37"/>
  <c r="R261" i="37"/>
  <c r="W261" i="37" s="1"/>
  <c r="AC261" i="37" s="1"/>
  <c r="R262" i="37"/>
  <c r="R263" i="37"/>
  <c r="W263" i="37" s="1"/>
  <c r="AC263" i="37" s="1"/>
  <c r="X263" i="37"/>
  <c r="R264" i="37"/>
  <c r="W264" i="37" s="1"/>
  <c r="AC264" i="37" s="1"/>
  <c r="R265" i="37"/>
  <c r="W265" i="37" s="1"/>
  <c r="AC265" i="37" s="1"/>
  <c r="R266" i="37"/>
  <c r="W266" i="37" s="1"/>
  <c r="AC266" i="37" s="1"/>
  <c r="R267" i="37"/>
  <c r="W267" i="37" s="1"/>
  <c r="AC267" i="37" s="1"/>
  <c r="R268" i="37"/>
  <c r="W268" i="37" s="1"/>
  <c r="AC268" i="37" s="1"/>
  <c r="X268" i="37"/>
  <c r="R269" i="37"/>
  <c r="W269" i="37" s="1"/>
  <c r="AC269" i="37" s="1"/>
  <c r="R270" i="37"/>
  <c r="R271" i="37"/>
  <c r="R272" i="37"/>
  <c r="W272" i="37" s="1"/>
  <c r="AC272" i="37" s="1"/>
  <c r="X272" i="37"/>
  <c r="R273" i="37"/>
  <c r="W273" i="37" s="1"/>
  <c r="AC273" i="37" s="1"/>
  <c r="R274" i="37"/>
  <c r="W274" i="37" s="1"/>
  <c r="AC274" i="37" s="1"/>
  <c r="R275" i="37"/>
  <c r="R276" i="37"/>
  <c r="R277" i="37"/>
  <c r="R278" i="37"/>
  <c r="W278" i="37" s="1"/>
  <c r="AC278" i="37" s="1"/>
  <c r="R279" i="37"/>
  <c r="X279" i="37"/>
  <c r="R280" i="37"/>
  <c r="W280" i="37" s="1"/>
  <c r="AC280" i="37" s="1"/>
  <c r="R281" i="37"/>
  <c r="W281" i="37" s="1"/>
  <c r="AC281" i="37" s="1"/>
  <c r="R282" i="37"/>
  <c r="W282" i="37" s="1"/>
  <c r="AC282" i="37" s="1"/>
  <c r="R283" i="37"/>
  <c r="W283" i="37" s="1"/>
  <c r="AC283" i="37" s="1"/>
  <c r="R284" i="37"/>
  <c r="W284" i="37" s="1"/>
  <c r="AC284" i="37" s="1"/>
  <c r="R285" i="37"/>
  <c r="R286" i="37"/>
  <c r="W286" i="37" s="1"/>
  <c r="AC286" i="37" s="1"/>
  <c r="R287" i="37"/>
  <c r="R288" i="37"/>
  <c r="R289" i="37"/>
  <c r="R290" i="37"/>
  <c r="W290" i="37" s="1"/>
  <c r="AC290" i="37" s="1"/>
  <c r="R291" i="37"/>
  <c r="W291" i="37" s="1"/>
  <c r="AC291" i="37" s="1"/>
  <c r="R292" i="37"/>
  <c r="R293" i="37"/>
  <c r="W293" i="37" s="1"/>
  <c r="AC293" i="37" s="1"/>
  <c r="R294" i="37"/>
  <c r="W294" i="37" s="1"/>
  <c r="AC294" i="37" s="1"/>
  <c r="R295" i="37"/>
  <c r="W295" i="37" s="1"/>
  <c r="AC295" i="37" s="1"/>
  <c r="R296" i="37"/>
  <c r="W296" i="37" s="1"/>
  <c r="AC296" i="37" s="1"/>
  <c r="X296" i="37"/>
  <c r="R297" i="37"/>
  <c r="W297" i="37" s="1"/>
  <c r="AC297" i="37" s="1"/>
  <c r="R298" i="37"/>
  <c r="W298" i="37" s="1"/>
  <c r="AC298" i="37" s="1"/>
  <c r="R299" i="37"/>
  <c r="W299" i="37" s="1"/>
  <c r="AC299" i="37" s="1"/>
  <c r="R300" i="37"/>
  <c r="W300" i="37" s="1"/>
  <c r="AC300" i="37" s="1"/>
  <c r="R301" i="37"/>
  <c r="W301" i="37" s="1"/>
  <c r="AC301" i="37" s="1"/>
  <c r="R302" i="37"/>
  <c r="W302" i="37" s="1"/>
  <c r="AC302" i="37" s="1"/>
  <c r="R303" i="37"/>
  <c r="W303" i="37" s="1"/>
  <c r="AC303" i="37" s="1"/>
  <c r="R304" i="37"/>
  <c r="W304" i="37" s="1"/>
  <c r="AC304" i="37" s="1"/>
  <c r="R305" i="37"/>
  <c r="W305" i="37" s="1"/>
  <c r="AC305" i="37" s="1"/>
  <c r="R306" i="37"/>
  <c r="R307" i="37"/>
  <c r="R308" i="37"/>
  <c r="R309" i="37"/>
  <c r="R310" i="37"/>
  <c r="R311" i="37"/>
  <c r="R312" i="37"/>
  <c r="R313" i="37"/>
  <c r="W313" i="37" s="1"/>
  <c r="AC313" i="37" s="1"/>
  <c r="R314" i="37"/>
  <c r="X314" i="37"/>
  <c r="R315" i="37"/>
  <c r="X315" i="37"/>
  <c r="R316" i="37"/>
  <c r="R317" i="37"/>
  <c r="W317" i="37" s="1"/>
  <c r="AC317" i="37" s="1"/>
  <c r="R318" i="37"/>
  <c r="W318" i="37" s="1"/>
  <c r="AC318" i="37" s="1"/>
  <c r="X318" i="37"/>
  <c r="R319" i="37"/>
  <c r="W319" i="37" s="1"/>
  <c r="AC319" i="37" s="1"/>
  <c r="R320" i="37"/>
  <c r="X320" i="37"/>
  <c r="R321" i="37"/>
  <c r="X321" i="37"/>
  <c r="R322" i="37"/>
  <c r="W322" i="37" s="1"/>
  <c r="AC322" i="37" s="1"/>
  <c r="R323" i="37"/>
  <c r="W323" i="37" s="1"/>
  <c r="AC323" i="37" s="1"/>
  <c r="R324" i="37"/>
  <c r="X324" i="37"/>
  <c r="R325" i="37"/>
  <c r="W325" i="37" s="1"/>
  <c r="AC325" i="37" s="1"/>
  <c r="R326" i="37"/>
  <c r="W326" i="37" s="1"/>
  <c r="AC326" i="37" s="1"/>
  <c r="R327" i="37"/>
  <c r="W327" i="37" s="1"/>
  <c r="AC327" i="37" s="1"/>
  <c r="R328" i="37"/>
  <c r="W328" i="37" s="1"/>
  <c r="AC328" i="37" s="1"/>
  <c r="R329" i="37"/>
  <c r="W329" i="37" s="1"/>
  <c r="AC329" i="37" s="1"/>
  <c r="X329" i="37"/>
  <c r="R330" i="37"/>
  <c r="W330" i="37" s="1"/>
  <c r="AC330" i="37" s="1"/>
  <c r="X330" i="37"/>
  <c r="R331" i="37"/>
  <c r="W331" i="37" s="1"/>
  <c r="AC331" i="37" s="1"/>
  <c r="R332" i="37"/>
  <c r="W332" i="37" s="1"/>
  <c r="AC332" i="37" s="1"/>
  <c r="X332" i="37"/>
  <c r="R333" i="37"/>
  <c r="R334" i="37"/>
  <c r="W334" i="37" s="1"/>
  <c r="AC334" i="37" s="1"/>
  <c r="R335" i="37"/>
  <c r="W335" i="37" s="1"/>
  <c r="AC335" i="37" s="1"/>
  <c r="R336" i="37"/>
  <c r="W336" i="37" s="1"/>
  <c r="AC336" i="37" s="1"/>
  <c r="R337" i="37"/>
  <c r="W337" i="37" s="1"/>
  <c r="AC337" i="37" s="1"/>
  <c r="R338" i="37"/>
  <c r="W338" i="37" s="1"/>
  <c r="AC338" i="37" s="1"/>
  <c r="R339" i="37"/>
  <c r="W339" i="37" s="1"/>
  <c r="AC339" i="37" s="1"/>
  <c r="R340" i="37"/>
  <c r="W340" i="37" s="1"/>
  <c r="AC340" i="37" s="1"/>
  <c r="R341" i="37"/>
  <c r="R342" i="37"/>
  <c r="W342" i="37" s="1"/>
  <c r="AC342" i="37" s="1"/>
  <c r="R343" i="37"/>
  <c r="W343" i="37" s="1"/>
  <c r="AC343" i="37" s="1"/>
  <c r="X343" i="37"/>
  <c r="R344" i="37"/>
  <c r="R345" i="37"/>
  <c r="W345" i="37" s="1"/>
  <c r="AC345" i="37" s="1"/>
  <c r="R346" i="37"/>
  <c r="W346" i="37" s="1"/>
  <c r="AC346" i="37" s="1"/>
  <c r="R347" i="37"/>
  <c r="R348" i="37"/>
  <c r="R349" i="37"/>
  <c r="W349" i="37" s="1"/>
  <c r="AC349" i="37" s="1"/>
  <c r="R350" i="37"/>
  <c r="R351" i="37"/>
  <c r="R352" i="37"/>
  <c r="W352" i="37" s="1"/>
  <c r="AC352" i="37" s="1"/>
  <c r="R353" i="37"/>
  <c r="W353" i="37" s="1"/>
  <c r="AC353" i="37" s="1"/>
  <c r="X353" i="37"/>
  <c r="R354" i="37"/>
  <c r="X354" i="37"/>
  <c r="R355" i="37"/>
  <c r="R356" i="37"/>
  <c r="R357" i="37"/>
  <c r="W357" i="37" s="1"/>
  <c r="AC357" i="37" s="1"/>
  <c r="R358" i="37"/>
  <c r="W358" i="37" s="1"/>
  <c r="AC358" i="37" s="1"/>
  <c r="X358" i="37"/>
  <c r="R359" i="37"/>
  <c r="R360" i="37"/>
  <c r="W360" i="37" s="1"/>
  <c r="AC360" i="37" s="1"/>
  <c r="R361" i="37"/>
  <c r="W361" i="37" s="1"/>
  <c r="AC361" i="37" s="1"/>
  <c r="R362" i="37"/>
  <c r="X362" i="37"/>
  <c r="R363" i="37"/>
  <c r="X363" i="37"/>
  <c r="R364" i="37"/>
  <c r="X364" i="37"/>
  <c r="R365" i="37"/>
  <c r="W365" i="37" s="1"/>
  <c r="AC365" i="37" s="1"/>
  <c r="R366" i="37"/>
  <c r="W366" i="37" s="1"/>
  <c r="AC366" i="37" s="1"/>
  <c r="X366" i="37"/>
  <c r="R367" i="37"/>
  <c r="W367" i="37" s="1"/>
  <c r="AC367" i="37" s="1"/>
  <c r="X367" i="37"/>
  <c r="R368" i="37"/>
  <c r="R369" i="37"/>
  <c r="X369" i="37"/>
  <c r="R370" i="37"/>
  <c r="R371" i="37"/>
  <c r="W371" i="37" s="1"/>
  <c r="AC371" i="37" s="1"/>
  <c r="R372" i="37"/>
  <c r="R373" i="37"/>
  <c r="W373" i="37" s="1"/>
  <c r="AC373" i="37" s="1"/>
  <c r="R374" i="37"/>
  <c r="R375" i="37"/>
  <c r="W375" i="37" s="1"/>
  <c r="AC375" i="37" s="1"/>
  <c r="R376" i="37"/>
  <c r="W376" i="37" s="1"/>
  <c r="AC376" i="37" s="1"/>
  <c r="X376" i="37"/>
  <c r="R377" i="37"/>
  <c r="W377" i="37" s="1"/>
  <c r="AC377" i="37" s="1"/>
  <c r="R378" i="37"/>
  <c r="W378" i="37" s="1"/>
  <c r="AC378" i="37" s="1"/>
  <c r="X378" i="37"/>
  <c r="R379" i="37"/>
  <c r="W379" i="37" s="1"/>
  <c r="AC379" i="37" s="1"/>
  <c r="R380" i="37"/>
  <c r="W380" i="37" s="1"/>
  <c r="AC380" i="37" s="1"/>
  <c r="X380" i="37"/>
  <c r="R381" i="37"/>
  <c r="W381" i="37" s="1"/>
  <c r="AC381" i="37" s="1"/>
  <c r="R382" i="37"/>
  <c r="W382" i="37" s="1"/>
  <c r="AC382" i="37" s="1"/>
  <c r="X382" i="37"/>
  <c r="R383" i="37"/>
  <c r="W383" i="37" s="1"/>
  <c r="AC383" i="37" s="1"/>
  <c r="R384" i="37"/>
  <c r="R386" i="37"/>
  <c r="W386" i="37" s="1"/>
  <c r="AC386" i="37" s="1"/>
  <c r="R387" i="37"/>
  <c r="W387" i="37" s="1"/>
  <c r="AC387" i="37" s="1"/>
  <c r="R388" i="37"/>
  <c r="W388" i="37" s="1"/>
  <c r="AC388" i="37" s="1"/>
  <c r="R389" i="37"/>
  <c r="W389" i="37" s="1"/>
  <c r="AC389" i="37" s="1"/>
  <c r="R390" i="37"/>
  <c r="W390" i="37" s="1"/>
  <c r="AC390" i="37" s="1"/>
  <c r="R391" i="37"/>
  <c r="R392" i="37"/>
  <c r="W392" i="37" s="1"/>
  <c r="AC392" i="37" s="1"/>
  <c r="R393" i="37"/>
  <c r="W393" i="37" s="1"/>
  <c r="AC393" i="37" s="1"/>
  <c r="R394" i="37"/>
  <c r="W394" i="37" s="1"/>
  <c r="AC394" i="37" s="1"/>
  <c r="R395" i="37"/>
  <c r="W395" i="37" s="1"/>
  <c r="AC395" i="37" s="1"/>
  <c r="R396" i="37"/>
  <c r="W396" i="37" s="1"/>
  <c r="AC396" i="37" s="1"/>
  <c r="R397" i="37"/>
  <c r="R398" i="37"/>
  <c r="W398" i="37" s="1"/>
  <c r="AC398" i="37" s="1"/>
  <c r="R399" i="37"/>
  <c r="W399" i="37" s="1"/>
  <c r="AC399" i="37" s="1"/>
  <c r="R400" i="37"/>
  <c r="W400" i="37" s="1"/>
  <c r="AC400" i="37" s="1"/>
  <c r="R401" i="37"/>
  <c r="R402" i="37"/>
  <c r="W402" i="37" s="1"/>
  <c r="AC402" i="37" s="1"/>
  <c r="R403" i="37"/>
  <c r="W403" i="37" s="1"/>
  <c r="AC403" i="37" s="1"/>
  <c r="R404" i="37"/>
  <c r="R405" i="37"/>
  <c r="R406" i="37"/>
  <c r="R407" i="37"/>
  <c r="R408" i="37"/>
  <c r="R409" i="37"/>
  <c r="R410" i="37"/>
  <c r="W410" i="37" s="1"/>
  <c r="AC410" i="37" s="1"/>
  <c r="R411" i="37"/>
  <c r="W411" i="37" s="1"/>
  <c r="AC411" i="37" s="1"/>
  <c r="X411" i="37"/>
  <c r="R412" i="37"/>
  <c r="W412" i="37" s="1"/>
  <c r="AC412" i="37" s="1"/>
  <c r="R413" i="37"/>
  <c r="R414" i="37"/>
  <c r="W414" i="37" s="1"/>
  <c r="AC414" i="37" s="1"/>
  <c r="R415" i="37"/>
  <c r="W415" i="37" s="1"/>
  <c r="AC415" i="37" s="1"/>
  <c r="R416" i="37"/>
  <c r="W416" i="37" s="1"/>
  <c r="AC416" i="37" s="1"/>
  <c r="R417" i="37"/>
  <c r="W417" i="37" s="1"/>
  <c r="AC417" i="37" s="1"/>
  <c r="R418" i="37"/>
  <c r="W418" i="37" s="1"/>
  <c r="AC418" i="37" s="1"/>
  <c r="R419" i="37"/>
  <c r="W419" i="37" s="1"/>
  <c r="AC419" i="37" s="1"/>
  <c r="R420" i="37"/>
  <c r="W420" i="37" s="1"/>
  <c r="AC420" i="37" s="1"/>
  <c r="R421" i="37"/>
  <c r="R422" i="37"/>
  <c r="R423" i="37"/>
  <c r="W423" i="37" s="1"/>
  <c r="AC423" i="37" s="1"/>
  <c r="R424" i="37"/>
  <c r="W424" i="37" s="1"/>
  <c r="AC424" i="37" s="1"/>
  <c r="R425" i="37"/>
  <c r="W425" i="37" s="1"/>
  <c r="AC425" i="37" s="1"/>
  <c r="R426" i="37"/>
  <c r="W426" i="37" s="1"/>
  <c r="AC426" i="37" s="1"/>
  <c r="R427" i="37"/>
  <c r="W427" i="37" s="1"/>
  <c r="AC427" i="37" s="1"/>
  <c r="R428" i="37"/>
  <c r="W428" i="37" s="1"/>
  <c r="AC428" i="37" s="1"/>
  <c r="R429" i="37"/>
  <c r="R430" i="37"/>
  <c r="R431" i="37"/>
  <c r="R432" i="37"/>
  <c r="R433" i="37"/>
  <c r="X433" i="37"/>
  <c r="R434" i="37"/>
  <c r="R435" i="37"/>
  <c r="R436" i="37"/>
  <c r="W436" i="37" s="1"/>
  <c r="AC436" i="37" s="1"/>
  <c r="R437" i="37"/>
  <c r="W437" i="37" s="1"/>
  <c r="AC437" i="37" s="1"/>
  <c r="R438" i="37"/>
  <c r="R439" i="37"/>
  <c r="W439" i="37" s="1"/>
  <c r="AC439" i="37" s="1"/>
  <c r="R440" i="37"/>
  <c r="X440" i="37"/>
  <c r="R441" i="37"/>
  <c r="X441" i="37"/>
  <c r="R442" i="37"/>
  <c r="R443" i="37"/>
  <c r="W443" i="37" s="1"/>
  <c r="AC443" i="37" s="1"/>
  <c r="R444" i="37"/>
  <c r="W444" i="37" s="1"/>
  <c r="AC444" i="37" s="1"/>
  <c r="R445" i="37"/>
  <c r="R446" i="37"/>
  <c r="W446" i="37" s="1"/>
  <c r="AC446" i="37" s="1"/>
  <c r="R447" i="37"/>
  <c r="R448" i="37"/>
  <c r="R449" i="37"/>
  <c r="R450" i="37"/>
  <c r="R451" i="37"/>
  <c r="W451" i="37" s="1"/>
  <c r="AC451" i="37" s="1"/>
  <c r="R452" i="37"/>
  <c r="X452" i="37"/>
  <c r="R453" i="37"/>
  <c r="R454" i="37"/>
  <c r="W454" i="37" s="1"/>
  <c r="AC454" i="37" s="1"/>
  <c r="R455" i="37"/>
  <c r="R456" i="37"/>
  <c r="X456" i="37"/>
  <c r="R457" i="37"/>
  <c r="R458" i="37"/>
  <c r="X458" i="37"/>
  <c r="R459" i="37"/>
  <c r="R460" i="37"/>
  <c r="X460" i="37"/>
  <c r="R461" i="37"/>
  <c r="R462" i="37"/>
  <c r="X462" i="37"/>
  <c r="R463" i="37"/>
  <c r="R464" i="37"/>
  <c r="R465" i="37"/>
  <c r="W465" i="37" s="1"/>
  <c r="AC465" i="37" s="1"/>
  <c r="R466" i="37"/>
  <c r="R467" i="37"/>
  <c r="R468" i="37"/>
  <c r="W468" i="37" s="1"/>
  <c r="AC468" i="37" s="1"/>
  <c r="R469" i="37"/>
  <c r="R470" i="37"/>
  <c r="X470" i="37"/>
  <c r="R471" i="37"/>
  <c r="W471" i="37" s="1"/>
  <c r="AC471" i="37" s="1"/>
  <c r="R472" i="37"/>
  <c r="W472" i="37" s="1"/>
  <c r="AC472" i="37" s="1"/>
  <c r="R473" i="37"/>
  <c r="W473" i="37" s="1"/>
  <c r="AC473" i="37" s="1"/>
  <c r="R474" i="37"/>
  <c r="R475" i="37"/>
  <c r="W475" i="37" s="1"/>
  <c r="AC475" i="37" s="1"/>
  <c r="R476" i="37"/>
  <c r="R477" i="37"/>
  <c r="W477" i="37" s="1"/>
  <c r="AC477" i="37" s="1"/>
  <c r="R478" i="37"/>
  <c r="W478" i="37" s="1"/>
  <c r="AC478" i="37" s="1"/>
  <c r="X478" i="37"/>
  <c r="R479" i="37"/>
  <c r="W479" i="37" s="1"/>
  <c r="AC479" i="37" s="1"/>
  <c r="R480" i="37"/>
  <c r="R481" i="37"/>
  <c r="R482" i="37"/>
  <c r="R483" i="37"/>
  <c r="W483" i="37" s="1"/>
  <c r="AC483" i="37" s="1"/>
  <c r="R484" i="37"/>
  <c r="W484" i="37" s="1"/>
  <c r="AC484" i="37" s="1"/>
  <c r="R485" i="37"/>
  <c r="R486" i="37"/>
  <c r="R487" i="37"/>
  <c r="R488" i="37"/>
  <c r="W488" i="37" s="1"/>
  <c r="AC488" i="37" s="1"/>
  <c r="R489" i="37"/>
  <c r="R490" i="37"/>
  <c r="R491" i="37"/>
  <c r="W491" i="37" s="1"/>
  <c r="AC491" i="37" s="1"/>
  <c r="R492" i="37"/>
  <c r="R493" i="37"/>
  <c r="R494" i="37"/>
  <c r="W494" i="37" s="1"/>
  <c r="AC494" i="37" s="1"/>
  <c r="R495" i="37"/>
  <c r="W495" i="37" s="1"/>
  <c r="AC495" i="37" s="1"/>
  <c r="R496" i="37"/>
  <c r="W496" i="37" s="1"/>
  <c r="AC496" i="37" s="1"/>
  <c r="R497" i="37"/>
  <c r="W497" i="37" s="1"/>
  <c r="AC497" i="37" s="1"/>
  <c r="R498" i="37"/>
  <c r="R499" i="37"/>
  <c r="W499" i="37" s="1"/>
  <c r="AC499" i="37" s="1"/>
  <c r="R500" i="37"/>
  <c r="W500" i="37" s="1"/>
  <c r="AC500" i="37" s="1"/>
  <c r="R501" i="37"/>
  <c r="W501" i="37" s="1"/>
  <c r="AC501" i="37" s="1"/>
  <c r="R502" i="37"/>
  <c r="W502" i="37" s="1"/>
  <c r="AC502" i="37" s="1"/>
  <c r="R503" i="37"/>
  <c r="W503" i="37" s="1"/>
  <c r="AC503" i="37" s="1"/>
  <c r="R504" i="37"/>
  <c r="W504" i="37" s="1"/>
  <c r="AC504" i="37" s="1"/>
  <c r="R505" i="37"/>
  <c r="W505" i="37" s="1"/>
  <c r="AC505" i="37" s="1"/>
  <c r="R506" i="37"/>
  <c r="W506" i="37" s="1"/>
  <c r="AC506" i="37" s="1"/>
  <c r="R507" i="37"/>
  <c r="W507" i="37" s="1"/>
  <c r="AC507" i="37" s="1"/>
  <c r="R508" i="37"/>
  <c r="W508" i="37" s="1"/>
  <c r="AC508" i="37" s="1"/>
  <c r="R509" i="37"/>
  <c r="W509" i="37" s="1"/>
  <c r="AC509" i="37" s="1"/>
  <c r="R510" i="37"/>
  <c r="R511" i="37"/>
  <c r="R512" i="37"/>
  <c r="W512" i="37" s="1"/>
  <c r="AC512" i="37" s="1"/>
  <c r="R513" i="37"/>
  <c r="X513" i="37"/>
  <c r="R514" i="37"/>
  <c r="R515" i="37"/>
  <c r="R516" i="37"/>
  <c r="R517" i="37"/>
  <c r="R518" i="37"/>
  <c r="R519" i="37"/>
  <c r="R520" i="37"/>
  <c r="W520" i="37" s="1"/>
  <c r="AC520" i="37" s="1"/>
  <c r="R521" i="37"/>
  <c r="W521" i="37" s="1"/>
  <c r="AC521" i="37" s="1"/>
  <c r="X521" i="37"/>
  <c r="R522" i="37"/>
  <c r="X522" i="37"/>
  <c r="R523" i="37"/>
  <c r="R524" i="37"/>
  <c r="R525" i="37"/>
  <c r="X525" i="37"/>
  <c r="R526" i="37"/>
  <c r="W526" i="37" s="1"/>
  <c r="AC526" i="37" s="1"/>
  <c r="R527" i="37"/>
  <c r="X527" i="37"/>
  <c r="R528" i="37"/>
  <c r="R529" i="37"/>
  <c r="W529" i="37" s="1"/>
  <c r="AC529" i="37" s="1"/>
  <c r="R530" i="37"/>
  <c r="X530" i="37"/>
  <c r="R531" i="37"/>
  <c r="R532" i="37"/>
  <c r="W532" i="37" s="1"/>
  <c r="AC532" i="37" s="1"/>
  <c r="R533" i="37"/>
  <c r="R534" i="37"/>
  <c r="R535" i="37"/>
  <c r="R536" i="37"/>
  <c r="W536" i="37" s="1"/>
  <c r="AC536" i="37" s="1"/>
  <c r="R537" i="37"/>
  <c r="R538" i="37"/>
  <c r="R539" i="37"/>
  <c r="W539" i="37" s="1"/>
  <c r="AC539" i="37" s="1"/>
  <c r="R540" i="37"/>
  <c r="W540" i="37" s="1"/>
  <c r="AC540" i="37" s="1"/>
  <c r="R541" i="37"/>
  <c r="W541" i="37" s="1"/>
  <c r="AC541" i="37" s="1"/>
  <c r="R542" i="37"/>
  <c r="W542" i="37" s="1"/>
  <c r="AC542" i="37" s="1"/>
  <c r="R543" i="37"/>
  <c r="W543" i="37" s="1"/>
  <c r="AC543" i="37" s="1"/>
  <c r="R544" i="37"/>
  <c r="W544" i="37" s="1"/>
  <c r="AC544" i="37" s="1"/>
  <c r="R545" i="37"/>
  <c r="W545" i="37" s="1"/>
  <c r="AC545" i="37" s="1"/>
  <c r="R546" i="37"/>
  <c r="W546" i="37" s="1"/>
  <c r="AC546" i="37" s="1"/>
  <c r="R547" i="37"/>
  <c r="S547" i="37" s="1"/>
  <c r="R548" i="37"/>
  <c r="W548" i="37" s="1"/>
  <c r="AC548" i="37" s="1"/>
  <c r="R549" i="37"/>
  <c r="R550" i="37"/>
  <c r="W550" i="37" s="1"/>
  <c r="AC550" i="37" s="1"/>
  <c r="R551" i="37"/>
  <c r="W551" i="37" s="1"/>
  <c r="AC551" i="37" s="1"/>
  <c r="R552" i="37"/>
  <c r="R553" i="37"/>
  <c r="W553" i="37" s="1"/>
  <c r="AC553" i="37" s="1"/>
  <c r="R554" i="37"/>
  <c r="W554" i="37" s="1"/>
  <c r="AC554" i="37" s="1"/>
  <c r="W555" i="37"/>
  <c r="AC555" i="37" s="1"/>
  <c r="N548" i="37"/>
  <c r="S548" i="37" s="1"/>
  <c r="N544" i="37"/>
  <c r="N542" i="37"/>
  <c r="N539" i="37"/>
  <c r="AD509" i="37" l="1"/>
  <c r="AD507" i="37"/>
  <c r="AD505" i="37"/>
  <c r="AD503" i="37"/>
  <c r="AD501" i="37"/>
  <c r="AD499" i="37"/>
  <c r="AD497" i="37"/>
  <c r="AD495" i="37"/>
  <c r="AD491" i="37"/>
  <c r="AD483" i="37"/>
  <c r="AD479" i="37"/>
  <c r="AD478" i="37"/>
  <c r="AD477" i="37" s="1"/>
  <c r="AD472" i="37"/>
  <c r="AD465" i="37"/>
  <c r="AD446" i="37"/>
  <c r="AD444" i="37"/>
  <c r="X444" i="37" s="1"/>
  <c r="AD436" i="37"/>
  <c r="AD427" i="37"/>
  <c r="AD425" i="37"/>
  <c r="AD423" i="37"/>
  <c r="AD419" i="37"/>
  <c r="AD415" i="37"/>
  <c r="AD402" i="37"/>
  <c r="AD400" i="37"/>
  <c r="AD398" i="37"/>
  <c r="AD396" i="37"/>
  <c r="AD394" i="37"/>
  <c r="AD392" i="37"/>
  <c r="AD304" i="37"/>
  <c r="AD302" i="37"/>
  <c r="AD300" i="37"/>
  <c r="AD298" i="37"/>
  <c r="AD293" i="37"/>
  <c r="AD291" i="37"/>
  <c r="AD283" i="37"/>
  <c r="AD281" i="37"/>
  <c r="AD274" i="37"/>
  <c r="AD269" i="37"/>
  <c r="AD266" i="37"/>
  <c r="AD264" i="37"/>
  <c r="AD261" i="37"/>
  <c r="AD259" i="37"/>
  <c r="AD214" i="37"/>
  <c r="AD212" i="37"/>
  <c r="AD210" i="37"/>
  <c r="AD208" i="37"/>
  <c r="AD204" i="37"/>
  <c r="AD200" i="37"/>
  <c r="AD189" i="37"/>
  <c r="AD187" i="37"/>
  <c r="AD550" i="37"/>
  <c r="AD548" i="37"/>
  <c r="AD546" i="37"/>
  <c r="AD544" i="37"/>
  <c r="X544" i="37" s="1"/>
  <c r="AD542" i="37"/>
  <c r="AD540" i="37"/>
  <c r="AD389" i="37"/>
  <c r="AD387" i="37"/>
  <c r="AD360" i="37"/>
  <c r="AD349" i="37"/>
  <c r="AD345" i="37"/>
  <c r="AD340" i="37"/>
  <c r="AD338" i="37"/>
  <c r="AD336" i="37"/>
  <c r="AD334" i="37"/>
  <c r="AD327" i="37"/>
  <c r="X327" i="37" s="1"/>
  <c r="AD325" i="37"/>
  <c r="AD322" i="37"/>
  <c r="AD131" i="37"/>
  <c r="AD77" i="37"/>
  <c r="AD61" i="37"/>
  <c r="AB131" i="37"/>
  <c r="AD417" i="37"/>
  <c r="AD45" i="37"/>
  <c r="AD554" i="37"/>
  <c r="AD555" i="37"/>
  <c r="AD367" i="37"/>
  <c r="AD366" i="37" s="1"/>
  <c r="AD365" i="37" s="1"/>
  <c r="AD358" i="37"/>
  <c r="AD357" i="37" s="1"/>
  <c r="AD343" i="37"/>
  <c r="AD342" i="37" s="1"/>
  <c r="AD318" i="37"/>
  <c r="AD317" i="37" s="1"/>
  <c r="AD536" i="37"/>
  <c r="AD532" i="37"/>
  <c r="AD508" i="37"/>
  <c r="AD506" i="37"/>
  <c r="AD504" i="37"/>
  <c r="AD502" i="37"/>
  <c r="AD500" i="37"/>
  <c r="AD496" i="37"/>
  <c r="AD494" i="37"/>
  <c r="AD488" i="37"/>
  <c r="AD484" i="37"/>
  <c r="AD475" i="37"/>
  <c r="AD473" i="37"/>
  <c r="AD471" i="37"/>
  <c r="AD468" i="37"/>
  <c r="AD454" i="37"/>
  <c r="AD443" i="37"/>
  <c r="AD437" i="37"/>
  <c r="AD428" i="37"/>
  <c r="AD426" i="37"/>
  <c r="AD424" i="37"/>
  <c r="AD420" i="37"/>
  <c r="AD418" i="37"/>
  <c r="AD416" i="37"/>
  <c r="AD414" i="37"/>
  <c r="AD412" i="37"/>
  <c r="AD411" i="37"/>
  <c r="AD410" i="37" s="1"/>
  <c r="AD403" i="37"/>
  <c r="AD399" i="37"/>
  <c r="AD395" i="37"/>
  <c r="AD393" i="37"/>
  <c r="AD305" i="37"/>
  <c r="AD303" i="37"/>
  <c r="AD301" i="37"/>
  <c r="AD299" i="37"/>
  <c r="AD297" i="37"/>
  <c r="AD294" i="37"/>
  <c r="AD290" i="37"/>
  <c r="AD286" i="37"/>
  <c r="AD284" i="37"/>
  <c r="AD282" i="37"/>
  <c r="AD280" i="37"/>
  <c r="AD273" i="37"/>
  <c r="AD272" i="37"/>
  <c r="AD265" i="37"/>
  <c r="AD250" i="37"/>
  <c r="AD248" i="37"/>
  <c r="AD246" i="37"/>
  <c r="AD213" i="37"/>
  <c r="AD203" i="37"/>
  <c r="AD201" i="37"/>
  <c r="AD197" i="37"/>
  <c r="AD553" i="37"/>
  <c r="AD551" i="37"/>
  <c r="AD545" i="37"/>
  <c r="AD543" i="37"/>
  <c r="AD541" i="37"/>
  <c r="AD539" i="37"/>
  <c r="X539" i="37" s="1"/>
  <c r="AD390" i="37"/>
  <c r="AD388" i="37"/>
  <c r="AD386" i="37"/>
  <c r="AA385" i="37"/>
  <c r="AB385" i="37" s="1"/>
  <c r="AD383" i="37"/>
  <c r="AD376" i="37"/>
  <c r="AD375" i="37" s="1"/>
  <c r="AD373" i="37"/>
  <c r="AD371" i="37"/>
  <c r="AD346" i="37"/>
  <c r="AD339" i="37"/>
  <c r="AD337" i="37"/>
  <c r="AD335" i="37"/>
  <c r="AD326" i="37"/>
  <c r="AD140" i="37"/>
  <c r="AD94" i="37"/>
  <c r="AD93" i="37" s="1"/>
  <c r="AD78" i="37"/>
  <c r="AD57" i="37"/>
  <c r="AD50" i="37"/>
  <c r="AD49" i="37" s="1"/>
  <c r="AD46" i="37"/>
  <c r="AB542" i="37"/>
  <c r="AB327" i="37"/>
  <c r="AA142" i="37"/>
  <c r="AA80" i="37"/>
  <c r="AA81" i="37" s="1"/>
  <c r="X548" i="37"/>
  <c r="X542" i="37"/>
  <c r="AB544" i="37"/>
  <c r="AA369" i="37"/>
  <c r="AA102" i="37"/>
  <c r="AA103" i="37" s="1"/>
  <c r="AA48" i="37"/>
  <c r="Z108" i="37"/>
  <c r="Z109" i="37"/>
  <c r="S324" i="37"/>
  <c r="W324" i="37"/>
  <c r="AC324" i="37" s="1"/>
  <c r="AA382" i="37"/>
  <c r="AD382" i="37" s="1"/>
  <c r="AD381" i="37" s="1"/>
  <c r="AA63" i="37"/>
  <c r="AA64" i="37" s="1"/>
  <c r="AA380" i="37"/>
  <c r="AD380" i="37" s="1"/>
  <c r="AD379" i="37" s="1"/>
  <c r="AA135" i="37"/>
  <c r="AA111" i="37"/>
  <c r="AA52" i="37"/>
  <c r="Z113" i="37"/>
  <c r="Z114" i="37"/>
  <c r="AA378" i="37"/>
  <c r="AD378" i="37" s="1"/>
  <c r="AD377" i="37" s="1"/>
  <c r="AA268" i="37"/>
  <c r="AA263" i="37"/>
  <c r="AD263" i="37" s="1"/>
  <c r="AA470" i="37"/>
  <c r="AA329" i="37"/>
  <c r="AA324" i="37"/>
  <c r="AD324" i="37" s="1"/>
  <c r="AD323" i="37" s="1"/>
  <c r="S544" i="37"/>
  <c r="S542" i="37"/>
  <c r="S539" i="37"/>
  <c r="AA362" i="37"/>
  <c r="AA363" i="37" s="1"/>
  <c r="AA364" i="37" s="1"/>
  <c r="AA441" i="37"/>
  <c r="AA354" i="37"/>
  <c r="AA296" i="37"/>
  <c r="AA320" i="37"/>
  <c r="AA315" i="37"/>
  <c r="AA332" i="37"/>
  <c r="AD332" i="37" s="1"/>
  <c r="AD331" i="37" s="1"/>
  <c r="AA234" i="37"/>
  <c r="AA226" i="37"/>
  <c r="AA216" i="37"/>
  <c r="AA129" i="37"/>
  <c r="AA116" i="37"/>
  <c r="AA73" i="37"/>
  <c r="AA99" i="37"/>
  <c r="AA107" i="37"/>
  <c r="AA60" i="37"/>
  <c r="AD296" i="37" l="1"/>
  <c r="AD295" i="37" s="1"/>
  <c r="AD268" i="37"/>
  <c r="AD267" i="37" s="1"/>
  <c r="AA112" i="37"/>
  <c r="AA113" i="37" s="1"/>
  <c r="AA114" i="37" s="1"/>
  <c r="AD114" i="37" s="1"/>
  <c r="AD113" i="37" s="1"/>
  <c r="AD112" i="37" s="1"/>
  <c r="AD111" i="37" s="1"/>
  <c r="AD110" i="37" s="1"/>
  <c r="AA330" i="37"/>
  <c r="AD330" i="37" s="1"/>
  <c r="AD329" i="37" s="1"/>
  <c r="AD328" i="37" s="1"/>
  <c r="AA104" i="37"/>
  <c r="AA108" i="37"/>
  <c r="AA100" i="37"/>
  <c r="AA321" i="37"/>
  <c r="AD99" i="37" l="1"/>
  <c r="AD98" i="37" s="1"/>
  <c r="AD97" i="37" s="1"/>
  <c r="AD96" i="37" s="1"/>
  <c r="AD100" i="37"/>
  <c r="X100" i="37" s="1"/>
  <c r="AA109" i="37"/>
  <c r="AD109" i="37" s="1"/>
  <c r="AD108" i="37" s="1"/>
  <c r="AD107" i="37" s="1"/>
  <c r="AD106" i="37" s="1"/>
  <c r="AD105" i="37" s="1"/>
  <c r="N444" i="37" l="1"/>
  <c r="S444" i="37" s="1"/>
  <c r="N327" i="37" l="1"/>
  <c r="S327" i="37" s="1"/>
  <c r="AB16" i="37" l="1"/>
  <c r="AB17" i="37"/>
  <c r="AB18" i="37"/>
  <c r="AB19" i="37"/>
  <c r="R15" i="37"/>
  <c r="Z15" i="37"/>
  <c r="AB15" i="37" l="1"/>
  <c r="N37" i="37"/>
  <c r="S37" i="37" s="1"/>
  <c r="N36" i="37"/>
  <c r="S36" i="37" s="1"/>
  <c r="N35" i="37"/>
  <c r="N34" i="37"/>
  <c r="S34" i="37" s="1"/>
  <c r="N33" i="37"/>
  <c r="S33" i="37" s="1"/>
  <c r="N32" i="37"/>
  <c r="S32" i="37" s="1"/>
  <c r="N31" i="37"/>
  <c r="S31" i="37" s="1"/>
  <c r="N30" i="37"/>
  <c r="S30" i="37" s="1"/>
  <c r="N29" i="37"/>
  <c r="S29" i="37" s="1"/>
  <c r="N28" i="37"/>
  <c r="N27" i="37"/>
  <c r="S27" i="37" s="1"/>
  <c r="N26" i="37"/>
  <c r="S26" i="37" s="1"/>
  <c r="N25" i="37"/>
  <c r="S25" i="37" s="1"/>
  <c r="N24" i="37"/>
  <c r="S24" i="37" s="1"/>
  <c r="N23" i="37"/>
  <c r="S23" i="37" s="1"/>
  <c r="N22" i="37"/>
  <c r="S22" i="37" s="1"/>
  <c r="N21" i="37"/>
  <c r="S21" i="37" s="1"/>
  <c r="N20" i="37"/>
  <c r="S20" i="37" s="1"/>
  <c r="N19" i="37"/>
  <c r="S19" i="37" s="1"/>
  <c r="N18" i="37"/>
  <c r="S18" i="37" s="1"/>
  <c r="N17" i="37"/>
  <c r="S17" i="37" s="1"/>
  <c r="N16" i="37"/>
  <c r="S16" i="37" s="1"/>
  <c r="N15" i="37"/>
  <c r="S15" i="37" l="1"/>
  <c r="AB588" i="37"/>
  <c r="S35" i="37"/>
  <c r="S28" i="37"/>
  <c r="AB20" i="37"/>
  <c r="N44" i="37"/>
  <c r="S44" i="37" s="1"/>
  <c r="N43" i="37"/>
  <c r="S43" i="37" s="1"/>
  <c r="N42" i="37"/>
  <c r="S42" i="37" s="1"/>
  <c r="N41" i="37"/>
  <c r="S41" i="37" s="1"/>
  <c r="N40" i="37"/>
  <c r="S40" i="37" s="1"/>
  <c r="N39" i="37"/>
  <c r="S39" i="37" s="1"/>
  <c r="N38" i="37"/>
  <c r="AB590" i="37" l="1"/>
  <c r="S38" i="37"/>
  <c r="AB597" i="37" s="1"/>
  <c r="AB595" i="37"/>
  <c r="AB21" i="37"/>
  <c r="AB22" i="37" l="1"/>
  <c r="AB23" i="37" l="1"/>
  <c r="AB46" i="37"/>
  <c r="AB47" i="37"/>
  <c r="AB49" i="37"/>
  <c r="AB52" i="37"/>
  <c r="AB56" i="37"/>
  <c r="AB57" i="37"/>
  <c r="AB58" i="37"/>
  <c r="AB61" i="37"/>
  <c r="AB62" i="37"/>
  <c r="AB68" i="37"/>
  <c r="AB74" i="37"/>
  <c r="AB77" i="37"/>
  <c r="AB78" i="37"/>
  <c r="AB83" i="37"/>
  <c r="AB85" i="37"/>
  <c r="AB87" i="37"/>
  <c r="AB89" i="37"/>
  <c r="AB90" i="37"/>
  <c r="AB91" i="37"/>
  <c r="AB95" i="37"/>
  <c r="AB101" i="37"/>
  <c r="AB115" i="37"/>
  <c r="AB120" i="37"/>
  <c r="AB121" i="37"/>
  <c r="AB122" i="37"/>
  <c r="AB126" i="37"/>
  <c r="AB127" i="37"/>
  <c r="AB130" i="37"/>
  <c r="AB137" i="37"/>
  <c r="AB138" i="37"/>
  <c r="AB140" i="37"/>
  <c r="AB145" i="37"/>
  <c r="AB146" i="37"/>
  <c r="AB147" i="37"/>
  <c r="AB148" i="37"/>
  <c r="AB149" i="37"/>
  <c r="AB150" i="37"/>
  <c r="AB153" i="37"/>
  <c r="AB154" i="37"/>
  <c r="AB155" i="37"/>
  <c r="AB156" i="37"/>
  <c r="AB157" i="37"/>
  <c r="AB158" i="37"/>
  <c r="AB159" i="37"/>
  <c r="AB160" i="37"/>
  <c r="AB161" i="37"/>
  <c r="AB162" i="37"/>
  <c r="AB163" i="37"/>
  <c r="AB164" i="37"/>
  <c r="AB165" i="37"/>
  <c r="AB166" i="37"/>
  <c r="AB167" i="37"/>
  <c r="AB168" i="37"/>
  <c r="AB169" i="37"/>
  <c r="AB170" i="37"/>
  <c r="AB171" i="37"/>
  <c r="AB172" i="37"/>
  <c r="AB173" i="37"/>
  <c r="AB174" i="37"/>
  <c r="AB175" i="37"/>
  <c r="AB176" i="37"/>
  <c r="AB177" i="37"/>
  <c r="AB178" i="37"/>
  <c r="AB179" i="37"/>
  <c r="AB180" i="37"/>
  <c r="AB181" i="37"/>
  <c r="AB182" i="37"/>
  <c r="AB183" i="37"/>
  <c r="AB184" i="37"/>
  <c r="AB185" i="37"/>
  <c r="AB186" i="37"/>
  <c r="AB187" i="37"/>
  <c r="AB188" i="37"/>
  <c r="AB189" i="37"/>
  <c r="AB190" i="37"/>
  <c r="AB191" i="37"/>
  <c r="AB193" i="37"/>
  <c r="AB194" i="37"/>
  <c r="AB195" i="37"/>
  <c r="AB196" i="37"/>
  <c r="AB197" i="37"/>
  <c r="AB198" i="37"/>
  <c r="AB199" i="37"/>
  <c r="AB200" i="37"/>
  <c r="AB201" i="37"/>
  <c r="AB202" i="37"/>
  <c r="AB203" i="37"/>
  <c r="AB204" i="37"/>
  <c r="AB205" i="37"/>
  <c r="AB206" i="37"/>
  <c r="AB207" i="37"/>
  <c r="AB208" i="37"/>
  <c r="AB209" i="37"/>
  <c r="AB210" i="37"/>
  <c r="AB211" i="37"/>
  <c r="AB212" i="37"/>
  <c r="AB213" i="37"/>
  <c r="AB214" i="37"/>
  <c r="AB215" i="37"/>
  <c r="AB217" i="37"/>
  <c r="AB219" i="37"/>
  <c r="AB221" i="37"/>
  <c r="AB223" i="37"/>
  <c r="AB225" i="37"/>
  <c r="AB229" i="37"/>
  <c r="AB231" i="37"/>
  <c r="AB237" i="37"/>
  <c r="AB241" i="37"/>
  <c r="AB245" i="37"/>
  <c r="AB246" i="37"/>
  <c r="AB247" i="37"/>
  <c r="AB248" i="37"/>
  <c r="AB249" i="37"/>
  <c r="AB250" i="37"/>
  <c r="AB251" i="37"/>
  <c r="AB252" i="37"/>
  <c r="AB253" i="37"/>
  <c r="AB254" i="37"/>
  <c r="AB255" i="37"/>
  <c r="AB256" i="37"/>
  <c r="AB257" i="37"/>
  <c r="AB258" i="37"/>
  <c r="AB259" i="37"/>
  <c r="AB260" i="37"/>
  <c r="AB261" i="37"/>
  <c r="AB262" i="37"/>
  <c r="AB264" i="37"/>
  <c r="AB265" i="37"/>
  <c r="AB266" i="37"/>
  <c r="AB269" i="37"/>
  <c r="AB270" i="37"/>
  <c r="AB273" i="37"/>
  <c r="AB274" i="37"/>
  <c r="AB275" i="37"/>
  <c r="AB276" i="37"/>
  <c r="AB277" i="37"/>
  <c r="AB280" i="37"/>
  <c r="AB281" i="37"/>
  <c r="AB282" i="37"/>
  <c r="AB283" i="37"/>
  <c r="AB284" i="37"/>
  <c r="AB285" i="37"/>
  <c r="AB286" i="37"/>
  <c r="AB287" i="37"/>
  <c r="AB288" i="37"/>
  <c r="AB289" i="37"/>
  <c r="AB290" i="37"/>
  <c r="AB291" i="37"/>
  <c r="AB292" i="37"/>
  <c r="AB293" i="37"/>
  <c r="AB294" i="37"/>
  <c r="AB295" i="37"/>
  <c r="AB297" i="37"/>
  <c r="AB298" i="37"/>
  <c r="AB299" i="37"/>
  <c r="AB300" i="37"/>
  <c r="AB301" i="37"/>
  <c r="AB302" i="37"/>
  <c r="AB303" i="37"/>
  <c r="AB304" i="37"/>
  <c r="AB305" i="37"/>
  <c r="AB306" i="37"/>
  <c r="AB307" i="37"/>
  <c r="AB308" i="37"/>
  <c r="AB309" i="37"/>
  <c r="AB310" i="37"/>
  <c r="AB311" i="37"/>
  <c r="AB312" i="37"/>
  <c r="AB316" i="37"/>
  <c r="AB319" i="37"/>
  <c r="AB322" i="37"/>
  <c r="AB323" i="37"/>
  <c r="AB325" i="37"/>
  <c r="AB326" i="37"/>
  <c r="AB331" i="37"/>
  <c r="AB333" i="37"/>
  <c r="AB334" i="37"/>
  <c r="AB335" i="37"/>
  <c r="AB336" i="37"/>
  <c r="AB337" i="37"/>
  <c r="AB338" i="37"/>
  <c r="AB339" i="37"/>
  <c r="AB340" i="37"/>
  <c r="AB341" i="37"/>
  <c r="AB344" i="37"/>
  <c r="AB345" i="37"/>
  <c r="AB346" i="37"/>
  <c r="AB347" i="37"/>
  <c r="AB348" i="37"/>
  <c r="AB349" i="37"/>
  <c r="AB350" i="37"/>
  <c r="AB351" i="37"/>
  <c r="AB355" i="37"/>
  <c r="AB356" i="37"/>
  <c r="AB357" i="37"/>
  <c r="AB359" i="37"/>
  <c r="AB360" i="37"/>
  <c r="AB365" i="37"/>
  <c r="AB370" i="37"/>
  <c r="AB371" i="37"/>
  <c r="AB372" i="37"/>
  <c r="AB373" i="37"/>
  <c r="AB374" i="37"/>
  <c r="AB375" i="37"/>
  <c r="AB377" i="37"/>
  <c r="AB379" i="37"/>
  <c r="AB381" i="37"/>
  <c r="AB383" i="37"/>
  <c r="AB384" i="37"/>
  <c r="AB386" i="37"/>
  <c r="AB387" i="37"/>
  <c r="AB388" i="37"/>
  <c r="AB389" i="37"/>
  <c r="AB390" i="37"/>
  <c r="AB391" i="37"/>
  <c r="AB392" i="37"/>
  <c r="AB393" i="37"/>
  <c r="AB394" i="37"/>
  <c r="AB395" i="37"/>
  <c r="AB396" i="37"/>
  <c r="AB397" i="37"/>
  <c r="AB398" i="37"/>
  <c r="AB399" i="37"/>
  <c r="AB400" i="37"/>
  <c r="AB401" i="37"/>
  <c r="AB402" i="37"/>
  <c r="AB403" i="37"/>
  <c r="AB404" i="37"/>
  <c r="AB405" i="37"/>
  <c r="AB406" i="37"/>
  <c r="AB407" i="37"/>
  <c r="AB408" i="37"/>
  <c r="AB409" i="37"/>
  <c r="AB410" i="37"/>
  <c r="AB412" i="37"/>
  <c r="AB413" i="37"/>
  <c r="AB414" i="37"/>
  <c r="AB415" i="37"/>
  <c r="AB416" i="37"/>
  <c r="AB417" i="37"/>
  <c r="AB418" i="37"/>
  <c r="AB419" i="37"/>
  <c r="AB420" i="37"/>
  <c r="AB421" i="37"/>
  <c r="AB422" i="37"/>
  <c r="AB423" i="37"/>
  <c r="AB424" i="37"/>
  <c r="AB425" i="37"/>
  <c r="AB426" i="37"/>
  <c r="AB427" i="37"/>
  <c r="AB428" i="37"/>
  <c r="AB429" i="37"/>
  <c r="AB430" i="37"/>
  <c r="AB431" i="37"/>
  <c r="AB432" i="37"/>
  <c r="AB434" i="37"/>
  <c r="AB435" i="37"/>
  <c r="AB436" i="37"/>
  <c r="AB437" i="37"/>
  <c r="AB438" i="37"/>
  <c r="AB439" i="37"/>
  <c r="AB442" i="37"/>
  <c r="AB443" i="37"/>
  <c r="AB445" i="37"/>
  <c r="AB446" i="37"/>
  <c r="AB447" i="37"/>
  <c r="AB448" i="37"/>
  <c r="AB449" i="37"/>
  <c r="AB450" i="37"/>
  <c r="AB451" i="37"/>
  <c r="AB453" i="37"/>
  <c r="AB454" i="37"/>
  <c r="AB455" i="37"/>
  <c r="AB457" i="37"/>
  <c r="AB460" i="37"/>
  <c r="AB463" i="37"/>
  <c r="AB464" i="37"/>
  <c r="AB465" i="37"/>
  <c r="AB466" i="37"/>
  <c r="AB467" i="37"/>
  <c r="AB468" i="37"/>
  <c r="AB470" i="37"/>
  <c r="AB471" i="37"/>
  <c r="AB472" i="37"/>
  <c r="AB473" i="37"/>
  <c r="AB474" i="37"/>
  <c r="AB475" i="37"/>
  <c r="AB476" i="37"/>
  <c r="AB477" i="37"/>
  <c r="AB479" i="37"/>
  <c r="AB480" i="37"/>
  <c r="AB481" i="37"/>
  <c r="AB482" i="37"/>
  <c r="AB483" i="37"/>
  <c r="AB484" i="37"/>
  <c r="AB485" i="37"/>
  <c r="AB486" i="37"/>
  <c r="AB487" i="37"/>
  <c r="AB488" i="37"/>
  <c r="AB489" i="37"/>
  <c r="AB490" i="37"/>
  <c r="AB491" i="37"/>
  <c r="AB492" i="37"/>
  <c r="AB493" i="37"/>
  <c r="AB494" i="37"/>
  <c r="AB495" i="37"/>
  <c r="AB496" i="37"/>
  <c r="AB497" i="37"/>
  <c r="AB498" i="37"/>
  <c r="AB499" i="37"/>
  <c r="AB500" i="37"/>
  <c r="AB501" i="37"/>
  <c r="AB502" i="37"/>
  <c r="AB503" i="37"/>
  <c r="AB504" i="37"/>
  <c r="AB505" i="37"/>
  <c r="AB506" i="37"/>
  <c r="AB507" i="37"/>
  <c r="AB508" i="37"/>
  <c r="AB509" i="37"/>
  <c r="AB510" i="37"/>
  <c r="AB511" i="37"/>
  <c r="AB513" i="37"/>
  <c r="AB514" i="37"/>
  <c r="AB515" i="37"/>
  <c r="AB516" i="37"/>
  <c r="AB517" i="37"/>
  <c r="AB518" i="37"/>
  <c r="AB519" i="37"/>
  <c r="AB522" i="37"/>
  <c r="AB523" i="37"/>
  <c r="AB524" i="37"/>
  <c r="AB527" i="37"/>
  <c r="AB528" i="37"/>
  <c r="AB529" i="37"/>
  <c r="AB531" i="37"/>
  <c r="AB532" i="37"/>
  <c r="AB533" i="37"/>
  <c r="AB534" i="37"/>
  <c r="AB535" i="37"/>
  <c r="AB536" i="37"/>
  <c r="AB537" i="37"/>
  <c r="AB538" i="37"/>
  <c r="AB540" i="37"/>
  <c r="AB541" i="37"/>
  <c r="AB543" i="37"/>
  <c r="AB545" i="37"/>
  <c r="AB546" i="37"/>
  <c r="AB547" i="37"/>
  <c r="AB549" i="37"/>
  <c r="AB550" i="37"/>
  <c r="AB551" i="37"/>
  <c r="AB552" i="37"/>
  <c r="AB553" i="37"/>
  <c r="AB554" i="37"/>
  <c r="AB555" i="37"/>
  <c r="AB24" i="37" l="1"/>
  <c r="AB238" i="37"/>
  <c r="AB227" i="37"/>
  <c r="AB228" i="37"/>
  <c r="AB242" i="37"/>
  <c r="AB116" i="37"/>
  <c r="AB48" i="37"/>
  <c r="AB216" i="37"/>
  <c r="AB54" i="37"/>
  <c r="AB320" i="37"/>
  <c r="AB82" i="37"/>
  <c r="AB530" i="37"/>
  <c r="AB526" i="37"/>
  <c r="AB469" i="37"/>
  <c r="AB459" i="37"/>
  <c r="AB222" i="37"/>
  <c r="AB218" i="37"/>
  <c r="AB119" i="37"/>
  <c r="AB50" i="37"/>
  <c r="AB478" i="37"/>
  <c r="AB63" i="37"/>
  <c r="AB224" i="37"/>
  <c r="AB69" i="37"/>
  <c r="AB51" i="37"/>
  <c r="AB230" i="37"/>
  <c r="AB86" i="37"/>
  <c r="AB456" i="37"/>
  <c r="AB411" i="37"/>
  <c r="AB376" i="37"/>
  <c r="AB324" i="37"/>
  <c r="AB220" i="37"/>
  <c r="AB110" i="37"/>
  <c r="AB75" i="37"/>
  <c r="AB53" i="37"/>
  <c r="AB525" i="37"/>
  <c r="AB458" i="37"/>
  <c r="AB380" i="37"/>
  <c r="AB332" i="37"/>
  <c r="AB263" i="37"/>
  <c r="AB226" i="37"/>
  <c r="AB139" i="37"/>
  <c r="AB134" i="37"/>
  <c r="AB92" i="37"/>
  <c r="AB88" i="37"/>
  <c r="AB84" i="37"/>
  <c r="AB461" i="37"/>
  <c r="AB462" i="37"/>
  <c r="AB512" i="37"/>
  <c r="AB452" i="37"/>
  <c r="AB278" i="37"/>
  <c r="AB279" i="37"/>
  <c r="AB520" i="37"/>
  <c r="AB433" i="37"/>
  <c r="AB361" i="37"/>
  <c r="AB342" i="37"/>
  <c r="AB343" i="37"/>
  <c r="AB128" i="37"/>
  <c r="AB129" i="37"/>
  <c r="AB93" i="37"/>
  <c r="AB94" i="37"/>
  <c r="AB71" i="37"/>
  <c r="AB65" i="37"/>
  <c r="AB59" i="37"/>
  <c r="AB60" i="37"/>
  <c r="AB382" i="37"/>
  <c r="AB378" i="37"/>
  <c r="AB233" i="37"/>
  <c r="AB234" i="37"/>
  <c r="AB123" i="37"/>
  <c r="AB79" i="37"/>
  <c r="AB55" i="37"/>
  <c r="AB358" i="37"/>
  <c r="AB232" i="37"/>
  <c r="AB136" i="37"/>
  <c r="AB328" i="37"/>
  <c r="AB521" i="37"/>
  <c r="AB352" i="37"/>
  <c r="AB313" i="37"/>
  <c r="AB317" i="37"/>
  <c r="AB318" i="37"/>
  <c r="AB368" i="37"/>
  <c r="AB369" i="37"/>
  <c r="AB267" i="37"/>
  <c r="AB268" i="37"/>
  <c r="AB235" i="37"/>
  <c r="AB236" i="37"/>
  <c r="AB239" i="37"/>
  <c r="AB240" i="37"/>
  <c r="AB271" i="37"/>
  <c r="AB272" i="37"/>
  <c r="AB243" i="37"/>
  <c r="AB244" i="37"/>
  <c r="AB151" i="37"/>
  <c r="AB152" i="37"/>
  <c r="AB141" i="37"/>
  <c r="AB142" i="37"/>
  <c r="AB192" i="37"/>
  <c r="AB296" i="37"/>
  <c r="AB143" i="37"/>
  <c r="AB144" i="37"/>
  <c r="AB117" i="37"/>
  <c r="AB118" i="37"/>
  <c r="AB111" i="37"/>
  <c r="AB105" i="37"/>
  <c r="AB96" i="37"/>
  <c r="AB25" i="37" l="1"/>
  <c r="AB102" i="37"/>
  <c r="AB321" i="37"/>
  <c r="AB76" i="37"/>
  <c r="AB70" i="37"/>
  <c r="AB135" i="37"/>
  <c r="AB64" i="37"/>
  <c r="AB124" i="37"/>
  <c r="AB125" i="37"/>
  <c r="AB366" i="37"/>
  <c r="AB367" i="37"/>
  <c r="AB72" i="37"/>
  <c r="AB73" i="37"/>
  <c r="AB81" i="37"/>
  <c r="AB80" i="37"/>
  <c r="AB362" i="37"/>
  <c r="AB66" i="37"/>
  <c r="AB67" i="37"/>
  <c r="AB440" i="37"/>
  <c r="AB441" i="37"/>
  <c r="AB97" i="37"/>
  <c r="AB103" i="37"/>
  <c r="AB104" i="37"/>
  <c r="AB314" i="37"/>
  <c r="AB315" i="37"/>
  <c r="AB329" i="37"/>
  <c r="AB330" i="37"/>
  <c r="AB112" i="37"/>
  <c r="AB106" i="37"/>
  <c r="AB353" i="37"/>
  <c r="AB354" i="37"/>
  <c r="N242" i="37"/>
  <c r="S242" i="37" s="1"/>
  <c r="N240" i="37"/>
  <c r="S240" i="37" s="1"/>
  <c r="N238" i="37"/>
  <c r="S238" i="37" s="1"/>
  <c r="N236" i="37"/>
  <c r="S236" i="37" s="1"/>
  <c r="N234" i="37"/>
  <c r="S234" i="37" s="1"/>
  <c r="N232" i="37"/>
  <c r="S232" i="37" s="1"/>
  <c r="N230" i="37"/>
  <c r="S230" i="37" s="1"/>
  <c r="N228" i="37"/>
  <c r="S228" i="37" s="1"/>
  <c r="N222" i="37"/>
  <c r="S222" i="37" s="1"/>
  <c r="N218" i="37"/>
  <c r="S218" i="37" s="1"/>
  <c r="N216" i="37"/>
  <c r="S216" i="37" s="1"/>
  <c r="AB26" i="37" l="1"/>
  <c r="AB363" i="37"/>
  <c r="AB364" i="37"/>
  <c r="AB113" i="37"/>
  <c r="AB114" i="37"/>
  <c r="AB107" i="37"/>
  <c r="AB98" i="37"/>
  <c r="N525" i="37"/>
  <c r="S525" i="37" s="1"/>
  <c r="N462" i="37"/>
  <c r="S462" i="37" s="1"/>
  <c r="N460" i="37"/>
  <c r="S460" i="37" s="1"/>
  <c r="N458" i="37"/>
  <c r="S458" i="37" s="1"/>
  <c r="N456" i="37"/>
  <c r="S456" i="37" s="1"/>
  <c r="N369" i="37"/>
  <c r="S369" i="37" s="1"/>
  <c r="AB27" i="37" l="1"/>
  <c r="AB108" i="37"/>
  <c r="AB109" i="37"/>
  <c r="AB99" i="37"/>
  <c r="AB100" i="37"/>
  <c r="N441" i="37"/>
  <c r="S441" i="37" s="1"/>
  <c r="N440" i="37"/>
  <c r="S440" i="37" s="1"/>
  <c r="N315" i="37"/>
  <c r="S315" i="37" s="1"/>
  <c r="N314" i="37"/>
  <c r="S314" i="37" s="1"/>
  <c r="T3" i="37" l="1"/>
  <c r="W3" i="37"/>
  <c r="AC3" i="37" s="1"/>
  <c r="AD3" i="37" s="1"/>
  <c r="T4" i="37"/>
  <c r="W4" i="37"/>
  <c r="AC4" i="37" s="1"/>
  <c r="AD4" i="37" s="1"/>
  <c r="T5" i="37"/>
  <c r="W5" i="37"/>
  <c r="AC5" i="37" s="1"/>
  <c r="AD5" i="37" s="1"/>
  <c r="T6" i="37"/>
  <c r="W6" i="37"/>
  <c r="AC6" i="37" s="1"/>
  <c r="AD6" i="37" s="1"/>
  <c r="T7" i="37"/>
  <c r="W7" i="37"/>
  <c r="AC7" i="37" s="1"/>
  <c r="AD7" i="37" s="1"/>
  <c r="T8" i="37"/>
  <c r="W8" i="37"/>
  <c r="AC8" i="37" s="1"/>
  <c r="AD8" i="37" s="1"/>
  <c r="T9" i="37"/>
  <c r="W9" i="37"/>
  <c r="AC9" i="37" s="1"/>
  <c r="AD9" i="37" s="1"/>
  <c r="T10" i="37"/>
  <c r="W10" i="37"/>
  <c r="AC10" i="37" s="1"/>
  <c r="AD10" i="37" s="1"/>
  <c r="T11" i="37"/>
  <c r="W11" i="37"/>
  <c r="AC11" i="37" s="1"/>
  <c r="AD11" i="37" s="1"/>
  <c r="T12" i="37"/>
  <c r="W12" i="37"/>
  <c r="T13" i="37"/>
  <c r="W13" i="37"/>
  <c r="T14" i="37"/>
  <c r="W14" i="37"/>
  <c r="AC14" i="37" s="1"/>
  <c r="AD14" i="37" s="1"/>
  <c r="U3" i="37"/>
  <c r="U4" i="37"/>
  <c r="U5" i="37"/>
  <c r="U6" i="37"/>
  <c r="U7" i="37"/>
  <c r="U8" i="37"/>
  <c r="U9" i="37"/>
  <c r="U10" i="37"/>
  <c r="U11" i="37"/>
  <c r="U12" i="37"/>
  <c r="U13" i="37"/>
  <c r="U14" i="37"/>
  <c r="W2" i="37"/>
  <c r="AC2" i="37" s="1"/>
  <c r="AD2" i="37" s="1"/>
  <c r="X2" i="37" s="1"/>
  <c r="U2" i="37"/>
  <c r="T2" i="37"/>
  <c r="AB575" i="37" s="1"/>
  <c r="AC13" i="37"/>
  <c r="AD13" i="37" s="1"/>
  <c r="X13" i="37" s="1"/>
  <c r="W54" i="37"/>
  <c r="AC54" i="37" s="1"/>
  <c r="T385" i="37"/>
  <c r="U385" i="37"/>
  <c r="W385" i="37"/>
  <c r="AC385" i="37" s="1"/>
  <c r="AD385" i="37" s="1"/>
  <c r="W51" i="37"/>
  <c r="AC51" i="37" s="1"/>
  <c r="W55" i="37"/>
  <c r="AC55" i="37" s="1"/>
  <c r="AD55" i="37" s="1"/>
  <c r="W59" i="37"/>
  <c r="AC59" i="37" s="1"/>
  <c r="W63" i="37"/>
  <c r="AC63" i="37" s="1"/>
  <c r="W67" i="37"/>
  <c r="AC67" i="37" s="1"/>
  <c r="AD67" i="37" s="1"/>
  <c r="W75" i="37"/>
  <c r="AC75" i="37" s="1"/>
  <c r="W83" i="37"/>
  <c r="AC83" i="37" s="1"/>
  <c r="AD83" i="37" s="1"/>
  <c r="W87" i="37"/>
  <c r="AC87" i="37" s="1"/>
  <c r="AD87" i="37" s="1"/>
  <c r="W91" i="37"/>
  <c r="AC91" i="37" s="1"/>
  <c r="W95" i="37"/>
  <c r="AC95" i="37" s="1"/>
  <c r="AD95" i="37" s="1"/>
  <c r="W119" i="37"/>
  <c r="AC119" i="37" s="1"/>
  <c r="W123" i="37"/>
  <c r="AC123" i="37" s="1"/>
  <c r="W126" i="37"/>
  <c r="AC126" i="37" s="1"/>
  <c r="AD126" i="37" s="1"/>
  <c r="W130" i="37"/>
  <c r="AC130" i="37" s="1"/>
  <c r="AD130" i="37" s="1"/>
  <c r="W134" i="37"/>
  <c r="AC134" i="37" s="1"/>
  <c r="W137" i="37"/>
  <c r="AC137" i="37" s="1"/>
  <c r="AD137" i="37" s="1"/>
  <c r="W141" i="37"/>
  <c r="AC141" i="37" s="1"/>
  <c r="W145" i="37"/>
  <c r="AC145" i="37" s="1"/>
  <c r="AD145" i="37" s="1"/>
  <c r="W149" i="37"/>
  <c r="AC149" i="37" s="1"/>
  <c r="AD149" i="37" s="1"/>
  <c r="W153" i="37"/>
  <c r="AC153" i="37" s="1"/>
  <c r="AD153" i="37" s="1"/>
  <c r="W156" i="37"/>
  <c r="AC156" i="37" s="1"/>
  <c r="AD156" i="37" s="1"/>
  <c r="W160" i="37"/>
  <c r="AC160" i="37" s="1"/>
  <c r="AD160" i="37" s="1"/>
  <c r="W164" i="37"/>
  <c r="AC164" i="37" s="1"/>
  <c r="AD164" i="37" s="1"/>
  <c r="W168" i="37"/>
  <c r="AC168" i="37" s="1"/>
  <c r="AD168" i="37" s="1"/>
  <c r="W172" i="37"/>
  <c r="AC172" i="37" s="1"/>
  <c r="AD172" i="37" s="1"/>
  <c r="W176" i="37"/>
  <c r="AC176" i="37" s="1"/>
  <c r="AD176" i="37" s="1"/>
  <c r="W180" i="37"/>
  <c r="AC180" i="37" s="1"/>
  <c r="AD180" i="37" s="1"/>
  <c r="W184" i="37"/>
  <c r="AC184" i="37" s="1"/>
  <c r="AD184" i="37" s="1"/>
  <c r="W188" i="37"/>
  <c r="AC188" i="37" s="1"/>
  <c r="AD188" i="37" s="1"/>
  <c r="W192" i="37"/>
  <c r="AC192" i="37" s="1"/>
  <c r="AD192" i="37" s="1"/>
  <c r="AD191" i="37" s="1"/>
  <c r="W196" i="37"/>
  <c r="AC196" i="37" s="1"/>
  <c r="AD196" i="37" s="1"/>
  <c r="W207" i="37"/>
  <c r="AC207" i="37" s="1"/>
  <c r="AD207" i="37" s="1"/>
  <c r="W211" i="37"/>
  <c r="AC211" i="37" s="1"/>
  <c r="AD211" i="37" s="1"/>
  <c r="W215" i="37"/>
  <c r="AC215" i="37" s="1"/>
  <c r="W219" i="37"/>
  <c r="AC219" i="37" s="1"/>
  <c r="W223" i="37"/>
  <c r="AC223" i="37" s="1"/>
  <c r="W227" i="37"/>
  <c r="AC227" i="37" s="1"/>
  <c r="W231" i="37"/>
  <c r="AC231" i="37" s="1"/>
  <c r="W235" i="37"/>
  <c r="AC235" i="37" s="1"/>
  <c r="W239" i="37"/>
  <c r="AC239" i="37" s="1"/>
  <c r="W243" i="37"/>
  <c r="AC243" i="37" s="1"/>
  <c r="W247" i="37"/>
  <c r="AC247" i="37" s="1"/>
  <c r="AD247" i="37" s="1"/>
  <c r="W251" i="37"/>
  <c r="AC251" i="37" s="1"/>
  <c r="AD251" i="37" s="1"/>
  <c r="W255" i="37"/>
  <c r="AC255" i="37" s="1"/>
  <c r="AD255" i="37" s="1"/>
  <c r="W271" i="37"/>
  <c r="AC271" i="37" s="1"/>
  <c r="AD271" i="37" s="1"/>
  <c r="W275" i="37"/>
  <c r="AC275" i="37" s="1"/>
  <c r="AD275" i="37" s="1"/>
  <c r="W279" i="37"/>
  <c r="AC279" i="37" s="1"/>
  <c r="AD279" i="37" s="1"/>
  <c r="AD278" i="37" s="1"/>
  <c r="W309" i="37"/>
  <c r="AC309" i="37" s="1"/>
  <c r="AD309" i="37" s="1"/>
  <c r="W321" i="37"/>
  <c r="AC321" i="37" s="1"/>
  <c r="AD321" i="37" s="1"/>
  <c r="W333" i="37"/>
  <c r="AC333" i="37" s="1"/>
  <c r="AD333" i="37" s="1"/>
  <c r="W341" i="37"/>
  <c r="AC341" i="37" s="1"/>
  <c r="AD341" i="37" s="1"/>
  <c r="W369" i="37"/>
  <c r="AC369" i="37" s="1"/>
  <c r="AD369" i="37" s="1"/>
  <c r="W404" i="37"/>
  <c r="AC404" i="37" s="1"/>
  <c r="AD404" i="37" s="1"/>
  <c r="W408" i="37"/>
  <c r="AC408" i="37" s="1"/>
  <c r="AD408" i="37" s="1"/>
  <c r="W430" i="37"/>
  <c r="AC430" i="37" s="1"/>
  <c r="AD430" i="37" s="1"/>
  <c r="W434" i="37"/>
  <c r="AC434" i="37" s="1"/>
  <c r="AD434" i="37" s="1"/>
  <c r="W438" i="37"/>
  <c r="AC438" i="37" s="1"/>
  <c r="AD438" i="37" s="1"/>
  <c r="W442" i="37"/>
  <c r="AC442" i="37" s="1"/>
  <c r="AD442" i="37" s="1"/>
  <c r="W450" i="37"/>
  <c r="AC450" i="37" s="1"/>
  <c r="AD450" i="37" s="1"/>
  <c r="W458" i="37"/>
  <c r="AC458" i="37" s="1"/>
  <c r="AD458" i="37" s="1"/>
  <c r="W462" i="37"/>
  <c r="AC462" i="37" s="1"/>
  <c r="AD462" i="37" s="1"/>
  <c r="W466" i="37"/>
  <c r="AC466" i="37" s="1"/>
  <c r="AD466" i="37" s="1"/>
  <c r="W470" i="37"/>
  <c r="AC470" i="37" s="1"/>
  <c r="AD470" i="37" s="1"/>
  <c r="W474" i="37"/>
  <c r="AC474" i="37" s="1"/>
  <c r="AD474" i="37" s="1"/>
  <c r="W481" i="37"/>
  <c r="AC481" i="37" s="1"/>
  <c r="AD481" i="37" s="1"/>
  <c r="W485" i="37"/>
  <c r="AC485" i="37" s="1"/>
  <c r="AD485" i="37" s="1"/>
  <c r="W489" i="37"/>
  <c r="AC489" i="37" s="1"/>
  <c r="AD489" i="37" s="1"/>
  <c r="W493" i="37"/>
  <c r="AC493" i="37" s="1"/>
  <c r="AD493" i="37" s="1"/>
  <c r="W513" i="37"/>
  <c r="AC513" i="37" s="1"/>
  <c r="AD513" i="37" s="1"/>
  <c r="AD512" i="37" s="1"/>
  <c r="W517" i="37"/>
  <c r="AC517" i="37" s="1"/>
  <c r="AD517" i="37" s="1"/>
  <c r="W525" i="37"/>
  <c r="AC525" i="37" s="1"/>
  <c r="AD525" i="37" s="1"/>
  <c r="W533" i="37"/>
  <c r="AC533" i="37" s="1"/>
  <c r="AD533" i="37" s="1"/>
  <c r="W537" i="37"/>
  <c r="AC537" i="37" s="1"/>
  <c r="AD537" i="37" s="1"/>
  <c r="W549" i="37"/>
  <c r="AC549" i="37" s="1"/>
  <c r="AD549" i="37" s="1"/>
  <c r="W52" i="37"/>
  <c r="AC52" i="37" s="1"/>
  <c r="AD52" i="37" s="1"/>
  <c r="W60" i="37"/>
  <c r="AC60" i="37" s="1"/>
  <c r="AD60" i="37" s="1"/>
  <c r="W64" i="37"/>
  <c r="AC64" i="37" s="1"/>
  <c r="AD64" i="37" s="1"/>
  <c r="W72" i="37"/>
  <c r="AC72" i="37" s="1"/>
  <c r="W76" i="37"/>
  <c r="AC76" i="37" s="1"/>
  <c r="AD76" i="37" s="1"/>
  <c r="W80" i="37"/>
  <c r="AC80" i="37" s="1"/>
  <c r="W84" i="37"/>
  <c r="AC84" i="37" s="1"/>
  <c r="W88" i="37"/>
  <c r="AC88" i="37" s="1"/>
  <c r="W92" i="37"/>
  <c r="AC92" i="37" s="1"/>
  <c r="AD92" i="37" s="1"/>
  <c r="W104" i="37"/>
  <c r="AC104" i="37" s="1"/>
  <c r="AD104" i="37" s="1"/>
  <c r="AD103" i="37" s="1"/>
  <c r="AD102" i="37" s="1"/>
  <c r="AD101" i="37" s="1"/>
  <c r="W116" i="37"/>
  <c r="AC116" i="37" s="1"/>
  <c r="AD116" i="37" s="1"/>
  <c r="AD115" i="37" s="1"/>
  <c r="W120" i="37"/>
  <c r="AC120" i="37" s="1"/>
  <c r="AD120" i="37" s="1"/>
  <c r="W124" i="37"/>
  <c r="AC124" i="37" s="1"/>
  <c r="W127" i="37"/>
  <c r="AC127" i="37" s="1"/>
  <c r="AD127" i="37" s="1"/>
  <c r="W132" i="37"/>
  <c r="AC132" i="37" s="1"/>
  <c r="AD132" i="37" s="1"/>
  <c r="W135" i="37"/>
  <c r="AC135" i="37" s="1"/>
  <c r="AD135" i="37" s="1"/>
  <c r="W138" i="37"/>
  <c r="AC138" i="37" s="1"/>
  <c r="W142" i="37"/>
  <c r="AC142" i="37" s="1"/>
  <c r="AD142" i="37" s="1"/>
  <c r="W146" i="37"/>
  <c r="AC146" i="37" s="1"/>
  <c r="AD146" i="37" s="1"/>
  <c r="W150" i="37"/>
  <c r="AC150" i="37" s="1"/>
  <c r="AD150" i="37" s="1"/>
  <c r="W154" i="37"/>
  <c r="AC154" i="37" s="1"/>
  <c r="AD154" i="37" s="1"/>
  <c r="W157" i="37"/>
  <c r="AC157" i="37" s="1"/>
  <c r="AD157" i="37" s="1"/>
  <c r="W161" i="37"/>
  <c r="AC161" i="37" s="1"/>
  <c r="AD161" i="37" s="1"/>
  <c r="W165" i="37"/>
  <c r="AC165" i="37" s="1"/>
  <c r="AD165" i="37" s="1"/>
  <c r="W169" i="37"/>
  <c r="AC169" i="37" s="1"/>
  <c r="AD169" i="37" s="1"/>
  <c r="W173" i="37"/>
  <c r="AC173" i="37" s="1"/>
  <c r="AD173" i="37" s="1"/>
  <c r="W177" i="37"/>
  <c r="AC177" i="37" s="1"/>
  <c r="AD177" i="37" s="1"/>
  <c r="W181" i="37"/>
  <c r="AC181" i="37" s="1"/>
  <c r="AD181" i="37" s="1"/>
  <c r="W185" i="37"/>
  <c r="AC185" i="37" s="1"/>
  <c r="AD185" i="37" s="1"/>
  <c r="W193" i="37"/>
  <c r="AC193" i="37" s="1"/>
  <c r="AD193" i="37" s="1"/>
  <c r="W216" i="37"/>
  <c r="AC216" i="37" s="1"/>
  <c r="AD216" i="37" s="1"/>
  <c r="W220" i="37"/>
  <c r="AC220" i="37" s="1"/>
  <c r="AD220" i="37" s="1"/>
  <c r="W224" i="37"/>
  <c r="AC224" i="37" s="1"/>
  <c r="AD224" i="37" s="1"/>
  <c r="W228" i="37"/>
  <c r="AC228" i="37" s="1"/>
  <c r="AD228" i="37" s="1"/>
  <c r="W232" i="37"/>
  <c r="AC232" i="37" s="1"/>
  <c r="AD232" i="37" s="1"/>
  <c r="W236" i="37"/>
  <c r="AC236" i="37" s="1"/>
  <c r="AD236" i="37" s="1"/>
  <c r="W240" i="37"/>
  <c r="AC240" i="37" s="1"/>
  <c r="AD240" i="37" s="1"/>
  <c r="W244" i="37"/>
  <c r="AC244" i="37" s="1"/>
  <c r="AD244" i="37" s="1"/>
  <c r="W252" i="37"/>
  <c r="AC252" i="37" s="1"/>
  <c r="AD252" i="37" s="1"/>
  <c r="W256" i="37"/>
  <c r="AC256" i="37" s="1"/>
  <c r="AD256" i="37" s="1"/>
  <c r="W260" i="37"/>
  <c r="AC260" i="37" s="1"/>
  <c r="AD260" i="37" s="1"/>
  <c r="W276" i="37"/>
  <c r="AC276" i="37" s="1"/>
  <c r="AD276" i="37" s="1"/>
  <c r="W287" i="37"/>
  <c r="AC287" i="37" s="1"/>
  <c r="AD287" i="37" s="1"/>
  <c r="W306" i="37"/>
  <c r="AC306" i="37" s="1"/>
  <c r="AD306" i="37" s="1"/>
  <c r="W310" i="37"/>
  <c r="AC310" i="37" s="1"/>
  <c r="AD310" i="37" s="1"/>
  <c r="W314" i="37"/>
  <c r="AC314" i="37" s="1"/>
  <c r="W350" i="37"/>
  <c r="AC350" i="37" s="1"/>
  <c r="AD350" i="37" s="1"/>
  <c r="W354" i="37"/>
  <c r="AC354" i="37" s="1"/>
  <c r="AD354" i="37" s="1"/>
  <c r="AD353" i="37" s="1"/>
  <c r="AD352" i="37" s="1"/>
  <c r="W362" i="37"/>
  <c r="AC362" i="37" s="1"/>
  <c r="W370" i="37"/>
  <c r="AC370" i="37" s="1"/>
  <c r="AD370" i="37" s="1"/>
  <c r="W372" i="37"/>
  <c r="AC372" i="37" s="1"/>
  <c r="AD372" i="37" s="1"/>
  <c r="W384" i="37"/>
  <c r="AC384" i="37" s="1"/>
  <c r="AD384" i="37" s="1"/>
  <c r="W397" i="37"/>
  <c r="AC397" i="37" s="1"/>
  <c r="AD397" i="37" s="1"/>
  <c r="W401" i="37"/>
  <c r="AC401" i="37" s="1"/>
  <c r="AD401" i="37" s="1"/>
  <c r="W405" i="37"/>
  <c r="AC405" i="37" s="1"/>
  <c r="AD405" i="37" s="1"/>
  <c r="W409" i="37"/>
  <c r="AC409" i="37" s="1"/>
  <c r="AD409" i="37" s="1"/>
  <c r="W413" i="37"/>
  <c r="AC413" i="37" s="1"/>
  <c r="AD413" i="37" s="1"/>
  <c r="W431" i="37"/>
  <c r="AC431" i="37" s="1"/>
  <c r="AD431" i="37" s="1"/>
  <c r="W435" i="37"/>
  <c r="AC435" i="37" s="1"/>
  <c r="AD435" i="37" s="1"/>
  <c r="W447" i="37"/>
  <c r="AC447" i="37" s="1"/>
  <c r="AD447" i="37" s="1"/>
  <c r="W455" i="37"/>
  <c r="AC455" i="37" s="1"/>
  <c r="W459" i="37"/>
  <c r="AC459" i="37" s="1"/>
  <c r="W463" i="37"/>
  <c r="AC463" i="37" s="1"/>
  <c r="AD463" i="37" s="1"/>
  <c r="W467" i="37"/>
  <c r="AC467" i="37" s="1"/>
  <c r="AD467" i="37" s="1"/>
  <c r="W482" i="37"/>
  <c r="AC482" i="37" s="1"/>
  <c r="AD482" i="37" s="1"/>
  <c r="W486" i="37"/>
  <c r="AC486" i="37" s="1"/>
  <c r="AD486" i="37" s="1"/>
  <c r="W490" i="37"/>
  <c r="AC490" i="37" s="1"/>
  <c r="AD490" i="37" s="1"/>
  <c r="W498" i="37"/>
  <c r="AC498" i="37" s="1"/>
  <c r="AD498" i="37" s="1"/>
  <c r="W510" i="37"/>
  <c r="AC510" i="37" s="1"/>
  <c r="AD510" i="37" s="1"/>
  <c r="W514" i="37"/>
  <c r="AC514" i="37" s="1"/>
  <c r="AD514" i="37" s="1"/>
  <c r="W518" i="37"/>
  <c r="AC518" i="37" s="1"/>
  <c r="AD518" i="37" s="1"/>
  <c r="W522" i="37"/>
  <c r="AC522" i="37" s="1"/>
  <c r="AD522" i="37" s="1"/>
  <c r="AD521" i="37" s="1"/>
  <c r="AD520" i="37" s="1"/>
  <c r="W530" i="37"/>
  <c r="AC530" i="37" s="1"/>
  <c r="AD530" i="37" s="1"/>
  <c r="AD529" i="37" s="1"/>
  <c r="W534" i="37"/>
  <c r="AC534" i="37" s="1"/>
  <c r="AD534" i="37" s="1"/>
  <c r="W538" i="37"/>
  <c r="AC538" i="37" s="1"/>
  <c r="AD538" i="37" s="1"/>
  <c r="W53" i="37"/>
  <c r="AC53" i="37" s="1"/>
  <c r="AD53" i="37" s="1"/>
  <c r="W69" i="37"/>
  <c r="AC69" i="37" s="1"/>
  <c r="W73" i="37"/>
  <c r="AC73" i="37" s="1"/>
  <c r="AD73" i="37" s="1"/>
  <c r="W81" i="37"/>
  <c r="AC81" i="37" s="1"/>
  <c r="AD81" i="37" s="1"/>
  <c r="W85" i="37"/>
  <c r="AC85" i="37" s="1"/>
  <c r="AD85" i="37" s="1"/>
  <c r="W89" i="37"/>
  <c r="AC89" i="37" s="1"/>
  <c r="AD89" i="37" s="1"/>
  <c r="W117" i="37"/>
  <c r="AC117" i="37" s="1"/>
  <c r="W121" i="37"/>
  <c r="AC121" i="37" s="1"/>
  <c r="AD121" i="37" s="1"/>
  <c r="W125" i="37"/>
  <c r="AC125" i="37" s="1"/>
  <c r="AD125" i="37" s="1"/>
  <c r="W128" i="37"/>
  <c r="AC128" i="37" s="1"/>
  <c r="W139" i="37"/>
  <c r="AC139" i="37" s="1"/>
  <c r="AD139" i="37" s="1"/>
  <c r="W143" i="37"/>
  <c r="AC143" i="37" s="1"/>
  <c r="W147" i="37"/>
  <c r="AC147" i="37" s="1"/>
  <c r="AD147" i="37" s="1"/>
  <c r="W151" i="37"/>
  <c r="AC151" i="37" s="1"/>
  <c r="W158" i="37"/>
  <c r="AC158" i="37" s="1"/>
  <c r="AD158" i="37" s="1"/>
  <c r="W162" i="37"/>
  <c r="AC162" i="37" s="1"/>
  <c r="AD162" i="37" s="1"/>
  <c r="W166" i="37"/>
  <c r="AC166" i="37" s="1"/>
  <c r="AD166" i="37" s="1"/>
  <c r="W170" i="37"/>
  <c r="AC170" i="37" s="1"/>
  <c r="AD170" i="37" s="1"/>
  <c r="W174" i="37"/>
  <c r="AC174" i="37" s="1"/>
  <c r="AD174" i="37" s="1"/>
  <c r="W178" i="37"/>
  <c r="AC178" i="37" s="1"/>
  <c r="AD178" i="37" s="1"/>
  <c r="W182" i="37"/>
  <c r="AC182" i="37" s="1"/>
  <c r="AD182" i="37" s="1"/>
  <c r="W186" i="37"/>
  <c r="AC186" i="37" s="1"/>
  <c r="AD186" i="37" s="1"/>
  <c r="W190" i="37"/>
  <c r="AC190" i="37" s="1"/>
  <c r="AD190" i="37" s="1"/>
  <c r="W194" i="37"/>
  <c r="AC194" i="37" s="1"/>
  <c r="AD194" i="37" s="1"/>
  <c r="W198" i="37"/>
  <c r="AC198" i="37" s="1"/>
  <c r="AD198" i="37" s="1"/>
  <c r="W205" i="37"/>
  <c r="AC205" i="37" s="1"/>
  <c r="AD205" i="37" s="1"/>
  <c r="W209" i="37"/>
  <c r="AC209" i="37" s="1"/>
  <c r="AD209" i="37" s="1"/>
  <c r="W217" i="37"/>
  <c r="AC217" i="37" s="1"/>
  <c r="W221" i="37"/>
  <c r="AC221" i="37" s="1"/>
  <c r="W225" i="37"/>
  <c r="AC225" i="37" s="1"/>
  <c r="W229" i="37"/>
  <c r="AC229" i="37" s="1"/>
  <c r="W233" i="37"/>
  <c r="AC233" i="37" s="1"/>
  <c r="W237" i="37"/>
  <c r="AC237" i="37" s="1"/>
  <c r="W241" i="37"/>
  <c r="AC241" i="37" s="1"/>
  <c r="W245" i="37"/>
  <c r="AC245" i="37" s="1"/>
  <c r="AD245" i="37" s="1"/>
  <c r="W249" i="37"/>
  <c r="AC249" i="37" s="1"/>
  <c r="AD249" i="37" s="1"/>
  <c r="W253" i="37"/>
  <c r="AC253" i="37" s="1"/>
  <c r="AD253" i="37" s="1"/>
  <c r="W257" i="37"/>
  <c r="AC257" i="37" s="1"/>
  <c r="AD257" i="37" s="1"/>
  <c r="W277" i="37"/>
  <c r="AC277" i="37" s="1"/>
  <c r="AD277" i="37" s="1"/>
  <c r="W288" i="37"/>
  <c r="AC288" i="37" s="1"/>
  <c r="AD288" i="37" s="1"/>
  <c r="W292" i="37"/>
  <c r="AC292" i="37" s="1"/>
  <c r="AD292" i="37" s="1"/>
  <c r="W307" i="37"/>
  <c r="AC307" i="37" s="1"/>
  <c r="AD307" i="37" s="1"/>
  <c r="W311" i="37"/>
  <c r="AC311" i="37" s="1"/>
  <c r="AD311" i="37" s="1"/>
  <c r="W315" i="37"/>
  <c r="AC315" i="37" s="1"/>
  <c r="AD315" i="37" s="1"/>
  <c r="W347" i="37"/>
  <c r="AC347" i="37" s="1"/>
  <c r="AD347" i="37" s="1"/>
  <c r="W351" i="37"/>
  <c r="AC351" i="37" s="1"/>
  <c r="AD351" i="37" s="1"/>
  <c r="W355" i="37"/>
  <c r="AC355" i="37" s="1"/>
  <c r="AD355" i="37" s="1"/>
  <c r="W359" i="37"/>
  <c r="AC359" i="37" s="1"/>
  <c r="AD359" i="37" s="1"/>
  <c r="W363" i="37"/>
  <c r="AC363" i="37" s="1"/>
  <c r="W406" i="37"/>
  <c r="AC406" i="37" s="1"/>
  <c r="AD406" i="37" s="1"/>
  <c r="W421" i="37"/>
  <c r="AC421" i="37" s="1"/>
  <c r="AD421" i="37" s="1"/>
  <c r="W432" i="37"/>
  <c r="AC432" i="37" s="1"/>
  <c r="W440" i="37"/>
  <c r="AC440" i="37" s="1"/>
  <c r="W448" i="37"/>
  <c r="AC448" i="37" s="1"/>
  <c r="AD448" i="37" s="1"/>
  <c r="W452" i="37"/>
  <c r="AC452" i="37" s="1"/>
  <c r="AD452" i="37" s="1"/>
  <c r="AD451" i="37" s="1"/>
  <c r="W456" i="37"/>
  <c r="AC456" i="37" s="1"/>
  <c r="AD456" i="37" s="1"/>
  <c r="W460" i="37"/>
  <c r="AC460" i="37" s="1"/>
  <c r="AD460" i="37" s="1"/>
  <c r="W464" i="37"/>
  <c r="AC464" i="37" s="1"/>
  <c r="AD464" i="37" s="1"/>
  <c r="W487" i="37"/>
  <c r="AC487" i="37" s="1"/>
  <c r="AD487" i="37" s="1"/>
  <c r="W511" i="37"/>
  <c r="AC511" i="37" s="1"/>
  <c r="AD511" i="37" s="1"/>
  <c r="W515" i="37"/>
  <c r="AC515" i="37" s="1"/>
  <c r="AD515" i="37" s="1"/>
  <c r="W519" i="37"/>
  <c r="AC519" i="37" s="1"/>
  <c r="AD519" i="37" s="1"/>
  <c r="W523" i="37"/>
  <c r="AC523" i="37" s="1"/>
  <c r="AD523" i="37" s="1"/>
  <c r="W527" i="37"/>
  <c r="AC527" i="37" s="1"/>
  <c r="AD527" i="37" s="1"/>
  <c r="AD526" i="37" s="1"/>
  <c r="W531" i="37"/>
  <c r="AC531" i="37" s="1"/>
  <c r="AD531" i="37" s="1"/>
  <c r="W535" i="37"/>
  <c r="AC535" i="37" s="1"/>
  <c r="AD535" i="37" s="1"/>
  <c r="W547" i="37"/>
  <c r="AC547" i="37" s="1"/>
  <c r="AD547" i="37" s="1"/>
  <c r="W86" i="37"/>
  <c r="AC86" i="37" s="1"/>
  <c r="W122" i="37"/>
  <c r="AC122" i="37" s="1"/>
  <c r="AD122" i="37" s="1"/>
  <c r="W133" i="37"/>
  <c r="AC133" i="37" s="1"/>
  <c r="W144" i="37"/>
  <c r="AC144" i="37" s="1"/>
  <c r="AD144" i="37" s="1"/>
  <c r="W155" i="37"/>
  <c r="AC155" i="37" s="1"/>
  <c r="AD155" i="37" s="1"/>
  <c r="W171" i="37"/>
  <c r="AC171" i="37" s="1"/>
  <c r="AD171" i="37" s="1"/>
  <c r="W206" i="37"/>
  <c r="AC206" i="37" s="1"/>
  <c r="AD206" i="37" s="1"/>
  <c r="W226" i="37"/>
  <c r="AC226" i="37" s="1"/>
  <c r="AD226" i="37" s="1"/>
  <c r="W242" i="37"/>
  <c r="AC242" i="37" s="1"/>
  <c r="AD242" i="37" s="1"/>
  <c r="W254" i="37"/>
  <c r="AC254" i="37" s="1"/>
  <c r="AD254" i="37" s="1"/>
  <c r="W262" i="37"/>
  <c r="AC262" i="37" s="1"/>
  <c r="AD262" i="37" s="1"/>
  <c r="W270" i="37"/>
  <c r="AC270" i="37" s="1"/>
  <c r="AD270" i="37" s="1"/>
  <c r="W289" i="37"/>
  <c r="AC289" i="37" s="1"/>
  <c r="AD289" i="37" s="1"/>
  <c r="W316" i="37"/>
  <c r="AC316" i="37" s="1"/>
  <c r="AD316" i="37" s="1"/>
  <c r="W320" i="37"/>
  <c r="AC320" i="37" s="1"/>
  <c r="W348" i="37"/>
  <c r="AC348" i="37" s="1"/>
  <c r="AD348" i="37" s="1"/>
  <c r="W356" i="37"/>
  <c r="AC356" i="37" s="1"/>
  <c r="AD356" i="37" s="1"/>
  <c r="W407" i="37"/>
  <c r="AC407" i="37" s="1"/>
  <c r="AD407" i="37" s="1"/>
  <c r="W422" i="37"/>
  <c r="AC422" i="37" s="1"/>
  <c r="AD422" i="37" s="1"/>
  <c r="W429" i="37"/>
  <c r="AC429" i="37" s="1"/>
  <c r="AD429" i="37" s="1"/>
  <c r="W445" i="37"/>
  <c r="AC445" i="37" s="1"/>
  <c r="AD445" i="37" s="1"/>
  <c r="W453" i="37"/>
  <c r="AC453" i="37" s="1"/>
  <c r="AD453" i="37" s="1"/>
  <c r="W476" i="37"/>
  <c r="AC476" i="37" s="1"/>
  <c r="AD476" i="37" s="1"/>
  <c r="W480" i="37"/>
  <c r="AC480" i="37" s="1"/>
  <c r="AD480" i="37" s="1"/>
  <c r="W70" i="37"/>
  <c r="AC70" i="37" s="1"/>
  <c r="AD70" i="37" s="1"/>
  <c r="W90" i="37"/>
  <c r="AC90" i="37" s="1"/>
  <c r="AD90" i="37" s="1"/>
  <c r="W148" i="37"/>
  <c r="AC148" i="37" s="1"/>
  <c r="AD148" i="37" s="1"/>
  <c r="W159" i="37"/>
  <c r="AC159" i="37" s="1"/>
  <c r="AD159" i="37" s="1"/>
  <c r="W175" i="37"/>
  <c r="AC175" i="37" s="1"/>
  <c r="AD175" i="37" s="1"/>
  <c r="W199" i="37"/>
  <c r="AC199" i="37" s="1"/>
  <c r="AD199" i="37" s="1"/>
  <c r="W202" i="37"/>
  <c r="AC202" i="37" s="1"/>
  <c r="AD202" i="37" s="1"/>
  <c r="W230" i="37"/>
  <c r="AC230" i="37" s="1"/>
  <c r="AD230" i="37" s="1"/>
  <c r="W258" i="37"/>
  <c r="AC258" i="37" s="1"/>
  <c r="AD258" i="37" s="1"/>
  <c r="W308" i="37"/>
  <c r="AC308" i="37" s="1"/>
  <c r="AD308" i="37" s="1"/>
  <c r="W344" i="37"/>
  <c r="AC344" i="37" s="1"/>
  <c r="AD344" i="37" s="1"/>
  <c r="W364" i="37"/>
  <c r="AC364" i="37" s="1"/>
  <c r="AD364" i="37" s="1"/>
  <c r="W368" i="37"/>
  <c r="AC368" i="37" s="1"/>
  <c r="W391" i="37"/>
  <c r="AC391" i="37" s="1"/>
  <c r="AD391" i="37" s="1"/>
  <c r="W433" i="37"/>
  <c r="AC433" i="37" s="1"/>
  <c r="AD433" i="37" s="1"/>
  <c r="W441" i="37"/>
  <c r="AC441" i="37" s="1"/>
  <c r="AD441" i="37" s="1"/>
  <c r="W492" i="37"/>
  <c r="AC492" i="37" s="1"/>
  <c r="AD492" i="37" s="1"/>
  <c r="W524" i="37"/>
  <c r="AC524" i="37" s="1"/>
  <c r="W129" i="37"/>
  <c r="AC129" i="37" s="1"/>
  <c r="AD129" i="37" s="1"/>
  <c r="W136" i="37"/>
  <c r="W152" i="37"/>
  <c r="AC152" i="37" s="1"/>
  <c r="AD152" i="37" s="1"/>
  <c r="W163" i="37"/>
  <c r="AC163" i="37" s="1"/>
  <c r="AD163" i="37" s="1"/>
  <c r="W179" i="37"/>
  <c r="AC179" i="37" s="1"/>
  <c r="AD179" i="37" s="1"/>
  <c r="W218" i="37"/>
  <c r="AC218" i="37" s="1"/>
  <c r="AD218" i="37" s="1"/>
  <c r="W234" i="37"/>
  <c r="AC234" i="37" s="1"/>
  <c r="AD234" i="37" s="1"/>
  <c r="W285" i="37"/>
  <c r="AC285" i="37" s="1"/>
  <c r="AD285" i="37" s="1"/>
  <c r="W312" i="37"/>
  <c r="AC312" i="37" s="1"/>
  <c r="AD312" i="37" s="1"/>
  <c r="W374" i="37"/>
  <c r="AC374" i="37" s="1"/>
  <c r="AD374" i="37" s="1"/>
  <c r="W449" i="37"/>
  <c r="AC449" i="37" s="1"/>
  <c r="AD449" i="37" s="1"/>
  <c r="W457" i="37"/>
  <c r="AC457" i="37" s="1"/>
  <c r="AD457" i="37" s="1"/>
  <c r="W469" i="37"/>
  <c r="AC469" i="37" s="1"/>
  <c r="W516" i="37"/>
  <c r="AC516" i="37" s="1"/>
  <c r="AD516" i="37" s="1"/>
  <c r="W552" i="37"/>
  <c r="AC552" i="37" s="1"/>
  <c r="AD552" i="37" s="1"/>
  <c r="W58" i="37"/>
  <c r="AC58" i="37" s="1"/>
  <c r="AD58" i="37" s="1"/>
  <c r="W66" i="37"/>
  <c r="AC66" i="37" s="1"/>
  <c r="W82" i="37"/>
  <c r="AC82" i="37" s="1"/>
  <c r="W118" i="37"/>
  <c r="AC118" i="37" s="1"/>
  <c r="AD118" i="37" s="1"/>
  <c r="W167" i="37"/>
  <c r="AC167" i="37" s="1"/>
  <c r="AD167" i="37" s="1"/>
  <c r="W183" i="37"/>
  <c r="AC183" i="37" s="1"/>
  <c r="AD183" i="37" s="1"/>
  <c r="W195" i="37"/>
  <c r="AC195" i="37" s="1"/>
  <c r="AD195" i="37" s="1"/>
  <c r="W222" i="37"/>
  <c r="AC222" i="37" s="1"/>
  <c r="AD222" i="37" s="1"/>
  <c r="W238" i="37"/>
  <c r="AC238" i="37" s="1"/>
  <c r="AD238" i="37" s="1"/>
  <c r="W461" i="37"/>
  <c r="AC461" i="37" s="1"/>
  <c r="AD461" i="37" s="1"/>
  <c r="W528" i="37"/>
  <c r="AC528" i="37" s="1"/>
  <c r="AD528" i="37" s="1"/>
  <c r="W15" i="37"/>
  <c r="W16" i="37"/>
  <c r="AC16" i="37" s="1"/>
  <c r="AD16" i="37" s="1"/>
  <c r="W20" i="37"/>
  <c r="AC20" i="37" s="1"/>
  <c r="AD20" i="37" s="1"/>
  <c r="W24" i="37"/>
  <c r="AC24" i="37" s="1"/>
  <c r="AD24" i="37" s="1"/>
  <c r="W28" i="37"/>
  <c r="AC28" i="37" s="1"/>
  <c r="AD28" i="37" s="1"/>
  <c r="W32" i="37"/>
  <c r="AC32" i="37" s="1"/>
  <c r="AD32" i="37" s="1"/>
  <c r="W36" i="37"/>
  <c r="AC36" i="37" s="1"/>
  <c r="W40" i="37"/>
  <c r="AC40" i="37" s="1"/>
  <c r="AD40" i="37" s="1"/>
  <c r="W44" i="37"/>
  <c r="AC44" i="37" s="1"/>
  <c r="AD44" i="37" s="1"/>
  <c r="W48" i="37"/>
  <c r="AC48" i="37" s="1"/>
  <c r="AD48" i="37" s="1"/>
  <c r="W17" i="37"/>
  <c r="AC17" i="37" s="1"/>
  <c r="AD17" i="37" s="1"/>
  <c r="W21" i="37"/>
  <c r="AC21" i="37" s="1"/>
  <c r="AD21" i="37" s="1"/>
  <c r="W25" i="37"/>
  <c r="AC25" i="37" s="1"/>
  <c r="AD25" i="37" s="1"/>
  <c r="W29" i="37"/>
  <c r="AC29" i="37" s="1"/>
  <c r="AD29" i="37" s="1"/>
  <c r="W33" i="37"/>
  <c r="AC33" i="37" s="1"/>
  <c r="AD33" i="37" s="1"/>
  <c r="W37" i="37"/>
  <c r="AC37" i="37" s="1"/>
  <c r="AD37" i="37" s="1"/>
  <c r="W41" i="37"/>
  <c r="AC41" i="37" s="1"/>
  <c r="AD41" i="37" s="1"/>
  <c r="W18" i="37"/>
  <c r="AC18" i="37" s="1"/>
  <c r="AD18" i="37" s="1"/>
  <c r="W22" i="37"/>
  <c r="AC22" i="37" s="1"/>
  <c r="AD22" i="37" s="1"/>
  <c r="W26" i="37"/>
  <c r="AC26" i="37" s="1"/>
  <c r="AD26" i="37" s="1"/>
  <c r="W30" i="37"/>
  <c r="AC30" i="37" s="1"/>
  <c r="AD30" i="37" s="1"/>
  <c r="W34" i="37"/>
  <c r="AC34" i="37" s="1"/>
  <c r="AD34" i="37" s="1"/>
  <c r="W38" i="37"/>
  <c r="AC38" i="37" s="1"/>
  <c r="AD38" i="37" s="1"/>
  <c r="W42" i="37"/>
  <c r="AC42" i="37" s="1"/>
  <c r="AD42" i="37" s="1"/>
  <c r="W19" i="37"/>
  <c r="AC19" i="37" s="1"/>
  <c r="AD19" i="37" s="1"/>
  <c r="W23" i="37"/>
  <c r="AC23" i="37" s="1"/>
  <c r="AD23" i="37" s="1"/>
  <c r="W27" i="37"/>
  <c r="AC27" i="37" s="1"/>
  <c r="AD27" i="37" s="1"/>
  <c r="W31" i="37"/>
  <c r="AC31" i="37" s="1"/>
  <c r="AD31" i="37" s="1"/>
  <c r="W35" i="37"/>
  <c r="AC35" i="37" s="1"/>
  <c r="W39" i="37"/>
  <c r="AC39" i="37" s="1"/>
  <c r="AD39" i="37" s="1"/>
  <c r="W43" i="37"/>
  <c r="AC43" i="37" s="1"/>
  <c r="AD43" i="37" s="1"/>
  <c r="W47" i="37"/>
  <c r="AC47" i="37" s="1"/>
  <c r="T17" i="37"/>
  <c r="T19" i="37"/>
  <c r="T21" i="37"/>
  <c r="T23" i="37"/>
  <c r="T25" i="37"/>
  <c r="T27" i="37"/>
  <c r="U17" i="37"/>
  <c r="U19" i="37"/>
  <c r="U21" i="37"/>
  <c r="U23" i="37"/>
  <c r="U25" i="37"/>
  <c r="U27" i="37"/>
  <c r="U28" i="37"/>
  <c r="U30" i="37"/>
  <c r="U32" i="37"/>
  <c r="U34" i="37"/>
  <c r="U36" i="37"/>
  <c r="U38" i="37"/>
  <c r="U40" i="37"/>
  <c r="U42" i="37"/>
  <c r="U44" i="37"/>
  <c r="T18" i="37"/>
  <c r="U20" i="37"/>
  <c r="T26" i="37"/>
  <c r="U33" i="37"/>
  <c r="T34" i="37"/>
  <c r="T35" i="37"/>
  <c r="U39" i="37"/>
  <c r="T40" i="37"/>
  <c r="T41" i="37"/>
  <c r="U104" i="37"/>
  <c r="T16" i="37"/>
  <c r="U18" i="37"/>
  <c r="T24" i="37"/>
  <c r="U26" i="37"/>
  <c r="T28" i="37"/>
  <c r="T29" i="37"/>
  <c r="U35" i="37"/>
  <c r="T36" i="37"/>
  <c r="T37" i="37"/>
  <c r="U41" i="37"/>
  <c r="T42" i="37"/>
  <c r="T43" i="37"/>
  <c r="U16" i="37"/>
  <c r="T22" i="37"/>
  <c r="U24" i="37"/>
  <c r="U29" i="37"/>
  <c r="T30" i="37"/>
  <c r="T31" i="37"/>
  <c r="U37" i="37"/>
  <c r="U43" i="37"/>
  <c r="T44" i="37"/>
  <c r="U31" i="37"/>
  <c r="T38" i="37"/>
  <c r="T33" i="37"/>
  <c r="T104" i="37"/>
  <c r="T20" i="37"/>
  <c r="T39" i="37"/>
  <c r="T32" i="37"/>
  <c r="T193" i="37"/>
  <c r="T195" i="37"/>
  <c r="T199" i="37"/>
  <c r="T216" i="37"/>
  <c r="T218" i="37"/>
  <c r="T220" i="37"/>
  <c r="T222" i="37"/>
  <c r="T224" i="37"/>
  <c r="T226" i="37"/>
  <c r="T228" i="37"/>
  <c r="T230" i="37"/>
  <c r="T232" i="37"/>
  <c r="T234" i="37"/>
  <c r="T236" i="37"/>
  <c r="T238" i="37"/>
  <c r="T240" i="37"/>
  <c r="T242" i="37"/>
  <c r="T244" i="37"/>
  <c r="T258" i="37"/>
  <c r="T262" i="37"/>
  <c r="T314" i="37"/>
  <c r="T316" i="37"/>
  <c r="T324" i="37"/>
  <c r="U22" i="37"/>
  <c r="U193" i="37"/>
  <c r="U195" i="37"/>
  <c r="U199" i="37"/>
  <c r="U216" i="37"/>
  <c r="U218" i="37"/>
  <c r="U220" i="37"/>
  <c r="U222" i="37"/>
  <c r="U224" i="37"/>
  <c r="U226" i="37"/>
  <c r="U228" i="37"/>
  <c r="U230" i="37"/>
  <c r="U232" i="37"/>
  <c r="U234" i="37"/>
  <c r="U236" i="37"/>
  <c r="U238" i="37"/>
  <c r="U240" i="37"/>
  <c r="U242" i="37"/>
  <c r="U244" i="37"/>
  <c r="U258" i="37"/>
  <c r="U262" i="37"/>
  <c r="T190" i="37"/>
  <c r="T196" i="37"/>
  <c r="T198" i="37"/>
  <c r="T205" i="37"/>
  <c r="T249" i="37"/>
  <c r="T315" i="37"/>
  <c r="T327" i="37"/>
  <c r="U324" i="37"/>
  <c r="T368" i="37"/>
  <c r="T397" i="37"/>
  <c r="T441" i="37"/>
  <c r="T447" i="37"/>
  <c r="T455" i="37"/>
  <c r="T457" i="37"/>
  <c r="T459" i="37"/>
  <c r="T461" i="37"/>
  <c r="U368" i="37"/>
  <c r="U397" i="37"/>
  <c r="U441" i="37"/>
  <c r="U447" i="37"/>
  <c r="U455" i="37"/>
  <c r="U457" i="37"/>
  <c r="U459" i="37"/>
  <c r="U461" i="37"/>
  <c r="U198" i="37"/>
  <c r="U249" i="37"/>
  <c r="T369" i="37"/>
  <c r="T440" i="37"/>
  <c r="T444" i="37"/>
  <c r="T450" i="37"/>
  <c r="T456" i="37"/>
  <c r="T458" i="37"/>
  <c r="T460" i="37"/>
  <c r="T462" i="37"/>
  <c r="U205" i="37"/>
  <c r="U444" i="37"/>
  <c r="U460" i="37"/>
  <c r="T524" i="37"/>
  <c r="T534" i="37"/>
  <c r="T542" i="37"/>
  <c r="T544" i="37"/>
  <c r="T548" i="37"/>
  <c r="T552" i="37"/>
  <c r="U493" i="37"/>
  <c r="U525" i="37"/>
  <c r="U533" i="37"/>
  <c r="U535" i="37"/>
  <c r="U549" i="37"/>
  <c r="U450" i="37"/>
  <c r="U458" i="37"/>
  <c r="U524" i="37"/>
  <c r="U534" i="37"/>
  <c r="U542" i="37"/>
  <c r="U544" i="37"/>
  <c r="U548" i="37"/>
  <c r="U552" i="37"/>
  <c r="U190" i="37"/>
  <c r="U196" i="37"/>
  <c r="U314" i="37"/>
  <c r="U316" i="37"/>
  <c r="U462" i="37"/>
  <c r="U531" i="37"/>
  <c r="U539" i="37"/>
  <c r="U547" i="37"/>
  <c r="U327" i="37"/>
  <c r="U369" i="37"/>
  <c r="U440" i="37"/>
  <c r="U456" i="37"/>
  <c r="T493" i="37"/>
  <c r="T525" i="37"/>
  <c r="T531" i="37"/>
  <c r="T533" i="37"/>
  <c r="T535" i="37"/>
  <c r="T539" i="37"/>
  <c r="T547" i="37"/>
  <c r="T549" i="37"/>
  <c r="U315" i="37"/>
  <c r="AB28" i="37"/>
  <c r="T15" i="37"/>
  <c r="U15" i="37"/>
  <c r="AB573" i="37" l="1"/>
  <c r="AC12" i="37"/>
  <c r="AD12" i="37" s="1"/>
  <c r="X12" i="37" s="1"/>
  <c r="X10" i="37"/>
  <c r="X7" i="37"/>
  <c r="X11" i="37"/>
  <c r="AD54" i="37"/>
  <c r="AD66" i="37"/>
  <c r="AD65" i="37" s="1"/>
  <c r="AD320" i="37"/>
  <c r="AD319" i="37" s="1"/>
  <c r="AD47" i="37"/>
  <c r="AD469" i="37"/>
  <c r="AD82" i="37"/>
  <c r="AD524" i="37"/>
  <c r="AB582" i="37"/>
  <c r="AB580" i="37"/>
  <c r="AD368" i="37"/>
  <c r="AD86" i="37"/>
  <c r="AC136" i="37"/>
  <c r="AD136" i="37" s="1"/>
  <c r="X136" i="37" s="1"/>
  <c r="AD440" i="37"/>
  <c r="AD439" i="37" s="1"/>
  <c r="AD363" i="37"/>
  <c r="AD237" i="37"/>
  <c r="AD229" i="37"/>
  <c r="AD221" i="37"/>
  <c r="AD117" i="37"/>
  <c r="AD459" i="37"/>
  <c r="AD314" i="37"/>
  <c r="AD313" i="37" s="1"/>
  <c r="AD88" i="37"/>
  <c r="AD80" i="37"/>
  <c r="AD79" i="37" s="1"/>
  <c r="AD72" i="37"/>
  <c r="AD71" i="37" s="1"/>
  <c r="AD239" i="37"/>
  <c r="AD231" i="37"/>
  <c r="AD223" i="37"/>
  <c r="AD215" i="37"/>
  <c r="AD75" i="37"/>
  <c r="AD74" i="37" s="1"/>
  <c r="AD63" i="37"/>
  <c r="AD62" i="37" s="1"/>
  <c r="AD36" i="37"/>
  <c r="AD35" i="37" s="1"/>
  <c r="AC15" i="37"/>
  <c r="AD15" i="37" s="1"/>
  <c r="X15" i="37" s="1"/>
  <c r="AD432" i="37"/>
  <c r="AD241" i="37"/>
  <c r="AD233" i="37"/>
  <c r="AD225" i="37"/>
  <c r="AD217" i="37"/>
  <c r="AD151" i="37"/>
  <c r="AD143" i="37"/>
  <c r="AD128" i="37"/>
  <c r="AD69" i="37"/>
  <c r="AD68" i="37" s="1"/>
  <c r="AD455" i="37"/>
  <c r="AD362" i="37"/>
  <c r="AD361" i="37" s="1"/>
  <c r="AD138" i="37"/>
  <c r="AD124" i="37"/>
  <c r="AD123" i="37" s="1"/>
  <c r="AD84" i="37"/>
  <c r="AD243" i="37"/>
  <c r="AD235" i="37"/>
  <c r="AD227" i="37"/>
  <c r="AD219" i="37"/>
  <c r="AD141" i="37"/>
  <c r="AD134" i="37"/>
  <c r="AD133" i="37" s="1"/>
  <c r="AD119" i="37"/>
  <c r="AD91" i="37"/>
  <c r="AD59" i="37"/>
  <c r="AD51" i="37"/>
  <c r="X16" i="37"/>
  <c r="AB587" i="37"/>
  <c r="AB596" i="37"/>
  <c r="AB594" i="37"/>
  <c r="AB589" i="37"/>
  <c r="X538" i="37"/>
  <c r="X547" i="37"/>
  <c r="AB29" i="37"/>
  <c r="X27" i="37"/>
  <c r="X26" i="37" l="1"/>
  <c r="X25" i="37"/>
  <c r="X24" i="37"/>
  <c r="X23" i="37"/>
  <c r="X22" i="37"/>
  <c r="X21" i="37"/>
  <c r="X20" i="37"/>
  <c r="X19" i="37"/>
  <c r="X18" i="37"/>
  <c r="AB30" i="37"/>
  <c r="X17" i="37"/>
  <c r="AB45" i="37"/>
  <c r="N46" i="37"/>
  <c r="N47" i="37"/>
  <c r="N48" i="37"/>
  <c r="N49" i="37"/>
  <c r="N50" i="37"/>
  <c r="N51" i="37"/>
  <c r="N52" i="37"/>
  <c r="N45" i="37"/>
  <c r="S52" i="37" l="1"/>
  <c r="T52" i="37" s="1"/>
  <c r="U52" i="37"/>
  <c r="S50" i="37"/>
  <c r="T50" i="37" s="1"/>
  <c r="U50" i="37"/>
  <c r="S45" i="37"/>
  <c r="U45" i="37"/>
  <c r="S48" i="37"/>
  <c r="T48" i="37" s="1"/>
  <c r="U48" i="37"/>
  <c r="S51" i="37"/>
  <c r="T51" i="37" s="1"/>
  <c r="U51" i="37"/>
  <c r="S47" i="37"/>
  <c r="T47" i="37" s="1"/>
  <c r="U47" i="37"/>
  <c r="S49" i="37"/>
  <c r="T49" i="37" s="1"/>
  <c r="U49" i="37"/>
  <c r="S46" i="37"/>
  <c r="T46" i="37" s="1"/>
  <c r="U46" i="37"/>
  <c r="AB31" i="37"/>
  <c r="AB602" i="37"/>
  <c r="T45" i="37" l="1"/>
  <c r="AB32" i="37"/>
  <c r="AB604" i="37"/>
  <c r="AB33" i="37" l="1"/>
  <c r="AB34" i="37" l="1"/>
  <c r="AB35" i="37" l="1"/>
  <c r="X509" i="37"/>
  <c r="X554" i="37"/>
  <c r="X550" i="37"/>
  <c r="X546" i="37"/>
  <c r="X502" i="37"/>
  <c r="X494" i="37"/>
  <c r="X475" i="37"/>
  <c r="X471" i="37"/>
  <c r="X427" i="37"/>
  <c r="X423" i="37"/>
  <c r="X419" i="37"/>
  <c r="X415" i="37"/>
  <c r="X412" i="37"/>
  <c r="X392" i="37"/>
  <c r="X360" i="37"/>
  <c r="X340" i="37"/>
  <c r="X336" i="37"/>
  <c r="X325" i="37"/>
  <c r="X303" i="37"/>
  <c r="X284" i="37"/>
  <c r="X281" i="37"/>
  <c r="X273" i="37"/>
  <c r="X269" i="37"/>
  <c r="X210" i="37"/>
  <c r="X505" i="37"/>
  <c r="X501" i="37"/>
  <c r="X497" i="37"/>
  <c r="X454" i="37"/>
  <c r="X437" i="37"/>
  <c r="X426" i="37"/>
  <c r="X418" i="37"/>
  <c r="X414" i="37"/>
  <c r="X403" i="37"/>
  <c r="X399" i="37"/>
  <c r="X395" i="37"/>
  <c r="X371" i="37"/>
  <c r="X339" i="37"/>
  <c r="X302" i="37"/>
  <c r="X295" i="37"/>
  <c r="X291" i="37"/>
  <c r="X541" i="37"/>
  <c r="X508" i="37"/>
  <c r="X504" i="37"/>
  <c r="X500" i="37"/>
  <c r="X496" i="37"/>
  <c r="X488" i="37"/>
  <c r="X484" i="37"/>
  <c r="X473" i="37"/>
  <c r="X465" i="37"/>
  <c r="X436" i="37"/>
  <c r="X425" i="37"/>
  <c r="X417" i="37"/>
  <c r="X398" i="37"/>
  <c r="X390" i="37"/>
  <c r="X386" i="37"/>
  <c r="X373" i="37"/>
  <c r="X346" i="37"/>
  <c r="X334" i="37"/>
  <c r="X301" i="37"/>
  <c r="X294" i="37"/>
  <c r="X290" i="37"/>
  <c r="X286" i="37"/>
  <c r="X283" i="37"/>
  <c r="X259" i="37"/>
  <c r="X212" i="37"/>
  <c r="X208" i="37"/>
  <c r="X197" i="37"/>
  <c r="X189" i="37"/>
  <c r="X553" i="37"/>
  <c r="X551" i="37"/>
  <c r="X540" i="37"/>
  <c r="X532" i="37"/>
  <c r="X507" i="37"/>
  <c r="X499" i="37"/>
  <c r="X495" i="37"/>
  <c r="X491" i="37"/>
  <c r="X479" i="37"/>
  <c r="X472" i="37"/>
  <c r="X468" i="37"/>
  <c r="X428" i="37"/>
  <c r="X424" i="37"/>
  <c r="X420" i="37"/>
  <c r="X416" i="37"/>
  <c r="X393" i="37"/>
  <c r="X349" i="37"/>
  <c r="X337" i="37"/>
  <c r="X326" i="37"/>
  <c r="X322" i="37"/>
  <c r="X304" i="37"/>
  <c r="X300" i="37"/>
  <c r="X297" i="37"/>
  <c r="X282" i="37"/>
  <c r="X266" i="37"/>
  <c r="X543" i="37"/>
  <c r="X394" i="37"/>
  <c r="X503" i="37"/>
  <c r="X483" i="37"/>
  <c r="X305" i="37"/>
  <c r="X443" i="37"/>
  <c r="X383" i="37"/>
  <c r="X204" i="37"/>
  <c r="X299" i="37"/>
  <c r="X265" i="37"/>
  <c r="X338" i="37"/>
  <c r="X335" i="37"/>
  <c r="X298" i="37"/>
  <c r="X264" i="37"/>
  <c r="X248" i="37"/>
  <c r="X555" i="37"/>
  <c r="X545" i="37"/>
  <c r="X536" i="37"/>
  <c r="X506" i="37"/>
  <c r="X387" i="37"/>
  <c r="X345" i="37"/>
  <c r="X280" i="37"/>
  <c r="X274" i="37"/>
  <c r="X203" i="37"/>
  <c r="X400" i="37"/>
  <c r="X396" i="37"/>
  <c r="X477" i="37" l="1"/>
  <c r="AB36" i="37"/>
  <c r="X410" i="37"/>
  <c r="X267" i="37"/>
  <c r="X323" i="37"/>
  <c r="X381" i="37"/>
  <c r="X317" i="37"/>
  <c r="X375" i="37"/>
  <c r="X331" i="37"/>
  <c r="X379" i="37"/>
  <c r="X328" i="37"/>
  <c r="X377" i="37"/>
  <c r="X357" i="37"/>
  <c r="X342" i="37"/>
  <c r="AB37" i="37" l="1"/>
  <c r="N54" i="37"/>
  <c r="N55" i="37"/>
  <c r="N56" i="37"/>
  <c r="N57" i="37"/>
  <c r="N58" i="37"/>
  <c r="N59" i="37"/>
  <c r="N60" i="37"/>
  <c r="N61" i="37"/>
  <c r="N62" i="37"/>
  <c r="N63" i="37"/>
  <c r="N64" i="37"/>
  <c r="N65" i="37"/>
  <c r="N66" i="37"/>
  <c r="N67" i="37"/>
  <c r="N68" i="37"/>
  <c r="N69" i="37"/>
  <c r="N70" i="37"/>
  <c r="N71" i="37"/>
  <c r="N72" i="37"/>
  <c r="N73" i="37"/>
  <c r="N74" i="37"/>
  <c r="N75" i="37"/>
  <c r="N76" i="37"/>
  <c r="N77" i="37"/>
  <c r="N78" i="37"/>
  <c r="N79" i="37"/>
  <c r="N80" i="37"/>
  <c r="N81" i="37"/>
  <c r="N82" i="37"/>
  <c r="N83" i="37"/>
  <c r="N84" i="37"/>
  <c r="N85" i="37"/>
  <c r="N86" i="37"/>
  <c r="N87" i="37"/>
  <c r="N88" i="37"/>
  <c r="N89" i="37"/>
  <c r="N90" i="37"/>
  <c r="N91" i="37"/>
  <c r="N92" i="37"/>
  <c r="N93" i="37"/>
  <c r="N94" i="37"/>
  <c r="N95" i="37"/>
  <c r="N96" i="37"/>
  <c r="N97" i="37"/>
  <c r="N98" i="37"/>
  <c r="N99" i="37"/>
  <c r="N100" i="37"/>
  <c r="N101" i="37"/>
  <c r="N105" i="37"/>
  <c r="N106" i="37"/>
  <c r="N107" i="37"/>
  <c r="N108" i="37"/>
  <c r="N109" i="37"/>
  <c r="N110" i="37"/>
  <c r="N111" i="37"/>
  <c r="N112" i="37"/>
  <c r="N113" i="37"/>
  <c r="N114" i="37"/>
  <c r="N115" i="37"/>
  <c r="N116" i="37"/>
  <c r="N117" i="37"/>
  <c r="N118" i="37"/>
  <c r="N119" i="37"/>
  <c r="N120" i="37"/>
  <c r="N121" i="37"/>
  <c r="N122" i="37"/>
  <c r="N123" i="37"/>
  <c r="N124" i="37"/>
  <c r="N125" i="37"/>
  <c r="N126" i="37"/>
  <c r="N127" i="37"/>
  <c r="N128" i="37"/>
  <c r="N129" i="37"/>
  <c r="N130" i="37"/>
  <c r="N131" i="37"/>
  <c r="N132" i="37"/>
  <c r="N133" i="37"/>
  <c r="N134" i="37"/>
  <c r="N135" i="37"/>
  <c r="N136" i="37"/>
  <c r="N137" i="37"/>
  <c r="N138" i="37"/>
  <c r="N139" i="37"/>
  <c r="N140" i="37"/>
  <c r="N141" i="37"/>
  <c r="N142" i="37"/>
  <c r="N143" i="37"/>
  <c r="N144" i="37"/>
  <c r="N145" i="37"/>
  <c r="N146" i="37"/>
  <c r="N147" i="37"/>
  <c r="N148" i="37"/>
  <c r="N149" i="37"/>
  <c r="N150" i="37"/>
  <c r="N151" i="37"/>
  <c r="N152" i="37"/>
  <c r="N153" i="37"/>
  <c r="N154" i="37"/>
  <c r="N155" i="37"/>
  <c r="N156" i="37"/>
  <c r="N157" i="37"/>
  <c r="N158" i="37"/>
  <c r="N159" i="37"/>
  <c r="N160" i="37"/>
  <c r="N161" i="37"/>
  <c r="N53" i="37"/>
  <c r="L103" i="37"/>
  <c r="M103" i="37" s="1"/>
  <c r="M102" i="37"/>
  <c r="S149" i="37" l="1"/>
  <c r="T149" i="37" s="1"/>
  <c r="U149" i="37"/>
  <c r="S143" i="37"/>
  <c r="T143" i="37" s="1"/>
  <c r="U143" i="37"/>
  <c r="S141" i="37"/>
  <c r="T141" i="37" s="1"/>
  <c r="U141" i="37"/>
  <c r="S119" i="37"/>
  <c r="T119" i="37" s="1"/>
  <c r="U119" i="37"/>
  <c r="S90" i="37"/>
  <c r="T90" i="37" s="1"/>
  <c r="U90" i="37"/>
  <c r="S120" i="37"/>
  <c r="T120" i="37" s="1"/>
  <c r="U120" i="37"/>
  <c r="S160" i="37"/>
  <c r="T160" i="37" s="1"/>
  <c r="U160" i="37"/>
  <c r="S145" i="37"/>
  <c r="T145" i="37" s="1"/>
  <c r="U145" i="37"/>
  <c r="S134" i="37"/>
  <c r="T134" i="37" s="1"/>
  <c r="U134" i="37"/>
  <c r="S130" i="37"/>
  <c r="T130" i="37" s="1"/>
  <c r="U130" i="37"/>
  <c r="S111" i="37"/>
  <c r="T111" i="37" s="1"/>
  <c r="U111" i="37"/>
  <c r="S100" i="37"/>
  <c r="T100" i="37" s="1"/>
  <c r="U100" i="37"/>
  <c r="S92" i="37"/>
  <c r="T92" i="37" s="1"/>
  <c r="U92" i="37"/>
  <c r="S84" i="37"/>
  <c r="T84" i="37" s="1"/>
  <c r="U84" i="37"/>
  <c r="S76" i="37"/>
  <c r="T76" i="37" s="1"/>
  <c r="U76" i="37"/>
  <c r="S68" i="37"/>
  <c r="T68" i="37" s="1"/>
  <c r="U68" i="37"/>
  <c r="S60" i="37"/>
  <c r="T60" i="37" s="1"/>
  <c r="U60" i="37"/>
  <c r="S159" i="37"/>
  <c r="T159" i="37" s="1"/>
  <c r="U159" i="37"/>
  <c r="S152" i="37"/>
  <c r="T152" i="37" s="1"/>
  <c r="U152" i="37"/>
  <c r="S144" i="37"/>
  <c r="T144" i="37" s="1"/>
  <c r="U144" i="37"/>
  <c r="S122" i="37"/>
  <c r="T122" i="37" s="1"/>
  <c r="U122" i="37"/>
  <c r="S114" i="37"/>
  <c r="T114" i="37" s="1"/>
  <c r="U114" i="37"/>
  <c r="S106" i="37"/>
  <c r="T106" i="37" s="1"/>
  <c r="U106" i="37"/>
  <c r="S91" i="37"/>
  <c r="T91" i="37" s="1"/>
  <c r="U91" i="37"/>
  <c r="S139" i="37"/>
  <c r="T139" i="37" s="1"/>
  <c r="U139" i="37"/>
  <c r="S156" i="37"/>
  <c r="T156" i="37" s="1"/>
  <c r="U156" i="37"/>
  <c r="S153" i="37"/>
  <c r="T153" i="37" s="1"/>
  <c r="U153" i="37"/>
  <c r="S137" i="37"/>
  <c r="T137" i="37" s="1"/>
  <c r="U137" i="37"/>
  <c r="S126" i="37"/>
  <c r="T126" i="37" s="1"/>
  <c r="U126" i="37"/>
  <c r="S123" i="37"/>
  <c r="T123" i="37" s="1"/>
  <c r="U123" i="37"/>
  <c r="S115" i="37"/>
  <c r="T115" i="37" s="1"/>
  <c r="U115" i="37"/>
  <c r="S107" i="37"/>
  <c r="T107" i="37" s="1"/>
  <c r="U107" i="37"/>
  <c r="S96" i="37"/>
  <c r="T96" i="37" s="1"/>
  <c r="U96" i="37"/>
  <c r="S88" i="37"/>
  <c r="T88" i="37" s="1"/>
  <c r="U88" i="37"/>
  <c r="S80" i="37"/>
  <c r="T80" i="37" s="1"/>
  <c r="U80" i="37"/>
  <c r="S72" i="37"/>
  <c r="T72" i="37" s="1"/>
  <c r="U72" i="37"/>
  <c r="S64" i="37"/>
  <c r="T64" i="37" s="1"/>
  <c r="U64" i="37"/>
  <c r="S56" i="37"/>
  <c r="T56" i="37" s="1"/>
  <c r="U56" i="37"/>
  <c r="S155" i="37"/>
  <c r="T155" i="37" s="1"/>
  <c r="U155" i="37"/>
  <c r="S148" i="37"/>
  <c r="T148" i="37" s="1"/>
  <c r="U148" i="37"/>
  <c r="S140" i="37"/>
  <c r="T140" i="37" s="1"/>
  <c r="U140" i="37"/>
  <c r="S136" i="37"/>
  <c r="T136" i="37" s="1"/>
  <c r="U136" i="37"/>
  <c r="S133" i="37"/>
  <c r="T133" i="37" s="1"/>
  <c r="U133" i="37"/>
  <c r="S129" i="37"/>
  <c r="T129" i="37" s="1"/>
  <c r="U129" i="37"/>
  <c r="S118" i="37"/>
  <c r="T118" i="37" s="1"/>
  <c r="U118" i="37"/>
  <c r="S110" i="37"/>
  <c r="T110" i="37" s="1"/>
  <c r="U110" i="37"/>
  <c r="S99" i="37"/>
  <c r="T99" i="37" s="1"/>
  <c r="U99" i="37"/>
  <c r="S95" i="37"/>
  <c r="T95" i="37" s="1"/>
  <c r="U95" i="37"/>
  <c r="S87" i="37"/>
  <c r="T87" i="37" s="1"/>
  <c r="U87" i="37"/>
  <c r="S83" i="37"/>
  <c r="T83" i="37" s="1"/>
  <c r="U83" i="37"/>
  <c r="S79" i="37"/>
  <c r="T79" i="37" s="1"/>
  <c r="U79" i="37"/>
  <c r="S75" i="37"/>
  <c r="T75" i="37" s="1"/>
  <c r="U75" i="37"/>
  <c r="S71" i="37"/>
  <c r="T71" i="37" s="1"/>
  <c r="U71" i="37"/>
  <c r="S67" i="37"/>
  <c r="T67" i="37" s="1"/>
  <c r="U67" i="37"/>
  <c r="S63" i="37"/>
  <c r="T63" i="37" s="1"/>
  <c r="U63" i="37"/>
  <c r="S59" i="37"/>
  <c r="T59" i="37" s="1"/>
  <c r="U59" i="37"/>
  <c r="S55" i="37"/>
  <c r="T55" i="37" s="1"/>
  <c r="U55" i="37"/>
  <c r="S53" i="37"/>
  <c r="U53" i="37"/>
  <c r="S158" i="37"/>
  <c r="T158" i="37" s="1"/>
  <c r="U158" i="37"/>
  <c r="S151" i="37"/>
  <c r="T151" i="37" s="1"/>
  <c r="U151" i="37"/>
  <c r="S147" i="37"/>
  <c r="T147" i="37" s="1"/>
  <c r="U147" i="37"/>
  <c r="S131" i="37"/>
  <c r="T131" i="37" s="1"/>
  <c r="U131" i="37"/>
  <c r="S128" i="37"/>
  <c r="T128" i="37" s="1"/>
  <c r="U128" i="37"/>
  <c r="S125" i="37"/>
  <c r="T125" i="37" s="1"/>
  <c r="U125" i="37"/>
  <c r="S121" i="37"/>
  <c r="T121" i="37" s="1"/>
  <c r="U121" i="37"/>
  <c r="S117" i="37"/>
  <c r="T117" i="37" s="1"/>
  <c r="U117" i="37"/>
  <c r="S113" i="37"/>
  <c r="T113" i="37" s="1"/>
  <c r="U113" i="37"/>
  <c r="S109" i="37"/>
  <c r="T109" i="37" s="1"/>
  <c r="U109" i="37"/>
  <c r="S105" i="37"/>
  <c r="T105" i="37" s="1"/>
  <c r="U105" i="37"/>
  <c r="S98" i="37"/>
  <c r="T98" i="37" s="1"/>
  <c r="U98" i="37"/>
  <c r="S94" i="37"/>
  <c r="T94" i="37" s="1"/>
  <c r="U94" i="37"/>
  <c r="S86" i="37"/>
  <c r="T86" i="37" s="1"/>
  <c r="U86" i="37"/>
  <c r="S82" i="37"/>
  <c r="T82" i="37" s="1"/>
  <c r="U82" i="37"/>
  <c r="S78" i="37"/>
  <c r="T78" i="37" s="1"/>
  <c r="U78" i="37"/>
  <c r="S74" i="37"/>
  <c r="T74" i="37" s="1"/>
  <c r="U74" i="37"/>
  <c r="S70" i="37"/>
  <c r="T70" i="37" s="1"/>
  <c r="U70" i="37"/>
  <c r="S66" i="37"/>
  <c r="T66" i="37" s="1"/>
  <c r="U66" i="37"/>
  <c r="S62" i="37"/>
  <c r="T62" i="37" s="1"/>
  <c r="U62" i="37"/>
  <c r="S58" i="37"/>
  <c r="T58" i="37" s="1"/>
  <c r="U58" i="37"/>
  <c r="S161" i="37"/>
  <c r="T161" i="37" s="1"/>
  <c r="U161" i="37"/>
  <c r="S157" i="37"/>
  <c r="T157" i="37" s="1"/>
  <c r="U157" i="37"/>
  <c r="S154" i="37"/>
  <c r="T154" i="37" s="1"/>
  <c r="U154" i="37"/>
  <c r="S150" i="37"/>
  <c r="T150" i="37" s="1"/>
  <c r="U150" i="37"/>
  <c r="S146" i="37"/>
  <c r="T146" i="37" s="1"/>
  <c r="U146" i="37"/>
  <c r="S142" i="37"/>
  <c r="T142" i="37" s="1"/>
  <c r="U142" i="37"/>
  <c r="S138" i="37"/>
  <c r="T138" i="37" s="1"/>
  <c r="U138" i="37"/>
  <c r="S135" i="37"/>
  <c r="T135" i="37" s="1"/>
  <c r="U135" i="37"/>
  <c r="S132" i="37"/>
  <c r="T132" i="37" s="1"/>
  <c r="U132" i="37"/>
  <c r="S127" i="37"/>
  <c r="T127" i="37" s="1"/>
  <c r="U127" i="37"/>
  <c r="S124" i="37"/>
  <c r="T124" i="37" s="1"/>
  <c r="U124" i="37"/>
  <c r="S116" i="37"/>
  <c r="T116" i="37" s="1"/>
  <c r="U116" i="37"/>
  <c r="S112" i="37"/>
  <c r="T112" i="37" s="1"/>
  <c r="U112" i="37"/>
  <c r="S108" i="37"/>
  <c r="T108" i="37" s="1"/>
  <c r="U108" i="37"/>
  <c r="S101" i="37"/>
  <c r="T101" i="37" s="1"/>
  <c r="U101" i="37"/>
  <c r="S97" i="37"/>
  <c r="T97" i="37" s="1"/>
  <c r="U97" i="37"/>
  <c r="S93" i="37"/>
  <c r="T93" i="37" s="1"/>
  <c r="U93" i="37"/>
  <c r="S89" i="37"/>
  <c r="T89" i="37" s="1"/>
  <c r="U89" i="37"/>
  <c r="S85" i="37"/>
  <c r="T85" i="37" s="1"/>
  <c r="U85" i="37"/>
  <c r="S81" i="37"/>
  <c r="T81" i="37" s="1"/>
  <c r="U81" i="37"/>
  <c r="S77" i="37"/>
  <c r="T77" i="37" s="1"/>
  <c r="U77" i="37"/>
  <c r="S73" i="37"/>
  <c r="T73" i="37" s="1"/>
  <c r="U73" i="37"/>
  <c r="S69" i="37"/>
  <c r="T69" i="37" s="1"/>
  <c r="U69" i="37"/>
  <c r="S65" i="37"/>
  <c r="T65" i="37" s="1"/>
  <c r="U65" i="37"/>
  <c r="S61" i="37"/>
  <c r="T61" i="37" s="1"/>
  <c r="U61" i="37"/>
  <c r="S57" i="37"/>
  <c r="T57" i="37" s="1"/>
  <c r="U57" i="37"/>
  <c r="S54" i="37"/>
  <c r="T54" i="37" s="1"/>
  <c r="U54" i="37"/>
  <c r="AB38" i="37"/>
  <c r="N102" i="37"/>
  <c r="S102" i="37" s="1"/>
  <c r="T102" i="37" s="1"/>
  <c r="L104" i="37"/>
  <c r="N104" i="37" s="1"/>
  <c r="S104" i="37" s="1"/>
  <c r="N103" i="37"/>
  <c r="S103" i="37" s="1"/>
  <c r="T103" i="37" s="1"/>
  <c r="T53" i="37" l="1"/>
  <c r="U103" i="37"/>
  <c r="U102" i="37"/>
  <c r="AB39" i="37"/>
  <c r="AB609" i="37"/>
  <c r="AB40" i="37" l="1"/>
  <c r="AB611" i="37"/>
  <c r="AB41" i="37" l="1"/>
  <c r="AB42" i="37" l="1"/>
  <c r="AB44" i="37" l="1"/>
  <c r="AB43" i="37"/>
  <c r="N162" i="37"/>
  <c r="N163" i="37"/>
  <c r="N164" i="37"/>
  <c r="N165" i="37"/>
  <c r="N166" i="37"/>
  <c r="N167" i="37"/>
  <c r="N168" i="37"/>
  <c r="N169" i="37"/>
  <c r="N170" i="37"/>
  <c r="N171" i="37"/>
  <c r="N172" i="37"/>
  <c r="N173" i="37"/>
  <c r="N174" i="37"/>
  <c r="N175" i="37"/>
  <c r="N176" i="37"/>
  <c r="N177" i="37"/>
  <c r="N178" i="37"/>
  <c r="N179" i="37"/>
  <c r="N180" i="37"/>
  <c r="N181" i="37"/>
  <c r="N182" i="37"/>
  <c r="N183" i="37"/>
  <c r="N184" i="37"/>
  <c r="N185" i="37"/>
  <c r="N186" i="37"/>
  <c r="N187" i="37"/>
  <c r="N188" i="37"/>
  <c r="N189" i="37"/>
  <c r="N190" i="37"/>
  <c r="S190" i="37" s="1"/>
  <c r="N191" i="37"/>
  <c r="N192" i="37"/>
  <c r="N193" i="37"/>
  <c r="S193" i="37" s="1"/>
  <c r="N194" i="37"/>
  <c r="N195" i="37"/>
  <c r="S195" i="37" s="1"/>
  <c r="N196" i="37"/>
  <c r="S196" i="37" s="1"/>
  <c r="N348" i="37"/>
  <c r="N349" i="37"/>
  <c r="N350" i="37"/>
  <c r="N351" i="37"/>
  <c r="N352" i="37"/>
  <c r="N353" i="37"/>
  <c r="N354" i="37"/>
  <c r="N355" i="37"/>
  <c r="N356" i="37"/>
  <c r="N357" i="37"/>
  <c r="N358" i="37"/>
  <c r="N359" i="37"/>
  <c r="N360" i="37"/>
  <c r="N361" i="37"/>
  <c r="N362" i="37"/>
  <c r="N363" i="37"/>
  <c r="N364" i="37"/>
  <c r="N365" i="37"/>
  <c r="N366" i="37"/>
  <c r="N367" i="37"/>
  <c r="N368" i="37"/>
  <c r="S368" i="37" s="1"/>
  <c r="N370" i="37"/>
  <c r="N371" i="37"/>
  <c r="N372" i="37"/>
  <c r="N373" i="37"/>
  <c r="N374" i="37"/>
  <c r="N375" i="37"/>
  <c r="N376" i="37"/>
  <c r="N377" i="37"/>
  <c r="N378" i="37"/>
  <c r="N379" i="37"/>
  <c r="N380" i="37"/>
  <c r="N381" i="37"/>
  <c r="N382" i="37"/>
  <c r="N341" i="37"/>
  <c r="N342" i="37"/>
  <c r="N343" i="37"/>
  <c r="N344" i="37"/>
  <c r="N345" i="37"/>
  <c r="N346" i="37"/>
  <c r="N347" i="37"/>
  <c r="N466" i="37"/>
  <c r="N467" i="37"/>
  <c r="N468" i="37"/>
  <c r="N469" i="37"/>
  <c r="N470" i="37"/>
  <c r="N471" i="37"/>
  <c r="N472" i="37"/>
  <c r="N473" i="37"/>
  <c r="N474" i="37"/>
  <c r="N475" i="37"/>
  <c r="N476" i="37"/>
  <c r="N477" i="37"/>
  <c r="N478" i="37"/>
  <c r="N479" i="37"/>
  <c r="N480" i="37"/>
  <c r="N481" i="37"/>
  <c r="N482" i="37"/>
  <c r="N483" i="37"/>
  <c r="N484" i="37"/>
  <c r="N485" i="37"/>
  <c r="N486" i="37"/>
  <c r="N487" i="37"/>
  <c r="N488" i="37"/>
  <c r="N489" i="37"/>
  <c r="N490" i="37"/>
  <c r="N491" i="37"/>
  <c r="N492" i="37"/>
  <c r="N493" i="37"/>
  <c r="S493" i="37" s="1"/>
  <c r="N494" i="37"/>
  <c r="N495" i="37"/>
  <c r="N496" i="37"/>
  <c r="N497" i="37"/>
  <c r="N498" i="37"/>
  <c r="N499" i="37"/>
  <c r="N500" i="37"/>
  <c r="N501" i="37"/>
  <c r="N502" i="37"/>
  <c r="N503" i="37"/>
  <c r="N504" i="37"/>
  <c r="N505" i="37"/>
  <c r="N506" i="37"/>
  <c r="N507" i="37"/>
  <c r="N508" i="37"/>
  <c r="N509" i="37"/>
  <c r="N510" i="37"/>
  <c r="N511" i="37"/>
  <c r="N512" i="37"/>
  <c r="N513" i="37"/>
  <c r="N514" i="37"/>
  <c r="N515" i="37"/>
  <c r="N516" i="37"/>
  <c r="N517" i="37"/>
  <c r="N518" i="37"/>
  <c r="N519" i="37"/>
  <c r="N520" i="37"/>
  <c r="N521" i="37"/>
  <c r="N522" i="37"/>
  <c r="N523" i="37"/>
  <c r="N524" i="37"/>
  <c r="S524" i="37" s="1"/>
  <c r="N526" i="37"/>
  <c r="N527" i="37"/>
  <c r="N528" i="37"/>
  <c r="N529" i="37"/>
  <c r="N530" i="37"/>
  <c r="N531" i="37"/>
  <c r="S531" i="37" s="1"/>
  <c r="N532" i="37"/>
  <c r="N533" i="37"/>
  <c r="S533" i="37" s="1"/>
  <c r="N534" i="37"/>
  <c r="S534" i="37" s="1"/>
  <c r="N535" i="37"/>
  <c r="S535" i="37" s="1"/>
  <c r="N536" i="37"/>
  <c r="N537" i="37"/>
  <c r="N538" i="37"/>
  <c r="N540" i="37"/>
  <c r="N541" i="37"/>
  <c r="N543" i="37"/>
  <c r="N545" i="37"/>
  <c r="N546" i="37"/>
  <c r="N549" i="37"/>
  <c r="S549" i="37" s="1"/>
  <c r="N550" i="37"/>
  <c r="N551" i="37"/>
  <c r="N552" i="37"/>
  <c r="S552" i="37" s="1"/>
  <c r="N553" i="37"/>
  <c r="N554" i="37"/>
  <c r="N555" i="37"/>
  <c r="N257" i="37"/>
  <c r="N256" i="37"/>
  <c r="N255" i="37"/>
  <c r="N254" i="37"/>
  <c r="N253" i="37"/>
  <c r="N252" i="37"/>
  <c r="N251" i="37"/>
  <c r="N250" i="37"/>
  <c r="N249" i="37"/>
  <c r="S249" i="37" s="1"/>
  <c r="N248" i="37"/>
  <c r="N247" i="37"/>
  <c r="N246" i="37"/>
  <c r="N245" i="37"/>
  <c r="N244" i="37"/>
  <c r="S244" i="37" s="1"/>
  <c r="N243" i="37"/>
  <c r="N241" i="37"/>
  <c r="N239" i="37"/>
  <c r="N237" i="37"/>
  <c r="N235" i="37"/>
  <c r="N233" i="37"/>
  <c r="N231" i="37"/>
  <c r="N229" i="37"/>
  <c r="N227" i="37"/>
  <c r="N226" i="37"/>
  <c r="S226" i="37" s="1"/>
  <c r="N225" i="37"/>
  <c r="N224" i="37"/>
  <c r="S224" i="37" s="1"/>
  <c r="N223" i="37"/>
  <c r="N221" i="37"/>
  <c r="N220" i="37"/>
  <c r="S220" i="37" s="1"/>
  <c r="N219" i="37"/>
  <c r="N217" i="37"/>
  <c r="N215" i="37"/>
  <c r="N214" i="37"/>
  <c r="N213" i="37"/>
  <c r="N212" i="37"/>
  <c r="N211" i="37"/>
  <c r="N210" i="37"/>
  <c r="N209" i="37"/>
  <c r="N208" i="37"/>
  <c r="N207" i="37"/>
  <c r="N206" i="37"/>
  <c r="N205" i="37"/>
  <c r="S205" i="37" s="1"/>
  <c r="N204" i="37"/>
  <c r="N203" i="37"/>
  <c r="N202" i="37"/>
  <c r="N201" i="37"/>
  <c r="N200" i="37"/>
  <c r="N199" i="37"/>
  <c r="S199" i="37" s="1"/>
  <c r="N198" i="37"/>
  <c r="S198" i="37" s="1"/>
  <c r="N197" i="37"/>
  <c r="N465" i="37"/>
  <c r="N464" i="37"/>
  <c r="N463" i="37"/>
  <c r="N461" i="37"/>
  <c r="S461" i="37" s="1"/>
  <c r="N459" i="37"/>
  <c r="S459" i="37" s="1"/>
  <c r="N457" i="37"/>
  <c r="S457" i="37" s="1"/>
  <c r="N455" i="37"/>
  <c r="S455" i="37" s="1"/>
  <c r="N454" i="37"/>
  <c r="N453" i="37"/>
  <c r="N452" i="37"/>
  <c r="N451" i="37"/>
  <c r="N450" i="37"/>
  <c r="S450" i="37" s="1"/>
  <c r="N449" i="37"/>
  <c r="N448" i="37"/>
  <c r="N447" i="37"/>
  <c r="S447" i="37" s="1"/>
  <c r="N446" i="37"/>
  <c r="N445" i="37"/>
  <c r="N443" i="37"/>
  <c r="N442" i="37"/>
  <c r="N439" i="37"/>
  <c r="N438" i="37"/>
  <c r="N437" i="37"/>
  <c r="N436" i="37"/>
  <c r="N435" i="37"/>
  <c r="N434" i="37"/>
  <c r="N433" i="37"/>
  <c r="N432" i="37"/>
  <c r="N431" i="37"/>
  <c r="N430" i="37"/>
  <c r="N429" i="37"/>
  <c r="N428" i="37"/>
  <c r="N427" i="37"/>
  <c r="N426" i="37"/>
  <c r="N425" i="37"/>
  <c r="N424" i="37"/>
  <c r="N423" i="37"/>
  <c r="N422" i="37"/>
  <c r="N421" i="37"/>
  <c r="N420" i="37"/>
  <c r="N419" i="37"/>
  <c r="N418" i="37"/>
  <c r="N417" i="37"/>
  <c r="N416" i="37"/>
  <c r="N415" i="37"/>
  <c r="N414" i="37"/>
  <c r="N413" i="37"/>
  <c r="N412" i="37"/>
  <c r="N411" i="37"/>
  <c r="N410" i="37"/>
  <c r="N409" i="37"/>
  <c r="N408" i="37"/>
  <c r="N407" i="37"/>
  <c r="N406" i="37"/>
  <c r="N405" i="37"/>
  <c r="N404" i="37"/>
  <c r="N403" i="37"/>
  <c r="N402" i="37"/>
  <c r="N401" i="37"/>
  <c r="N400" i="37"/>
  <c r="N399" i="37"/>
  <c r="N398" i="37"/>
  <c r="N397" i="37"/>
  <c r="S397" i="37" s="1"/>
  <c r="N396" i="37"/>
  <c r="N395" i="37"/>
  <c r="N394" i="37"/>
  <c r="N393" i="37"/>
  <c r="N392" i="37"/>
  <c r="N391" i="37"/>
  <c r="N390" i="37"/>
  <c r="N389" i="37"/>
  <c r="N388" i="37"/>
  <c r="N387" i="37"/>
  <c r="N386" i="37"/>
  <c r="N384" i="37"/>
  <c r="N383" i="37"/>
  <c r="N340" i="37"/>
  <c r="N339" i="37"/>
  <c r="N338" i="37"/>
  <c r="N337" i="37"/>
  <c r="N336" i="37"/>
  <c r="N335" i="37"/>
  <c r="N334" i="37"/>
  <c r="N333" i="37"/>
  <c r="N332" i="37"/>
  <c r="N331" i="37"/>
  <c r="N330" i="37"/>
  <c r="N329" i="37"/>
  <c r="N328" i="37"/>
  <c r="N326" i="37"/>
  <c r="N325" i="37"/>
  <c r="N323" i="37"/>
  <c r="N322" i="37"/>
  <c r="N321" i="37"/>
  <c r="N320" i="37"/>
  <c r="N319" i="37"/>
  <c r="N318" i="37"/>
  <c r="N317" i="37"/>
  <c r="N316" i="37"/>
  <c r="S316" i="37" s="1"/>
  <c r="N313" i="37"/>
  <c r="N312" i="37"/>
  <c r="N311" i="37"/>
  <c r="N310" i="37"/>
  <c r="N309" i="37"/>
  <c r="N308" i="37"/>
  <c r="N307" i="37"/>
  <c r="N306" i="37"/>
  <c r="N305" i="37"/>
  <c r="N304" i="37"/>
  <c r="N303" i="37"/>
  <c r="N302" i="37"/>
  <c r="N301" i="37"/>
  <c r="N300" i="37"/>
  <c r="N299" i="37"/>
  <c r="N298" i="37"/>
  <c r="N297" i="37"/>
  <c r="N296" i="37"/>
  <c r="N295" i="37"/>
  <c r="N294" i="37"/>
  <c r="N293" i="37"/>
  <c r="N292" i="37"/>
  <c r="N291" i="37"/>
  <c r="N290" i="37"/>
  <c r="N289" i="37"/>
  <c r="N288" i="37"/>
  <c r="N287" i="37"/>
  <c r="N286" i="37"/>
  <c r="N285" i="37"/>
  <c r="N284" i="37"/>
  <c r="N283" i="37"/>
  <c r="N282" i="37"/>
  <c r="N281" i="37"/>
  <c r="N280" i="37"/>
  <c r="N279" i="37"/>
  <c r="N278" i="37"/>
  <c r="N277" i="37"/>
  <c r="N276" i="37"/>
  <c r="N275" i="37"/>
  <c r="N274" i="37"/>
  <c r="N273" i="37"/>
  <c r="N272" i="37"/>
  <c r="N271" i="37"/>
  <c r="N270" i="37"/>
  <c r="N269" i="37"/>
  <c r="N268" i="37"/>
  <c r="N267" i="37"/>
  <c r="N266" i="37"/>
  <c r="N265" i="37"/>
  <c r="N264" i="37"/>
  <c r="N263" i="37"/>
  <c r="N262" i="37"/>
  <c r="S262" i="37" s="1"/>
  <c r="N261" i="37"/>
  <c r="N260" i="37"/>
  <c r="N259" i="37"/>
  <c r="N258" i="37"/>
  <c r="S258" i="37" s="1"/>
  <c r="AB567" i="37" l="1"/>
  <c r="S464" i="37"/>
  <c r="T464" i="37" s="1"/>
  <c r="U464" i="37"/>
  <c r="S529" i="37"/>
  <c r="T529" i="37" s="1"/>
  <c r="U529" i="37"/>
  <c r="S516" i="37"/>
  <c r="T516" i="37" s="1"/>
  <c r="U516" i="37"/>
  <c r="S445" i="37"/>
  <c r="T445" i="37" s="1"/>
  <c r="U445" i="37"/>
  <c r="S264" i="37"/>
  <c r="T264" i="37" s="1"/>
  <c r="U264" i="37"/>
  <c r="S276" i="37"/>
  <c r="T276" i="37" s="1"/>
  <c r="U276" i="37"/>
  <c r="S287" i="37"/>
  <c r="T287" i="37" s="1"/>
  <c r="U287" i="37"/>
  <c r="S298" i="37"/>
  <c r="T298" i="37" s="1"/>
  <c r="U298" i="37"/>
  <c r="S310" i="37"/>
  <c r="T310" i="37" s="1"/>
  <c r="U310" i="37"/>
  <c r="S330" i="37"/>
  <c r="T330" i="37" s="1"/>
  <c r="U330" i="37"/>
  <c r="S384" i="37"/>
  <c r="T384" i="37" s="1"/>
  <c r="U384" i="37"/>
  <c r="S393" i="37"/>
  <c r="T393" i="37" s="1"/>
  <c r="U393" i="37"/>
  <c r="S409" i="37"/>
  <c r="T409" i="37" s="1"/>
  <c r="U409" i="37"/>
  <c r="S424" i="37"/>
  <c r="T424" i="37" s="1"/>
  <c r="U424" i="37"/>
  <c r="S439" i="37"/>
  <c r="T439" i="37" s="1"/>
  <c r="U439" i="37"/>
  <c r="S454" i="37"/>
  <c r="T454" i="37" s="1"/>
  <c r="U454" i="37"/>
  <c r="S209" i="37"/>
  <c r="T209" i="37" s="1"/>
  <c r="U209" i="37"/>
  <c r="S213" i="37"/>
  <c r="T213" i="37" s="1"/>
  <c r="U213" i="37"/>
  <c r="S229" i="37"/>
  <c r="T229" i="37" s="1"/>
  <c r="U229" i="37"/>
  <c r="S248" i="37"/>
  <c r="T248" i="37" s="1"/>
  <c r="U248" i="37"/>
  <c r="S252" i="37"/>
  <c r="T252" i="37" s="1"/>
  <c r="U252" i="37"/>
  <c r="S256" i="37"/>
  <c r="T256" i="37" s="1"/>
  <c r="U256" i="37"/>
  <c r="S553" i="37"/>
  <c r="T553" i="37" s="1"/>
  <c r="U553" i="37"/>
  <c r="S541" i="37"/>
  <c r="T541" i="37" s="1"/>
  <c r="U541" i="37"/>
  <c r="S532" i="37"/>
  <c r="T532" i="37" s="1"/>
  <c r="U532" i="37"/>
  <c r="S523" i="37"/>
  <c r="T523" i="37" s="1"/>
  <c r="U523" i="37"/>
  <c r="S515" i="37"/>
  <c r="T515" i="37" s="1"/>
  <c r="U515" i="37"/>
  <c r="S507" i="37"/>
  <c r="T507" i="37" s="1"/>
  <c r="U507" i="37"/>
  <c r="S499" i="37"/>
  <c r="T499" i="37" s="1"/>
  <c r="U499" i="37"/>
  <c r="S491" i="37"/>
  <c r="T491" i="37" s="1"/>
  <c r="U491" i="37"/>
  <c r="S483" i="37"/>
  <c r="T483" i="37" s="1"/>
  <c r="U483" i="37"/>
  <c r="S479" i="37"/>
  <c r="T479" i="37" s="1"/>
  <c r="U479" i="37"/>
  <c r="S472" i="37"/>
  <c r="T472" i="37" s="1"/>
  <c r="U472" i="37"/>
  <c r="S468" i="37"/>
  <c r="T468" i="37" s="1"/>
  <c r="U468" i="37"/>
  <c r="S346" i="37"/>
  <c r="T346" i="37" s="1"/>
  <c r="U346" i="37"/>
  <c r="S342" i="37"/>
  <c r="T342" i="37" s="1"/>
  <c r="U342" i="37"/>
  <c r="S376" i="37"/>
  <c r="T376" i="37" s="1"/>
  <c r="U376" i="37"/>
  <c r="S370" i="37"/>
  <c r="T370" i="37" s="1"/>
  <c r="U370" i="37"/>
  <c r="S365" i="37"/>
  <c r="T365" i="37" s="1"/>
  <c r="U365" i="37"/>
  <c r="S357" i="37"/>
  <c r="T357" i="37" s="1"/>
  <c r="U357" i="37"/>
  <c r="S349" i="37"/>
  <c r="T349" i="37" s="1"/>
  <c r="U349" i="37"/>
  <c r="S194" i="37"/>
  <c r="T194" i="37" s="1"/>
  <c r="U194" i="37"/>
  <c r="S186" i="37"/>
  <c r="T186" i="37" s="1"/>
  <c r="U186" i="37"/>
  <c r="S182" i="37"/>
  <c r="T182" i="37" s="1"/>
  <c r="U182" i="37"/>
  <c r="S174" i="37"/>
  <c r="T174" i="37" s="1"/>
  <c r="U174" i="37"/>
  <c r="S170" i="37"/>
  <c r="T170" i="37" s="1"/>
  <c r="U170" i="37"/>
  <c r="S162" i="37"/>
  <c r="U162" i="37"/>
  <c r="S261" i="37"/>
  <c r="T261" i="37" s="1"/>
  <c r="U261" i="37"/>
  <c r="S265" i="37"/>
  <c r="T265" i="37" s="1"/>
  <c r="U265" i="37"/>
  <c r="S269" i="37"/>
  <c r="T269" i="37" s="1"/>
  <c r="U269" i="37"/>
  <c r="S273" i="37"/>
  <c r="T273" i="37" s="1"/>
  <c r="U273" i="37"/>
  <c r="S277" i="37"/>
  <c r="T277" i="37" s="1"/>
  <c r="U277" i="37"/>
  <c r="S281" i="37"/>
  <c r="T281" i="37" s="1"/>
  <c r="U281" i="37"/>
  <c r="S284" i="37"/>
  <c r="T284" i="37" s="1"/>
  <c r="U284" i="37"/>
  <c r="S288" i="37"/>
  <c r="T288" i="37" s="1"/>
  <c r="U288" i="37"/>
  <c r="S292" i="37"/>
  <c r="T292" i="37" s="1"/>
  <c r="U292" i="37"/>
  <c r="S296" i="37"/>
  <c r="T296" i="37" s="1"/>
  <c r="U296" i="37"/>
  <c r="S299" i="37"/>
  <c r="T299" i="37" s="1"/>
  <c r="U299" i="37"/>
  <c r="S303" i="37"/>
  <c r="T303" i="37" s="1"/>
  <c r="U303" i="37"/>
  <c r="S307" i="37"/>
  <c r="T307" i="37" s="1"/>
  <c r="U307" i="37"/>
  <c r="S311" i="37"/>
  <c r="T311" i="37" s="1"/>
  <c r="U311" i="37"/>
  <c r="S317" i="37"/>
  <c r="T317" i="37" s="1"/>
  <c r="U317" i="37"/>
  <c r="S321" i="37"/>
  <c r="T321" i="37" s="1"/>
  <c r="U321" i="37"/>
  <c r="S326" i="37"/>
  <c r="T326" i="37" s="1"/>
  <c r="U326" i="37"/>
  <c r="S331" i="37"/>
  <c r="T331" i="37" s="1"/>
  <c r="U331" i="37"/>
  <c r="S335" i="37"/>
  <c r="T335" i="37" s="1"/>
  <c r="U335" i="37"/>
  <c r="S339" i="37"/>
  <c r="T339" i="37" s="1"/>
  <c r="U339" i="37"/>
  <c r="S386" i="37"/>
  <c r="T386" i="37" s="1"/>
  <c r="U386" i="37"/>
  <c r="S390" i="37"/>
  <c r="T390" i="37" s="1"/>
  <c r="U390" i="37"/>
  <c r="S394" i="37"/>
  <c r="T394" i="37" s="1"/>
  <c r="U394" i="37"/>
  <c r="S398" i="37"/>
  <c r="T398" i="37" s="1"/>
  <c r="U398" i="37"/>
  <c r="S402" i="37"/>
  <c r="T402" i="37" s="1"/>
  <c r="U402" i="37"/>
  <c r="S406" i="37"/>
  <c r="T406" i="37" s="1"/>
  <c r="U406" i="37"/>
  <c r="S410" i="37"/>
  <c r="T410" i="37" s="1"/>
  <c r="U410" i="37"/>
  <c r="S417" i="37"/>
  <c r="T417" i="37" s="1"/>
  <c r="U417" i="37"/>
  <c r="S421" i="37"/>
  <c r="T421" i="37" s="1"/>
  <c r="U421" i="37"/>
  <c r="S425" i="37"/>
  <c r="T425" i="37" s="1"/>
  <c r="U425" i="37"/>
  <c r="S432" i="37"/>
  <c r="T432" i="37" s="1"/>
  <c r="U432" i="37"/>
  <c r="S436" i="37"/>
  <c r="T436" i="37" s="1"/>
  <c r="U436" i="37"/>
  <c r="S442" i="37"/>
  <c r="T442" i="37" s="1"/>
  <c r="U442" i="37"/>
  <c r="S451" i="37"/>
  <c r="T451" i="37" s="1"/>
  <c r="U451" i="37"/>
  <c r="S463" i="37"/>
  <c r="T463" i="37" s="1"/>
  <c r="U463" i="37"/>
  <c r="S202" i="37"/>
  <c r="T202" i="37" s="1"/>
  <c r="U202" i="37"/>
  <c r="S206" i="37"/>
  <c r="T206" i="37" s="1"/>
  <c r="U206" i="37"/>
  <c r="S210" i="37"/>
  <c r="T210" i="37" s="1"/>
  <c r="U210" i="37"/>
  <c r="S214" i="37"/>
  <c r="T214" i="37" s="1"/>
  <c r="U214" i="37"/>
  <c r="S225" i="37"/>
  <c r="T225" i="37" s="1"/>
  <c r="U225" i="37"/>
  <c r="S231" i="37"/>
  <c r="T231" i="37" s="1"/>
  <c r="U231" i="37"/>
  <c r="S239" i="37"/>
  <c r="T239" i="37" s="1"/>
  <c r="U239" i="37"/>
  <c r="S245" i="37"/>
  <c r="T245" i="37" s="1"/>
  <c r="U245" i="37"/>
  <c r="S253" i="37"/>
  <c r="T253" i="37" s="1"/>
  <c r="U253" i="37"/>
  <c r="S257" i="37"/>
  <c r="T257" i="37" s="1"/>
  <c r="U257" i="37"/>
  <c r="S546" i="37"/>
  <c r="T546" i="37" s="1"/>
  <c r="U546" i="37"/>
  <c r="S540" i="37"/>
  <c r="T540" i="37" s="1"/>
  <c r="U540" i="37"/>
  <c r="S527" i="37"/>
  <c r="T527" i="37" s="1"/>
  <c r="U527" i="37"/>
  <c r="S522" i="37"/>
  <c r="T522" i="37" s="1"/>
  <c r="U522" i="37"/>
  <c r="S518" i="37"/>
  <c r="T518" i="37" s="1"/>
  <c r="U518" i="37"/>
  <c r="S514" i="37"/>
  <c r="T514" i="37" s="1"/>
  <c r="U514" i="37"/>
  <c r="S510" i="37"/>
  <c r="T510" i="37" s="1"/>
  <c r="U510" i="37"/>
  <c r="S506" i="37"/>
  <c r="T506" i="37" s="1"/>
  <c r="U506" i="37"/>
  <c r="S502" i="37"/>
  <c r="T502" i="37" s="1"/>
  <c r="U502" i="37"/>
  <c r="S498" i="37"/>
  <c r="T498" i="37" s="1"/>
  <c r="U498" i="37"/>
  <c r="S494" i="37"/>
  <c r="T494" i="37" s="1"/>
  <c r="U494" i="37"/>
  <c r="S490" i="37"/>
  <c r="T490" i="37" s="1"/>
  <c r="U490" i="37"/>
  <c r="S486" i="37"/>
  <c r="T486" i="37" s="1"/>
  <c r="U486" i="37"/>
  <c r="S482" i="37"/>
  <c r="T482" i="37" s="1"/>
  <c r="U482" i="37"/>
  <c r="S478" i="37"/>
  <c r="T478" i="37" s="1"/>
  <c r="U478" i="37"/>
  <c r="S475" i="37"/>
  <c r="T475" i="37" s="1"/>
  <c r="U475" i="37"/>
  <c r="S471" i="37"/>
  <c r="T471" i="37" s="1"/>
  <c r="U471" i="37"/>
  <c r="S467" i="37"/>
  <c r="T467" i="37" s="1"/>
  <c r="U467" i="37"/>
  <c r="S345" i="37"/>
  <c r="T345" i="37" s="1"/>
  <c r="U345" i="37"/>
  <c r="S341" i="37"/>
  <c r="T341" i="37" s="1"/>
  <c r="U341" i="37"/>
  <c r="S379" i="37"/>
  <c r="T379" i="37" s="1"/>
  <c r="U379" i="37"/>
  <c r="S375" i="37"/>
  <c r="T375" i="37" s="1"/>
  <c r="U375" i="37"/>
  <c r="S364" i="37"/>
  <c r="T364" i="37" s="1"/>
  <c r="U364" i="37"/>
  <c r="S360" i="37"/>
  <c r="T360" i="37" s="1"/>
  <c r="U360" i="37"/>
  <c r="S356" i="37"/>
  <c r="T356" i="37" s="1"/>
  <c r="U356" i="37"/>
  <c r="S352" i="37"/>
  <c r="T352" i="37" s="1"/>
  <c r="U352" i="37"/>
  <c r="S348" i="37"/>
  <c r="T348" i="37" s="1"/>
  <c r="U348" i="37"/>
  <c r="S189" i="37"/>
  <c r="T189" i="37" s="1"/>
  <c r="U189" i="37"/>
  <c r="S185" i="37"/>
  <c r="T185" i="37" s="1"/>
  <c r="U185" i="37"/>
  <c r="S181" i="37"/>
  <c r="T181" i="37" s="1"/>
  <c r="U181" i="37"/>
  <c r="S177" i="37"/>
  <c r="T177" i="37" s="1"/>
  <c r="U177" i="37"/>
  <c r="S173" i="37"/>
  <c r="T173" i="37" s="1"/>
  <c r="U173" i="37"/>
  <c r="S169" i="37"/>
  <c r="T169" i="37" s="1"/>
  <c r="U169" i="37"/>
  <c r="S165" i="37"/>
  <c r="T165" i="37" s="1"/>
  <c r="U165" i="37"/>
  <c r="S268" i="37"/>
  <c r="T268" i="37" s="1"/>
  <c r="U268" i="37"/>
  <c r="S280" i="37"/>
  <c r="T280" i="37" s="1"/>
  <c r="U280" i="37"/>
  <c r="S295" i="37"/>
  <c r="T295" i="37" s="1"/>
  <c r="U295" i="37"/>
  <c r="S334" i="37"/>
  <c r="T334" i="37" s="1"/>
  <c r="U334" i="37"/>
  <c r="S389" i="37"/>
  <c r="T389" i="37" s="1"/>
  <c r="U389" i="37"/>
  <c r="S401" i="37"/>
  <c r="T401" i="37" s="1"/>
  <c r="U401" i="37"/>
  <c r="S413" i="37"/>
  <c r="T413" i="37" s="1"/>
  <c r="U413" i="37"/>
  <c r="S428" i="37"/>
  <c r="T428" i="37" s="1"/>
  <c r="U428" i="37"/>
  <c r="S219" i="37"/>
  <c r="T219" i="37" s="1"/>
  <c r="U219" i="37"/>
  <c r="S536" i="37"/>
  <c r="T536" i="37" s="1"/>
  <c r="U536" i="37"/>
  <c r="S528" i="37"/>
  <c r="T528" i="37" s="1"/>
  <c r="U528" i="37"/>
  <c r="S519" i="37"/>
  <c r="T519" i="37" s="1"/>
  <c r="U519" i="37"/>
  <c r="S511" i="37"/>
  <c r="T511" i="37" s="1"/>
  <c r="U511" i="37"/>
  <c r="S503" i="37"/>
  <c r="T503" i="37" s="1"/>
  <c r="U503" i="37"/>
  <c r="S495" i="37"/>
  <c r="T495" i="37" s="1"/>
  <c r="U495" i="37"/>
  <c r="S487" i="37"/>
  <c r="T487" i="37" s="1"/>
  <c r="U487" i="37"/>
  <c r="S380" i="37"/>
  <c r="T380" i="37" s="1"/>
  <c r="U380" i="37"/>
  <c r="S372" i="37"/>
  <c r="T372" i="37" s="1"/>
  <c r="U372" i="37"/>
  <c r="S361" i="37"/>
  <c r="T361" i="37" s="1"/>
  <c r="U361" i="37"/>
  <c r="S353" i="37"/>
  <c r="T353" i="37" s="1"/>
  <c r="U353" i="37"/>
  <c r="S178" i="37"/>
  <c r="T178" i="37" s="1"/>
  <c r="U178" i="37"/>
  <c r="S166" i="37"/>
  <c r="T166" i="37" s="1"/>
  <c r="U166" i="37"/>
  <c r="S266" i="37"/>
  <c r="T266" i="37" s="1"/>
  <c r="U266" i="37"/>
  <c r="S270" i="37"/>
  <c r="T270" i="37" s="1"/>
  <c r="U270" i="37"/>
  <c r="S274" i="37"/>
  <c r="T274" i="37" s="1"/>
  <c r="U274" i="37"/>
  <c r="S278" i="37"/>
  <c r="T278" i="37" s="1"/>
  <c r="U278" i="37"/>
  <c r="S282" i="37"/>
  <c r="T282" i="37" s="1"/>
  <c r="U282" i="37"/>
  <c r="S285" i="37"/>
  <c r="T285" i="37" s="1"/>
  <c r="U285" i="37"/>
  <c r="S289" i="37"/>
  <c r="T289" i="37" s="1"/>
  <c r="U289" i="37"/>
  <c r="S293" i="37"/>
  <c r="T293" i="37" s="1"/>
  <c r="U293" i="37"/>
  <c r="S297" i="37"/>
  <c r="T297" i="37" s="1"/>
  <c r="U297" i="37"/>
  <c r="S300" i="37"/>
  <c r="T300" i="37" s="1"/>
  <c r="U300" i="37"/>
  <c r="S304" i="37"/>
  <c r="T304" i="37" s="1"/>
  <c r="U304" i="37"/>
  <c r="S308" i="37"/>
  <c r="T308" i="37" s="1"/>
  <c r="U308" i="37"/>
  <c r="S312" i="37"/>
  <c r="T312" i="37" s="1"/>
  <c r="U312" i="37"/>
  <c r="S318" i="37"/>
  <c r="T318" i="37" s="1"/>
  <c r="U318" i="37"/>
  <c r="S322" i="37"/>
  <c r="T322" i="37" s="1"/>
  <c r="U322" i="37"/>
  <c r="S328" i="37"/>
  <c r="T328" i="37" s="1"/>
  <c r="U328" i="37"/>
  <c r="S332" i="37"/>
  <c r="T332" i="37" s="1"/>
  <c r="U332" i="37"/>
  <c r="S336" i="37"/>
  <c r="T336" i="37" s="1"/>
  <c r="U336" i="37"/>
  <c r="S340" i="37"/>
  <c r="T340" i="37" s="1"/>
  <c r="U340" i="37"/>
  <c r="S387" i="37"/>
  <c r="T387" i="37" s="1"/>
  <c r="U387" i="37"/>
  <c r="S391" i="37"/>
  <c r="T391" i="37" s="1"/>
  <c r="U391" i="37"/>
  <c r="S395" i="37"/>
  <c r="T395" i="37" s="1"/>
  <c r="U395" i="37"/>
  <c r="S399" i="37"/>
  <c r="T399" i="37" s="1"/>
  <c r="U399" i="37"/>
  <c r="S403" i="37"/>
  <c r="T403" i="37" s="1"/>
  <c r="U403" i="37"/>
  <c r="S407" i="37"/>
  <c r="T407" i="37" s="1"/>
  <c r="U407" i="37"/>
  <c r="S411" i="37"/>
  <c r="T411" i="37" s="1"/>
  <c r="U411" i="37"/>
  <c r="S414" i="37"/>
  <c r="T414" i="37" s="1"/>
  <c r="U414" i="37"/>
  <c r="S418" i="37"/>
  <c r="T418" i="37" s="1"/>
  <c r="U418" i="37"/>
  <c r="S422" i="37"/>
  <c r="T422" i="37" s="1"/>
  <c r="U422" i="37"/>
  <c r="S426" i="37"/>
  <c r="T426" i="37" s="1"/>
  <c r="U426" i="37"/>
  <c r="S429" i="37"/>
  <c r="T429" i="37" s="1"/>
  <c r="U429" i="37"/>
  <c r="S433" i="37"/>
  <c r="T433" i="37" s="1"/>
  <c r="U433" i="37"/>
  <c r="S437" i="37"/>
  <c r="T437" i="37" s="1"/>
  <c r="U437" i="37"/>
  <c r="S443" i="37"/>
  <c r="T443" i="37" s="1"/>
  <c r="U443" i="37"/>
  <c r="S448" i="37"/>
  <c r="T448" i="37" s="1"/>
  <c r="U448" i="37"/>
  <c r="S452" i="37"/>
  <c r="T452" i="37" s="1"/>
  <c r="U452" i="37"/>
  <c r="S200" i="37"/>
  <c r="T200" i="37" s="1"/>
  <c r="U200" i="37"/>
  <c r="S203" i="37"/>
  <c r="T203" i="37" s="1"/>
  <c r="U203" i="37"/>
  <c r="S207" i="37"/>
  <c r="T207" i="37" s="1"/>
  <c r="U207" i="37"/>
  <c r="S211" i="37"/>
  <c r="T211" i="37" s="1"/>
  <c r="U211" i="37"/>
  <c r="S215" i="37"/>
  <c r="T215" i="37" s="1"/>
  <c r="U215" i="37"/>
  <c r="S221" i="37"/>
  <c r="T221" i="37" s="1"/>
  <c r="U221" i="37"/>
  <c r="S233" i="37"/>
  <c r="T233" i="37" s="1"/>
  <c r="U233" i="37"/>
  <c r="S241" i="37"/>
  <c r="T241" i="37" s="1"/>
  <c r="U241" i="37"/>
  <c r="S246" i="37"/>
  <c r="T246" i="37" s="1"/>
  <c r="U246" i="37"/>
  <c r="S250" i="37"/>
  <c r="T250" i="37" s="1"/>
  <c r="U250" i="37"/>
  <c r="S254" i="37"/>
  <c r="T254" i="37" s="1"/>
  <c r="U254" i="37"/>
  <c r="S555" i="37"/>
  <c r="U555" i="37"/>
  <c r="S551" i="37"/>
  <c r="T551" i="37" s="1"/>
  <c r="U551" i="37"/>
  <c r="S545" i="37"/>
  <c r="T545" i="37" s="1"/>
  <c r="U545" i="37"/>
  <c r="S538" i="37"/>
  <c r="T538" i="37" s="1"/>
  <c r="U538" i="37"/>
  <c r="S530" i="37"/>
  <c r="T530" i="37" s="1"/>
  <c r="U530" i="37"/>
  <c r="S526" i="37"/>
  <c r="T526" i="37" s="1"/>
  <c r="U526" i="37"/>
  <c r="S521" i="37"/>
  <c r="T521" i="37" s="1"/>
  <c r="U521" i="37"/>
  <c r="S517" i="37"/>
  <c r="T517" i="37" s="1"/>
  <c r="U517" i="37"/>
  <c r="S513" i="37"/>
  <c r="T513" i="37" s="1"/>
  <c r="U513" i="37"/>
  <c r="S509" i="37"/>
  <c r="T509" i="37" s="1"/>
  <c r="U509" i="37"/>
  <c r="S505" i="37"/>
  <c r="T505" i="37" s="1"/>
  <c r="U505" i="37"/>
  <c r="S501" i="37"/>
  <c r="T501" i="37" s="1"/>
  <c r="U501" i="37"/>
  <c r="S497" i="37"/>
  <c r="T497" i="37" s="1"/>
  <c r="U497" i="37"/>
  <c r="S489" i="37"/>
  <c r="T489" i="37" s="1"/>
  <c r="U489" i="37"/>
  <c r="S485" i="37"/>
  <c r="T485" i="37" s="1"/>
  <c r="U485" i="37"/>
  <c r="S481" i="37"/>
  <c r="T481" i="37" s="1"/>
  <c r="U481" i="37"/>
  <c r="S477" i="37"/>
  <c r="T477" i="37" s="1"/>
  <c r="U477" i="37"/>
  <c r="S474" i="37"/>
  <c r="T474" i="37" s="1"/>
  <c r="U474" i="37"/>
  <c r="S470" i="37"/>
  <c r="T470" i="37" s="1"/>
  <c r="U470" i="37"/>
  <c r="S466" i="37"/>
  <c r="T466" i="37" s="1"/>
  <c r="U466" i="37"/>
  <c r="S344" i="37"/>
  <c r="T344" i="37" s="1"/>
  <c r="U344" i="37"/>
  <c r="S382" i="37"/>
  <c r="T382" i="37" s="1"/>
  <c r="U382" i="37"/>
  <c r="S378" i="37"/>
  <c r="T378" i="37" s="1"/>
  <c r="U378" i="37"/>
  <c r="S374" i="37"/>
  <c r="T374" i="37" s="1"/>
  <c r="U374" i="37"/>
  <c r="S371" i="37"/>
  <c r="T371" i="37" s="1"/>
  <c r="U371" i="37"/>
  <c r="S367" i="37"/>
  <c r="T367" i="37" s="1"/>
  <c r="U367" i="37"/>
  <c r="S363" i="37"/>
  <c r="T363" i="37" s="1"/>
  <c r="U363" i="37"/>
  <c r="S359" i="37"/>
  <c r="T359" i="37" s="1"/>
  <c r="U359" i="37"/>
  <c r="S355" i="37"/>
  <c r="T355" i="37" s="1"/>
  <c r="U355" i="37"/>
  <c r="S351" i="37"/>
  <c r="T351" i="37" s="1"/>
  <c r="U351" i="37"/>
  <c r="S192" i="37"/>
  <c r="T192" i="37" s="1"/>
  <c r="U192" i="37"/>
  <c r="S188" i="37"/>
  <c r="T188" i="37" s="1"/>
  <c r="U188" i="37"/>
  <c r="S184" i="37"/>
  <c r="T184" i="37" s="1"/>
  <c r="U184" i="37"/>
  <c r="S180" i="37"/>
  <c r="T180" i="37" s="1"/>
  <c r="U180" i="37"/>
  <c r="S176" i="37"/>
  <c r="T176" i="37" s="1"/>
  <c r="U176" i="37"/>
  <c r="S172" i="37"/>
  <c r="T172" i="37" s="1"/>
  <c r="U172" i="37"/>
  <c r="S168" i="37"/>
  <c r="T168" i="37" s="1"/>
  <c r="U168" i="37"/>
  <c r="S164" i="37"/>
  <c r="T164" i="37" s="1"/>
  <c r="U164" i="37"/>
  <c r="S260" i="37"/>
  <c r="T260" i="37" s="1"/>
  <c r="U260" i="37"/>
  <c r="S272" i="37"/>
  <c r="T272" i="37" s="1"/>
  <c r="U272" i="37"/>
  <c r="S291" i="37"/>
  <c r="T291" i="37" s="1"/>
  <c r="U291" i="37"/>
  <c r="S302" i="37"/>
  <c r="T302" i="37" s="1"/>
  <c r="U302" i="37"/>
  <c r="S306" i="37"/>
  <c r="T306" i="37" s="1"/>
  <c r="U306" i="37"/>
  <c r="S320" i="37"/>
  <c r="T320" i="37" s="1"/>
  <c r="U320" i="37"/>
  <c r="S325" i="37"/>
  <c r="T325" i="37" s="1"/>
  <c r="U325" i="37"/>
  <c r="S338" i="37"/>
  <c r="T338" i="37" s="1"/>
  <c r="U338" i="37"/>
  <c r="S405" i="37"/>
  <c r="T405" i="37" s="1"/>
  <c r="U405" i="37"/>
  <c r="S416" i="37"/>
  <c r="T416" i="37" s="1"/>
  <c r="U416" i="37"/>
  <c r="S420" i="37"/>
  <c r="T420" i="37" s="1"/>
  <c r="U420" i="37"/>
  <c r="S431" i="37"/>
  <c r="T431" i="37" s="1"/>
  <c r="U431" i="37"/>
  <c r="S435" i="37"/>
  <c r="T435" i="37" s="1"/>
  <c r="U435" i="37"/>
  <c r="S446" i="37"/>
  <c r="T446" i="37" s="1"/>
  <c r="U446" i="37"/>
  <c r="S237" i="37"/>
  <c r="T237" i="37" s="1"/>
  <c r="U237" i="37"/>
  <c r="S259" i="37"/>
  <c r="T259" i="37" s="1"/>
  <c r="U259" i="37"/>
  <c r="S263" i="37"/>
  <c r="T263" i="37" s="1"/>
  <c r="U263" i="37"/>
  <c r="S267" i="37"/>
  <c r="T267" i="37" s="1"/>
  <c r="U267" i="37"/>
  <c r="S271" i="37"/>
  <c r="T271" i="37" s="1"/>
  <c r="U271" i="37"/>
  <c r="S275" i="37"/>
  <c r="T275" i="37" s="1"/>
  <c r="U275" i="37"/>
  <c r="S279" i="37"/>
  <c r="T279" i="37" s="1"/>
  <c r="U279" i="37"/>
  <c r="S283" i="37"/>
  <c r="T283" i="37" s="1"/>
  <c r="U283" i="37"/>
  <c r="S286" i="37"/>
  <c r="T286" i="37" s="1"/>
  <c r="U286" i="37"/>
  <c r="S290" i="37"/>
  <c r="T290" i="37" s="1"/>
  <c r="U290" i="37"/>
  <c r="S294" i="37"/>
  <c r="T294" i="37" s="1"/>
  <c r="U294" i="37"/>
  <c r="S301" i="37"/>
  <c r="T301" i="37" s="1"/>
  <c r="U301" i="37"/>
  <c r="S305" i="37"/>
  <c r="T305" i="37" s="1"/>
  <c r="U305" i="37"/>
  <c r="S309" i="37"/>
  <c r="T309" i="37" s="1"/>
  <c r="U309" i="37"/>
  <c r="S313" i="37"/>
  <c r="T313" i="37" s="1"/>
  <c r="U313" i="37"/>
  <c r="S319" i="37"/>
  <c r="T319" i="37" s="1"/>
  <c r="U319" i="37"/>
  <c r="S323" i="37"/>
  <c r="T323" i="37" s="1"/>
  <c r="U323" i="37"/>
  <c r="S329" i="37"/>
  <c r="T329" i="37" s="1"/>
  <c r="U329" i="37"/>
  <c r="S333" i="37"/>
  <c r="T333" i="37" s="1"/>
  <c r="U333" i="37"/>
  <c r="S337" i="37"/>
  <c r="T337" i="37" s="1"/>
  <c r="U337" i="37"/>
  <c r="S383" i="37"/>
  <c r="T383" i="37" s="1"/>
  <c r="U383" i="37"/>
  <c r="S388" i="37"/>
  <c r="T388" i="37" s="1"/>
  <c r="U388" i="37"/>
  <c r="S392" i="37"/>
  <c r="T392" i="37" s="1"/>
  <c r="U392" i="37"/>
  <c r="S396" i="37"/>
  <c r="T396" i="37" s="1"/>
  <c r="U396" i="37"/>
  <c r="S400" i="37"/>
  <c r="T400" i="37" s="1"/>
  <c r="U400" i="37"/>
  <c r="S404" i="37"/>
  <c r="T404" i="37" s="1"/>
  <c r="U404" i="37"/>
  <c r="S408" i="37"/>
  <c r="T408" i="37" s="1"/>
  <c r="U408" i="37"/>
  <c r="S412" i="37"/>
  <c r="T412" i="37" s="1"/>
  <c r="U412" i="37"/>
  <c r="S415" i="37"/>
  <c r="T415" i="37" s="1"/>
  <c r="U415" i="37"/>
  <c r="S419" i="37"/>
  <c r="T419" i="37" s="1"/>
  <c r="U419" i="37"/>
  <c r="S423" i="37"/>
  <c r="T423" i="37" s="1"/>
  <c r="U423" i="37"/>
  <c r="S427" i="37"/>
  <c r="T427" i="37" s="1"/>
  <c r="U427" i="37"/>
  <c r="S430" i="37"/>
  <c r="T430" i="37" s="1"/>
  <c r="U430" i="37"/>
  <c r="S434" i="37"/>
  <c r="T434" i="37" s="1"/>
  <c r="U434" i="37"/>
  <c r="S438" i="37"/>
  <c r="T438" i="37" s="1"/>
  <c r="U438" i="37"/>
  <c r="S449" i="37"/>
  <c r="T449" i="37" s="1"/>
  <c r="U449" i="37"/>
  <c r="S453" i="37"/>
  <c r="T453" i="37" s="1"/>
  <c r="U453" i="37"/>
  <c r="S465" i="37"/>
  <c r="T465" i="37" s="1"/>
  <c r="U465" i="37"/>
  <c r="S197" i="37"/>
  <c r="T197" i="37" s="1"/>
  <c r="U197" i="37"/>
  <c r="S201" i="37"/>
  <c r="T201" i="37" s="1"/>
  <c r="U201" i="37"/>
  <c r="S204" i="37"/>
  <c r="T204" i="37" s="1"/>
  <c r="U204" i="37"/>
  <c r="S208" i="37"/>
  <c r="T208" i="37" s="1"/>
  <c r="U208" i="37"/>
  <c r="S212" i="37"/>
  <c r="T212" i="37" s="1"/>
  <c r="U212" i="37"/>
  <c r="S217" i="37"/>
  <c r="T217" i="37" s="1"/>
  <c r="U217" i="37"/>
  <c r="S223" i="37"/>
  <c r="T223" i="37" s="1"/>
  <c r="U223" i="37"/>
  <c r="S227" i="37"/>
  <c r="T227" i="37" s="1"/>
  <c r="U227" i="37"/>
  <c r="S235" i="37"/>
  <c r="T235" i="37" s="1"/>
  <c r="U235" i="37"/>
  <c r="S243" i="37"/>
  <c r="T243" i="37" s="1"/>
  <c r="U243" i="37"/>
  <c r="S247" i="37"/>
  <c r="T247" i="37" s="1"/>
  <c r="U247" i="37"/>
  <c r="S251" i="37"/>
  <c r="T251" i="37" s="1"/>
  <c r="U251" i="37"/>
  <c r="S255" i="37"/>
  <c r="T255" i="37" s="1"/>
  <c r="U255" i="37"/>
  <c r="S554" i="37"/>
  <c r="T554" i="37" s="1"/>
  <c r="U554" i="37"/>
  <c r="S550" i="37"/>
  <c r="T550" i="37" s="1"/>
  <c r="U550" i="37"/>
  <c r="S543" i="37"/>
  <c r="T543" i="37" s="1"/>
  <c r="U543" i="37"/>
  <c r="S537" i="37"/>
  <c r="T537" i="37" s="1"/>
  <c r="U537" i="37"/>
  <c r="S520" i="37"/>
  <c r="T520" i="37" s="1"/>
  <c r="U520" i="37"/>
  <c r="S512" i="37"/>
  <c r="T512" i="37" s="1"/>
  <c r="U512" i="37"/>
  <c r="S508" i="37"/>
  <c r="T508" i="37" s="1"/>
  <c r="U508" i="37"/>
  <c r="S504" i="37"/>
  <c r="T504" i="37" s="1"/>
  <c r="U504" i="37"/>
  <c r="S500" i="37"/>
  <c r="T500" i="37" s="1"/>
  <c r="U500" i="37"/>
  <c r="S496" i="37"/>
  <c r="T496" i="37" s="1"/>
  <c r="U496" i="37"/>
  <c r="S492" i="37"/>
  <c r="T492" i="37" s="1"/>
  <c r="U492" i="37"/>
  <c r="S488" i="37"/>
  <c r="T488" i="37" s="1"/>
  <c r="U488" i="37"/>
  <c r="S484" i="37"/>
  <c r="T484" i="37" s="1"/>
  <c r="U484" i="37"/>
  <c r="S480" i="37"/>
  <c r="T480" i="37" s="1"/>
  <c r="U480" i="37"/>
  <c r="S476" i="37"/>
  <c r="T476" i="37" s="1"/>
  <c r="U476" i="37"/>
  <c r="S473" i="37"/>
  <c r="T473" i="37" s="1"/>
  <c r="U473" i="37"/>
  <c r="S469" i="37"/>
  <c r="T469" i="37" s="1"/>
  <c r="U469" i="37"/>
  <c r="S347" i="37"/>
  <c r="T347" i="37" s="1"/>
  <c r="U347" i="37"/>
  <c r="S343" i="37"/>
  <c r="T343" i="37" s="1"/>
  <c r="U343" i="37"/>
  <c r="S381" i="37"/>
  <c r="T381" i="37" s="1"/>
  <c r="U381" i="37"/>
  <c r="S377" i="37"/>
  <c r="T377" i="37" s="1"/>
  <c r="U377" i="37"/>
  <c r="S373" i="37"/>
  <c r="T373" i="37" s="1"/>
  <c r="U373" i="37"/>
  <c r="S366" i="37"/>
  <c r="T366" i="37" s="1"/>
  <c r="U366" i="37"/>
  <c r="S362" i="37"/>
  <c r="T362" i="37" s="1"/>
  <c r="U362" i="37"/>
  <c r="S358" i="37"/>
  <c r="T358" i="37" s="1"/>
  <c r="U358" i="37"/>
  <c r="S354" i="37"/>
  <c r="T354" i="37" s="1"/>
  <c r="U354" i="37"/>
  <c r="S350" i="37"/>
  <c r="T350" i="37" s="1"/>
  <c r="U350" i="37"/>
  <c r="S191" i="37"/>
  <c r="T191" i="37" s="1"/>
  <c r="U191" i="37"/>
  <c r="S187" i="37"/>
  <c r="T187" i="37" s="1"/>
  <c r="U187" i="37"/>
  <c r="S183" i="37"/>
  <c r="T183" i="37" s="1"/>
  <c r="U183" i="37"/>
  <c r="S179" i="37"/>
  <c r="T179" i="37" s="1"/>
  <c r="U179" i="37"/>
  <c r="S175" i="37"/>
  <c r="T175" i="37" s="1"/>
  <c r="U175" i="37"/>
  <c r="S171" i="37"/>
  <c r="T171" i="37" s="1"/>
  <c r="U171" i="37"/>
  <c r="S167" i="37"/>
  <c r="T167" i="37" s="1"/>
  <c r="U167" i="37"/>
  <c r="S163" i="37"/>
  <c r="T163" i="37" s="1"/>
  <c r="U163" i="37"/>
  <c r="X46" i="37"/>
  <c r="X45" i="37"/>
  <c r="X130" i="37"/>
  <c r="X148" i="37"/>
  <c r="X56" i="37"/>
  <c r="X58" i="37"/>
  <c r="X78" i="37"/>
  <c r="X90" i="37"/>
  <c r="X121" i="37"/>
  <c r="X126" i="37"/>
  <c r="X140" i="37"/>
  <c r="X146" i="37"/>
  <c r="X150" i="37"/>
  <c r="X154" i="37"/>
  <c r="X155" i="37"/>
  <c r="X157" i="37"/>
  <c r="X159" i="37"/>
  <c r="X161" i="37"/>
  <c r="X163" i="37"/>
  <c r="X165" i="37"/>
  <c r="X167" i="37"/>
  <c r="X169" i="37"/>
  <c r="X171" i="37"/>
  <c r="X173" i="37"/>
  <c r="X175" i="37"/>
  <c r="X177" i="37"/>
  <c r="X179" i="37"/>
  <c r="X181" i="37"/>
  <c r="X183" i="37"/>
  <c r="X185" i="37"/>
  <c r="X187" i="37"/>
  <c r="X193" i="37"/>
  <c r="X195" i="37"/>
  <c r="X199" i="37"/>
  <c r="X201" i="37"/>
  <c r="X202" i="37"/>
  <c r="X206" i="37"/>
  <c r="X214" i="37"/>
  <c r="X217" i="37"/>
  <c r="X223" i="37"/>
  <c r="X225" i="37"/>
  <c r="X227" i="37"/>
  <c r="X231" i="37"/>
  <c r="X235" i="37"/>
  <c r="X122" i="37"/>
  <c r="X241" i="37"/>
  <c r="X246" i="37"/>
  <c r="X250" i="37"/>
  <c r="X254" i="37"/>
  <c r="X257" i="37"/>
  <c r="X261" i="37"/>
  <c r="X271" i="37"/>
  <c r="X275" i="37"/>
  <c r="X277" i="37"/>
  <c r="X288" i="37"/>
  <c r="X292" i="37"/>
  <c r="X307" i="37"/>
  <c r="X309" i="37"/>
  <c r="X311" i="37"/>
  <c r="X313" i="37"/>
  <c r="X344" i="37"/>
  <c r="X348" i="37"/>
  <c r="X350" i="37"/>
  <c r="X352" i="37"/>
  <c r="X356" i="37"/>
  <c r="X368" i="37"/>
  <c r="X388" i="37"/>
  <c r="X77" i="37"/>
  <c r="X162" i="37"/>
  <c r="X172" i="37"/>
  <c r="X176" i="37"/>
  <c r="X180" i="37"/>
  <c r="X184" i="37"/>
  <c r="X188" i="37"/>
  <c r="X190" i="37"/>
  <c r="X205" i="37"/>
  <c r="X229" i="37"/>
  <c r="X237" i="37"/>
  <c r="X239" i="37"/>
  <c r="X249" i="37"/>
  <c r="X405" i="37"/>
  <c r="X407" i="37"/>
  <c r="X409" i="37"/>
  <c r="X413" i="37"/>
  <c r="X422" i="37"/>
  <c r="X429" i="37"/>
  <c r="X431" i="37"/>
  <c r="X435" i="37"/>
  <c r="X439" i="37"/>
  <c r="X445" i="37"/>
  <c r="X447" i="37"/>
  <c r="X449" i="37"/>
  <c r="X457" i="37"/>
  <c r="X461" i="37"/>
  <c r="X464" i="37"/>
  <c r="X466" i="37"/>
  <c r="X474" i="37"/>
  <c r="X481" i="37"/>
  <c r="X485" i="37"/>
  <c r="X487" i="37"/>
  <c r="X489" i="37"/>
  <c r="X493" i="37"/>
  <c r="X511" i="37"/>
  <c r="X512" i="37"/>
  <c r="X515" i="37"/>
  <c r="X517" i="37"/>
  <c r="X519" i="37"/>
  <c r="X523" i="37"/>
  <c r="X528" i="37"/>
  <c r="X535" i="37"/>
  <c r="X537" i="37"/>
  <c r="X552" i="37"/>
  <c r="X170" i="37"/>
  <c r="X182" i="37"/>
  <c r="X186" i="37"/>
  <c r="X209" i="37"/>
  <c r="X221" i="37"/>
  <c r="X233" i="37"/>
  <c r="X245" i="37"/>
  <c r="X252" i="37"/>
  <c r="X253" i="37"/>
  <c r="X347" i="37"/>
  <c r="X351" i="37"/>
  <c r="X365" i="37"/>
  <c r="X370" i="37"/>
  <c r="X372" i="37"/>
  <c r="X391" i="37"/>
  <c r="X404" i="37"/>
  <c r="X434" i="37"/>
  <c r="X438" i="37"/>
  <c r="X153" i="37"/>
  <c r="X168" i="37"/>
  <c r="X151" i="37"/>
  <c r="X174" i="37"/>
  <c r="X178" i="37"/>
  <c r="X207" i="37"/>
  <c r="X293" i="37"/>
  <c r="X430" i="37"/>
  <c r="X160" i="37"/>
  <c r="X402" i="37"/>
  <c r="X486" i="37"/>
  <c r="X476" i="37"/>
  <c r="X492" i="37"/>
  <c r="X516" i="37"/>
  <c r="X524" i="37"/>
  <c r="X549" i="37"/>
  <c r="X355" i="37"/>
  <c r="X374" i="37"/>
  <c r="X490" i="37"/>
  <c r="X137" i="37"/>
  <c r="X510" i="37"/>
  <c r="X514" i="37"/>
  <c r="X518" i="37"/>
  <c r="X406" i="37"/>
  <c r="X289" i="37"/>
  <c r="X408" i="37"/>
  <c r="X534" i="37"/>
  <c r="X482" i="37"/>
  <c r="X455" i="37"/>
  <c r="X397" i="37"/>
  <c r="X446" i="37"/>
  <c r="X276" i="37"/>
  <c r="X196" i="37"/>
  <c r="X194" i="37"/>
  <c r="X243" i="37"/>
  <c r="X198" i="37"/>
  <c r="X247" i="37"/>
  <c r="X215" i="37"/>
  <c r="X164" i="37"/>
  <c r="X132" i="37"/>
  <c r="X61" i="37"/>
  <c r="X270" i="37"/>
  <c r="X256" i="37"/>
  <c r="X359" i="37"/>
  <c r="X308" i="37"/>
  <c r="X258" i="37"/>
  <c r="X145" i="37"/>
  <c r="X526" i="37"/>
  <c r="X260" i="37"/>
  <c r="X316" i="37"/>
  <c r="X310" i="37"/>
  <c r="X306" i="37"/>
  <c r="X533" i="37"/>
  <c r="X480" i="37"/>
  <c r="X459" i="37"/>
  <c r="X453" i="37"/>
  <c r="X191" i="37"/>
  <c r="X156" i="37"/>
  <c r="X158" i="37"/>
  <c r="X149" i="37"/>
  <c r="X384" i="37"/>
  <c r="X312" i="37"/>
  <c r="X498" i="37"/>
  <c r="X147" i="37"/>
  <c r="X333" i="37"/>
  <c r="X251" i="37"/>
  <c r="X531" i="37"/>
  <c r="X401" i="37"/>
  <c r="X341" i="37"/>
  <c r="X287" i="37"/>
  <c r="X166" i="37"/>
  <c r="X389" i="37"/>
  <c r="X467" i="37"/>
  <c r="X442" i="37"/>
  <c r="X448" i="37"/>
  <c r="X421" i="37"/>
  <c r="X285" i="37"/>
  <c r="X255" i="37"/>
  <c r="X219" i="37"/>
  <c r="X213" i="37"/>
  <c r="X95" i="37"/>
  <c r="X57" i="37"/>
  <c r="X451" i="37"/>
  <c r="X463" i="37"/>
  <c r="X450" i="37"/>
  <c r="X200" i="37"/>
  <c r="X211" i="37"/>
  <c r="X127" i="37"/>
  <c r="AB679" i="37"/>
  <c r="AB637" i="37"/>
  <c r="AB644" i="37"/>
  <c r="AB651" i="37"/>
  <c r="AB686" i="37"/>
  <c r="AB623" i="37"/>
  <c r="AB616" i="37"/>
  <c r="AB658" i="37"/>
  <c r="AB665" i="37"/>
  <c r="AB630" i="37"/>
  <c r="AB672" i="37"/>
  <c r="S556" i="37" l="1"/>
  <c r="U556" i="37"/>
  <c r="AB566" i="37" s="1"/>
  <c r="T555" i="37"/>
  <c r="AB569" i="37"/>
  <c r="T162" i="37"/>
  <c r="X53" i="37"/>
  <c r="X54" i="37"/>
  <c r="X59" i="37"/>
  <c r="X44" i="37"/>
  <c r="X141" i="37"/>
  <c r="X96" i="37"/>
  <c r="X93" i="37"/>
  <c r="X91" i="37"/>
  <c r="X74" i="37"/>
  <c r="X432" i="37"/>
  <c r="X68" i="37"/>
  <c r="X62" i="37"/>
  <c r="X101" i="37"/>
  <c r="X278" i="37"/>
  <c r="X469" i="37"/>
  <c r="X262" i="37"/>
  <c r="X51" i="37"/>
  <c r="X319" i="37"/>
  <c r="X143" i="37"/>
  <c r="X47" i="37"/>
  <c r="X529" i="37"/>
  <c r="X49" i="37"/>
  <c r="X361" i="37"/>
  <c r="X105" i="37"/>
  <c r="X110" i="37"/>
  <c r="X128" i="37"/>
  <c r="X119" i="37"/>
  <c r="X115" i="37"/>
  <c r="X86" i="37"/>
  <c r="X82" i="37"/>
  <c r="X65" i="37"/>
  <c r="X123" i="37"/>
  <c r="X520" i="37"/>
  <c r="X133" i="37"/>
  <c r="X138" i="37"/>
  <c r="X117" i="37"/>
  <c r="X88" i="37"/>
  <c r="X84" i="37"/>
  <c r="X79" i="37"/>
  <c r="X71" i="37"/>
  <c r="AB601" i="37"/>
  <c r="AB603" i="37" s="1"/>
  <c r="AB608" i="37"/>
  <c r="AB610" i="37" s="1"/>
  <c r="AB618" i="37"/>
  <c r="AB639" i="37"/>
  <c r="AB688" i="37"/>
  <c r="AB674" i="37"/>
  <c r="AB646" i="37"/>
  <c r="AB632" i="37"/>
  <c r="AB681" i="37"/>
  <c r="AB660" i="37"/>
  <c r="AB625" i="37"/>
  <c r="AB667" i="37"/>
  <c r="AB653" i="37"/>
  <c r="AB615" i="37"/>
  <c r="AB617" i="37" s="1"/>
  <c r="AB685" i="37"/>
  <c r="AB664" i="37"/>
  <c r="AB666" i="37" s="1"/>
  <c r="AB643" i="37"/>
  <c r="AB678" i="37"/>
  <c r="AB680" i="37" s="1"/>
  <c r="AB657" i="37"/>
  <c r="AB659" i="37" s="1"/>
  <c r="AB622" i="37"/>
  <c r="AB671" i="37"/>
  <c r="AB673" i="37" s="1"/>
  <c r="AB636" i="37"/>
  <c r="AB650" i="37"/>
  <c r="AB652" i="37" s="1"/>
  <c r="AB629" i="37"/>
  <c r="AB687" i="37" l="1"/>
  <c r="T556" i="37"/>
  <c r="AB568" i="37" s="1"/>
  <c r="X43" i="37"/>
  <c r="X42" i="37"/>
  <c r="X41" i="37"/>
  <c r="X40" i="37"/>
  <c r="X39" i="37"/>
  <c r="X38" i="37"/>
  <c r="X35" i="37"/>
  <c r="X34" i="37"/>
  <c r="X33" i="37"/>
  <c r="X32" i="37"/>
  <c r="X31" i="37"/>
  <c r="X30" i="37"/>
  <c r="X29" i="37"/>
  <c r="X28" i="37"/>
  <c r="AB624" i="37"/>
  <c r="AB638" i="37"/>
  <c r="AB631" i="37"/>
  <c r="AB645"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ART.</author>
    <author>William Alfonso Artunduaga Bonilla</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Q1" authorId="0" shapeId="0" xr:uid="{00000000-0006-0000-0200-00000E000000}">
      <text>
        <r>
          <rPr>
            <sz val="8"/>
            <color indexed="8"/>
            <rFont val="Tahoma"/>
            <family val="2"/>
          </rPr>
          <t>Registre el avance físico de la ejecución de la actividad.</t>
        </r>
        <r>
          <rPr>
            <sz val="8"/>
            <color indexed="8"/>
            <rFont val="Tahoma"/>
            <family val="2"/>
          </rPr>
          <t xml:space="preserve">
</t>
        </r>
      </text>
    </comment>
    <comment ref="R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K4" authorId="3" shapeId="0" xr:uid="{9B3173C0-926F-4876-BFDB-6EBE9E802CED}">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5" authorId="3" shapeId="0" xr:uid="{23F9FCC3-53A7-4498-ABFB-773844F61003}">
      <text>
        <r>
          <rPr>
            <b/>
            <sz val="9"/>
            <color indexed="81"/>
            <rFont val="Tahoma"/>
            <family val="2"/>
          </rPr>
          <t xml:space="preserve">
Se debe incluir en un documento el acta y el cronograma, dado que la dependencia estableció como cantidad 1.</t>
        </r>
      </text>
    </comment>
    <comment ref="K9" authorId="3" shapeId="0" xr:uid="{5A171F9C-8526-4464-94E3-46AE73C46EAA}">
      <text>
        <r>
          <rPr>
            <b/>
            <sz val="9"/>
            <color indexed="81"/>
            <rFont val="Tahoma"/>
            <charset val="1"/>
          </rPr>
          <t xml:space="preserve">
El acta debe incluir la revisión jurídica aleatoria de al menos dos semestres, teniendo en cuenta la actividad. La dependencia formuló erróneamente el plazo de ejecución. Así lo aprobó el Director General.</t>
        </r>
      </text>
    </comment>
    <comment ref="K10" authorId="3" shapeId="0" xr:uid="{083AE4C5-E11A-4C87-BFB8-0AEA2E86451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11" authorId="3" shapeId="0" xr:uid="{485AC8C6-6B18-45D0-B09A-2DC05BB190F5}">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35" authorId="3" shapeId="0" xr:uid="{9852198B-7602-49E4-A3BA-71D91518F631}">
      <text>
        <r>
          <rPr>
            <b/>
            <sz val="9"/>
            <color indexed="81"/>
            <rFont val="Tahoma"/>
            <family val="2"/>
          </rPr>
          <t xml:space="preserve">
Acción 2 y 3 - 30-12-2020</t>
        </r>
      </text>
    </comment>
    <comment ref="P539" authorId="4" shapeId="0" xr:uid="{9296A78E-3354-46ED-B0DA-2C61595EFB70}">
      <text>
        <r>
          <rPr>
            <b/>
            <sz val="9"/>
            <color indexed="81"/>
            <rFont val="Tahoma"/>
            <family val="2"/>
          </rPr>
          <t xml:space="preserve">
Avance del 33% por acciones de Dirección Operativa.</t>
        </r>
      </text>
    </comment>
    <comment ref="P544" authorId="4" shapeId="0" xr:uid="{93EAAE0F-1754-4BC9-B8DD-03AE0363337A}">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<sst xmlns="http://schemas.openxmlformats.org/spreadsheetml/2006/main" count="5493" uniqueCount="2363">
  <si>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</si>
  <si>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</si>
  <si>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</si>
  <si>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</si>
  <si>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</si>
  <si>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</si>
  <si>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</si>
  <si>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</si>
  <si>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</si>
  <si>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</si>
  <si>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</si>
  <si>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</si>
  <si>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</si>
  <si>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</si>
  <si>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48. Observaciones</t>
  </si>
  <si>
    <t>11 01 002</t>
  </si>
  <si>
    <t>14 04 010</t>
  </si>
  <si>
    <t>DO</t>
  </si>
  <si>
    <t>14 04 004</t>
  </si>
  <si>
    <t>14 01 011</t>
  </si>
  <si>
    <t>16 04 001</t>
  </si>
  <si>
    <t>Informe trimestral</t>
  </si>
  <si>
    <t>GGP</t>
  </si>
  <si>
    <t>14 04 003</t>
  </si>
  <si>
    <t>18 02 002</t>
  </si>
  <si>
    <t>18 01 002</t>
  </si>
  <si>
    <t>18 01 004</t>
  </si>
  <si>
    <t>11 03 002</t>
  </si>
  <si>
    <t>12 02 002</t>
  </si>
  <si>
    <t>11 02 002</t>
  </si>
  <si>
    <t>14 04 006</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</si>
  <si>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</si>
  <si>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</si>
  <si>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</si>
  <si>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</si>
  <si>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</si>
  <si>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</si>
  <si>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</si>
  <si>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</si>
  <si>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</si>
  <si>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</si>
  <si>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</si>
  <si>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</si>
  <si>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</si>
  <si>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</si>
  <si>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</si>
  <si>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</si>
  <si>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</si>
  <si>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</si>
  <si>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</si>
  <si>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</si>
  <si>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</si>
  <si>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</si>
  <si>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</si>
  <si>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</si>
  <si>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</si>
  <si>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</si>
  <si>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</si>
  <si>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</si>
  <si>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</si>
  <si>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</si>
  <si>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</si>
  <si>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</si>
  <si>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</si>
  <si>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</si>
  <si>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</si>
  <si>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</si>
  <si>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</si>
  <si>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</si>
  <si>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</si>
  <si>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</si>
  <si>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</si>
  <si>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</si>
  <si>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</si>
  <si>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</si>
  <si>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</si>
  <si>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</si>
  <si>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</si>
  <si>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</si>
  <si>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</si>
  <si>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</si>
  <si>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</si>
  <si>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</si>
  <si>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</si>
  <si>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</si>
  <si>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</si>
  <si>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</si>
  <si>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</si>
  <si>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</si>
  <si>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</si>
  <si>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</si>
  <si>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</si>
  <si>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</si>
  <si>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</si>
  <si>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</si>
  <si>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</si>
  <si>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</si>
  <si>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</si>
  <si>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</si>
  <si>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</si>
  <si>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</si>
  <si>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</si>
  <si>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</si>
  <si>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</si>
  <si>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</si>
  <si>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</si>
  <si>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19 05 001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</si>
  <si>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</si>
  <si>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</si>
  <si>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</si>
  <si>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programación, planeación y efectiva ejecución de los proyectos financiados con vigencias futuras</t>
  </si>
  <si>
    <t>Deficiencias en la planeación contractual para la ejecución adecuada de los recursos asignados</t>
  </si>
  <si>
    <t xml:space="preserve">Deficiencia en los controles, de las unidades ejecutoras para la oportuna ejecución de estos recursos </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</si>
  <si>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</si>
  <si>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</si>
  <si>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</si>
  <si>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Debido al incumplimiento de los procedimientos establecidos para el registro contable de las actas de liquidación</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</si>
  <si>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</si>
  <si>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</si>
  <si>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</si>
  <si>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</si>
  <si>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</si>
  <si>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</si>
  <si>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</si>
  <si>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</si>
  <si>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</si>
  <si>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</si>
  <si>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</si>
  <si>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</si>
  <si>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</si>
  <si>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</si>
  <si>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</si>
  <si>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</si>
  <si>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</si>
  <si>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</si>
  <si>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</si>
  <si>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</si>
  <si>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</si>
  <si>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</si>
  <si>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</si>
  <si>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</si>
  <si>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</si>
  <si>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</si>
  <si>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</si>
  <si>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</si>
  <si>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</si>
  <si>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</si>
  <si>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</si>
  <si>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</si>
  <si>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Deficiencia en el control de rendimiento financiero</t>
  </si>
  <si>
    <t>Esta situación se origina en el desconocimiento de las obligaciones por parte del municipio</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</si>
  <si>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</si>
  <si>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</si>
  <si>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</si>
  <si>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</si>
  <si>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</si>
  <si>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</si>
  <si>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</si>
  <si>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</si>
  <si>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</si>
  <si>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</si>
  <si>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</si>
  <si>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</si>
  <si>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</si>
  <si>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</si>
  <si>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</si>
  <si>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</si>
  <si>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</si>
  <si>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</si>
  <si>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</si>
  <si>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</si>
  <si>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</si>
  <si>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</si>
  <si>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</si>
  <si>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Esta situación se presenta por no contar con un mecanismo de conciliación efectivo entre Dependencias, que garantice confiabilidad de la información que soporta los derechos, obligaciones y gastos de la Entidad en tiempo real.</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</si>
  <si>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</si>
  <si>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</si>
  <si>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</si>
  <si>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 xml:space="preserve">Esta situación evidencia la falta de gestión oportuna por parte del Invías, para subsanar estos hechos. </t>
  </si>
  <si>
    <t>Debilidades en el registro adecuado en las cuentas contables correspondientes.</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</si>
  <si>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</si>
  <si>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</si>
  <si>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</si>
  <si>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</si>
  <si>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</si>
  <si>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</si>
  <si>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</si>
  <si>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</si>
  <si>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</si>
  <si>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</si>
  <si>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</si>
  <si>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Informes</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</si>
  <si>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</si>
  <si>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</si>
  <si>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Estado de acción</t>
  </si>
  <si>
    <t>Estado de hallazgo</t>
  </si>
  <si>
    <t>Traducción a número</t>
  </si>
  <si>
    <t>Menor número</t>
  </si>
  <si>
    <t>Auditoria</t>
  </si>
  <si>
    <t>R2014</t>
  </si>
  <si>
    <t>R2015</t>
  </si>
  <si>
    <t>D2016</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</si>
  <si>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</si>
  <si>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</si>
  <si>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</si>
  <si>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</si>
  <si>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</si>
  <si>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</si>
  <si>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</si>
  <si>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</si>
  <si>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</si>
  <si>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</si>
  <si>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</si>
  <si>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</si>
  <si>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</si>
  <si>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</si>
  <si>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</si>
  <si>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</si>
  <si>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</si>
  <si>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</si>
  <si>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</si>
  <si>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</si>
  <si>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</si>
  <si>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</si>
  <si>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</si>
  <si>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</si>
  <si>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</si>
  <si>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</si>
  <si>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</si>
  <si>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x</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</si>
  <si>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</si>
  <si>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</si>
  <si>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</si>
  <si>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</si>
  <si>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</si>
  <si>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</si>
  <si>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</si>
  <si>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</si>
  <si>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</si>
  <si>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</si>
  <si>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</si>
  <si>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</si>
  <si>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</si>
  <si>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</si>
  <si>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</si>
  <si>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</si>
  <si>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</si>
  <si>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</si>
  <si>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</si>
  <si>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</si>
  <si>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</si>
  <si>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</si>
  <si>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</si>
  <si>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</si>
  <si>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</si>
  <si>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</si>
  <si>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</si>
  <si>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</si>
  <si>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</si>
  <si>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</si>
  <si>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</si>
  <si>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</si>
  <si>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</si>
  <si>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</si>
  <si>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</si>
  <si>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</si>
  <si>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</si>
  <si>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</si>
  <si>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</si>
  <si>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</si>
  <si>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</si>
  <si>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</si>
  <si>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</si>
  <si>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</si>
  <si>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</si>
  <si>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</si>
  <si>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</si>
  <si>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</si>
  <si>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</si>
  <si>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</si>
  <si>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</si>
  <si>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</si>
  <si>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</si>
  <si>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</si>
  <si>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</si>
  <si>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</si>
  <si>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</si>
  <si>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</si>
  <si>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</si>
  <si>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</si>
  <si>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</si>
  <si>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</si>
  <si>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</si>
  <si>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</si>
  <si>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</si>
  <si>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</si>
  <si>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</si>
  <si>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</si>
  <si>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</si>
  <si>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</si>
  <si>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</si>
  <si>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</si>
  <si>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</si>
  <si>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</si>
  <si>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</si>
  <si>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</si>
  <si>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</si>
  <si>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</si>
  <si>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</si>
  <si>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</si>
  <si>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</si>
  <si>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</si>
  <si>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</si>
  <si>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</si>
  <si>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</si>
  <si>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</si>
  <si>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Debilidades de los controles implementados que no permiten advertir oportunamente el problema presentado para el cumplimiento de la ejecución de las obras; lo que puede afectar el cumplimiento del objeto y </t>
  </si>
  <si>
    <t xml:space="preserve">Deficiencias en  aplicación  de controles y de diseños de mecanismos y/o directrices sobre el tema, con lo cual se genera riesgos de inequidad en la distribución y ejecución.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</si>
  <si>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</si>
  <si>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</si>
  <si>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</si>
  <si>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</si>
  <si>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</si>
  <si>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</si>
  <si>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</si>
  <si>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</si>
  <si>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</si>
  <si>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</si>
  <si>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</si>
  <si>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Entrega de Informe de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</si>
  <si>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</si>
  <si>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</si>
  <si>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</si>
  <si>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</si>
  <si>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</si>
  <si>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</si>
  <si>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</si>
  <si>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</si>
  <si>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</si>
  <si>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</si>
  <si>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</si>
  <si>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</si>
  <si>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</si>
  <si>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</si>
  <si>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</si>
  <si>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</si>
  <si>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</si>
  <si>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</si>
  <si>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</si>
  <si>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</si>
  <si>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</si>
  <si>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</si>
  <si>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</si>
  <si>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</si>
  <si>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</si>
  <si>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</si>
  <si>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</si>
  <si>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</si>
  <si>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</si>
  <si>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</si>
  <si>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</si>
  <si>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</si>
  <si>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</si>
  <si>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</si>
  <si>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</si>
  <si>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</si>
  <si>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</si>
  <si>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</si>
  <si>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</si>
  <si>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</si>
  <si>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</si>
  <si>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</si>
  <si>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</si>
  <si>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</si>
  <si>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</si>
  <si>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</si>
  <si>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</si>
  <si>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</si>
  <si>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</si>
  <si>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</si>
  <si>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</si>
  <si>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</si>
  <si>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</si>
  <si>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</si>
  <si>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</si>
  <si>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</si>
  <si>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</si>
  <si>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</si>
  <si>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</si>
  <si>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</si>
  <si>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</si>
  <si>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</si>
  <si>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</si>
  <si>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</si>
  <si>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</si>
  <si>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</si>
  <si>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</si>
  <si>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</si>
  <si>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</si>
  <si>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</si>
  <si>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</si>
  <si>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</si>
  <si>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</si>
  <si>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</si>
  <si>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</si>
  <si>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</si>
  <si>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</si>
  <si>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</si>
  <si>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</si>
  <si>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</si>
  <si>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</si>
  <si>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</si>
  <si>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</si>
  <si>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</si>
  <si>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</si>
  <si>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</si>
  <si>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</si>
  <si>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</si>
  <si>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</si>
  <si>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</si>
  <si>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</si>
  <si>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</si>
  <si>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</si>
  <si>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</si>
  <si>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</si>
  <si>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</si>
  <si>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</si>
  <si>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</si>
  <si>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</si>
  <si>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</si>
  <si>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</si>
  <si>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</si>
  <si>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</si>
  <si>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</si>
  <si>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</si>
  <si>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</si>
  <si>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</si>
  <si>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</si>
  <si>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</si>
  <si>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</si>
  <si>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Oficios proyectados (uno por Dirección Territorial)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</si>
  <si>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</si>
  <si>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</si>
  <si>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</si>
  <si>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</si>
  <si>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</si>
  <si>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</si>
  <si>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</si>
  <si>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</si>
  <si>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</si>
  <si>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</si>
  <si>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</si>
  <si>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</si>
  <si>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</si>
  <si>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</si>
  <si>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</si>
  <si>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</si>
  <si>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</si>
  <si>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</si>
  <si>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</si>
  <si>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</si>
  <si>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</si>
  <si>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Incluir en los pliegos de condiciones de los nuevos procesos contractuales de Consultoría a ser publicados, un plazo de 15 días para aprobación de Hojas de Vida. </t>
  </si>
  <si>
    <t>Pliegos de contratos de consultoría ajustados</t>
  </si>
  <si>
    <t>SF</t>
  </si>
  <si>
    <t>Continuar con la depuración de las partidas pendientes, dando prioridad a las partidas más antiguas.</t>
  </si>
  <si>
    <t>Conciliar con la Subdirección Administrativa y la Subdirección Marítima y Fluvial.</t>
  </si>
  <si>
    <t>Reporte de conciliación.</t>
  </si>
  <si>
    <t>Reporte de conciliación</t>
  </si>
  <si>
    <t>Reporte semestral</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</si>
  <si>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</si>
  <si>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</si>
  <si>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</si>
  <si>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</si>
  <si>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</si>
  <si>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</si>
  <si>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</si>
  <si>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</si>
  <si>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</si>
  <si>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</si>
  <si>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</si>
  <si>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</si>
  <si>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</si>
  <si>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</si>
  <si>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</si>
  <si>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</si>
  <si>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</si>
  <si>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</si>
  <si>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</si>
  <si>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</si>
  <si>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</si>
  <si>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</si>
  <si>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</si>
  <si>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</si>
  <si>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</si>
  <si>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</si>
  <si>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</si>
  <si>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</si>
  <si>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</si>
  <si>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</si>
  <si>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</si>
  <si>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</si>
  <si>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</si>
  <si>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</si>
  <si>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</si>
  <si>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</si>
  <si>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</si>
  <si>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</si>
  <si>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</si>
  <si>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</si>
  <si>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</si>
  <si>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</si>
  <si>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</si>
  <si>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</si>
  <si>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</si>
  <si>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</si>
  <si>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</si>
  <si>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</si>
  <si>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</si>
  <si>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</si>
  <si>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</si>
  <si>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</si>
  <si>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</si>
  <si>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</si>
  <si>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</si>
  <si>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</si>
  <si>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</si>
  <si>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</si>
  <si>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</si>
  <si>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</si>
  <si>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</si>
  <si>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</si>
  <si>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</si>
  <si>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</si>
  <si>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</si>
  <si>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</si>
  <si>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</si>
  <si>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</si>
  <si>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</si>
  <si>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</si>
  <si>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</si>
  <si>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</si>
  <si>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</si>
  <si>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</si>
  <si>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</si>
  <si>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H55R16. Estado de la gestión predial del Proyecto para su respectivo cierre. 
Se detectó que se encuentra pendientes en el desarrollo de actividades prediales.</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</si>
  <si>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</si>
  <si>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</si>
  <si>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</si>
  <si>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</si>
  <si>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</si>
  <si>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</si>
  <si>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</si>
  <si>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</si>
  <si>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</si>
  <si>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</si>
  <si>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</si>
  <si>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</si>
  <si>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</si>
  <si>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</si>
  <si>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</si>
  <si>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</si>
  <si>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</si>
  <si>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</si>
  <si>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</si>
  <si>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</si>
  <si>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</si>
  <si>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</si>
  <si>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</si>
  <si>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</si>
  <si>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</si>
  <si>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</si>
  <si>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</si>
  <si>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</si>
  <si>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</si>
  <si>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</si>
  <si>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</si>
  <si>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</si>
  <si>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</si>
  <si>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</si>
  <si>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</si>
  <si>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</si>
  <si>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</si>
  <si>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</si>
  <si>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</si>
  <si>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</si>
  <si>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</si>
  <si>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</si>
  <si>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</si>
  <si>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</si>
  <si>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</si>
  <si>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</si>
  <si>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</si>
  <si>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</si>
  <si>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</si>
  <si>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</si>
  <si>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</si>
  <si>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</si>
  <si>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</si>
  <si>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</si>
  <si>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</si>
  <si>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</si>
  <si>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</si>
  <si>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</si>
  <si>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</si>
  <si>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</si>
  <si>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</si>
  <si>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</si>
  <si>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</si>
  <si>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</si>
  <si>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</si>
  <si>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</si>
  <si>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</si>
  <si>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</si>
  <si>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</si>
  <si>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</si>
  <si>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</si>
  <si>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</si>
  <si>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</si>
  <si>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</si>
  <si>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</si>
  <si>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</si>
  <si>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</si>
  <si>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</si>
  <si>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</si>
  <si>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</si>
  <si>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</si>
  <si>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</si>
  <si>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</si>
  <si>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</si>
  <si>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</si>
  <si>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</si>
  <si>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</si>
  <si>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 Solicitar al contratista e interventoría el estado del proceso judicial que se adelante respecto a la propiedad de terceros.                                                                         </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</si>
  <si>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</si>
  <si>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</si>
  <si>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</si>
  <si>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</si>
  <si>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</si>
  <si>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</si>
  <si>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</si>
  <si>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</si>
  <si>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</si>
  <si>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</si>
  <si>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</si>
  <si>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</si>
  <si>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</si>
  <si>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</si>
  <si>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</si>
  <si>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</si>
  <si>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</si>
  <si>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</si>
  <si>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</si>
  <si>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</si>
  <si>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</si>
  <si>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</si>
  <si>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</si>
  <si>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</si>
  <si>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</si>
  <si>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</si>
  <si>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</si>
  <si>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</si>
  <si>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</si>
  <si>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</si>
  <si>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</si>
  <si>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</si>
  <si>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</si>
  <si>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</si>
  <si>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</si>
  <si>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</si>
  <si>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</si>
  <si>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</si>
  <si>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</si>
  <si>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</si>
  <si>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</si>
  <si>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</si>
  <si>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</si>
  <si>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</si>
  <si>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</si>
  <si>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</si>
  <si>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</si>
  <si>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</si>
  <si>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</si>
  <si>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SPA</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</si>
  <si>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</si>
  <si>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</si>
  <si>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</si>
  <si>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</si>
  <si>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 xml:space="preserve">Solicitud al interventor del informe técnico. </t>
  </si>
  <si>
    <t>Informe técnico del interventor</t>
  </si>
  <si>
    <t xml:space="preserve">Informe del Distrito de Barranquilla
</t>
  </si>
  <si>
    <t>SRN-DC</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</si>
  <si>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</si>
  <si>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</si>
  <si>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</si>
  <si>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</si>
  <si>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</si>
  <si>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</si>
  <si>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</si>
  <si>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</si>
  <si>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</si>
  <si>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</si>
  <si>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</si>
  <si>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</si>
  <si>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</si>
  <si>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</si>
  <si>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</si>
  <si>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</si>
  <si>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</si>
  <si>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</si>
  <si>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</si>
  <si>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</si>
  <si>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</si>
  <si>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</si>
  <si>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</si>
  <si>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</si>
  <si>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</si>
  <si>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</si>
  <si>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</si>
  <si>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</si>
  <si>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</si>
  <si>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</si>
  <si>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</si>
  <si>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</si>
  <si>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 xml:space="preserve">Memorando de Respuesta </t>
  </si>
  <si>
    <t>Verificación de los requisitos legales previos para la orden de iniciación.</t>
  </si>
  <si>
    <t>Informe de seguimiento de la verificación</t>
  </si>
  <si>
    <t xml:space="preserve">informe </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</si>
  <si>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</si>
  <si>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</si>
  <si>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</si>
  <si>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</si>
  <si>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Efectuar seguimiento a la programación, planeación y efectiva ejecución de los proyectos financiados con vigencias futuras</t>
  </si>
  <si>
    <t>Reporte seguimiento</t>
  </si>
  <si>
    <t xml:space="preserve">Seguimiento a la amortización de los anticipos de cada una de las áreas a cargo de la Dirección Técnica -Dirección Operativa </t>
  </si>
  <si>
    <t xml:space="preserve">Memorando circular y reporte </t>
  </si>
  <si>
    <t>SRN-DO</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</si>
  <si>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</si>
  <si>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</si>
  <si>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</si>
  <si>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</si>
  <si>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</si>
  <si>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</si>
  <si>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</si>
  <si>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</si>
  <si>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</si>
  <si>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</si>
  <si>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</si>
  <si>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</si>
  <si>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</si>
  <si>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</si>
  <si>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Seguimiento al proceso iniciado por FONADE</t>
  </si>
  <si>
    <t>Comunicación exigiéndole a FONADE informe el estado del proceso y seguimiento</t>
  </si>
  <si>
    <t>Informe Trimestral</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</si>
  <si>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</si>
  <si>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</si>
  <si>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</si>
  <si>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</si>
  <si>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</si>
  <si>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</si>
  <si>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</si>
  <si>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</si>
  <si>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</si>
  <si>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</si>
  <si>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</si>
  <si>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</si>
  <si>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</si>
  <si>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</si>
  <si>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</si>
  <si>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</si>
  <si>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</si>
  <si>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</si>
  <si>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</si>
  <si>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</si>
  <si>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</si>
  <si>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</si>
  <si>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</si>
  <si>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</si>
  <si>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</si>
  <si>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</si>
  <si>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</si>
  <si>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</si>
  <si>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</si>
  <si>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</si>
  <si>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</si>
  <si>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</si>
  <si>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</si>
  <si>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</si>
  <si>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</si>
  <si>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</si>
  <si>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</si>
  <si>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</si>
  <si>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</si>
  <si>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</si>
  <si>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</si>
  <si>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</si>
  <si>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</si>
  <si>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</si>
  <si>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</si>
  <si>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</si>
  <si>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</si>
  <si>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</si>
  <si>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</si>
  <si>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</si>
  <si>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</si>
  <si>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</si>
  <si>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</si>
  <si>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</si>
  <si>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</si>
  <si>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</si>
  <si>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</si>
  <si>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</si>
  <si>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</si>
  <si>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</si>
  <si>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</si>
  <si>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</si>
  <si>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</si>
  <si>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</si>
  <si>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</si>
  <si>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</si>
  <si>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</si>
  <si>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</si>
  <si>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</si>
  <si>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</si>
  <si>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</si>
  <si>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</si>
  <si>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</si>
  <si>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</si>
  <si>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</si>
  <si>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</si>
  <si>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</si>
  <si>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</si>
  <si>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</si>
  <si>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</si>
  <si>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</si>
  <si>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</si>
  <si>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</si>
  <si>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</si>
  <si>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</si>
  <si>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</si>
  <si>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</si>
  <si>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</si>
  <si>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</si>
  <si>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</si>
  <si>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</si>
  <si>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</si>
  <si>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</si>
  <si>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</si>
  <si>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</si>
  <si>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</si>
  <si>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</si>
  <si>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</si>
  <si>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</si>
  <si>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</si>
  <si>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</si>
  <si>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</si>
  <si>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</si>
  <si>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</si>
  <si>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</si>
  <si>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</si>
  <si>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</si>
  <si>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</si>
  <si>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</si>
  <si>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</si>
  <si>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</si>
  <si>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</si>
  <si>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</si>
  <si>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</si>
  <si>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</si>
  <si>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</si>
  <si>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</si>
  <si>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</si>
  <si>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</si>
  <si>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Evidenciar mediante reporte la ejecución de los dineros en los bancos, respecto a los convenios observados por la contraloría.</t>
  </si>
  <si>
    <t xml:space="preserve">
1. Solicitud a los bancos respectivos e interventoría.
2. Elaboración de reporte.</t>
  </si>
  <si>
    <t>Evidenciar mediante reporte la ejecución de los dineros en los bancos, respecto al convenio 2879 de 2013.</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</si>
  <si>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</si>
  <si>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</si>
  <si>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</si>
  <si>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</si>
  <si>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</si>
  <si>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</si>
  <si>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</si>
  <si>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</si>
  <si>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</si>
  <si>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</si>
  <si>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</si>
  <si>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</si>
  <si>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</si>
  <si>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</si>
  <si>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</si>
  <si>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</si>
  <si>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</si>
  <si>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</si>
  <si>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</si>
  <si>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</si>
  <si>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</si>
  <si>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</si>
  <si>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</si>
  <si>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</si>
  <si>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</si>
  <si>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</si>
  <si>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</si>
  <si>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</si>
  <si>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</si>
  <si>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</si>
  <si>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</si>
  <si>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</si>
  <si>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</si>
  <si>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</si>
  <si>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</si>
  <si>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</si>
  <si>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</si>
  <si>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</si>
  <si>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</si>
  <si>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</si>
  <si>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</si>
  <si>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</si>
  <si>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</si>
  <si>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</si>
  <si>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Acción 1. 
Conciliar con el Grupo de Contabilidad. (Bienes fiscales).</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</si>
  <si>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</si>
  <si>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</si>
  <si>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</si>
  <si>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</si>
  <si>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</si>
  <si>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</si>
  <si>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</si>
  <si>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</si>
  <si>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</si>
  <si>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</si>
  <si>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SF-SRT-SMF</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</si>
  <si>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</si>
  <si>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</si>
  <si>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</si>
  <si>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</si>
  <si>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</si>
  <si>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Liquidar en forma oportuna los contratos que presentan anticipos por amortizar.</t>
  </si>
  <si>
    <t xml:space="preserve">Aplicativo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</si>
  <si>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</si>
  <si>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</si>
  <si>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</si>
  <si>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</si>
  <si>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</si>
  <si>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</si>
  <si>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</si>
  <si>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</si>
  <si>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</si>
  <si>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</si>
  <si>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</si>
  <si>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</si>
  <si>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</si>
  <si>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</si>
  <si>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</si>
  <si>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</si>
  <si>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</si>
  <si>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</si>
  <si>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</si>
  <si>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</si>
  <si>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</si>
  <si>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</si>
  <si>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</si>
  <si>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</si>
  <si>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Registrar la información de manera oportuna.</t>
  </si>
  <si>
    <t>Entre otras causas por la no suscripción de contratos, no utilización de vigencias futuras  y adiciones de contratos finalmente no realizadas.</t>
  </si>
  <si>
    <t>No se ejecutó la totalidad de los recursos comprometidos.</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</si>
  <si>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</si>
  <si>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</si>
  <si>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</si>
  <si>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</si>
  <si>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</si>
  <si>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</si>
  <si>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</si>
  <si>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</si>
  <si>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</si>
  <si>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</si>
  <si>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</si>
  <si>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</si>
  <si>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</si>
  <si>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</si>
  <si>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</si>
  <si>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</si>
  <si>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</si>
  <si>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</si>
  <si>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</si>
  <si>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</si>
  <si>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</si>
  <si>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</si>
  <si>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</si>
  <si>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</si>
  <si>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</si>
  <si>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</si>
  <si>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Conciliación de la cuenta 142503 entre Oficina Asesora Jurídica, Grupo de Contabilidad y Grupo de Tesorería.</t>
  </si>
  <si>
    <t xml:space="preserve">Informe semestral del rubro presupuestal para pago de sentencias. </t>
  </si>
  <si>
    <t>Verificar que las minutas contractuales estén acorde con los pliegos de condiciones.</t>
  </si>
  <si>
    <t xml:space="preserve">Solicitar aclaración de la clausula contractual que establece el anticipo por la Dirección de Contratación </t>
  </si>
  <si>
    <t xml:space="preserve">Solicitud de aclaración por parte de la Dirección de Contratación </t>
  </si>
  <si>
    <t>Elaboración de Informe.</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</si>
  <si>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</si>
  <si>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</si>
  <si>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</si>
  <si>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</si>
  <si>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</si>
  <si>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</si>
  <si>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</si>
  <si>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</si>
  <si>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</si>
  <si>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</si>
  <si>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</si>
  <si>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</si>
  <si>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</si>
  <si>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</si>
  <si>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</si>
  <si>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</si>
  <si>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</si>
  <si>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</si>
  <si>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</si>
  <si>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</si>
  <si>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</si>
  <si>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</si>
  <si>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</si>
  <si>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</si>
  <si>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</si>
  <si>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</si>
  <si>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</si>
  <si>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</si>
  <si>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</si>
  <si>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</si>
  <si>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</si>
  <si>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</si>
  <si>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</si>
  <si>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</si>
  <si>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</si>
  <si>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</si>
  <si>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</si>
  <si>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</si>
  <si>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</si>
  <si>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</si>
  <si>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</si>
  <si>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</si>
  <si>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</si>
  <si>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</si>
  <si>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</si>
  <si>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</si>
  <si>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</si>
  <si>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</si>
  <si>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</si>
  <si>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</si>
  <si>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</si>
  <si>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</si>
  <si>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</si>
  <si>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</si>
  <si>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</si>
  <si>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</si>
  <si>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</si>
  <si>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</si>
  <si>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</si>
  <si>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</si>
  <si>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</si>
  <si>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</si>
  <si>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</si>
  <si>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</si>
  <si>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</si>
  <si>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</si>
  <si>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 xml:space="preserve">Procedimiento </t>
  </si>
  <si>
    <t>Se enviará un equipo de trabajo para la organización de la misma.</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</si>
  <si>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</si>
  <si>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</si>
  <si>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</si>
  <si>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</si>
  <si>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</si>
  <si>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</si>
  <si>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</si>
  <si>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</si>
  <si>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</si>
  <si>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</si>
  <si>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</si>
  <si>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H16ECP. Contrato de obra 654 del 2014.
Presuntas irregularidades que han hecho que a octubre de 2016 se encuentre atrasada la ejecución de las obras y posiblemente el cumplimiento del objeto del contrato.
Acción 2.</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</si>
  <si>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</si>
  <si>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</si>
  <si>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</si>
  <si>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</si>
  <si>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</si>
  <si>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</si>
  <si>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</si>
  <si>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</si>
  <si>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</si>
  <si>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</si>
  <si>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</si>
  <si>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</si>
  <si>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</si>
  <si>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</si>
  <si>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</si>
  <si>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</si>
  <si>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DO-DTEC</t>
  </si>
  <si>
    <t>DO-DTEC-SG</t>
  </si>
  <si>
    <t>DTEC</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</si>
  <si>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</si>
  <si>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</si>
  <si>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</si>
  <si>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H1AF17. Sobrestimación en los recursos entregados en administración.
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t>
  </si>
  <si>
    <t>Incumplimiento de los principios de causación o devengo y registro exigidos en la Resolución 354 de 2007 Régimen de Contabilidad Pública, Manual de Contabilidad Pública, Manual de Procedimientos Contables AFINCO-MN-1.</t>
  </si>
  <si>
    <t>Registrar la legalización de los recurso de los convenios 1814 de 2008 y 3272 de 2013 de acuerdo con las actas de entrega y recibo definitivo de las obras, en cumplimiento de los principios de causación o devengo.</t>
  </si>
  <si>
    <t>Remitir mediante memorando las actas de los convenios 1814 de 2008 y 3272 de 2013 al Grupo Contabilidad para realizar el respectivo registro.</t>
  </si>
  <si>
    <t>Registros contables</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</si>
  <si>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</si>
  <si>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</si>
  <si>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Incumplimiento  del artículo 3 del Decreto 2056 de 2003, Patrimonio del Instituto Nacional de Vías. Existiendo inmuebles que carecen de dirección o la misma está desactualizada y sin cédula catastral.</t>
  </si>
  <si>
    <t>H4AF17. Subestimación Bienes Muebles en Bodega.  
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t>
  </si>
  <si>
    <t>Diferencias entre inventario de bienes almacenados y saldos de balance.</t>
  </si>
  <si>
    <t>Conciliar la cuenta 1635 propiedades, planta y equipo.</t>
  </si>
  <si>
    <t>H5AF17. Sobreestimación bienes muebles Propiedades, Planta y Equipo. 
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t>
  </si>
  <si>
    <t>Diferencias  entre saldos contables con saldos según inventarios.</t>
  </si>
  <si>
    <t>Conciliar las cuentas 1655, 1660, 1670, 1675 con el fin de depurar la información entre los saldos contables y los saldos en inventarios.</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</si>
  <si>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</si>
  <si>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</si>
  <si>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</si>
  <si>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</si>
  <si>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SMA (BUPI)</t>
  </si>
  <si>
    <t>H8AF17. Incertidumbre en los Bienes de Uso Público e Históricos y Culturales por saldos contrarios en el auxiliar. 
En el libro auxiliar en Excel de Bienes de Uso Público e Históricos y Culturales, presentan 216 partidas registradas con saldos contrarios a su naturaleza por $1.409.777.772.869, que representa el 4% del total de la cuenta.</t>
  </si>
  <si>
    <t>Partidas registradas con saldos contrarios a su naturaleza.</t>
  </si>
  <si>
    <t xml:space="preserve">Registrar los saldos conforme a su naturaleza respecto a las  216 partidas identificadas por la Contraloría General de la República por $1.409.777.772.869.
</t>
  </si>
  <si>
    <t>1. Analizar la información y efectuar los ajustes contables a que haya lugar.
2. Revisar  los saldos del auxiliar Bienes de Uso Público e Históricos y Culturales y verificar que no existan saldos contrarios a su naturaleza.</t>
  </si>
  <si>
    <t>H9AF17. Sobrestimación Bienes Entregados a Terceros – Bienes Inmuebles.
La cuenta de Bienes Entregados a Terceros - Bienes Inmuebles Entregados en Comodato (192006) y el Patrimonio Institucional - Capital Fiscal (3208) se encuentran sobrestimados en $5.210.129.132.</t>
  </si>
  <si>
    <t>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t>
  </si>
  <si>
    <t>Aplicar el nuevo marco normativo para entidades de gobierno.</t>
  </si>
  <si>
    <t>Reclasificar contablemente los bienes entregados en comodato.</t>
  </si>
  <si>
    <t>Informe de reclasificación</t>
  </si>
  <si>
    <t xml:space="preserve">H10AF17. Incertidumbre Otros Activos - Valorizaciones – No Avalúo.
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t>
  </si>
  <si>
    <t>Falta de actualización de  avalúos de los inmuebles.</t>
  </si>
  <si>
    <t>H11AF17. Subestimación Provisiones.
A 31 de diciembre de 2017, las cuentas “271005 Pasivos Estimados – Provisiones para Contingencias – Litigios y 3208 Patrimonio – Patrimonio Institucional – Capital Fiscal”, se encuentran subestimadas en $5.872.650.950.756</t>
  </si>
  <si>
    <t xml:space="preserve">Diferencias entre el registro de la provisión según Formato 9 EKOGUI y el registro contable según balance. </t>
  </si>
  <si>
    <t>Actualizar la provisión contable de los procesos judiciales en eKogui.</t>
  </si>
  <si>
    <t>H12AF17. Incertidumbre, diferencia entre Cuenta Fiscal y Contabilidad - Pasivos Estimados – Litigios.
Las cuentas “271005 Pasivos Estimados – Provisiones para Contingencias – Litigios y 3208 Patrimonio – Patrimonio Institucional – Capital Fiscal”, presentan incertidumbre por $13.128.888.926.</t>
  </si>
  <si>
    <t>No  se reportó en la cuenta fiscal 991 procesos, afectando el saldo de esta cuenta en el balance.</t>
  </si>
  <si>
    <t>H13AF17. Subestimación en las cuentas Deudoras de Control de Bienes Entregados a Terceros.
Las cuentas Deudoras de Control de Bienes Entregados a Terceros - Propiedad Planta y Equipo (834704), Deudoras de Control por Contra (CR). (891518) y Bienes Entregados  a Terceros - Bienes Inmuebles en Comodato (192006) se encuentran subestimados en $37.907.167.468 y $506.203.043 respectivamente.</t>
  </si>
  <si>
    <t xml:space="preserve">No se  reclasificó en las cuentas los bienes inmuebles entregados mediante 39 contratos de comodato a otras entidades del Gobierno General y 4 contratos de comodato con empresas públicas y/o particulares, lo que sobrestimó los valores netos las cuentas. </t>
  </si>
  <si>
    <t>Informe trimestral del registro de los 43 contratos de comodato</t>
  </si>
  <si>
    <t>H14AF17. Subestimación cuentas de Orden Acreedoras – Litigios.
Las cuentas “912001 Cuentas de Orden Acreedoras – Responsabilidades Contingentes – Civiles y 990505 Acreedoras por Contra – Responsabilidades Contingentes por Contra – Litigios y Mecanismos Alternativos de Solución de Conflictos”, se encuentran subestimadas en $3.311.119.983.333.</t>
  </si>
  <si>
    <t>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t>
  </si>
  <si>
    <t>H16AF17. Bienes de Consumo.  
El INVÍAS tiene registrados en sus inventarios de bienes devolutivos como cosedoras, perforadoras, destornilladores, llaves mixtas, llaves de expansión, alicates, pinzas de punta, cables de expansión etc.</t>
  </si>
  <si>
    <t>Incumplimiento del instructivo 001 del 20 de enero de 2017, expedido por la Contaduría General de la Nación.</t>
  </si>
  <si>
    <t>Reclasificar los bienes devolutivos que hoy son considerados de consumo en cumplimiento del instructivo 001 del 20 de enero de 2017 expedido por la Contaduría General de la Nación.</t>
  </si>
  <si>
    <t>Depurar y reclasificar los inventarios de acuerdo a la nueva política contable del INVIAS.</t>
  </si>
  <si>
    <t xml:space="preserve">H17AF17. Litigios y demandas en contra del INVÍAS. 
Al analizar la relación de las demandas en contra del INVIAS  se observa que existen inconsistencias como:
• Algunos fallos judiciales ya pagados se encuentran todavía registrados como si se encontraran activos en el formato 9 del Sistema Único de Gestión e Información Litigiosa EKOGUI. 
• No todos los procesos tienen ajustado el valor de las pretensiones.
• No se actualiza constantemente el cálculo de la probabilidad de pérdida de los procesos.
• Existen 701 procesos con calificación del riesgo Medio, Bajo y Remoto que se encuentran provisionados.
</t>
  </si>
  <si>
    <t>Falta de control en el manejo de los procesos en contra, generando incertidumbre en los valores registrados en la contabilidad del INVÍAS.</t>
  </si>
  <si>
    <t>Actualizar la provisión contable de los procesos judiciales en eKogui, ajustar el valor de las pretensiones, actualizar el cálculo de la probabilidad de pérdida de los procesos y calificar el riesgo, para fortalecer el control en el manejo de los procesos en contra.</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</si>
  <si>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</si>
  <si>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</si>
  <si>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</si>
  <si>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</si>
  <si>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H21AF17. Proceso de Planeación Presupuestal.
 El Instituto en su proceso de planeación presupuestal, aplicó la metodología establecida por el Ministerio de Hacienda y Crédito Público. No obstante lo anterior se presenta las siguientes deficiencias: 
A. En lo relacionado con el presupuesto de Gastos de la vigencia 2017, se comprobaron un total de 68 traslados presupuestales, 31 que corresponden a gastos de funcionamiento y 37 a Inversión.
B. En relación con el presupuesto de ingresos, se determinaron deficiencias en el 88% del presupuestado frente al recaudado; para ingresos corrientes en nueve (9) de diez (10) subcuentas y para Recursos de Capital en seis (6) de siete (7) subcuentas.
El alto volumen de modificaciones al presupuesto de gastos (88), como de vigencias futuras (66) y que el 88% del presupuesto de ingresos proyectado no sea acertado al recaudado.</t>
  </si>
  <si>
    <t>Deficiencias del proceso de planeación presupuestal.</t>
  </si>
  <si>
    <t xml:space="preserve">Fortalecer el proceso de planeación presupuestal a través de talleres de capacitación encaminados a reducir en un 30% los traslados presupuestales y establecer una metodología de cálculo de las proyecciones de los ingresos de los recursos propios del INVIAS.
</t>
  </si>
  <si>
    <t>A. Registro de capacitación y 30% de disminución de traslados.
B. Instructivo implementado.</t>
  </si>
  <si>
    <t>SA-OAP</t>
  </si>
  <si>
    <t>H22AF17. Cumplimiento Actividades Proceso de Planeación Presupuestal.
La Oficina Asesora de Planeación en una de sus actividades solicita y recibe las proyecciones de necesidades de las diferentes dependencias.
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t>
  </si>
  <si>
    <t xml:space="preserve"> Deficiencias de planeación.</t>
  </si>
  <si>
    <t xml:space="preserve">1. Solicitar a las dependencias responsables la metodología de cálculo de la proyección de los ingresos propios.
2. Realizar mesa de trabajo con las dependencias responsables y la Oficina Asesora de Planeación para la consolidación del instructivo de la metodología de proyección de ingresos propios del INVIAS.
3. Implementar el instructivo.
</t>
  </si>
  <si>
    <t xml:space="preserve">
Instructivo implementado</t>
  </si>
  <si>
    <t>SEI-OAP</t>
  </si>
  <si>
    <t>Falta de seguimiento en el cumplimiento del artículo 78  del Decreto 111 de 1996 y el artículo 40 de la Ley 1815 de 2016 apropiación vigencia 2017.</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</si>
  <si>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</si>
  <si>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</si>
  <si>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</si>
  <si>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</si>
  <si>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</si>
  <si>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</si>
  <si>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</si>
  <si>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</si>
  <si>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</si>
  <si>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</si>
  <si>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Gestionar la asignación de recursos suficientes ante la Oficina Asesora de Planeación y el Ministerio de Hacienda y Crédito Público, que permita el pago de las condenas dentro del término legal establecido.</t>
  </si>
  <si>
    <t xml:space="preserve">1. Cruzar informe semestralmente con la Oficina Asesora de Planeación. 
2.  Dirigir oficio al Ministerio de Hacienda y Crédito Público.                                                                           </t>
  </si>
  <si>
    <t xml:space="preserve">Informe semestral </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</si>
  <si>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</si>
  <si>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</si>
  <si>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1. Informe con registro fotográfico de la Gobernación de Arauca.
2. Informe del Administrador Vial.</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</si>
  <si>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</si>
  <si>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</si>
  <si>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</si>
  <si>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</si>
  <si>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</si>
  <si>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</si>
  <si>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</si>
  <si>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</si>
  <si>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</si>
  <si>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</si>
  <si>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</si>
  <si>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</si>
  <si>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</si>
  <si>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</si>
  <si>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</si>
  <si>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</si>
  <si>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</si>
  <si>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</si>
  <si>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</si>
  <si>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</si>
  <si>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</si>
  <si>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</si>
  <si>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</si>
  <si>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</si>
  <si>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</si>
  <si>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</si>
  <si>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</si>
  <si>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</si>
  <si>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</si>
  <si>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</si>
  <si>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</si>
  <si>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</si>
  <si>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</si>
  <si>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18 03 001</t>
  </si>
  <si>
    <t>14 01 001</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</si>
  <si>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</si>
  <si>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</si>
  <si>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</si>
  <si>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</si>
  <si>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</si>
  <si>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</si>
  <si>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</si>
  <si>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</si>
  <si>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H7ECP. Asignación de recursos y ejecución de proyectos declarados de importancia estratégica. Contratos Plan. 
Acción 3.
</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</si>
  <si>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</si>
  <si>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</si>
  <si>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</si>
  <si>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Acción 2.
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</si>
  <si>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</si>
  <si>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</si>
  <si>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</si>
  <si>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</si>
  <si>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</si>
  <si>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</si>
  <si>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</si>
  <si>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H31R15. Gestión en la recuperación del saldo del anticipo no amortizado en el Contrato 2130332 de 2013, derivado del Convenio Interadministrativo (FONADE-EJÉRCITO)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</si>
  <si>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</si>
  <si>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</si>
  <si>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</si>
  <si>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</si>
  <si>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</si>
  <si>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</si>
  <si>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</si>
  <si>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</si>
  <si>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</si>
  <si>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</si>
  <si>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</si>
  <si>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</si>
  <si>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</si>
  <si>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</si>
  <si>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</si>
  <si>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H21R14. Cálculo de ajustes. 
Inadecuada aplicación de la metodología contemplada en el Manual de Interventoría del INVÍAS, lo cual implica una estimación incorrecta del monto de ajustes, que puede generar pagos de más al contratista.
Acción 1.</t>
  </si>
  <si>
    <t>Seguimiento vigencias futuras.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</si>
  <si>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</si>
  <si>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</si>
  <si>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</si>
  <si>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</si>
  <si>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</si>
  <si>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</si>
  <si>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</si>
  <si>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</si>
  <si>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</si>
  <si>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</si>
  <si>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</si>
  <si>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</si>
  <si>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Administrativo con presunta incidencia disciplinaria para indagación preliminar.</t>
  </si>
  <si>
    <t>Administrativo con presunta incidencia disciplinaria y penal.</t>
  </si>
  <si>
    <t xml:space="preserve">A. Realizar capacitación en planeación presupuestal para las diferentes unidades ejecutoras del instituto para disminuir en 30% los traslados:
1. Solicitar a la Subdirección Administrativa por parte de la Oficina Asesora de Planeación la realización de una capacitación en planificación presupuestal.
2. Capacitar a las diferentes unidades ejecutoras en planificación presupuestal (SA).
B. Elaborar un instructivo de la metodología de cálculo de las proyecciones de ingresos de los recursos propios del INVIAS.
</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</si>
  <si>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</si>
  <si>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</si>
  <si>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</si>
  <si>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</si>
  <si>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</si>
  <si>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</si>
  <si>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</si>
  <si>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</si>
  <si>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</si>
  <si>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H1ECP. Convenios con saldos sin ejecutar en bancos.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</si>
  <si>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Administrativo con presunta incidencia disciplinaria. </t>
  </si>
  <si>
    <t>Administrativo con presunta incidencia disciplinaria e indagación preliminar.</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</si>
  <si>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</si>
  <si>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</si>
  <si>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</si>
  <si>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Administrativo con presunta connotación penal y disciplinaria.</t>
  </si>
  <si>
    <t>Administrativo para indagación preliminar.</t>
  </si>
  <si>
    <t>Administrativo con presunta incidencia disciplinaria y fiscal (Indagación preliminar).</t>
  </si>
  <si>
    <t>Con otra incidencia - Archivo General de la Nación.</t>
  </si>
  <si>
    <t>Administrativo con presunta incidencia disciplinaria, penal y fiscal.</t>
  </si>
  <si>
    <t>Administrativo con presunto alcance disciplinario, para indagación preliminar.</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</si>
  <si>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</si>
  <si>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</si>
  <si>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</si>
  <si>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</si>
  <si>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</si>
  <si>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</si>
  <si>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</si>
  <si>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</si>
  <si>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</si>
  <si>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</si>
  <si>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</si>
  <si>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</si>
  <si>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OAJ </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</si>
  <si>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</si>
  <si>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</si>
  <si>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</si>
  <si>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SF-SMA (BUPI)</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</si>
  <si>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</si>
  <si>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</si>
  <si>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</si>
  <si>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</si>
  <si>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</si>
  <si>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La Subdirección Administrativa concilió los 20 bienes fiscales a su cargo (100%), de los 173 inmuebles observados por la Contraloría.</t>
  </si>
  <si>
    <t>DTEC (GGP)-DO</t>
  </si>
  <si>
    <t>Informe con soporte donde se evidencia el ajuste o reintegro.</t>
  </si>
  <si>
    <t>Manual de interventoría, instructivo y formatos modificados.</t>
  </si>
  <si>
    <t>DO-OAJ</t>
  </si>
  <si>
    <t>Realizar los ajustes y/o solicitar el reintegro según corresponda.</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</si>
  <si>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</si>
  <si>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</si>
  <si>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</si>
  <si>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</si>
  <si>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</si>
  <si>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</si>
  <si>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</si>
  <si>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</si>
  <si>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</si>
  <si>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</si>
  <si>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</si>
  <si>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</si>
  <si>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DO-TERRITORIAL SANTANDER</t>
  </si>
  <si>
    <t xml:space="preserve">H65R14. Gestión predial para la ejecución de las obras.
CONVENIO 3141/13 - ICCU y CONVENIO 3075/13 – GOBERNACIÓN DE BOYACÁ.
</t>
  </si>
  <si>
    <t>Se asignó cumplimiento producto del concepto de la Oficina Asesora Jurídica que señaló la no necesidad de modificar el Manual de Interventoría y formatos. Se recomendó incluir la obligación en los pliegos de condiciones y minutas.</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</si>
  <si>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</si>
  <si>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</si>
  <si>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</si>
  <si>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</si>
  <si>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</si>
  <si>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</si>
  <si>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</si>
  <si>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H7ACSRT17. Rendimientos Financieros derivados de los Convenios Interadministrativos.
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t>
  </si>
  <si>
    <t>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</si>
  <si>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</si>
  <si>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</si>
  <si>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</si>
  <si>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</si>
  <si>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</si>
  <si>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</si>
  <si>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</si>
  <si>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</si>
  <si>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</si>
  <si>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</si>
  <si>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</si>
  <si>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</si>
  <si>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</si>
  <si>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Se  genera para cada uno de los periodos contables una subestimación del saldo  de la cuenta 1710,Bienes de beneficio y uso público en servicio.</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</si>
  <si>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</si>
  <si>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</si>
  <si>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t>
  </si>
  <si>
    <t>Falta de actualización de información al área contable por parte de la Oficina Asesora Jurídica, conforme a lo descrito en el Manual de Procedimientos Contables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</si>
  <si>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</si>
  <si>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</si>
  <si>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</si>
  <si>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</si>
  <si>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</si>
  <si>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</si>
  <si>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</si>
  <si>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</si>
  <si>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</si>
  <si>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</si>
  <si>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</si>
  <si>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</si>
  <si>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</si>
  <si>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</si>
  <si>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</si>
  <si>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</si>
  <si>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</si>
  <si>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</si>
  <si>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</si>
  <si>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</si>
  <si>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</si>
  <si>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</si>
  <si>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</si>
  <si>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</si>
  <si>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</si>
  <si>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</si>
  <si>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</si>
  <si>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Conciliación del saldo de la cuenta de orden 8120 - Litigios y mecanismos alternativos de solución de conflictos - </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</si>
  <si>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</si>
  <si>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</si>
  <si>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</si>
  <si>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</si>
  <si>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</si>
  <si>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</si>
  <si>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Conciliación entre la oficina Asesora Jurídica y Grupo de Contabilidad el saldo de la cuenta de orden 8120 - Litigios y mecanismos alternativos de solución de conflictos -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</si>
  <si>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</si>
  <si>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</si>
  <si>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</si>
  <si>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Conciliación del saldo de la cuenta de orden 8120 </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</si>
  <si>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</si>
  <si>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</si>
  <si>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</si>
  <si>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</si>
  <si>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</si>
  <si>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</si>
  <si>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</si>
  <si>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</si>
  <si>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</si>
  <si>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</si>
  <si>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</si>
  <si>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</si>
  <si>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</si>
  <si>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</si>
  <si>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</si>
  <si>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</si>
  <si>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</si>
  <si>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</si>
  <si>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</si>
  <si>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</si>
  <si>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</si>
  <si>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</si>
  <si>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</si>
  <si>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</si>
  <si>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</si>
  <si>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</si>
  <si>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</si>
  <si>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</si>
  <si>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Actualizar el inventario de vías terciarias intervenidas a través del programa COLOMBIA RURAL</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</si>
  <si>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</si>
  <si>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</si>
  <si>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</si>
  <si>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</si>
  <si>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</si>
  <si>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</si>
  <si>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</si>
  <si>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</si>
  <si>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</si>
  <si>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</si>
  <si>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</si>
  <si>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</si>
  <si>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</si>
  <si>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</si>
  <si>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</si>
  <si>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</si>
  <si>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</si>
  <si>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</si>
  <si>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</si>
  <si>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</si>
  <si>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</si>
  <si>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</si>
  <si>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</si>
  <si>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</si>
  <si>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17 04 005   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</si>
  <si>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</si>
  <si>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</si>
  <si>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</si>
  <si>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</si>
  <si>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</si>
  <si>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</si>
  <si>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</si>
  <si>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</si>
  <si>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</si>
  <si>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</si>
  <si>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</si>
  <si>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</si>
  <si>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</si>
  <si>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</si>
  <si>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</si>
  <si>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</si>
  <si>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</si>
  <si>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 xml:space="preserve">Depurar, cruzar información y registrar entre el Grupo Contabilidad y el Grupo Almacén e Inventarios de la tabla 1 del informe de la Contraloría General de la República.
</t>
  </si>
  <si>
    <t xml:space="preserve">Depurar, cruzar información y registrar entre el Grupo Contabilidad y el Grupo Almacén e Inventarios de la tabla 2 del informe de la Contraloría General de la República.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</si>
  <si>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</si>
  <si>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 xml:space="preserve">Solicitar información a la Subdirección Administrativa de los 43 contratos de comodato mencionados por la Contraloría General de la República y reclasificar contablemente los bienes. </t>
  </si>
  <si>
    <t>Enviar memorandos individuales a las unidades ejecutoras solicitando información a revelar en las notas de los estados financieros.</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</si>
  <si>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</si>
  <si>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</si>
  <si>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</si>
  <si>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</si>
  <si>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</si>
  <si>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</si>
  <si>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</si>
  <si>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1. Actualizar los procesos de gestión documental,  archivos y optimizar los canales de información entre dependencias. 
2. Depuración y actualización de la base de datos predial de la Subdirección de Medio Ambiente. 
3. Incluir en el registro contable respectivo.</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</si>
  <si>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</si>
  <si>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</si>
  <si>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</si>
  <si>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</si>
  <si>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</si>
  <si>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</si>
  <si>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</si>
  <si>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</si>
  <si>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</si>
  <si>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</si>
  <si>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</si>
  <si>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</si>
  <si>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</si>
  <si>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</si>
  <si>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</si>
  <si>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</si>
  <si>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</si>
  <si>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</si>
  <si>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</si>
  <si>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</si>
  <si>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</si>
  <si>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H149R14.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</si>
  <si>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H155R14.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</si>
  <si>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H157R14. Reservas presupuestales Dentro de las reservas constituidas al cierre de la vigencia 2014, están incluidas las correspondientes a 290 contratos por $130.717.2 millones.</t>
  </si>
  <si>
    <t>H161R14. Anticipos de contratos y convenios terminados no liquidados. 
El registro de la amortización de anticipos se realiza durante la ejecución del contrato con la presentación de actas de obra.</t>
  </si>
  <si>
    <t>H162R14.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</si>
  <si>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 xml:space="preserve">H163R14.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</si>
  <si>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</si>
  <si>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</si>
  <si>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</si>
  <si>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</si>
  <si>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OAJ - DIRECCIONES TERRITORIALES</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</si>
  <si>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</si>
  <si>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</si>
  <si>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</si>
  <si>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</si>
  <si>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</si>
  <si>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</si>
  <si>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</si>
  <si>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</si>
  <si>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</si>
  <si>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</si>
  <si>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</si>
  <si>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</si>
  <si>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</si>
  <si>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</si>
  <si>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</si>
  <si>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</si>
  <si>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</si>
  <si>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</si>
  <si>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</si>
  <si>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</si>
  <si>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17 04 003   </t>
  </si>
  <si>
    <t>14 01 012   </t>
  </si>
  <si>
    <t>GPE</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</si>
  <si>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</si>
  <si>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</si>
  <si>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</si>
  <si>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</si>
  <si>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</si>
  <si>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</si>
  <si>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</si>
  <si>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</si>
  <si>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</si>
  <si>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</si>
  <si>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</si>
  <si>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</si>
  <si>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</si>
  <si>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</si>
  <si>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</si>
  <si>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H84R16. Administrativo con presunta connotación Disciplinaria y Fiscal – Motocicletas adquiridas con Orden de Compra 01989 de 2016.
Acción 2.  (Acción 1 considera efectiva de conformidad con la Circular 05 de 2019 de la CGR).</t>
  </si>
  <si>
    <t>AUDITORIA PETICIÓN CIUDADANA 2018 - APCSMF18</t>
  </si>
  <si>
    <t>AF2018</t>
  </si>
  <si>
    <t>Lo expuesto previamente genera un hallazgo con presunto alcance disciplinario, al inobservar el literal j del numeral 10.5 Revelaciones del Capítulo de Propiedades, Planta y Equipo de la Resolución 484 de 2017 en el cual se cita que se revelará: “la información de bienes que se hayan reconocido como propiedades, planta y equipo o que se hayan retirado, por la tenencia del control, independientemente de la titularidad o derecho de dominio</t>
  </si>
  <si>
    <t>Generar flujos de información con las áreas origen y establecer los criterios necesarios,  para el reconocimiento contable y/o revelación.</t>
  </si>
  <si>
    <t>Con los soportes remitidos por la Subdirección Administrativa, realizar el registro contable.</t>
  </si>
  <si>
    <t>Acuerdo de Servicio con la Subdirección Administrativa</t>
  </si>
  <si>
    <t>Política Contable actualizada</t>
  </si>
  <si>
    <t xml:space="preserve">a. El Anexo 8, contiene bienes fiscales urbanos, rurales e invadidos, sin considerar que estos se clasifican en cuentas contables diferentes y como tal deben revelarse. 
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
</t>
  </si>
  <si>
    <t>Evaluar con base en la normatividad vigente y su relevancia, las cuentas que necesitan desagregación en las Revelaciones contables</t>
  </si>
  <si>
    <t>Elaborar lista de chequeo para determinar las cuentas y aspectos que deben revelarse en Notas</t>
  </si>
  <si>
    <t>Lista de chequeo</t>
  </si>
  <si>
    <t>Registro Contable</t>
  </si>
  <si>
    <t>Documentar criterios para el flujo de información con el área encargada</t>
  </si>
  <si>
    <t xml:space="preserve">Tal como se indicó previamente, si bien es cierto, la Entidad aplicó el concepto dado que la Resolución 523 es de noviembre de 2018, la misma es de obligatorio cumplimiento, y por ende, la depreciación debió ser calculada desde el 1 de enero de 2018. </t>
  </si>
  <si>
    <t>Recalcular la depreciación de los bienes incorporados</t>
  </si>
  <si>
    <t>Registrar el recalculo de la depreciación</t>
  </si>
  <si>
    <t>Por lo tanto, esta situación genera incertidumbre sobre el cálculo del valor del deterioro y constituye una inobservancia a la Resolución 484 de 2017</t>
  </si>
  <si>
    <t>Determinar el criterio de materialidad para la evaluación de los indicios de Deterioro de los bienes no generadores de efectivo</t>
  </si>
  <si>
    <t xml:space="preserve">Actualizar la política contable de Deterioro en lo referente a la materialidad </t>
  </si>
  <si>
    <t>Impacto en el desarrollo del proceso auditor, así como su presunta incidencia disciplinaria considerando lo establecido en el numeral 8 Artículo 35 de la Ley 734 de 2002, que define como una prohibición para el servidor público: “Omitir, retardar o no suministrar debida y oportuna respuesta a las peticiones respetuosas de los particulares o a solicitudes de las autoridades, así como retenerlas o enviarlas a destinatario diferente de aquel a quien corresponda su conocimiento", en concordancia con el Artículo 101 de la Ley 42 de 1993.</t>
  </si>
  <si>
    <t>Asignar un responsable del área financiera para que consolide, revise y unifique la información entregada al Ente de Control.</t>
  </si>
  <si>
    <t>Asignar el responsable</t>
  </si>
  <si>
    <t>Acto Administrativo</t>
  </si>
  <si>
    <t xml:space="preserve">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b. La dinámica de la cuenta de bienes de uso público en servicio que se debita por: 1- El valor total o parcial de las construcciones recibidas. (subrayado fuera de texto)
c. La dinámica de la cuenta depreciación acumulada de bienes de uso público que se acredita por: 1- El valor de la depreciación calculada periódicamente.
</t>
  </si>
  <si>
    <t>Establecer criterios y parámetros de información en la caracterización del Proceso Control Financiero y Contable</t>
  </si>
  <si>
    <t>Caracterización del proceso Control Financiero y Contable actualizada</t>
  </si>
  <si>
    <t>Documentar los criterios para el flujo de información con las áreas encargadas</t>
  </si>
  <si>
    <t>Acuerdos de Servicio con las áreas responsables</t>
  </si>
  <si>
    <t>se establece que la entidad inobservó el plazo otorgado por la Resolución 523 de noviembre de 2018 para ajustar los saldos iniciales.</t>
  </si>
  <si>
    <t>Reflejar la realidad económica y financiera de la Entidad</t>
  </si>
  <si>
    <t>Registros Contables</t>
  </si>
  <si>
    <t xml:space="preserve">Por lo anterior, y pese a carecer del valor asociado a dichos inmuebles, el INVIAS debió revelar esta información en las notas a los Estados Financieros de la vigencia. </t>
  </si>
  <si>
    <t xml:space="preserve">Actualizar, socializar e Implementar las políticas contables en lo referente a los predios de uso publico.
</t>
  </si>
  <si>
    <t>SF-SRT-SMA</t>
  </si>
  <si>
    <t>Acuerdo de servicio con la Subdirección de Medio Ambiente</t>
  </si>
  <si>
    <t>Para la CGR el Instituto cuenta es con un auxiliar donde se encuentran relacionados los bienes que están registrados en la contabilidad, pero no con un inventario físico que le permita cruzar cifras para determinar su consistencia y razonabilidad.</t>
  </si>
  <si>
    <t>Acuerdo de servicio con las áreas responsables</t>
  </si>
  <si>
    <t>La falta de depuración y separación del valor de los terrenos que conforman cada uno de los  tramos de las vías entregadas a dichos terceros</t>
  </si>
  <si>
    <t xml:space="preserve">1.  Actualizar, socializar e Implementar las Políticas Contables en lo referente al registro contable de los Predios de Uso Público.
</t>
  </si>
  <si>
    <t>SF-SMA</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</si>
  <si>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</si>
  <si>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El hecho de que el valor de los terrenos no se encuentra debidamente reconocido por separado.</t>
  </si>
  <si>
    <t>Lo anterior a pesar de lo previsto en el Manual de Políticas Contables (vida útil), pues se están aplicando vidas útiles diferentes como por ejemplo: a las carreteras se les está aplicando una vida útil de 20 años y según las políticas es de 15 años. Lo cual afecta la razonabilidad de los estados financieros.</t>
  </si>
  <si>
    <t>Aplicar la depreciación según  las vidas útiles establecidas para los Bienes de Uso Público</t>
  </si>
  <si>
    <t>Realizar el recálculo de la depreciación de los Bienes de Uso Público red carretero</t>
  </si>
  <si>
    <t>Lo anterior por deficiencias en la gestión de la entidad, para determinar el estado de las vías, afectando la razonabilidad de los estados financieros.</t>
  </si>
  <si>
    <t>Manual de estimaciones contables que incorpora el método de estimación del deterioro de los bienes de uso público</t>
  </si>
  <si>
    <t xml:space="preserve">Manual de estimaciones contables </t>
  </si>
  <si>
    <t>Deficiencias de seguimiento y  en el efectivo y oportuno control a estos recursos incidiendo en los registros contables y, por ende, afecta la razonabilidad de los estados financieros.</t>
  </si>
  <si>
    <t>Actualizar Política Contable</t>
  </si>
  <si>
    <t>Lo anterior por deficiencias en la información generada y en la articulación entre las áreas que tienen que ver con el proceso, lo cual afecta la razonabilidad de los estados contables.</t>
  </si>
  <si>
    <t>OAJ-SF</t>
  </si>
  <si>
    <t xml:space="preserve">Acuerdo de servicio con la Oficina Asesora Jurídica  </t>
  </si>
  <si>
    <t xml:space="preserve">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t>
  </si>
  <si>
    <t>Lo anterior tiene presunta incidencia disciplinaria, por la posible inobservancia del artículo 8 de la Resolución 353 del 01 de noviembre de 2016 de la Agencia Nacional de Defensa Jurídica del Estado.</t>
  </si>
  <si>
    <t xml:space="preserve">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t>
  </si>
  <si>
    <t xml:space="preserve">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t>
  </si>
  <si>
    <t>Fortalecer el control mediante la verificación semestral de la información cargada en el aplicativo Ekogui y el diligenciamiento de todas las casillas, por parte del funcionario designado por la OAJ para tal fin.</t>
  </si>
  <si>
    <t>Reporte de verificación del aplicativo Ekogui</t>
  </si>
  <si>
    <t>Deficiencias de seguimiento y depuración y actualización de la calificación de los procesos en contra del Instituto.</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</si>
  <si>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</si>
  <si>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</si>
  <si>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</si>
  <si>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Notas y revelaciones en la presentación de los Estados Financieros del Instituto</t>
  </si>
  <si>
    <t>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t>
  </si>
  <si>
    <t>Establecer que en los informes Finales y/o acta de recibo definitivo de supervisión, se adjunte  o enuncie donde se encuentran publicados los productos objeto del contrato</t>
  </si>
  <si>
    <t>Acta de Recibo definitivo Actualizada</t>
  </si>
  <si>
    <t>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t>
  </si>
  <si>
    <t>1. Implementar herramienta metodológica para  fortalecer la planeación  y ejecución de los proyectos de inversión.</t>
  </si>
  <si>
    <t>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t>
  </si>
  <si>
    <t xml:space="preserve">Actas de reunión
</t>
  </si>
  <si>
    <t>Elaboración de herramienta metodológica.</t>
  </si>
  <si>
    <t>Herramienta  metodológica elaborada</t>
  </si>
  <si>
    <t xml:space="preserve">OAP  </t>
  </si>
  <si>
    <t>Adoptar y formalizar la herramienta metodológica en aplicativo del Sistema de Calidad de la Entidad</t>
  </si>
  <si>
    <t>Herramienta  metodológica adoptada</t>
  </si>
  <si>
    <t>Socialización a través de correo electrónico</t>
  </si>
  <si>
    <t>Realizar capacitación sobre la Metodología General Ajustada - MGA,  a los Coordinadores , Facilitadores de MIPG,  supervisores y gestores de las Áreas Misionales.</t>
  </si>
  <si>
    <t>Coordinar capacitación en la MGA</t>
  </si>
  <si>
    <t>Registro de participantes</t>
  </si>
  <si>
    <t>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t>
  </si>
  <si>
    <t>Realizar mesas de trabajo para establecer los parámetros de seguimiento a los proyectos y plasmarlos en la hoja de ruta.</t>
  </si>
  <si>
    <t>Hoja de ruta adoptada</t>
  </si>
  <si>
    <t xml:space="preserve">Informe mensual de seguimiento </t>
  </si>
  <si>
    <t>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t>
  </si>
  <si>
    <t>Administrativo con presunta Incidencia disciplinaria</t>
  </si>
  <si>
    <t>Debilidades en la aplicación de controles que conllevaría a trámites presupuestales adicionales, riesgo de inoportunidad    de respaldo presupuestal y por ende también a riesgos de incurrir en montos adicionales por nuevos conceptos de gastos.</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</si>
  <si>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</si>
  <si>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</si>
  <si>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 xml:space="preserve">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t>
  </si>
  <si>
    <t xml:space="preserve">Requerimiento a través de Directiva Permanente para verificar el cumplimiento y seguimiento de las liquidaciones de los contratos y/o convenios en tiempo. </t>
  </si>
  <si>
    <t>DO-DC</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</si>
  <si>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</si>
  <si>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</si>
  <si>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</si>
  <si>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</si>
  <si>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 xml:space="preserve">1. Adelantar en la presente vigencia (2019) un PLAN CHOQUE con el objeto de pagar  y poner al día los turno de pago. </t>
  </si>
  <si>
    <t xml:space="preserve">1. Establecer criterios y parámetros para el pago de las sentencias y conciliaciones que están en la lista de pagos del Invías. </t>
  </si>
  <si>
    <t>Número de resoluciones de pago = número de beneficiarios de la lista de turnos actualmente existente en el Invías</t>
  </si>
  <si>
    <t xml:space="preserve">
2. Elaborar nueva lista con turnos para pagos de las nuevas solicitudes de pagos de sentencias y conciliaciones, que cumplan los requisitos de la normatividad vigente.
</t>
  </si>
  <si>
    <t>2. Nueva lista de pago, con las nuevas solicitudes de pago.</t>
  </si>
  <si>
    <t>Lista de pagos (2019)</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</si>
  <si>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</si>
  <si>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</si>
  <si>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</si>
  <si>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</si>
  <si>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</si>
  <si>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</si>
  <si>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Disciplinario y Fiscal</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</si>
  <si>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</si>
  <si>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</si>
  <si>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</si>
  <si>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</si>
  <si>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</si>
  <si>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 xml:space="preserve">Lo anterior por deficiencias en la aplicación de controles, o lentitud en aplicar correctivos a la falla presentada, lo cual genera y acelera el asentamiento, por lo tanto, se podría comprometer la estructura y riesgo de colapso de toda la banca  en el ancho descrito.  </t>
  </si>
  <si>
    <t>Adelantar inspección al sitio para evaluar el estado actual y posibles causas, con el propósito de establecer las acciones a seguir.</t>
  </si>
  <si>
    <t>Realizar visita de inspección y documentar mediante informe.</t>
  </si>
  <si>
    <t xml:space="preserve">SRN </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</si>
  <si>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</si>
  <si>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</si>
  <si>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1. Fortalecer la supervisión mediante un protocolo inmerso en el manual de contratación ejerciendo mas control sobre la garantía de la interventoría.</t>
  </si>
  <si>
    <t xml:space="preserve">1. protocolo técnico de avance creado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</si>
  <si>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</si>
  <si>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</si>
  <si>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2. informes de auditoria de avance técnico de las obras en ejecución.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</si>
  <si>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</si>
  <si>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</si>
  <si>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</si>
  <si>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</si>
  <si>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</si>
  <si>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 xml:space="preserve">
1, Desligar el tema contractivo del tema operativo mediante la suscripción de contratos exclusivamente para operación vigilancia y mantenimiento de los túneles, lo cual se incorporará en el anexo técnico para futuros contratos.</t>
  </si>
  <si>
    <t>Anexo técnico ajustado</t>
  </si>
  <si>
    <t>Lo identificado por debilidades en la planificación contractual con lo cual presuntamente se inobservó lo establecido en el Artículo 3 y en los numerales 1 y 2 del Artículo 26 de la Ley 80 de 1993 . El presente hallazgo tiene presunta incidencia disciplinaria.</t>
  </si>
  <si>
    <t xml:space="preserve"> 
1 Anteproyecto etapa 2 y final, estructurado.
</t>
  </si>
  <si>
    <t>De la información referida se establece que desde mayo de 2018 no se ejecutaron más actividades de obra por parte del Contratista, a pesar de existir los recursos financieros disponibles del contrato para garantizar su pago (…)</t>
  </si>
  <si>
    <t>Incorporar en el anteproyecto de presupuesto la necesidad de los recursos para la culminación de las obras.</t>
  </si>
  <si>
    <t>Realizar las gestiones para la solicitud de recursos dentro del anteproyecto de presupuesto para la culminación de las obras.</t>
  </si>
  <si>
    <t>Anteproyecto de presupuesto con la incorporación del proyecto para terminación de las obras</t>
  </si>
  <si>
    <t>(…) falta de mantenimiento oportuno por parte del contratista y la aplicación de controles por parte de la interventoría, con lo cual podrían generar daños mayores y reprocesos que originan demoras en la terminación de las obras y dificultades en la operación.</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</si>
  <si>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</si>
  <si>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</si>
  <si>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</si>
  <si>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t>
  </si>
  <si>
    <t xml:space="preserve">Reparar los defectos constructivos y arreglar la señalización informada por  la Contraloría  por parte del contratista bajo la supervisión de la interventoría </t>
  </si>
  <si>
    <t>informe de la interventoría con registro fotográfico del recibo a satisfacción de los arreglos observados por la Contraloría indicando PRS.</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</si>
  <si>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</si>
  <si>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</si>
  <si>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</si>
  <si>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deficiencias en los procesos de control realizados por parte del contratista de obra y la interventoría de la misma.</t>
  </si>
  <si>
    <t>El CONSORCIO INTEGRAL MAB-ZAÑARTU, firma interventora, presentará un informe con fotografías y ensayos de laboratorio que evidencien el cumplimiento de la norma NSR-10, sobre el estado actual de los trabajos y las acciones realizadas.</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</si>
  <si>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</si>
  <si>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</si>
  <si>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</si>
  <si>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</si>
  <si>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</si>
  <si>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</si>
  <si>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</si>
  <si>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</si>
  <si>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</si>
  <si>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</si>
  <si>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</si>
  <si>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</si>
  <si>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 xml:space="preserve">Guía Metodológica de Cooperación </t>
  </si>
  <si>
    <t>Una (1) Guía Metodológica</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</si>
  <si>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</si>
  <si>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xml:space="preserve">
1. Mesa de trabajo con INVIAS, Municipio de Ciénaga
</t>
  </si>
  <si>
    <t xml:space="preserve">
1 . Acta de mesa de trabajo 
</t>
  </si>
  <si>
    <t>(…) se debe a las deficiencias en planeación que presenta el proyecto, al partir de supuestos que no se iban a realizar (…).</t>
  </si>
  <si>
    <t xml:space="preserve">
1. Acta de Mesa de trabajo </t>
  </si>
  <si>
    <t>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t>
  </si>
  <si>
    <t>Realizar seguimiento periódico a la ejecución del convenio y documentar mediante informes trimestrales.</t>
  </si>
  <si>
    <t>Efectuar seguimiento semestral a la ejecución del convenio y documentar mediante informes trimestrales.</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</si>
  <si>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</si>
  <si>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</si>
  <si>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</si>
  <si>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</si>
  <si>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t>
  </si>
  <si>
    <t>Identificar  el Riesgo para el cumplimiento de las obligaciones contenidas en  Licencias Ambientales</t>
  </si>
  <si>
    <t>Matriz de Riesgo actualizada</t>
  </si>
  <si>
    <t>SMF-SMA</t>
  </si>
  <si>
    <r>
      <rPr>
        <b/>
        <sz val="8"/>
        <color theme="1"/>
        <rFont val="Arial"/>
        <family val="2"/>
      </rPr>
      <t>Actividad  2</t>
    </r>
    <r>
      <rPr>
        <sz val="8"/>
        <color theme="1"/>
        <rFont val="Arial"/>
        <family val="2"/>
      </rPr>
      <t>: Socialización   para la implementación de  la  matriz de riesgos actualizada  a la Subdirección de Medio Ambiente y Gestión Socia l, la Subdirección Marítima y Fluvial y la Dirección Técnica .</t>
    </r>
  </si>
  <si>
    <t>Actas de Socialización</t>
  </si>
  <si>
    <t>Establecer la Guía Metodológica para la estimación del valor de deterioro de los bienes de uso público en el INVIAS y su registro en los estados financieros</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</si>
  <si>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</si>
  <si>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</si>
  <si>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 xml:space="preserve">
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</si>
  <si>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
1. Mesa de trabajo INVIAS, Gobernación de Magdalena, y municipio de Ciénaga.
</t>
  </si>
  <si>
    <r>
      <rPr>
        <b/>
        <sz val="8"/>
        <color theme="1"/>
        <rFont val="Arial"/>
        <family val="2"/>
      </rPr>
      <t>Actividad 1:</t>
    </r>
    <r>
      <rPr>
        <sz val="8"/>
        <color theme="1"/>
        <rFont val="Arial"/>
        <family val="2"/>
      </rPr>
      <t xml:space="preserve">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t>
    </r>
  </si>
  <si>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</si>
  <si>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</si>
  <si>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</si>
  <si>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</si>
  <si>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</si>
  <si>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</si>
  <si>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</si>
  <si>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</si>
  <si>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</si>
  <si>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SF- DTEC- DO</t>
  </si>
  <si>
    <t>SF-SRT-DTEC-GC-SMA</t>
  </si>
  <si>
    <t>SF-DTEC-DO</t>
  </si>
  <si>
    <t>DO-SF-DTEC</t>
  </si>
  <si>
    <t>SF-DTEC</t>
  </si>
  <si>
    <t>OAP-DG-DO-DTEC-SF</t>
  </si>
  <si>
    <t>OAP-DO-DTEC</t>
  </si>
  <si>
    <t>DO-DTEC-OAP</t>
  </si>
  <si>
    <t>DTEC-GGP</t>
  </si>
  <si>
    <t>DTEC-DO-GGP</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</si>
  <si>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</si>
  <si>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</si>
  <si>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</si>
  <si>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</si>
  <si>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</si>
  <si>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</si>
  <si>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</si>
  <si>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t>
  </si>
  <si>
    <t>Identificar el o los Riesgos relacionados con el cumplimiento de las obligaciones contenidas en los Permisos, Concesiones y Autorizaciones Ambientales</t>
  </si>
  <si>
    <t xml:space="preserve">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t>
  </si>
  <si>
    <t>Actividad  2: Socialización   para la implementación de  la  Matriz de Riesgos actualizada  a la Subdirección de Medio Ambiente y Gestión Socia, el Grupo Gerencia de Proyectos Estratégicos y la Dirección Técnica .</t>
  </si>
  <si>
    <t>Acta de Socialización</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</si>
  <si>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1.</t>
  </si>
  <si>
    <t>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t>
  </si>
  <si>
    <t>Actualización de la plantilla del apéndice ambiental para contratos de obra para proyectos licenciados,  en lo concerniente a las medidas compensatorias  derivadas  de licencias, permisos, concesiones  y autorizaciones ambientales.</t>
  </si>
  <si>
    <t xml:space="preserve">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t>
  </si>
  <si>
    <t>Plantilla del apéndice ambiental actualizada</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</si>
  <si>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2.</t>
  </si>
  <si>
    <t xml:space="preserve">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t>
  </si>
  <si>
    <t>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"Nueva vía Ibagué- Armenia - Túnel de la Línea", como por parte del Instituto Nacional de Vías – INVIAS.</t>
  </si>
  <si>
    <t xml:space="preserve">Identificar el o los Riesgos  relacionados  con el Procedimiento Sancionatorio Ambiental realizado por parte de las Autoridades Ambientales.  </t>
  </si>
  <si>
    <t xml:space="preserve">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t>
  </si>
  <si>
    <t>Acuerdo de Servicio con la Subdirección Administrativa.</t>
  </si>
  <si>
    <t>GPE-SMA</t>
  </si>
  <si>
    <t>GPE-SMA-OAJ</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</si>
  <si>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1.</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</si>
  <si>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2.</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</si>
  <si>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2.
</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</si>
  <si>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1.
</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</si>
  <si>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</si>
  <si>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</si>
  <si>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H31AF18. Intereses moratorios fallos judiciales.  Administrativo con presunta incidencia fiscal y disciplinaria.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1.</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</si>
  <si>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</si>
  <si>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</si>
  <si>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</si>
  <si>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</si>
  <si>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Identificar el o los Riesgos relacionados con el cumplimiento de las obligaciones contenidas en los Permisos, Concesiones y Autorizaciones Ambientales.</t>
  </si>
  <si>
    <t>Matriz de riesgos actualizada</t>
  </si>
  <si>
    <t>Actividad  2: Socialización   para la implementación de  la  Matriz de Riesgos actualizada  a la Subdirección de Medio Ambiente y Gestión Social,  el Grupo Gerencia de Proyectos Estratégicos  y la Oficina  Asesora Jurídica.</t>
  </si>
  <si>
    <t xml:space="preserve">H6R15. Planeación Contrato Plan Boyacá – Metas Físicas.
A marzo de 2016, se evidenciaron retrasos en todos los frentes de obra y reducción del alcance físico de las obras.
</t>
  </si>
  <si>
    <t>AUDITORIA DE CUMPLIMIENTO TÚNEL DE LA LÍNEA 2018 - ACTL</t>
  </si>
  <si>
    <t xml:space="preserve">1. Realizar conciliación de los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</si>
  <si>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Informe trimestral (938 predios) que evidencie el numero de predios conciliados. </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</si>
  <si>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</si>
  <si>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</si>
  <si>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</si>
  <si>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</si>
  <si>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</si>
  <si>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procedimiento con las actividades a desarrollar para la legalización de los anticipos y recursos entregados en Administración</t>
  </si>
  <si>
    <t>Procedimiento de anticipos y recursos entregados en administración</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</si>
  <si>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1.
</t>
  </si>
  <si>
    <t>Acción 1.
Establecer el procedimiento para la legalización de los anticipos y recursos entregados en administración.</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</si>
  <si>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2.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</si>
  <si>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3.
</t>
  </si>
  <si>
    <t>Informe trimestral de avance</t>
  </si>
  <si>
    <t>Acción 2.
Identificar, clasificar y/o depurar los Avances y Anticipos.</t>
  </si>
  <si>
    <t>Acción 3.
Identificar, clasificar y/o depurar los Recursos entregados en Administración.</t>
  </si>
  <si>
    <t xml:space="preserve">Hacer la revisión y conciliación de 135 inmuebles observados por la CGR de la información entre la subdirección administrativa y financiera respecto a los predios fiscales en cuanto a cantidad y valor. </t>
  </si>
  <si>
    <t xml:space="preserve">1. Realizar conciliación de los predios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</si>
  <si>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Reporte trimestral (135 inmuebles ) que evidencia el grado de avance conciliado. </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</si>
  <si>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</si>
  <si>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</si>
  <si>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</si>
  <si>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1.</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</si>
  <si>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2.</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</si>
  <si>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3.</t>
  </si>
  <si>
    <t xml:space="preserve">Elaborar procedimiento con las actividades a desarrollar para la depuración de Bienes de Uso Público </t>
  </si>
  <si>
    <t>Procedimiento de depuración de Bienes de Uso Público</t>
  </si>
  <si>
    <t>Acción 2.
Establecer el procedimiento para la depuración de los Bienes de Uso Público.</t>
  </si>
  <si>
    <t>Elaborar procedimiento con las actividades a desarrollar para la depuración de Bienes Fiscales</t>
  </si>
  <si>
    <t>Procedimiento de depuración de Bienes fiscales</t>
  </si>
  <si>
    <t>Acción 3.
Establecer el procedimiento con los requisitos de información para la depuración de Bienes fiscales.</t>
  </si>
  <si>
    <t>Establecer en la Política Contable directrices claras para la clasificación de la Propiedad, planta y equipo, Bienes de Uso Público y Bienes Históricos y Culturales</t>
  </si>
  <si>
    <t>Ajustar la política contable con la definición del reconocimiento  Propiedad, planta y equipo, Bienes de Uso Público y Bienes Históricos y Culturales</t>
  </si>
  <si>
    <t>Política Ajustada</t>
  </si>
  <si>
    <t>Elaborar procedimiento de conciliación con las áreas de la Entidad, que originan la información.</t>
  </si>
  <si>
    <t>Elaborar procedimiento de conciliación con las áreas origen de información</t>
  </si>
  <si>
    <t xml:space="preserve">procedimiento </t>
  </si>
  <si>
    <t>Establecer el procedimiento de cierre contable, donde se fijen los criterios de información necesarios para incluir en los Estados Contables  y revelarlos</t>
  </si>
  <si>
    <t>Elaborar procedimiento de cierre</t>
  </si>
  <si>
    <t>Actualizar la mapa de Riesgos.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</si>
  <si>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</si>
  <si>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</si>
  <si>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</si>
  <si>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Identificar, clasificar y/o depurar los Avances y Anticipos.</t>
  </si>
  <si>
    <t>Realizar la conciliación contable con el Grupo de Contabilidad de los 938 predios fiscales registrados en la SA, con el fin de reflejarlos en los estados financieros de la entidad.</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</si>
  <si>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</si>
  <si>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Informe semestral (580 predios) que evidencie el numero de predios conciliados</t>
  </si>
  <si>
    <t xml:space="preserve">Actualizar el procedimiento implementado y verificar que el mismo se cumpla. </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</si>
  <si>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</si>
  <si>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</si>
  <si>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</si>
  <si>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</si>
  <si>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</si>
  <si>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</si>
  <si>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</si>
  <si>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1.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</si>
  <si>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2.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</si>
  <si>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</si>
  <si>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</si>
  <si>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</si>
  <si>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</si>
  <si>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</si>
  <si>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Informe semestral de seguimiento y evaluación.</t>
  </si>
  <si>
    <t>Acción 2.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</si>
  <si>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Acción 1.</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</si>
  <si>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Acción 2.</t>
  </si>
  <si>
    <t>Informe bimestral de cumplimiento a la implementación de la guía metodológica</t>
  </si>
  <si>
    <t>Actividad 1.
Seguimiento y evaluación a la implementación de la guía EDEPI-GUI-1 y sus resultados.</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</si>
  <si>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</si>
  <si>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</si>
  <si>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</si>
  <si>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2.</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</si>
  <si>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</si>
  <si>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</si>
  <si>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</si>
  <si>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</si>
  <si>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</si>
  <si>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</si>
  <si>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</si>
  <si>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
Actividad 1.</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</si>
  <si>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
Actividad 2.</t>
  </si>
  <si>
    <t>Actas de socialización (Una por cada unidad ejecutora capacitada - DT (4), DO (4) y SG (1).</t>
  </si>
  <si>
    <t>DTEC-DO-SG</t>
  </si>
  <si>
    <t>Informe semestral de seguimiento y evaluación. (Uno semestral por cada unidad DT (2), DO (2), SG (2).</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</si>
  <si>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</si>
  <si>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</si>
  <si>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</si>
  <si>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</si>
  <si>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</si>
  <si>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</si>
  <si>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</si>
  <si>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</si>
  <si>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</si>
  <si>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</si>
  <si>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</si>
  <si>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</si>
  <si>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</si>
  <si>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</si>
  <si>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</si>
  <si>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</si>
  <si>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</si>
  <si>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</si>
  <si>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</si>
  <si>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</si>
  <si>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</si>
  <si>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</si>
  <si>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</si>
  <si>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 xml:space="preserve">Presentar la Demanda ante el Tribunal Administrativo </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</si>
  <si>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</si>
  <si>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</si>
  <si>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Aprobación por parte de las Direcciones Técnica y Operativa e  implementación por parte de las unidades ejecutoras  de una Formato de verificación de estudios y diseños</t>
  </si>
  <si>
    <t xml:space="preserve">Base de datos implementada </t>
  </si>
  <si>
    <t xml:space="preserve">Reporte mensual de consulta y verificación de base de datos </t>
  </si>
  <si>
    <t>Remitir la información por parte de las unidades ejecutoras de acuerdo a lo requerido por el comité de sostenibilidad contable.</t>
  </si>
  <si>
    <t>SIN OBSERVACIONES</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</si>
  <si>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</si>
  <si>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La Subdirección Administrativa concilió los 20 bienes fiscales a su cargo (100%), de los 173 inmuebles observados por la Contraloría. Está pendiente las gestiones relacionadas con los bienes de uso público por parte de SMA.</t>
  </si>
  <si>
    <t>SA-SF (GC)</t>
  </si>
  <si>
    <t>La Dirección de Contratación presentó 12 actas del Comité Mensual de Liquidaciones, vigencia 2019.</t>
  </si>
  <si>
    <t xml:space="preserve">La inclusión de la política dentro del Manual de Interventoría </t>
  </si>
  <si>
    <t>Actualizar los avalúos de los 580 bienes fiscales identificados por la CGR para su registro contable.</t>
  </si>
  <si>
    <t xml:space="preserve">De acuerdo con el nuevo marco normativo,  en la actualidad las entidades públicas no están obligadas a realizar avalúos a los bienes fiscales.   En ese sentido se validará los indicios de deterioro a los bienes que presenten dicha situación. Para el efecto se realizará:                                                                                                                                           1. Revisar y conciliar los predios que cuentan con avaluó realizado antes de la aplicación de las normas internacionales.                                                                                          2. Revisar anualmente los predios que presentan deterioro según los requerimientos establecidos en la norma. 
3. Actualizar los valores de los predios y reflejarlos en los estados financieros del INVIAS. </t>
  </si>
  <si>
    <t>Aprobación  de un formato  denominado "bitácora de verificación de estudios y diseños" para iniciar los procesos de selección  de los contratistas de obra, por parte de las Direcciones  Operativa  y  Técnica.</t>
  </si>
  <si>
    <t xml:space="preserve">Auto Admisorio de la Demanda </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</si>
  <si>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</si>
  <si>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</si>
  <si>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</si>
  <si>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</si>
  <si>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</si>
  <si>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territoriales. </t>
  </si>
  <si>
    <t xml:space="preserve">Revisar los procedimientos aplicados actualmente, evaluando si los mismos se ajustan a las necesidades de control por parte del Instituto para evitar pagos extemporáneos o falta de pago cuando corresponde.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</si>
  <si>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Direcciones Territoriales. </t>
  </si>
  <si>
    <t xml:space="preserve">bitácora de verificación de estudios y diseños  aprobada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</si>
  <si>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</si>
  <si>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</si>
  <si>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</si>
  <si>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</si>
  <si>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Documentar ante el Comité Técnico de Sostenibilidad Contable el ejercicio frente a cada contrato o convenio  para la depuración de los saldos identificados por las unidades ejecutoras, de conformidad con los procedimientos establecidos para tal fin por la Subdirección Financiera. 
</t>
  </si>
  <si>
    <t>Iniciar proceso  Judicial para demandar el incumplimiento del contrato por la acción de controversias contractuales y  afectar amparo de estabilidad y calidad de la obra del puente Orquídea 1, construido dentro del alcance del contrato de obra 807 de 2009.</t>
  </si>
  <si>
    <t>Reparar los defectos constructivos detectados por la Contraloría por parte del contratista bajo la supervisión de la interventoría.</t>
  </si>
  <si>
    <t>Informe de la interventoría con registro fotográfico del recibo a satisfacción de las reparaciones indicando los PR.</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</si>
  <si>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</si>
  <si>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</si>
  <si>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Realizar análisis y depuración de la cuenta 17051286 - Saldos Pendientes por Depurar.</t>
  </si>
  <si>
    <t>DO (SRT) - DTEC (GGP)</t>
  </si>
  <si>
    <t>Mediante memorando DC 22989 del 24 de abril de 2020 se excluye a la Dirección de Contratación dado que se evidenció la gestión realizada para el alcance de la acción de mejora propuesta, dentro de sus competencias.
Está pendiente de liquidación, tres contratos a cargo del GGP y un convenio a cargo de la SRT.</t>
  </si>
  <si>
    <t>Se consolidó la respuesta en un único reporte.</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</si>
  <si>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</si>
  <si>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 xml:space="preserve">
1.  Gestionar  la estructuración de la segunda y última etapa del puente Benito Hernández y construcción, de acuerdo a los recursos presupuestales de la anualidad 2021 o posteriores.</t>
  </si>
  <si>
    <t xml:space="preserve">
Fortalecer la planeación presupuestal mediante la elaboración de un instructivo de la metodología de cálculo de las proyecciones de ingresos de los recursos propios del INVIAS.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</si>
  <si>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</si>
  <si>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Efectuar las reparaciones que se encuentren dentro del periodo de garantía de estabilidad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</si>
  <si>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estabilidad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</si>
  <si>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</si>
  <si>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</si>
  <si>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 xml:space="preserve">De los 266 contratos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t>
  </si>
  <si>
    <t xml:space="preserve">De los 229 convenios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</si>
  <si>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</si>
  <si>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</si>
  <si>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</si>
  <si>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económico tuvo lugar.</t>
  </si>
  <si>
    <t>Incluir un numeral al  Formato del "Acta de Recibo definitivo contrato por prestación de servicios profesionales y de apoyo a la gestión No. ACONTR-FR-37", con los productos objeto del contrato y sus anexos y su ubicación.</t>
  </si>
  <si>
    <t>Adoptar y formalizar la herramienta metodológica en aplicativo del Sistema de Calidad de la Entidad.</t>
  </si>
  <si>
    <t>Socialización de la herramienta metodológica.</t>
  </si>
  <si>
    <t>Adoptar hoja de ruta para el seguimiento a la ejecución financiera de los proyectos de inversión.</t>
  </si>
  <si>
    <t>Adoptar y formalizar la hoja de ruta en aplicativo del Sistema de Calidad de la Entidad.</t>
  </si>
  <si>
    <t>Socialización de la hoja de ruta.</t>
  </si>
  <si>
    <t>Realizar seguimiento a su adecuada implementación y aplicación de la hoja de ruta en los proyectos.</t>
  </si>
  <si>
    <t>Coordinar capacitación en la MGA.</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</si>
  <si>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</si>
  <si>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</si>
  <si>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</si>
  <si>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1, Anexo técnico en el cuál se desliga el tema constructivo del tema operativo.</t>
  </si>
  <si>
    <t xml:space="preserve">
2. descuento de mayor valor pagado en acta  liquidación.</t>
  </si>
  <si>
    <t xml:space="preserve">2. Acta de liquidación </t>
  </si>
  <si>
    <r>
      <t xml:space="preserve">
</t>
    </r>
    <r>
      <rPr>
        <sz val="8"/>
        <rFont val="Arial"/>
        <family val="2"/>
      </rPr>
      <t xml:space="preserve">
2. Los recursos pagados incorrectamente se descontaran en la correspondiente acta  liquidación.</t>
    </r>
  </si>
  <si>
    <t xml:space="preserve">
1, estructurar anteproyecto etapa 2 y final, puente Benito Hernández, que posibilite la construcción de los ejes viales 11 y 14.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</si>
  <si>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</si>
  <si>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</si>
  <si>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</si>
  <si>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</si>
  <si>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</si>
  <si>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</si>
  <si>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</si>
  <si>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</si>
  <si>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Auditoria de obra, posventa.
</t>
  </si>
  <si>
    <t xml:space="preserve">
1. Se efectuará auditoria de estado técnico en obra, en garantía de verificar el estado de las obra ejecutadas, como medida de control posventa.
</t>
  </si>
  <si>
    <t>Se procederá a presentar un documento por la interventoría del contrato, en el cual conste el seguimiento al Hallazgo enunciado, que incluye las respectivas fotografías y ensayos sobre las acciones realizadas</t>
  </si>
  <si>
    <t>Informe semestral sobre el seguimiento al proceso arbitral No. 4980.</t>
  </si>
  <si>
    <t>Realizar acompañamiento técnico al proceso arbitral en cabeza de la Oficina Asesora Jurídica.</t>
  </si>
  <si>
    <t>14 05 003   </t>
  </si>
  <si>
    <t>H1CPP.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</si>
  <si>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Incorporar en el Manual de Contratación del INVIAS y en el Reglamento del Comité de Adiciones, Modificaciones y Prórrogas lo estipulado en la acción de mejora.</t>
  </si>
  <si>
    <t>Manual de Contratación actualizado incorporando la acción descrita</t>
  </si>
  <si>
    <t>DC-OAJ-GPE</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</si>
  <si>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</si>
  <si>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</si>
  <si>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</si>
  <si>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</si>
  <si>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</si>
  <si>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</si>
  <si>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</si>
  <si>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</si>
  <si>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</si>
  <si>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</si>
  <si>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H4ACPP. Constitución de Reservas Presupuestales dentro de la ejecución del Contrato de Obra No. 0642 de 2015. 
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t>
  </si>
  <si>
    <t xml:space="preserve">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t>
  </si>
  <si>
    <t>Revisar y actualizar el Procedimiento de Constitución de Reservas Presupuestales y socializarlo a las respectivas unidades ejecutoras.</t>
  </si>
  <si>
    <t>Revisión, actualización y socialización del Procedimiento de Constitución de Reservas Presupuestales.</t>
  </si>
  <si>
    <t>Procedimiento revisado, actualizado y socializado</t>
  </si>
  <si>
    <t>SF (GP)</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</si>
  <si>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</si>
  <si>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</si>
  <si>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</si>
  <si>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H6ACPP. Facturación emitida por Contratista dentro del Contrato de Obra No. 0642 de 2015. 
Revisada la facturación entregada por el Instituto Nacional de Vías – INVÍAS, en la ejecución del contrato de obra No. 0642 de 2015, para la construcción del Puente Pumarejo, se determinó que de una cantidad revisada de ciento siete (107) facturas por $678.775.904.232,87 que fueron objeto de verificación y comprobación respectivamente, contra los registros del libro auxiliar de la Subdirección Red de Carreteras y las órdenes de pago que evidencian el giro de los recursos a favor de la empresa contratista, se estableció que las mismas presentan (…) inconsistencias:
Factura No. 102 de fecha de expedición 05/10/2017 por un valor total de $5.016.183.966,80 registra en su columna de valor total por concepto de Acta parcial de obra la suma de $3.695.882.370,60 y Amortización de Anticipo por $523.017.941,00, no guarda correspondencia con el subtotal de $4.982.434.069,80 y los ítems detallados cuyas cifras no fueron incluidas en las columnas de valor unitario y valor total.
Con base a lo anterior, se estableció que el valor registrado como subtotal corresponde a la sumatoria de los valores correspondientes a: (Básico de Obra + Plan de Manejo de Tránsito – Amortización Anticipo) y el valor de IVA a la sumatoria de: (AIU 5%, 16%, 30.5% + IVA Plan de Manejo de Tránsito), se desconoce la causa de la no inclusión de los $3.695.882.370,60 del Acta parcial de obra No. 28 dentro del subtotal o base gravable, toda vez, que como se detalla, dicha cifra es independiente a los demás valores registrados.</t>
  </si>
  <si>
    <t xml:space="preserve">Deficiencias del sistema de control interno de la respectiva Unidad Ejecutora, pues se estableció que esta factura fue objeto de giro el 12/10/2017 por un valor neto de $4.441.307.198,80 documento soporte No. 298623617 y fecha de registro 10/10/2017. </t>
  </si>
  <si>
    <t>Revisar y actualizar el Procedimiento Operación de Cuentas por Pagar y socializarlo a las respectivas unidades ejecutoras.</t>
  </si>
  <si>
    <t>Revisión, actualización y socialización del Procedimiento Operación de Cuentas por Pagar.</t>
  </si>
  <si>
    <t>SF(GCP-GT)</t>
  </si>
  <si>
    <t>18 01 002   </t>
  </si>
  <si>
    <t xml:space="preserve">H7ACPP. Registro de partidas de Bienes de Uso Público en Construcción a Bienes de Uso Público en Servicio.
A partir de la revisión de información remitida por la Coordinación Grupo de Contabilidad, mediante correo electrónico de 30-04-2020, relativa a los Auxiliares de las cuentas 17050108, 17050112, 17050208, 17050786 y 17051601 correspondientes a la cuenta 1705 BIENES DE USO PÚBLICO EN CONSTRUCCIÓN, se tiene que, en relación con los costos asociados al contrato No. 0642 de 2015, los valores débitos registrados corresponden a los valores totales de cada una de las facturas emitidas por el contratista y los créditos a las deducciones que se le realizaron. 
Igualmente, en el libro auxiliar (en Excel) del contrato No. 0644 de 2015, se establece que los movimientos débitos y créditos en las cuentas 17050108, 17050208 y 17051386 de la cuenta Mayor 1705 BIENES DE USO PÚBLICO EN CONSTRUCCIÓN, en donde los valores registrados en estas cuentas corresponden al valor de las facturas generadas por la Interventoría.
(...) es claro que al cierre de la vigencia de 2019, los saldos de los contratos de obra No 0642/2015 por la suma de $731.146.282.511,16 y de interventoría No 0644/2015 por valor de $41.720.519.168, quedaron contabilizados como parte del saldo de los Bienes de Uso Público en Construcción, subcuentas Red Carretera y Terreno y no como Bienes de Uso Público en Servicio, subcuentas Red Carretera y Terrenos, teniendo como sustento de que el contratista no ha terminado la ejecución de unas obras, sin que ello sea un factor limitante de peso o restricción significativa que impida la puesta en servicio y la operación del nuevo puente Pumarejo, el cual se dio al servicio con el acto de su inauguración en el mes de diciembre de 2019. </t>
  </si>
  <si>
    <t xml:space="preserve">No aplicación de lo preceptuado en el numeral 5.3.1 Reconocimiento, del Manual de Políticas Contables del INVÍAS: “El Instituto Nacional de Vías reconoce como bienes de uso público, los activos destinados para el uso, goce y disfrute de la colectividad y que, por lo tanto, están al servicio de ésta, en forma permanente, con las limitaciones que establece el ordenamiento jurídico y la autoridad que regula su utilización".
No aplicación del principio de Esencia sobre la Forma, principio que se aplica para reconocer en la contabilidad actos que no han completado su forma jurídica o que, a pesar de haberlo hecho, resulten ilegales.
</t>
  </si>
  <si>
    <t>Revisar, actualizar y socializar el Procedimiento Gestión y Reconocimiento Contable de las Novedades Bienes de Uso Público.</t>
  </si>
  <si>
    <t>Revisión, actualización y socialización del  Procedimiento Gestión y Reconocimiento Contable de las Novedades Bienes de Uso Público.</t>
  </si>
  <si>
    <t>SF (GC)</t>
  </si>
  <si>
    <r>
      <t>Realizar informe de seguimiento  que evidencie la aplicación del Decreto 1082 de 2015 Guia de Colombia Eficiente y la implementación de los pliegos tipo, en los procesos de selección que adelante la Entidad en las dependencias involucradas en el proceso</t>
    </r>
    <r>
      <rPr>
        <i/>
        <sz val="8"/>
        <color theme="1"/>
        <rFont val="Arial"/>
        <family val="2"/>
      </rPr>
      <t xml:space="preserve"> "Gestión de la Infraestructura vial"</t>
    </r>
    <r>
      <rPr>
        <sz val="8"/>
        <color theme="1"/>
        <rFont val="Arial"/>
        <family val="2"/>
      </rPr>
      <t xml:space="preserve">. </t>
    </r>
  </si>
  <si>
    <t>H1AF19. Activos en concesión. 
INVIAS mantiene registrado en la cuenta 171001 Bienes de Uso Público en Servicio – Red Carretera, las vías que ha entregado en concesión por $7.624.598 millones, sobreestimando la cuenta en dicho valor. (181 tramos de vía)
Igual situación se presenta en la cuenta 171014 Bienes de Uso Público en Servicio – Terrenos, en donde se registran terrenos entregados a la ANI por $1.122.084 millones. (52 tramos)
(Ver cuadros 1 y 2. Informe Auditoría Financiera 2019).</t>
  </si>
  <si>
    <t xml:space="preserve">No aplicación del procedimiento contable para el registro de los hechos económicos relacionados con los acuerdos de concesión de infraestructura de transporte, contenido en la Resolución 602 de 2018, expedida por la Contaduría General de la Nación, que establece: “cuando la entidad titular (INVIAS) de activos de infraestructura de transporte entregue dichos activos a una entidad concedente, debe disminuir los valores por los que se encuentran registrados dichos activos”. </t>
  </si>
  <si>
    <t>Dar cumplimiento a las actividades previstas para el año 2020 en el plan de acción para la aplicación de la resolución 602 de 2018.</t>
  </si>
  <si>
    <t xml:space="preserve">Revelar en notas el grado de avance del plan de acción para la aplicación de la Resolución 602 de 2018, vigencia 2020.
</t>
  </si>
  <si>
    <t>Notas a los Estados Financieros</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</si>
  <si>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</si>
  <si>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</si>
  <si>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</si>
  <si>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</si>
  <si>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</si>
  <si>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</si>
  <si>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</si>
  <si>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H3AF19. Saldos re expresados.
Durante la vigencia 2019 el INVIAS realizó re-expresión de los estados financieros de la vigencia 2018 que afectaron las cuentas de Propiedad, Planta y Equipo, Bienes de Uso Público y Capital Fiscal.
(...) las explicaciones sobre las variaciones de sus subcuentas se sustentan en los saldos a 31 de diciembre de 2018 sin re expresión es decir sobre saldos no reales y no oficiales, dado que el Estado de Situación Financiera Comparativo que acompañan las notas refleja los saldos a 31 de diciembre de 2018 con saldos re expresados que son los datos oficiales. (Ver cuadros 3 y 4. Informe de Auditoría Financiera 2019).
De igual manera, en el numeral 11.1 se presenta el cuadro que refleja las variaciones presentadas en la Cuenta Bienes de Uso Público tanto en construcción como en servicio, en ésta última se muestran los saldos iniciales correspondientes a las cifras sin re expresar de diciembre 31 de 2018 y se reflejan los movimientos realizados en la vigencia 2019 e inexplicablemente el resultado final corresponde al saldo a 31 de diciembre de 2019.</t>
  </si>
  <si>
    <t xml:space="preserve"> 
Incumplimiento de las características que deben reunir las Notas Explicativas de los Estados Financieros, de acuerdo con el Marco Conceptual para la Preparación y Presentación de Información Financiera de las entidades de gobierno, en relación con las notas explicativas de la cuenta Propiedad Planta y Equipo, Bienes de Uso Público y Resultados de Ejercicios Anteriores.</t>
  </si>
  <si>
    <t>Elaborar, formalizar, socializar e implementar instructivo en el cual se indique la forma de proceder cuando existe reexpresión de saldos</t>
  </si>
  <si>
    <t>Elaboración, formalización, socialización e implementación del instructivo en el cual se indique la forma de proceder cuando existe reexpresión de saldos</t>
  </si>
  <si>
    <t>Instructivo formalizado, socializado e implementado</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</si>
  <si>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</si>
  <si>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</si>
  <si>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</si>
  <si>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</si>
  <si>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</si>
  <si>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</si>
  <si>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H5AF19. Operaciones recíprocas reportadas por el INVIAS. 
De acuerdo con lo reportado por la administración del INVIAS, y a pesar de las acciones emprendidas por la entidad, a 31 de diciembre de 2019, se evidenció que la entidad incluyó saldos sin conciliar de las cuentas contables recíprocas que tiene con otras entidades públicas.
Es así que para la cuenta 1.9.08.01 Recursos Entregados en Administración por $1.056.202.368.408, calculado como la sumatoria de las diferencias absolutas entre el saldo registrado por INVIAS y el registrado por la entidad reciproca, corresponde al 56% del total de la cuenta ($1.870.505.596.634) y para la cuenta 2.4.01.02 Proyectos de Inversión las diferencias absolutas entre los saldos del INVIAS y los de las entidades reciprocas suman $201.819.312.518, que representa el 55% del total de la cuenta ($370.257.706.286) y menos significativa es la diferencia registrada para la cuenta 2.9.02.01 Recursos Recibidos en Administración por $106.740.375. Por lo tanto, se genera una limitante o deficiencia que origina la imposibilidad de verificar y comprobar el saldo real de las cuentas mencionadas.                  
(Ver cuadro 5. Informe Auditoría Financiera 2019).</t>
  </si>
  <si>
    <t xml:space="preserve">Esta situación se debe a errores de registro o imputación contable, utilización de cuentas no incluidas en las reglas de eliminación y momentos distintos de reconocimiento de la transacción, entre otros.
</t>
  </si>
  <si>
    <t xml:space="preserve">Revisar, actualizar y socializar el procedimiento Conciliación Operaciones Recíprocas INVIAS, incorporando nuevos controles.
</t>
  </si>
  <si>
    <t>Revisión, actualización y socialización del procedimiento Conciliación Operaciones Recíprocas INVIAS, incorporando nuevos controles.</t>
  </si>
  <si>
    <t xml:space="preserve">H6AF19. Operaciones recíprocas reportadas por otras entidades del Estado.
El INVIAS también aparece relacionado como entidad recíproca de los entes del estado con los cuales realiza transacciones, hechos y operaciones económicas, constituyéndose en una entidad destino. De este análisis se evidenció que INVIAS, en algunos casos, no tiene registradas en sus cuentas reciprocas los saldos que reportan las entidades relacionadas (Ver cuadro 6. Informe Auditoría Financiera 2019), y en otros casos, se presentan diferencias entre los saldos. </t>
  </si>
  <si>
    <t xml:space="preserve">Esta situación se debe a errores de registro o imputación contable, utilización de cuentas no incluidas en las reglas de eliminación y momentos distintos de reconocimiento de la transacción, entre otros. 
</t>
  </si>
  <si>
    <t xml:space="preserve">Falta de conciliación con las áreas que producen la información de origen y deficiencias en el proceso de depuración. </t>
  </si>
  <si>
    <t>Suscribir acuerdos de nivel de servicios para los ejercicios de conciliación entre el Grupo Contabilidad, Dirección Operativa y Dirección Técnica.</t>
  </si>
  <si>
    <t>Suscripción acuerdos de nivel de servicios para los ejercicios de conciliación entre el Grupo Contabilidad, Dirección Operativa y Dirección Técnica.</t>
  </si>
  <si>
    <t>Acuerdos de nivel de servicios</t>
  </si>
  <si>
    <t>H8AF19. Reclasificación partidas de Bienes de Uso Público en Construcción a Bienes de Uso Público en Servicio. 
Al cierre de la vigencia de 2019, los saldos de los contratos de obra 0642/2015 por la suma de $731.146.282.511,16 y de interventoría 0644/2015 por valor de $41.720.519.168 quedaron contabilizados como parte del saldo de la cuenta 170501 Bienes de Uso Público en Construcción y no como Bienes de Uso Público en Servicio, teniendo como sustento que el contratista no ha terminado la ejecución de unas obras y que la interventoría no ha recibido por calidad, como otros ítems de obra que no se han iniciado relacionadas al espacio público.
(…) operación del nuevo puente Pumarejo, el cual se dio al servicio con el acto de su inauguración en el mes de diciembre de 2019.</t>
  </si>
  <si>
    <t>No aplicación del principio de Esencia sobre la Forma, principio que se aplica para reconocer en la contabilidad actos que no han completado su forma jurídica o que, a pesar de haberlo hecho, resulten ilegales.</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</si>
  <si>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</si>
  <si>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</si>
  <si>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</si>
  <si>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H10AF19. Identificación de situaciones frente a los procesos jurídicos reportados en la Nota 23 Provisiones – 23.1 Litigios y Demandas con referencia a la información registrada en la base de datos del EKOGUI. 
El análisis de la información por concepto de registros de Provisiones reveladas en la Nota 23.1 Litigios y Demandas, contra la Base de Datos de EKOGUI, permitió establecer las siguientes diferencias:
1. La Agencia Nacional de Defensa Jurídica del Estado, en su base de datos de EKOGUI registró como Activos 2.223 procesos, (…) con una provisión contable por $3.326.211.953.009,00. (…) esta información no guarda correspondencia con los 2.890 procesos que revela la Nota 23.1. Litigios y Demandas, evaluada por la Oficina Asesora Jurídica del INVIAS, (…) lo cual permitió establecer una diferencia mayor de 667 procesos a cargo del INVIAS.
2. La Oficina Asesora Jurídica reportó 1.022 procesos jurídicos que mantienen la misma información según la última calificación realizada correspondió al periodo 2005 - 2018, como fuente de información determinada para el cierre de la vigencia 2019. En este mismo sentido la base de datos del EKOGUI detalló 890 procesos jurídicos Activos con calificación ALTA y provisión contable por $2.850.727.939.600,00 para el periodo 2015 – 2019. Situación que evidenció nuevamente una diferencia mayor de 132 procesos a cargo del Instituto. 
3. La Oficina Asesora Jurídica reportó 710 procesos jurídicos de su base de información que concomitantemente no presentaban calificación y provisión contable, motivo por el cual no se reconoció contablemente. En este aspecto, la base de datos del EKOGUI registró 800 procesos jurídicos Activos que simultáneamente no tienen calificación y provisión contable, para una diferencia mayor de 90 procesos. 
Las diferencias presentadas entre las bases de datos de la Oficina Asesora Jurídica y el EKOGUI, determinó que la información en ambos casos sigue siendo no concordante.</t>
  </si>
  <si>
    <t>La información revelada está limitada en la nota de los estados contables por concepto de la cuenta 2701 Litigios y Demandas (…) en virtud de que la información suministrada preliminarmente con la base del EKOGUI por la entidad no incluyó algunas de las validaciones realizadas en enero de 2020, y que incidieron al cierre de la vigencia de 2019.</t>
  </si>
  <si>
    <t>H11AF19. Nota 21.3 Créditos Judiciales – Información revelada. 
Revisada la Nota 21.3 Créditos Judiciales que hace parte de la Nota 21 Cuentas por pagar, se reveló el valor de obligaciones por concepto de fallos en contra del INVIAS, debidamente ejecutoriados, así como mandamientos ejecutivos, conciliaciones administrativas y otras órdenes judiciales falladas a favor de terceros y originados en litigios de carácter civil, laboral o administrativo y en sus subcuentas se registró créditos judiciales reconocidos previamente por la Oficina Asesora Jurídica, para efectos de pago en la vigencia 2019 de 111 procesos que en su mayoría correspondieron a reparaciones directas y conciliaciones judiciales y extrajudiciales. 
Verificada la información contra la base recibida del INVIAS por estos mismos conceptos se estableció que la misma no guarda correspondencia con respecto a los 754 procesos pagados por $54.304.362.975,93 durante la vigencia 2019, y que en la nota objeto de análisis de comprobación, la Oficina Asesora Jurídica no detalló la cuantía de los 111 procesos pagados.</t>
  </si>
  <si>
    <t xml:space="preserve">Debilidades del proceso contable y sistema documental con respecto a las formas de organización y ejecución del proceso financiero según lo dispuesto en la Resolución 625 de 2019 expedida por la Contaduría General de la Nación. 
(…) la información suministrada preliminarmente por la entidad no incluyó la totalidad de los pagos realizados en la vigencia de 2019. 
</t>
  </si>
  <si>
    <t xml:space="preserve">H12AF19. Nota de Deterioro de Bienes de Uso Público en Servicio. 
Examinada la Metodología para la determinación y cálculo del deterioro de Bienes de Uso Público de la Infraestructura a cargo del INVIAS, el análisis llevó a establecer según lo enunciado en esta metodología (…) que el deterioro solo se determinó específicamente a los kilómetros de la red vial, considerándose que es viable su aplicación. No obstante, se estableció que la nota explicativa no reveló otros aspectos y componentes que integran la red vial, para que su medición fuera más específica y confiable, así: 
1. No se detalló un inventario del total de kilómetros de vías pavimentadas y no pavimentadas a nivel nacional (…) y de esta cantidad cuántos kilómetros se estimó que pueden estar en mal estado y cuántos kilómetros pueden ser evaluados periódicamente. 
2. No se especificó la cantidad de kilómetros de vías que fueron de objeto del cálculo de deterioro durante la vigencia de 2019 y que conllevó a que se registrará como deterioro de los Bienes de Uso Público en Servicio la suma de $36.021.978 miles. 
3. No identificó los componentes más significativos del inventario de kilómetros de la red vial pavimentada y no pavimentada (…) que puede ser objeto de deterioro. 
4. No se identificó de toda la red vial pavimentada los activos generadores de efectivo con respecto a los tramos viales en los que se recaudó peajes (...)
5. No se determinó los factores internos y externos que se han apreciado como indicios de deterioro para los componentes que integran la red vial pavimentada y no pavimentada. 
6. No detalló mediante un ejemplo específico de la red vial evaluada la metodología diseñada. </t>
  </si>
  <si>
    <t>La falta de una mayor explicación con respecto a las revelaciones efectuadas en la nota referenciada, se origina en las debilidades de los lineamientos e instrucciones de como las dependencias generadoras de información financiera deben apoyar los procesos de conciliación, verificación y validación de la información que se remite a contabilidad, previos a la generación de los estados financieros.</t>
  </si>
  <si>
    <t>Revisar, actualizar y socializar la guía metodológica para la determinación y cálculo del deterioro de Bienes de Uso Público de la infraestructura a cargo del INVIAS.</t>
  </si>
  <si>
    <t>Revisión, actualización y socialización de  la guía metodológica para la determinación y cálculo del deterioro de Bienes de Uso Público de la infraestructura a cargo del INVIAS.</t>
  </si>
  <si>
    <t>Guía metodológica actualizada</t>
  </si>
  <si>
    <t>Suscripción de acuerdos de nivel de servicios para los ejercicios de conciliación entre el Grupo Contabilidad, Dirección Operativa y Dirección Técnica.</t>
  </si>
  <si>
    <t>18 02 002   </t>
  </si>
  <si>
    <t>H14AF19. Planeación presupuestal de ingresos. 
En cuanto al presupuesto de ingreso se observa, para algunos rubros, que hubo una variación importante entre el aforo inicial, aforo vigente y el recaudo (acumulado y por recaudar) (Ver cuadro 8. Informe de Auditoría Financiera 2019).
La Contraloría General de la República - CGR - llama la atención sobre las reservas constituidas con corte a 31 de diciembre de 2019 por el Instituto Nacional de Vías por valor de $347.101,6 millones, las cuales pese a lo reglado en el artículo 89 del Decreto 111 de 1996, (…) fueron constituidas sin cumplir este requisito, basándose en la Ley 1940 de 2018 que estableció que las obligaciones que no contaban con PAC no podrían constituirse como cuentas por pagar. Nótese que tanto la Ley 1940 de 2018 como el artículo 89 del Estatuto Orgánico del Presupuesto, se encontraban vigentes.
En relación con la muestra por $812.885 millones de las reservas presupuestales constituidas por el INVIAS a 31-12-2019, se determinó que no procedería la refrendación por $46.785 millones correspondiente al Contrato 642 de 2015.
En relación con vigencias futuras aprobadas en años anteriores al 2019 para ser ejecutadas en el 2019, (…) el valor final autorizado para ejecutar en el 2019, fue de $2.589.712,8 millones, de los cuales se tiene que el valor final comprometido en esa vigencia fue de $1.674.693,4 millones. Según lo informado por INVIAS en el memorando DT 20299 de 09/04/2020, anexó cuadro de las vigencias futuras no ejecutadas en el 2019, entre las cuales se encuentra el Contrato 2199 y 2194 de 2016. (Ver cuadro 10. Informe de Auditoría Financiera 2019).</t>
  </si>
  <si>
    <t>Dentro del proceso de planificación y definición del presupuesto de ingresos, no se tuvo en cuenta la totalidad de variables internas para definir el mismo y variables externas que pudiesen afectar, de manera que con ello se genera el riesgo de incidencia en el equilibrio entre ingresos y gastos o sobre la programación de actividades, basadas en los ingresos, para los cuales no se dispondría de recursos para atenderlas.</t>
  </si>
  <si>
    <t>H15AF19. Ejecución Presupuestal de Gastos 2019.
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
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
Además, (…) del total del presupuesto definitivo por $3.358.911.9 millones, comprometieron $3.333.662 millones, dejando de comprometer $25.249.7 millones, cifras sobre la cual se desconocen las razones por las cuales no fueron ejecutados estos recursos. 
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t>
  </si>
  <si>
    <t>Deficiencias en la planeación y ejecución del presupuesto de gasto, con lo que además se genera que la entidad no desarrolle o atienda oportunamente algunas actividades de su quehacer misional y otras actividades no misionales.</t>
  </si>
  <si>
    <t xml:space="preserve">H16AF19. Monto de Reservas Presupuestales en 2019. 
El INVIAS durante la vigencia 2019, tuvo una apropiación definitiva de $3.358.911.9 millones de los cuales $200.386 millones corresponden a funcionamiento y $3.149.098.9 millones a inversión. Al cierre de la vigencia constituyó Reservas Presupuestales por $1.197.334.7 millones de los cuales $15.700 millones correspondió a Funcionamiento y $1.181.634 millones a Inversión.
Del análisis de los montos de las reservas presupuestales frente a las apropiaciones respectivas, se tiene lo siguiente:
• Al tener en cuenta la apropiación definitiva del presupuesto de funcionamiento de 2019 frente a las reservas presupuestales por el rubro de funcionamiento de ese mismo año, da como resultado un 8% ($15.700.490.504/ $200.386.261.520).
• Respecto a Inversión, al tenerse en cuenta la reserva presupuestal a 31/12/2019, respecto a la apropiación definitiva por inversión de 2019, da como resultado el 38 % ($1.181.634.249.025,24/$ 3.149.098.968.675).
Las reservas de funcionamiento e inversión, sin incluir las cuentas por pagar, representan el 3,67% y 26,77% de sus respectivas apropiaciones. (Ver cuadros 11 y 12. Informe de Auditoría Financiera 2019).
Con base en lo anterior se tiene que el INVIAS, superó los topes de reservas presupuestales definidos en la normatividad que regula la materia, por lo cual estaría expuesto a posibles reducciones presupuestales. </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</si>
  <si>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</si>
  <si>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</si>
  <si>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</si>
  <si>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</si>
  <si>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</si>
  <si>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</si>
  <si>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</si>
  <si>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e indagación preliminar</t>
  </si>
  <si>
    <t xml:space="preserve">H20AF19. Obtención de licencia ambiental diseños canal acceso Puerto de Buenaventura y consultas previas. Contrato de obra 666 de 2015 y Contrato de interventoría 665 de 2015.
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
(…) el acta recibo de los estudios y diseños, evidencia que el contrato se excedió en aproximadamente 47 meses, siendo que el plazo original era de aproximadamente siete (7) meses, por lo tanto, la gestión asociada a este proyecto ha sido ineficiente e ineficaz.  </t>
  </si>
  <si>
    <t xml:space="preserve">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
(...) la gestión adelantada por el INVIAS conjuntamente con el consultor, el interventor, y (...) la coordinación interinstitucional con otros estamentos públicos, no han sido efectivas para dar cabal cumplimiento de las actividades previstas en el contrato.
</t>
  </si>
  <si>
    <t xml:space="preserve">Desarrollar mesas de trabajo con un equipo interdisciplinario al interior de la Subdirección de Medio Ambiente y Gestión Social, como apoyo de las estrategias encaminadas a fortalecer la coordinación interinstitucional. </t>
  </si>
  <si>
    <t>Mesas de trabajo documentadas mediante actas donde se abordan estrategias encaminadas a fortalecer la coordinación interinstitucional.</t>
  </si>
  <si>
    <t>Actas de mesas de trabajo</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</si>
  <si>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</si>
  <si>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</si>
  <si>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</si>
  <si>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</si>
  <si>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</si>
  <si>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</si>
  <si>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</si>
  <si>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</si>
  <si>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</si>
  <si>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</si>
  <si>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</si>
  <si>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</si>
  <si>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r>
      <t xml:space="preserve">H7AF19. Anticipo para Adquisición de Bienes y Servicios. 
De acuerdo con el Marco Conceptual para la Preparación y Presentación de Información Financiera de las Entidades de Gobierno: </t>
    </r>
    <r>
      <rPr>
        <i/>
        <sz val="8"/>
        <rFont val="Arial"/>
        <family val="2"/>
      </rPr>
      <t>“Los activos son recursos controlados por la entidad que resultan de un evento pasado y de los cuales se espera obtener un potencial de servicio o generar beneficios económicos futuros"</t>
    </r>
    <r>
      <rPr>
        <sz val="8"/>
        <rFont val="Arial"/>
        <family val="2"/>
      </rPr>
      <t>.
Sin embargo, la cuenta 1.9.06.04 Anticipo para Adquisición de Bienes y Servicios no cumple con dicha característica, dado que en el saldo a 31 de diciembre de 2019 por $289.871 millones incluye $ 2.503 millones del contrato 840/1988 por $4 millones, sobre el cual no se tiene ningún registro y el contrato 3381/2009 por $2.499 millones, que se encuentra certificado (figura utilizada del INVIAS que representa los contratos sobre los cuales se perdió la competencia para liquidar).
Esta situación genera que la cuenta en mención se encuentre sobreestimada en $2.503 millones.</t>
    </r>
  </si>
  <si>
    <r>
      <t xml:space="preserve">
Deficiencias de planificación, ejecución y situado oportuno de recursos, que conlleva a riesgo de reducción del presupuesto de funcionamiento y de inversión, por no acatamiento del artículo 9 de la Ley 225 de 1995, el artículo 78 del Estatuto Orgánico de Presupuesto (Decreto 111 de 1996), y el artículo 2.8.1.7.3.5. del Decreto 1068 de 2015 </t>
    </r>
    <r>
      <rPr>
        <i/>
        <sz val="8"/>
        <rFont val="Arial"/>
        <family val="2"/>
      </rPr>
      <t>“Reducción al Presupuesto de acuerdo con el monto de reservas presupuestales”</t>
    </r>
    <r>
      <rPr>
        <sz val="8"/>
        <rFont val="Arial"/>
        <family val="2"/>
      </rPr>
      <t>.</t>
    </r>
  </si>
  <si>
    <r>
      <t xml:space="preserve">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t>
    </r>
    <r>
      <rPr>
        <i/>
        <sz val="8"/>
        <rFont val="Arial"/>
        <family val="2"/>
      </rPr>
      <t xml:space="preserve">(Dirección General de Crédito Público y Tesoro Nacional del Ministerio de Hacienda y Crédito Público) </t>
    </r>
    <r>
      <rPr>
        <sz val="8"/>
        <rFont val="Arial"/>
        <family val="2"/>
      </rPr>
      <t>para que se efectúen los ajustes respectivos, debido a que ya procedió el fenecimiento del rubro, como lo establece el artículo 2.8.1.7.3.3 del mismo decreto, sin embargo, no se tiene evidencia del cumplimiento de esta normatividad por parte de INVIAS para los casos correspondientes.</t>
    </r>
  </si>
  <si>
    <t>SMA (BUPI)-SF (GC)</t>
  </si>
  <si>
    <t>SMA-SF (GC)</t>
  </si>
  <si>
    <t>SF (GC)-OAJ</t>
  </si>
  <si>
    <t>SRN-SMA</t>
  </si>
  <si>
    <t>SMA-SMF</t>
  </si>
  <si>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</si>
  <si>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</si>
  <si>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</si>
  <si>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La Contraloría General de la República consideró efectiva la acción de mejora en el Informe de Auditoría Financiera 2019, página 88. No obstante, esta acción presenta a la fecha un avance  del 6%, por lo cual, se presume que es un error involuntario del Ente de Control.</t>
  </si>
  <si>
    <t>Acción de mejora considerada no efectiva por la Contraloría General de la República en Informe de Auditoría Financiera 2019, página 88.</t>
  </si>
  <si>
    <t xml:space="preserve">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
Acción de mejora considerada no efectiva por la Contraloría General de la República en Informe de Auditoría Financiera 2019, página 88.
</t>
  </si>
  <si>
    <t>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
Acción de mejora considerada no efectiva por la Contraloría General de la República en Informe de Auditoría Financiera 2019, página 88.</t>
  </si>
  <si>
    <t>Acción de mejora considerada tanto efectiva como no efectiva por la Contraloría General de la República en Informe de Auditoría Financiera 2019, página 88. Por tanto, requiere aclaración.</t>
  </si>
  <si>
    <t>Se han pagado conciliaciones, laudos arbitrales y conciliaciones extrajudiciales por valor de $54.750.908.668,91. Pendiente diferencia de $269.221.331,09.
Acción de mejora considerada no efectiva por la Contraloría General de la República en Informe de Auditoría Financiera 2019, página 88.</t>
  </si>
  <si>
    <t xml:space="preserve">Acción de mejora considerada no efectiva por la Contraloría General de la República en Informe de Auditoría Financiera 2019, página 88. </t>
  </si>
  <si>
    <t>La Contraloría General de la República en el Informe de Auditoría Financiera 2019 señala que no se genera pronunciamiento, toda vez que el hallazgo hace referencia a una cuenta que ya no hace parte del nuevo catálogo de cuentas.
Acción de mejora considerada no efectiva por la Contraloría General de la República en Informe de Auditoría Financiera 2019, página 88.</t>
  </si>
  <si>
    <t>La Contraloría General de la República en el Informe de Auditoría Financiera 2019 señala que no se genera pronunciamiento, toda vez que el hallazgo hace referencia a una cuenta que ya no hace parte del nuevo catálogo de cuentas.</t>
  </si>
  <si>
    <t xml:space="preserve">La Contraloría General de la República en el Informe de Auditoría Financiera 2019 señala que no se genera pronunciamiento, toda vez que el hallazgo hace referencia a una cuenta que ya no hace parte del nuevo catálogo de cuentas.
Acción de mejora considerada no efectiva por la Contraloría General de la República en Informe de Auditoría Financiera 2019, página 88.
</t>
  </si>
  <si>
    <t>Administrativo con connotación disciplinaria</t>
  </si>
  <si>
    <t>Administrativo con posible connotación disciplinaria</t>
  </si>
  <si>
    <t>Administrativo con presunta connotación disciplinaria e indagación preliminar</t>
  </si>
  <si>
    <t>Administrativo con presunta connotación disciplinaria y fiscal</t>
  </si>
  <si>
    <t>AF2019</t>
  </si>
  <si>
    <t>AUDITORIA DE CUMPLIMIENTO PUENTE PUMAREJO - ACPP</t>
  </si>
  <si>
    <t>AUDITORIA FINANCIERA 2019 - AF19</t>
  </si>
  <si>
    <t>Suscribir acuerdo de nivel de servicios para los ejercicios de conciliación entre la Oficina Asesora Jurídica y el Grupo Contabilidad, en atención de lo preceptuado en la Directiva 01 de 2020.</t>
  </si>
  <si>
    <t>Suscripción de acuerdo de nivel de servicios para los ejercicios de conciliación entre la Oficina Asesora Jurídica y el Grupo Contabilidad.</t>
  </si>
  <si>
    <t>Acuerdo de nivel de servicios</t>
  </si>
  <si>
    <t xml:space="preserve">H13AF19. Responsabilidades por establecer en Bienes Entregados en Administración. 
La Nota a los Estados Financieros 16.3.1. En Administración que hace parte de la Nota 16.3 Bienes Entregados en Administración, estipula de manera muy breve en sus párrafos que se registraron ajustes derivados del proceso de depuración extraordinaria de estos recursos (…)
El análisis (…) con referencia a la nota analizada permite señalar la baja de 69 partidas por $21.460.413 miles por su antigüedad como parte del proceso de depuración de saldos relacionados con anticipos pendientes de amortizar de recursos entregados en administración aprobadas en el Comité Técnico de Sostenibilidad del Sistema de la Contabilidad Pública. Sin embargo, en este aspecto es necesario señalar la existencia de deficiencias en su revelación que afecta la confiabilidad y trazabilidad de los hechos informados.
En cuanto (…) a la reclasificación a cuentas de difícil recaudo de 80 partidas por $48.578.250 miles, reportadas por la Oficina Asesora Jurídica de procesos judiciales en curso, se estableció que esta nota presenta inconsistencias en su revelación.
</t>
  </si>
  <si>
    <t xml:space="preserve">Falta de lineamientos e instrucciones de como las dependencias generadoras de información financiera deben apoyar los procesos de conciliación, verificación y validación de la información que se remite a contabilidad, previos a la generación de los estados financieros ampliamente difundidas a través de las Resoluciones 425 de 2019, 625 de 2018, 196 de 2016, e Instructivo 001 de 20019. 
Falta de un plan de contingencia en desarrollo del sistema de gestión de calidad y administración del riesgo, que le permitiera a la entidad desarrollar para llevar a cabo la reconstrucción de la información perdida o extraviada con referencia a cada una de las partidas mencionadas y que sobre las cuales se fundamentó la información contable que sirvió de fuente y soporte para el cierre de la vigencia de 2019, conforme a lo dispuesto en la Resolución 625 de 2018. Numeral 5.2. Pérdida y reconstrucción de documentos.
</t>
  </si>
  <si>
    <t>Área Líder</t>
  </si>
  <si>
    <t xml:space="preserve">Revisar, actualizar y socializar el instructivo general para la proyección de recaudo de ingresos propios del INVIAS, incorporando un apartado sobre el seguimiento y control al recaudo de los ingresos.
</t>
  </si>
  <si>
    <t>Revisión, actualización y socialización del instructivo general para la proyección de recaudo de ingresos propios del INVIAS, incorporando un apartado sobre el seguimiento y control al recaudo de los ingresos</t>
  </si>
  <si>
    <t>Instructivo actualizado y socializado</t>
  </si>
  <si>
    <t>SF(GP)-DO-DTEC-SRN-SEI</t>
  </si>
  <si>
    <t>OAJ-DO-DTEC-DC</t>
  </si>
  <si>
    <t>OAJ-DO-DTEC</t>
  </si>
  <si>
    <t>SF(GC)-DO-DTEC</t>
  </si>
  <si>
    <t>DO-DTEC-OAJ-OAP</t>
  </si>
  <si>
    <t>DO-DTEC-SA-OAP</t>
  </si>
  <si>
    <t>DO-DTEC-SF(GP)-SRN</t>
  </si>
  <si>
    <t>SMA-DO-DTEC</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</si>
  <si>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</si>
  <si>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Confirmar si ya se elaboró la lista de chequeo.</t>
  </si>
  <si>
    <t>La Acción 1 - Actividad 2 se consideró cumplida en virtud de la Circular N° 05 del 11 de marzo 2019, cuyo asunto es: "Lineamiento Acciones Cumplidas - Planes de Mejoramiento - Sujetos de Control Fiscal", expedida por la Contraloría General de la República.
Situación que aplica para el hallazgo H2AF18 - Actividades 1 y 2.</t>
  </si>
  <si>
    <t xml:space="preserve">La Acción 2 se consideró cumplida en virtud de la Circular N° 05 del 11 de marzo 2019, cuyo asunto es: "Lineamiento Acciones Cumplidas - Planes de Mejoramiento - Sujetos de Control Fiscal", expedida por la Contraloría General de la República.
</t>
  </si>
  <si>
    <t>La Acción 1 se consideró cumplida en virtud de la Circular N° 05 del 11 de marzo 2019, cuyo asunto es: "Lineamiento Acciones Cumplidas - Planes de Mejoramiento - Sujetos de Control Fiscal", expedida por la Contraloría General de la República.</t>
  </si>
  <si>
    <t>La Acción 1 se consideró cumplida en virtud de la Circular N° 05 del 11 de marzo 2019, cuyo asunto es: "Lineamiento Acciones Cumplidas - Planes de Mejoramiento - Sujetos de Control Fiscal", expedida por la Contraloría General de la República.
Situación que aplica también para el hallazgo H42AF18 - Acciones 1 y 2.</t>
  </si>
  <si>
    <t xml:space="preserve"> 
 Elaborar documentos técnicos para las estructuraciones en fase 1 y 2, que orienten la estimación del valor de la gestión y adquisición predial de los proyectos.
</t>
  </si>
  <si>
    <t xml:space="preserve">
Documentos técnicos elaborados y publicados. </t>
  </si>
  <si>
    <t xml:space="preserve">
1. Elaboración de anexos técnicos Fase 1 y Fase 2.
2. Realizar publicación en el repositorio de los documentos técnicos vía SharePoint dispuesto para las unidades ejecutoras. 
                    </t>
  </si>
  <si>
    <t>Acción de mejora reformulada por la Subdirección de Medio Ambiente y Gestión Social, aprobada por el Director General mediante memorando DG 43151 del 29 de julio de 2020, ante solicitud allegada en el memorando SMA 42584 del 28 de julio de 2020.</t>
  </si>
  <si>
    <t xml:space="preserve">
1. Actualizar en el apéndice predial, el componente técnico respecto a los alcances de las afectaciones de aquellas zonas que eventualmente sean necesarias para el desarrollo del proyecto como lo son los ZODMES.
2. Solicitar al contratista un informe técnico de desafectación de áreas, en el evento que el proyecto así lo requiera. 
                                                                                                                                                                                          </t>
  </si>
  <si>
    <t xml:space="preserve">
1.Incluir en el apéndice predial los alcances de la afectación de aquellas zonas que eventualmente sean necesarias para el desarrollo del proyecto como lo son los ZODMES.
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
3.Realizar publicación en el repositorio de los documentos técnicos vía SharePoint dispuesto para las unidades ejecutoras.
</t>
  </si>
  <si>
    <t>Apéndice predial actualizado y publicado</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</si>
  <si>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</si>
  <si>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</si>
  <si>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</si>
  <si>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</si>
  <si>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</si>
  <si>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</si>
  <si>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Acción de mejora incluida ante reformulación adelantada por la Subdirección de Medio Ambiente y Gestión Social, aprobada por el Director General mediante memorando DG 43151 del 29 de julio de 2020, ante solicitud allegada en el memorando SMA 42584 del 28 de julio de 2020.</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</si>
  <si>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</si>
  <si>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</si>
  <si>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</si>
  <si>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</si>
  <si>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</si>
  <si>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</si>
  <si>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</si>
  <si>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</si>
  <si>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</si>
  <si>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</si>
  <si>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</si>
  <si>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</si>
  <si>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</si>
  <si>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</si>
  <si>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</si>
  <si>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</si>
  <si>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</si>
  <si>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</si>
  <si>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SF(GI)-DO-DTEC-OAP-SRN-SEI-GRUPO PEAJES-SMF</t>
  </si>
  <si>
    <t>Administrativo con presunta a incidencia disciplinaria</t>
  </si>
  <si>
    <t xml:space="preserve"> Administrativo con presunta incidencia fiscal y disciplinaria</t>
  </si>
  <si>
    <t xml:space="preserve">Administrativo con presunta a incidencia fiscal y disciplinaria </t>
  </si>
  <si>
    <t>Administrativo con presunta a incidencia fiscal y disciplinaria</t>
  </si>
  <si>
    <t xml:space="preserve"> Administrativo con presunto alcance disciplinario</t>
  </si>
  <si>
    <t>Administrativo con presunta incidencia disciplinaria - Indagación Preliminar</t>
  </si>
  <si>
    <t xml:space="preserve">Administrativo con presunta incidencia disciplinaria y para Indagación Preliminar </t>
  </si>
  <si>
    <t xml:space="preserve"> Administrativo con presunta incidencia disciplinaria</t>
  </si>
  <si>
    <t>H1AF18. Revelaciones asociadas a las Propiedades, Planta y Equipo. 
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
Acción 1 - Actividad 1.</t>
  </si>
  <si>
    <t>H3AF18. Terrenos (Bienes Inmuebles).
Según las notas a los Estados Financieros, existen 62 bienes que no cuentan con avalúo de reconocido valor técnico para reconocerlos contablemente, que se detallan en el anexo 8 del mismo documento.
Acción 1.</t>
  </si>
  <si>
    <t>H3AF18. Terrenos (Bienes Inmuebles). 
Según las notas a los Estados Financieros, existen 62 bienes que no cuentan con avalúo de reconocido valor técnico para reconocerlos contablemente, que se detallan en el anexo 8 del mismo documento.
Acción 3.</t>
  </si>
  <si>
    <t xml:space="preserve">H4AF18. Depreciación de inmuebles incorporados como ajustes de las Propiedades, Planta y Equipo. 
Conforme a lo establecido en las Notas a los Estados Financieros, en el rubro de edificaciones, durante la vigencia 2018, hubo incorporaciones que “asciende (SIC) a la suma de $2.862.044 miles de pesos (SIC), y corresponde al registro inicial de predios de propiedad del INVIAS con base en el avalúo técnico de 2018 remitido por la Subdirección Financiera”. 
Según el archivo detalle de las incorporaciones de edificaciones suministradas por el área de Contabilidad a la CGR, estas ascienden a $2.859.4 millones, por lo cual existe una diferencia de $2.6 millones entre las dos (2) fuentes de información.
</t>
  </si>
  <si>
    <t xml:space="preserve">H5AF18. Materialidad para el deterioro de los activos generadores de efectivo. 
se observa que no se determinó valor alguno por concepto de deterioro para los bienes muebles, pero así mismo, no es claro cuál es el valor, en salarios mínimos mensuales vigentes, aplicable para establecer la materialidad, y por ende, determinar el deterioro.
En cuanto a los inmuebles, (edificaciones) según las Notas a los Estados Financieros, el deterioro calculado fue de $750 millones que corresponde a la Estación de Nemocón Cundinamarca con un deterioro de $200 millones y Terminal de Carga, con  un deterioro de $550 millones; pero al igual que en el caso de los muebles, no es claro cuál fue la materialidad empleada, puesto que según la política se determina para todos los activos, independientemente de la cuantía, y según el comunicado del área contable, solo para los inmuebles que superen los 35 salarios mínimos mensuales vigentes.
</t>
  </si>
  <si>
    <t xml:space="preserve">H6AF18. Oportunidad en la entrega de Auxiliares Contables de los Bienes de Uso Público del INVIAS. 
En desarrollo de los procedimientos de auditoría, se identificó que Contabilidad en su respuesta, no suministró los movimientos de toda la vigencia sino tan sólo, los correspondientes al mes de diciembre de 2018.
INVIAS omitió suministrar al ente auditor para estas dos (2) cuentas, movimientos débito por más de $6.000.000 millones y movimientos crédito por más de $1.000.000 millones.
Lo descrito implica que no fue suministrada oportunamente información relevante; lo que a su vez constituye una limitación al alcance del trabajo y que dicha situación afectó la oportunidad en la ejecución de los procedimientos de auditoría asociados a estas partidas.
</t>
  </si>
  <si>
    <t xml:space="preserve">H7AF18. Bienes de Uso Público en Construcción.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1.
</t>
  </si>
  <si>
    <t xml:space="preserve">H7AF18. Bienes de Uso Público en Construcción.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2.
</t>
  </si>
  <si>
    <t>H8AF18. Bienes de uso público en construcción sin depurar. 
En el libro auxiliar detallado de la cuenta Bienes de Uso Público en Construcción, se identifica la 17051286 – Saldos Pendientes por Depurar, que a 31 de diciembre de 2018 presenta un saldo de $26.306 millones, información respecto a la cual, no se revela aspecto alguno en las notas a los Estados Financieros. 
Lo anterior genera incertidumbre respecto al saldo de la cuenta, al no haberse efectuado una depuración de los saldos pendientes, lo cual afecta la razonabilidad de la misma. De este valor, $18.323 millones corresponden a saldos iniciales a 1ro de enero de 2018.</t>
  </si>
  <si>
    <t>H9AF18. Bienes de Uso Público recibidos de Ferrovías en Liquidación.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1.</t>
  </si>
  <si>
    <t>H9AF18. Bienes de Uso Público recibidos de Ferrovías en Liquidación.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2.</t>
  </si>
  <si>
    <t>H9AF18. Bienes de Uso Público recibidos de Ferrovías en Liquidación.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3.</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</si>
  <si>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</si>
  <si>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</si>
  <si>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</si>
  <si>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H11AF18. Registro de Bienes de Uso Público en Servicio – Entregados a Terceros.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1.</t>
  </si>
  <si>
    <t>H11AF18. Registro de Bienes de Uso Público en Servicio – Entregados a Terceros.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2.</t>
  </si>
  <si>
    <t xml:space="preserve">H11AF18. Registro de Bienes de Uso Público en Servicio – Entregados a Terceros.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3.
</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</si>
  <si>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</si>
  <si>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</si>
  <si>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</si>
  <si>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1.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</si>
  <si>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2.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</si>
  <si>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3.
</t>
  </si>
  <si>
    <t xml:space="preserve">H14AF18. Depreciación Bienes de Uso Público en Servicio.
Las cuentas “5364 Gastos – Deterioro, Depreciaciones Amortizaciones y Provisiones – Depreciación de Bienes de Uso público y 1785 Activos – Bienes de Uso Público e Históricos y Culturales – Depreciación Acumulada de Bienes de Uso Público”, se encuentran sobreestimadas en $227.203 millones (carreteras, férreas, fluviales y marítimas) y se encuentran subestimadas en $44.1 millones (puentes). </t>
  </si>
  <si>
    <t>H15AF18. Deterioro – Bienes de Uso Público en servicio. 
La CGR evidenció en visita técnica , que la ruta 6007 que se encuentra ubicada entre Otanche y Chiquinquirá (Boyacá), correspondiente al Contrato 780 de 2009, se encuentra en estado de deterioro, es decir las cuentas “5374 Gastos – Deterioro, Depreciaciones Amortizaciones y Provisiones – Deterioro de Bienes de Uso público y 1790 Activos – Bienes de Uso Público e Históricos y Culturales – Deterioro Acumulado de Bienes de Uso Público”, presentan incertidumbre en el valor que se ha dejado de registrar en estas cuentas por concepto de deterioro. 
El hallazgo tiene presunta incidencia disciplinaria, toda vez que pudo haberse incumplido Resolución 484 de 2017 por la cual se modifica la Resolución 533 de 2015 y el Instructivo 002 Numeral 1.1.10. Bienes de uso público, expedido por la Contaduría General de la Nación.</t>
  </si>
  <si>
    <t xml:space="preserve">H16AF18. Recursos Entregados en Administración.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1.
</t>
  </si>
  <si>
    <t xml:space="preserve">H16AF18. Recursos Entregados en Administración.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2.
</t>
  </si>
  <si>
    <t xml:space="preserve">H16AF18. Recursos Entregados en Administración.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3.
</t>
  </si>
  <si>
    <t>H17AF18. Cuentas por Pagar- Créditos Judiciales.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1.</t>
  </si>
  <si>
    <t>H17AF18. Cuentas por Pagar- Créditos Judiciales.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2.</t>
  </si>
  <si>
    <t>H18AF18. Provisiones – Litigios y Demandas.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1.</t>
  </si>
  <si>
    <t>H18AF18. Provisiones – Litigios y Demandas.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2.</t>
  </si>
  <si>
    <t>H19AF18. Provisiones – Litigios y Demandas, Procesos con Fallo en Primera Instancia.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1.</t>
  </si>
  <si>
    <t>H19AF18. Provisiones – Litigios y Demandas, Procesos con Fallo en Primera Instancia.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2.</t>
  </si>
  <si>
    <t>H20AF18. Reporte SIRECI, Provisiones – Litigios y Demandas.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1.</t>
  </si>
  <si>
    <t>H20AF18. Reporte SIRECI, Provisiones – Litigios y Demandas.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2.</t>
  </si>
  <si>
    <t xml:space="preserve">H21AF18. Demandas en contra del INVÍAS.  
Revisada la información contenida en el cuadro de los procesos en contra de la Entidad suministrado por la Oficina Jurídica , se observa que a 31 de diciembre de 2018, se siguen presentando inconsistencias como:
• Se encuentran registrados 3.197 procesos mientras que en eKOGUI solamente hay registrados 2.687.
• El reporte presenta 487 procesos que no tienen calificado el riesgo.
• Existen158 procesos que tienen calificado el riesgo como alto y  no se encuentran provisionados, sin embargo.
• Se encuentran 483 procesos que tienen calificado el riesgo como bajo y medio bajo, los cuales tiene registrada provisión. ......
• En el reporte de procesos pendientes de pago suministrado por la Entidad, existen 61 casos que no cuentan con el número del proceso.....
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
</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</si>
  <si>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1.</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</si>
  <si>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2.</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</si>
  <si>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</si>
  <si>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</si>
  <si>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 xml:space="preserve">
H24AF18. Implementación de Normas Internacionales de Contabilidad Pública. 
Mediante Contrato 01290, firmado el 22 de noviembre de 2017, el INVÍAS contrató la “Consultoría para la asesoría y acompañamiento en la adopción e implementación de normas internacionales de contabilidad para el sector público NICSP en el Instituto Nacional de Vías.
Respecto a la ejecución del contrato se observó: ...
Lo anterior, conllevó a que no se observaran en las políticas contables del INVIAS cambios referentes a aspectos tales como:
- Medición inicial de los préstamos por pagar.
- Medición inicial de las provisiones.
- Indicios de deterioro del valor de los activos no generadores de efectivo.
- Reversión de las pérdidas por deterioro del valor de los activos no generadores de efectivo.
</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</si>
  <si>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1.</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</si>
  <si>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2.</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</si>
  <si>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3.</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</si>
  <si>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4.</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</si>
  <si>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2.</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</si>
  <si>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1.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</si>
  <si>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2.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</si>
  <si>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3.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</si>
  <si>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4.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</si>
  <si>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1.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</si>
  <si>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2.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</si>
  <si>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3.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</si>
  <si>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4.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</si>
  <si>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2.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</si>
  <si>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1.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</si>
  <si>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2.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</si>
  <si>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3.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</si>
  <si>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4.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</si>
  <si>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2.
</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</si>
  <si>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1.</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</si>
  <si>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</si>
  <si>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H31AF18. Intereses moratorios fallos judiciales.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2.</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</si>
  <si>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</si>
  <si>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</si>
  <si>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</si>
  <si>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H34AF18. Hundimiento de la calzada, Contrato de Obra 1516 de 2015. 
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</si>
  <si>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</si>
  <si>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</si>
  <si>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</si>
  <si>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</si>
  <si>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</si>
  <si>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</si>
  <si>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</si>
  <si>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H40AF18. Contrato de Obra 1651 de 2015. Obras inconclusas.
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
</t>
  </si>
  <si>
    <t>H41AF18. Contrato de Obra 518 de 2012. Obras Inconclusas.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2.</t>
  </si>
  <si>
    <t xml:space="preserve">H43AF18. Mantenimiento a las Obras. Contrato de Obra 1696 de 11-12-2015. 
Como resultado de la visita practicada por la CGR el 12 de marzo de 2019 a las obras en ejecución, se estableció que entre el K0+000 y K6+800, el pavimento flexible en varios sectores presentaba fisuramiento longitudinal y grietas sobre los bordes de la vía.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</si>
  <si>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</si>
  <si>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</si>
  <si>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</si>
  <si>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</si>
  <si>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H47AF18. Mantenimiento al Corredor Vial. Contrato de Obra 1639 de 30-11-2015. 
Contrato por valor de $89.376.3 millones, suscrito entre el INVIAS y el Consorcio Vías de Colombia para el Mejoramiento, Gestión Predial, Social y Ambiental de la Carretera Málaga - Los Curos en el Departamento de Santander
El puente el Guamo a la salida de Guaca a San Andrés k61+080, en construcción, presenta deficiencias en la señalización de desviación y orientación del tráfico.
En el paso nacional por la población de Guaca, cuatro (4) losas de pavimento rígido presentan fisuramiento transversal, la misma falla se observó en una losa del paso nacional población de San Andrés. 
El pavimento flexible en el sector comprendido entre el K58+090 presenta fisuramientos longitudinales en el eje central de la vía.
En varios sectores de la vía las cunetas en concreto muestran fracturas, así como ranuras de dilataciones superficiales poco profundas y sin el lleno correspondiente que permita una adecuada dilatación e impida la filtración de partículas y escorrentía de la zona.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</si>
  <si>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</si>
  <si>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</si>
  <si>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 xml:space="preserve">H49AF18. Construcción de Muros en Mampostería para Centro de Control – Contrato 1759/2015 (Equipos Electromecánicos). 
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
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</si>
  <si>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</si>
  <si>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</si>
  <si>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</si>
  <si>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2.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</si>
  <si>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</si>
  <si>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</si>
  <si>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</si>
  <si>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</si>
  <si>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H56AF18. Cuota de gerencia Convenio 267 de 2009 y ejecución de trabajos en Transversal de la Macarena. 
(...)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
(...)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
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</si>
  <si>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</si>
  <si>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1.</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</si>
  <si>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2.</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</si>
  <si>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</si>
  <si>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</si>
  <si>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</si>
  <si>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</si>
  <si>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</si>
  <si>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</si>
  <si>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</si>
  <si>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</si>
  <si>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</si>
  <si>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 xml:space="preserve">Se realiza ajuste en Área Líder, ante solicitud del coordinador del Grupo Presupuesto de la Subdirección Financiera mediante el memorando SF-GP 43855 del 31 de julio de 2020. Se cambia SF (GP) por SF (GI). 
Se aclara que durante la mesa de trabajo realizada el 17 de julio de 2020, no se presentó objeción ante las áreas inicialmente citadas como responsables.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</si>
  <si>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</si>
  <si>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</si>
  <si>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</si>
  <si>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</si>
  <si>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</si>
  <si>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Acción a cargo del Grupo Cruce Cordillera Central - Túnel de la línea - GCC -, ante división de proyectos asignados al Grupo Gerencia de Proyectos Estratégicos.</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</si>
  <si>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</si>
  <si>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ajusta área responsable. Se traslada de Grupo Grandes Proyectos a Subdirección Red Nacional de Carreteras. Soporte: Memorando OCI 51203 del 03 de septiembre de 2020.</t>
  </si>
  <si>
    <t xml:space="preserve">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t>
  </si>
  <si>
    <t>Se asigna 100% a la actividad a cargo de la Dirección Técnica y Dirección Operativa. La acción de mejora como tal se reporta con un avance del 89% en el Plan de Mejoramiento, teniendo en cuenta que dicha acción comparte responsabilidad igualmente con la Secretaría General, quien tiene pendiente la presentación de acta de la socialización de la Guía Metodológica Ciclo Presupuestal” EDEPI-GUI-1 al interior de sus respectivos equipos de trabajo.
Soportes: 
Memorando DT 24047 del 29 de abril de 2020 y papel de trabajo elaborado el 06 de mayo de 2020.
Memorando DO 49835 del 28 de agosto de 2020 y papel de trabajo elaborado el 01 de septiembre de 2020.</t>
  </si>
  <si>
    <t>ACAT75</t>
  </si>
  <si>
    <t>Guia Técnica de Estructuración de Proyectos socializada.</t>
  </si>
  <si>
    <t>Administrativo con incidencia fiscal y disciplinaria</t>
  </si>
  <si>
    <t>Establecer un Comité de Seguimiento Mensual.</t>
  </si>
  <si>
    <t>Acta de revisiones aleatorias hechas a los contratos.</t>
  </si>
  <si>
    <t>Acción 1 - Punto A.
Elaborar Guia de Estructuración de Proyectos del INVIAS.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</si>
  <si>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</si>
  <si>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</si>
  <si>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</si>
  <si>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</si>
  <si>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DTEC-DO</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</si>
  <si>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</si>
  <si>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</si>
  <si>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</si>
  <si>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</si>
  <si>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H1AT75.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</si>
  <si>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</si>
  <si>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t>Documentación y socialización de la Guia Técnica para la Estructuración de Proyectos del INVIAS, mediante la cual se establecerán lineamientos para fijar precios unitarios de referencia.</t>
  </si>
  <si>
    <r>
      <t xml:space="preserve">H1AT75.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</si>
  <si>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</si>
  <si>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H1AT75.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</si>
  <si>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</si>
  <si>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</si>
  <si>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</si>
  <si>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H1AT75.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</si>
  <si>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</si>
  <si>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</si>
  <si>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r>
      <t xml:space="preserve">H1AT75.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</si>
  <si>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</si>
  <si>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</si>
  <si>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H2AT75.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</si>
  <si>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</si>
  <si>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</si>
  <si>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 xml:space="preserve">H3AT75.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</si>
  <si>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Obligación contractual establecida en los documentos precontractuales y contractuales. .</t>
  </si>
  <si>
    <t xml:space="preserve">H20AT75.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incumplimiendo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</si>
  <si>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</si>
  <si>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</si>
  <si>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</si>
  <si>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H22AT75.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
</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</si>
  <si>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</si>
  <si>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</si>
  <si>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H2AT75.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</si>
  <si>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</si>
  <si>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r>
      <t xml:space="preserve">H2AT75.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</si>
  <si>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14 06 100   </t>
  </si>
  <si>
    <t>Ver comentario columna K.</t>
  </si>
  <si>
    <t>AUDITORIA DE CUMPLIMIENTO AT 75/2020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</si>
</sst>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0;[Red]0"/>
    <numFmt numFmtId="165" formatCode="yyyy\-mm\-dd;@"/>
    <numFmt numFmtId="166" formatCode="0&quot;%&quot;"/>
    <numFmt numFmtId="167" formatCode="yyyy/mm/dd;@"/>
    <numFmt numFmtId="170" formatCode="0.00&quot;%&quot;"/>
    <numFmt numFmtId="171" formatCode="yyyy/mm/dd"/>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10"/>
      <color theme="0"/>
      <name val="Arial"/>
      <family val="2"/>
    </font>
    <font>
      <b/>
      <sz val="10"/>
      <color rgb="FFFF0000"/>
      <name val="Arial"/>
      <family val="2"/>
    </font>
    <font>
      <sz val="10"/>
      <color theme="1"/>
      <name val="Arial"/>
      <family val="2"/>
    </font>
    <font>
      <b/>
      <sz val="18"/>
      <color theme="1"/>
      <name val="Arial"/>
      <family val="2"/>
    </font>
    <font>
      <b/>
      <sz val="8"/>
      <color theme="0"/>
      <name val="Arial"/>
      <family val="2"/>
    </font>
    <font>
      <sz val="8"/>
      <color rgb="FFFF0000"/>
      <name val="Arial"/>
      <family val="2"/>
    </font>
    <font>
      <i/>
      <sz val="8"/>
      <color theme="1"/>
      <name val="Arial"/>
      <family val="2"/>
    </font>
    <font>
      <i/>
      <sz val="8"/>
      <name val="Arial"/>
      <family val="2"/>
    </font>
    <font>
      <b/>
      <sz val="9"/>
      <color indexed="81"/>
      <name val="Tahoma"/>
      <charset val="1"/>
    </font>
    <font>
      <b/>
      <i/>
      <sz val="8"/>
      <color theme="1"/>
      <name val="Arial"/>
      <family val="2"/>
    </font>
  </fonts>
  <fills count="1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FFF00"/>
        <bgColor indexed="64"/>
      </patternFill>
    </fill>
    <fill>
      <patternFill patternType="solid">
        <fgColor rgb="FFFFFF7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2" tint="-0.249977111117893"/>
        <bgColor indexed="64"/>
      </patternFill>
    </fill>
    <fill>
      <patternFill patternType="solid">
        <fgColor rgb="FFFEF800"/>
        <bgColor rgb="FF000000"/>
      </patternFill>
    </fill>
  </fills>
  <borders count="25">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249977111117893"/>
      </left>
      <right style="hair">
        <color theme="0" tint="-0.249977111117893"/>
      </right>
      <top style="hair">
        <color theme="0" tint="-0.249977111117893"/>
      </top>
      <bottom/>
      <diagonal/>
    </border>
  </borders>
  <cellStyleXfs count="32">
    <xf numFmtId="0" fontId="0" fillId="0" borderId="0"/>
    <xf numFmtId="0" fontId="6" fillId="0" borderId="0"/>
    <xf numFmtId="0" fontId="10" fillId="0" borderId="0">
      <alignment vertical="top"/>
    </xf>
    <xf numFmtId="0" fontId="6" fillId="0" borderId="0"/>
    <xf numFmtId="0" fontId="6" fillId="0" borderId="0"/>
    <xf numFmtId="0" fontId="6" fillId="0" borderId="0"/>
    <xf numFmtId="0" fontId="13" fillId="0" borderId="0"/>
    <xf numFmtId="0" fontId="6" fillId="0" borderId="0"/>
    <xf numFmtId="0" fontId="11" fillId="0" borderId="0"/>
    <xf numFmtId="0" fontId="6" fillId="0" borderId="0"/>
    <xf numFmtId="0" fontId="13" fillId="0" borderId="0">
      <alignment vertical="top"/>
    </xf>
    <xf numFmtId="0" fontId="10" fillId="0" borderId="0"/>
    <xf numFmtId="0" fontId="12" fillId="0" borderId="0"/>
    <xf numFmtId="9" fontId="13" fillId="0" borderId="0" applyFont="0" applyFill="0" applyBorder="0" applyAlignment="0" applyProtection="0"/>
    <xf numFmtId="9" fontId="14" fillId="0" borderId="0" applyFont="0" applyFill="0" applyBorder="0" applyAlignment="0" applyProtection="0"/>
    <xf numFmtId="43" fontId="17" fillId="0" borderId="0" applyFont="0" applyFill="0" applyBorder="0" applyAlignment="0" applyProtection="0"/>
    <xf numFmtId="0" fontId="6" fillId="0" borderId="0"/>
    <xf numFmtId="0" fontId="4" fillId="0" borderId="0"/>
    <xf numFmtId="9" fontId="4"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6" fillId="0" borderId="0">
      <alignment vertical="top"/>
    </xf>
    <xf numFmtId="0" fontId="1" fillId="0" borderId="0"/>
    <xf numFmtId="0" fontId="1" fillId="0" borderId="0">
      <alignment vertical="top"/>
    </xf>
    <xf numFmtId="0" fontId="6" fillId="0" borderId="0"/>
    <xf numFmtId="9" fontId="1" fillId="0" borderId="0" applyFont="0" applyFill="0" applyBorder="0" applyAlignment="0" applyProtection="0"/>
    <xf numFmtId="43" fontId="6" fillId="0" borderId="0" applyFont="0" applyFill="0" applyBorder="0" applyAlignment="0" applyProtection="0"/>
    <xf numFmtId="0" fontId="1" fillId="0" borderId="0"/>
    <xf numFmtId="9" fontId="1" fillId="0" borderId="0" applyFont="0" applyFill="0" applyBorder="0" applyAlignment="0" applyProtection="0"/>
  </cellStyleXfs>
  <cellXfs count="224">
    <xf numFmtId="0" fontId="0" fillId="0" borderId="0" xfId="0"/>
    <xf numFmtId="0" fontId="5" fillId="0" borderId="0" xfId="0" applyFont="1" applyFill="1" applyBorder="1" applyAlignment="1">
      <alignment horizontal="justify" vertical="center"/>
    </xf>
    <xf numFmtId="0" fontId="5" fillId="0" borderId="0" xfId="0" applyFont="1" applyFill="1" applyBorder="1"/>
    <xf numFmtId="165" fontId="5" fillId="0" borderId="0" xfId="0" applyNumberFormat="1" applyFont="1" applyFill="1" applyBorder="1"/>
    <xf numFmtId="0" fontId="5" fillId="0" borderId="0" xfId="0" applyFont="1" applyFill="1" applyBorder="1" applyAlignment="1"/>
    <xf numFmtId="0" fontId="5" fillId="0" borderId="2" xfId="0" applyFont="1" applyFill="1" applyBorder="1" applyAlignment="1"/>
    <xf numFmtId="165" fontId="5" fillId="0" borderId="2" xfId="0" applyNumberFormat="1" applyFont="1" applyFill="1" applyBorder="1" applyAlignment="1"/>
    <xf numFmtId="0" fontId="5" fillId="3" borderId="0" xfId="0" applyFont="1" applyFill="1" applyBorder="1"/>
    <xf numFmtId="0" fontId="5" fillId="0" borderId="5" xfId="0" applyFont="1" applyFill="1" applyBorder="1"/>
    <xf numFmtId="0" fontId="5" fillId="0" borderId="5" xfId="0" applyFont="1" applyFill="1" applyBorder="1" applyAlignment="1">
      <alignment horizontal="justify" vertical="center"/>
    </xf>
    <xf numFmtId="0" fontId="5" fillId="0" borderId="7" xfId="0" applyFont="1" applyFill="1" applyBorder="1"/>
    <xf numFmtId="0" fontId="0" fillId="0" borderId="0" xfId="0" applyAlignment="1">
      <alignment horizontal="center"/>
    </xf>
    <xf numFmtId="0" fontId="0" fillId="2" borderId="0" xfId="0" applyFill="1"/>
    <xf numFmtId="0" fontId="5" fillId="2" borderId="0" xfId="0" applyFont="1" applyFill="1" applyBorder="1" applyAlignment="1"/>
    <xf numFmtId="0" fontId="5" fillId="2" borderId="0" xfId="0" applyFont="1" applyFill="1" applyBorder="1"/>
    <xf numFmtId="0" fontId="5" fillId="2" borderId="5" xfId="0" applyFont="1" applyFill="1" applyBorder="1"/>
    <xf numFmtId="0" fontId="6" fillId="2" borderId="0" xfId="0" applyFont="1" applyFill="1"/>
    <xf numFmtId="0" fontId="20" fillId="2" borderId="0" xfId="0" applyFont="1" applyFill="1" applyAlignment="1">
      <alignment horizontal="center" vertical="center"/>
    </xf>
    <xf numFmtId="0" fontId="0" fillId="2" borderId="0" xfId="0" applyFill="1" applyAlignment="1">
      <alignment horizontal="center"/>
    </xf>
    <xf numFmtId="0" fontId="5" fillId="0" borderId="0" xfId="0" applyFont="1" applyFill="1" applyBorder="1" applyAlignment="1">
      <alignment horizontal="center" wrapText="1"/>
    </xf>
    <xf numFmtId="0" fontId="0" fillId="0" borderId="0" xfId="0" applyAlignment="1">
      <alignment horizontal="center" wrapText="1"/>
    </xf>
    <xf numFmtId="0" fontId="6" fillId="0" borderId="0" xfId="0" applyFont="1"/>
    <xf numFmtId="0" fontId="5" fillId="0" borderId="0" xfId="0" applyFont="1" applyFill="1" applyBorder="1" applyAlignment="1">
      <alignment horizontal="justify" vertical="center" wrapText="1"/>
    </xf>
    <xf numFmtId="0" fontId="0" fillId="0" borderId="0" xfId="0" applyAlignment="1">
      <alignment horizontal="justify" vertical="center" wrapText="1"/>
    </xf>
    <xf numFmtId="0" fontId="22" fillId="2" borderId="0" xfId="0" applyFont="1" applyFill="1"/>
    <xf numFmtId="0" fontId="7" fillId="0" borderId="6" xfId="0" applyFont="1" applyFill="1" applyBorder="1" applyAlignment="1"/>
    <xf numFmtId="0" fontId="7" fillId="0" borderId="7" xfId="0" applyFont="1" applyFill="1" applyBorder="1" applyAlignment="1"/>
    <xf numFmtId="0" fontId="0" fillId="0" borderId="0" xfId="0" applyAlignment="1">
      <alignment horizontal="center"/>
    </xf>
    <xf numFmtId="9" fontId="15" fillId="0" borderId="0" xfId="14" applyFont="1" applyFill="1" applyBorder="1"/>
    <xf numFmtId="0" fontId="15" fillId="0" borderId="0" xfId="0" applyFont="1" applyFill="1" applyBorder="1"/>
    <xf numFmtId="0" fontId="26" fillId="0" borderId="0" xfId="0" applyFont="1" applyBorder="1" applyAlignment="1">
      <alignment horizontal="center" vertical="center" wrapText="1"/>
    </xf>
    <xf numFmtId="0" fontId="26" fillId="0" borderId="0" xfId="0" applyFont="1" applyBorder="1" applyAlignment="1">
      <alignment horizontal="center" vertical="center"/>
    </xf>
    <xf numFmtId="0" fontId="26" fillId="0" borderId="0" xfId="0" applyFont="1" applyAlignment="1">
      <alignment horizontal="center" vertical="center" wrapText="1"/>
    </xf>
    <xf numFmtId="0" fontId="26" fillId="0" borderId="0" xfId="0" applyFont="1" applyAlignment="1">
      <alignment horizontal="center" vertical="center"/>
    </xf>
    <xf numFmtId="0" fontId="26" fillId="0" borderId="20" xfId="0" applyFont="1" applyBorder="1" applyAlignment="1">
      <alignment horizontal="center" vertical="center"/>
    </xf>
    <xf numFmtId="0" fontId="26" fillId="0" borderId="18" xfId="0" applyFont="1" applyBorder="1" applyAlignment="1">
      <alignment horizontal="center" vertical="center"/>
    </xf>
    <xf numFmtId="0" fontId="19" fillId="0" borderId="19" xfId="0" applyFont="1" applyFill="1" applyBorder="1" applyAlignment="1">
      <alignment vertical="center"/>
    </xf>
    <xf numFmtId="0" fontId="19" fillId="0" borderId="21" xfId="0" applyFont="1" applyFill="1" applyBorder="1" applyAlignment="1">
      <alignment vertical="center"/>
    </xf>
    <xf numFmtId="0" fontId="19" fillId="0" borderId="7" xfId="0" applyFont="1" applyFill="1" applyBorder="1" applyAlignment="1"/>
    <xf numFmtId="0" fontId="19" fillId="0" borderId="13" xfId="0" applyFont="1" applyFill="1" applyBorder="1" applyAlignment="1"/>
    <xf numFmtId="0" fontId="26" fillId="0" borderId="12" xfId="0" applyFont="1" applyBorder="1" applyAlignment="1">
      <alignment horizontal="center" vertical="center"/>
    </xf>
    <xf numFmtId="4" fontId="26" fillId="0" borderId="8" xfId="0" applyNumberFormat="1" applyFont="1" applyBorder="1" applyAlignment="1">
      <alignment horizontal="center" vertical="center"/>
    </xf>
    <xf numFmtId="10" fontId="27" fillId="7" borderId="8" xfId="14" applyNumberFormat="1" applyFont="1" applyFill="1" applyBorder="1" applyAlignment="1">
      <alignment horizontal="center" vertical="center"/>
    </xf>
    <xf numFmtId="10" fontId="27" fillId="6" borderId="8" xfId="14" applyNumberFormat="1" applyFont="1" applyFill="1" applyBorder="1" applyAlignment="1">
      <alignment horizontal="center" vertical="center"/>
    </xf>
    <xf numFmtId="9" fontId="26" fillId="0" borderId="0" xfId="14" applyFont="1"/>
    <xf numFmtId="0" fontId="26" fillId="0" borderId="0" xfId="0" applyFont="1"/>
    <xf numFmtId="10" fontId="27" fillId="4" borderId="8" xfId="14" applyNumberFormat="1" applyFont="1" applyFill="1" applyBorder="1" applyAlignment="1">
      <alignment horizontal="center" vertical="center"/>
    </xf>
    <xf numFmtId="0" fontId="15" fillId="2" borderId="3" xfId="0" applyFont="1" applyFill="1" applyBorder="1" applyAlignment="1">
      <alignment horizontal="center"/>
    </xf>
    <xf numFmtId="0" fontId="15" fillId="2" borderId="4" xfId="0" applyFont="1" applyFill="1" applyBorder="1" applyAlignment="1">
      <alignment horizontal="center"/>
    </xf>
    <xf numFmtId="0" fontId="15" fillId="2" borderId="0" xfId="0" applyFont="1" applyFill="1" applyBorder="1" applyAlignment="1">
      <alignment horizontal="center"/>
    </xf>
    <xf numFmtId="0" fontId="26" fillId="2" borderId="0" xfId="0" applyFont="1" applyFill="1" applyAlignment="1">
      <alignment horizontal="center"/>
    </xf>
    <xf numFmtId="0" fontId="5" fillId="0" borderId="0" xfId="0" applyFont="1" applyFill="1" applyBorder="1" applyAlignment="1">
      <alignment horizontal="center" vertical="center"/>
    </xf>
    <xf numFmtId="0" fontId="19" fillId="0" borderId="0" xfId="0" applyFont="1" applyFill="1" applyBorder="1" applyAlignment="1">
      <alignment horizontal="center" vertical="center"/>
    </xf>
    <xf numFmtId="10" fontId="27" fillId="2" borderId="0" xfId="14" applyNumberFormat="1" applyFont="1" applyFill="1" applyBorder="1" applyAlignment="1">
      <alignment horizontal="center" vertical="center"/>
    </xf>
    <xf numFmtId="0" fontId="0" fillId="0" borderId="0" xfId="0" applyAlignment="1">
      <alignment horizontal="center"/>
    </xf>
    <xf numFmtId="0" fontId="28" fillId="0" borderId="0" xfId="0" applyFont="1" applyFill="1" applyBorder="1" applyAlignment="1">
      <alignment horizontal="center" vertical="center" wrapText="1"/>
    </xf>
    <xf numFmtId="0" fontId="18" fillId="0" borderId="0" xfId="0" applyFont="1" applyFill="1" applyBorder="1" applyAlignment="1">
      <alignment horizontal="center" vertical="center"/>
    </xf>
    <xf numFmtId="0" fontId="28" fillId="0" borderId="0" xfId="0" applyNumberFormat="1" applyFont="1" applyFill="1" applyBorder="1" applyAlignment="1">
      <alignment horizontal="center" vertical="center" wrapText="1"/>
    </xf>
    <xf numFmtId="0" fontId="24" fillId="0" borderId="0" xfId="0" applyFont="1" applyFill="1" applyAlignment="1">
      <alignment horizontal="center" vertical="center"/>
    </xf>
    <xf numFmtId="0" fontId="28" fillId="0" borderId="0" xfId="0" applyFont="1" applyFill="1" applyBorder="1" applyAlignment="1">
      <alignment horizontal="center" vertical="center"/>
    </xf>
    <xf numFmtId="0" fontId="24" fillId="0" borderId="0" xfId="0" applyFont="1" applyFill="1" applyBorder="1" applyAlignment="1">
      <alignment horizontal="center" vertical="center"/>
    </xf>
    <xf numFmtId="0" fontId="15" fillId="2" borderId="0" xfId="0" applyFont="1" applyFill="1" applyBorder="1" applyAlignment="1">
      <alignment horizontal="center" vertical="center"/>
    </xf>
    <xf numFmtId="0" fontId="25" fillId="2" borderId="0" xfId="0" applyFont="1" applyFill="1" applyBorder="1" applyAlignment="1">
      <alignment horizontal="center" vertical="center"/>
    </xf>
    <xf numFmtId="15" fontId="25" fillId="2" borderId="0" xfId="0" applyNumberFormat="1" applyFont="1" applyFill="1" applyBorder="1" applyAlignment="1">
      <alignment horizontal="center" vertical="center"/>
    </xf>
    <xf numFmtId="0" fontId="22" fillId="2" borderId="0" xfId="0" applyFont="1" applyFill="1" applyBorder="1" applyAlignment="1">
      <alignment horizontal="center"/>
    </xf>
    <xf numFmtId="0" fontId="29" fillId="2" borderId="0" xfId="0" applyFont="1" applyFill="1" applyBorder="1"/>
    <xf numFmtId="0" fontId="29" fillId="0" borderId="0" xfId="0" applyFont="1" applyFill="1" applyBorder="1"/>
    <xf numFmtId="0" fontId="22" fillId="2" borderId="11" xfId="0" applyFont="1" applyFill="1" applyBorder="1"/>
    <xf numFmtId="0" fontId="22" fillId="2" borderId="0" xfId="0" applyFont="1" applyFill="1" applyAlignment="1">
      <alignment horizontal="center"/>
    </xf>
    <xf numFmtId="0" fontId="15" fillId="2" borderId="0" xfId="0" applyFont="1" applyFill="1" applyBorder="1" applyAlignment="1"/>
    <xf numFmtId="0" fontId="15" fillId="2" borderId="0" xfId="0" applyFont="1" applyFill="1" applyBorder="1"/>
    <xf numFmtId="0" fontId="15" fillId="2" borderId="5" xfId="0" applyFont="1" applyFill="1" applyBorder="1"/>
    <xf numFmtId="0" fontId="26" fillId="2" borderId="0" xfId="0" applyFont="1" applyFill="1"/>
    <xf numFmtId="0" fontId="15" fillId="2" borderId="23"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15" fillId="5" borderId="23" xfId="0" applyFont="1" applyFill="1" applyBorder="1" applyAlignment="1">
      <alignment horizontal="justify" vertical="center" wrapText="1"/>
    </xf>
    <xf numFmtId="0" fontId="15" fillId="5" borderId="23" xfId="0" applyFont="1" applyFill="1" applyBorder="1" applyAlignment="1">
      <alignment horizontal="center" vertical="center" wrapText="1"/>
    </xf>
    <xf numFmtId="167" fontId="15" fillId="2" borderId="23" xfId="0" applyNumberFormat="1" applyFont="1" applyFill="1" applyBorder="1" applyAlignment="1">
      <alignment horizontal="center" vertical="center" wrapText="1"/>
    </xf>
    <xf numFmtId="164" fontId="15" fillId="2" borderId="23" xfId="0" applyNumberFormat="1" applyFont="1" applyFill="1" applyBorder="1" applyAlignment="1">
      <alignment horizontal="center" vertical="center" wrapText="1"/>
    </xf>
    <xf numFmtId="166" fontId="15" fillId="2" borderId="23" xfId="14" applyNumberFormat="1" applyFont="1" applyFill="1" applyBorder="1" applyAlignment="1">
      <alignment horizontal="center" vertical="center" wrapText="1"/>
    </xf>
    <xf numFmtId="0" fontId="15" fillId="0" borderId="23" xfId="0" applyFont="1" applyFill="1" applyBorder="1" applyAlignment="1">
      <alignment horizontal="center" vertical="center" wrapText="1"/>
    </xf>
    <xf numFmtId="0" fontId="21" fillId="0" borderId="23" xfId="0" applyFont="1" applyFill="1" applyBorder="1" applyAlignment="1">
      <alignment horizontal="center" vertical="center"/>
    </xf>
    <xf numFmtId="0" fontId="5" fillId="5" borderId="23" xfId="0" applyFont="1" applyFill="1" applyBorder="1" applyAlignment="1">
      <alignment horizontal="justify" vertical="center" wrapText="1"/>
    </xf>
    <xf numFmtId="0" fontId="5" fillId="2" borderId="23" xfId="0" applyFont="1" applyFill="1" applyBorder="1" applyAlignment="1">
      <alignment horizontal="center" vertical="center" wrapText="1"/>
    </xf>
    <xf numFmtId="0" fontId="5" fillId="2" borderId="23" xfId="0" applyFont="1" applyFill="1" applyBorder="1" applyAlignment="1">
      <alignment horizontal="justify" vertical="center" wrapText="1"/>
    </xf>
    <xf numFmtId="9" fontId="15" fillId="5" borderId="23" xfId="0" applyNumberFormat="1" applyFont="1" applyFill="1" applyBorder="1" applyAlignment="1">
      <alignment horizontal="center" vertical="center" wrapText="1"/>
    </xf>
    <xf numFmtId="167" fontId="5" fillId="5" borderId="23" xfId="0" applyNumberFormat="1" applyFont="1" applyFill="1" applyBorder="1" applyAlignment="1">
      <alignment horizontal="center" vertical="center" wrapText="1"/>
    </xf>
    <xf numFmtId="0" fontId="15" fillId="2" borderId="23" xfId="0" applyFont="1" applyFill="1" applyBorder="1" applyAlignment="1">
      <alignment horizontal="justify" vertical="center" wrapText="1"/>
    </xf>
    <xf numFmtId="0" fontId="15" fillId="2" borderId="23" xfId="0" applyNumberFormat="1" applyFont="1" applyFill="1" applyBorder="1" applyAlignment="1">
      <alignment horizontal="justify" vertical="center" wrapText="1"/>
    </xf>
    <xf numFmtId="167" fontId="15" fillId="2" borderId="23" xfId="16" applyNumberFormat="1" applyFont="1" applyFill="1" applyBorder="1" applyAlignment="1">
      <alignment horizontal="center" vertical="center" wrapText="1"/>
    </xf>
    <xf numFmtId="0" fontId="15" fillId="2" borderId="23" xfId="0" applyNumberFormat="1" applyFont="1" applyFill="1" applyBorder="1" applyAlignment="1">
      <alignment horizontal="center" vertical="center" wrapText="1"/>
    </xf>
    <xf numFmtId="1" fontId="15" fillId="2" borderId="23" xfId="0" applyNumberFormat="1" applyFont="1" applyFill="1" applyBorder="1" applyAlignment="1">
      <alignment horizontal="center" vertical="center" wrapText="1"/>
    </xf>
    <xf numFmtId="2" fontId="15" fillId="5" borderId="23" xfId="0" applyNumberFormat="1" applyFont="1" applyFill="1" applyBorder="1" applyAlignment="1">
      <alignment horizontal="center" vertical="center" wrapText="1"/>
    </xf>
    <xf numFmtId="14" fontId="15" fillId="2" borderId="23" xfId="0" applyNumberFormat="1" applyFont="1" applyFill="1" applyBorder="1" applyAlignment="1">
      <alignment horizontal="center" vertical="center"/>
    </xf>
    <xf numFmtId="0" fontId="15" fillId="2" borderId="23" xfId="16" applyNumberFormat="1" applyFont="1" applyFill="1" applyBorder="1" applyAlignment="1">
      <alignment horizontal="justify" vertical="center" wrapText="1"/>
    </xf>
    <xf numFmtId="0" fontId="15" fillId="2" borderId="23" xfId="16" applyNumberFormat="1" applyFont="1" applyFill="1" applyBorder="1" applyAlignment="1">
      <alignment horizontal="center" vertical="center" wrapText="1"/>
    </xf>
    <xf numFmtId="0" fontId="15" fillId="2" borderId="23" xfId="16" applyFont="1" applyFill="1" applyBorder="1" applyAlignment="1">
      <alignment horizontal="center" vertical="center" wrapText="1"/>
    </xf>
    <xf numFmtId="0" fontId="15" fillId="2" borderId="23" xfId="16" applyFont="1" applyFill="1" applyBorder="1" applyAlignment="1">
      <alignment horizontal="justify" vertical="center" wrapText="1"/>
    </xf>
    <xf numFmtId="0" fontId="15" fillId="0" borderId="23" xfId="0" applyNumberFormat="1" applyFont="1" applyFill="1" applyBorder="1" applyAlignment="1">
      <alignment horizontal="center" vertical="center" wrapText="1"/>
    </xf>
    <xf numFmtId="0" fontId="21" fillId="2" borderId="23" xfId="0" applyFont="1" applyFill="1" applyBorder="1" applyAlignment="1">
      <alignment horizontal="center" vertical="center"/>
    </xf>
    <xf numFmtId="14" fontId="15" fillId="2" borderId="23" xfId="0" applyNumberFormat="1" applyFont="1" applyFill="1" applyBorder="1" applyAlignment="1">
      <alignment horizontal="center" vertical="center" wrapText="1"/>
    </xf>
    <xf numFmtId="0" fontId="15" fillId="2" borderId="23" xfId="0" applyFont="1" applyFill="1" applyBorder="1" applyAlignment="1">
      <alignment horizontal="justify" vertical="center"/>
    </xf>
    <xf numFmtId="170" fontId="15" fillId="2" borderId="23" xfId="14" applyNumberFormat="1" applyFont="1" applyFill="1" applyBorder="1" applyAlignment="1">
      <alignment horizontal="center" vertical="center" wrapText="1"/>
    </xf>
    <xf numFmtId="0" fontId="15" fillId="2" borderId="23" xfId="0" applyFont="1" applyFill="1" applyBorder="1" applyAlignment="1">
      <alignment horizontal="center" vertical="center"/>
    </xf>
    <xf numFmtId="0" fontId="15" fillId="0" borderId="23" xfId="0" applyFont="1" applyFill="1" applyBorder="1" applyAlignment="1">
      <alignment horizontal="center" vertical="center"/>
    </xf>
    <xf numFmtId="0" fontId="15" fillId="2" borderId="23" xfId="0" applyNumberFormat="1" applyFont="1" applyFill="1" applyBorder="1" applyAlignment="1">
      <alignment horizontal="center" vertical="center"/>
    </xf>
    <xf numFmtId="0" fontId="15" fillId="0" borderId="23" xfId="0" applyFont="1" applyFill="1" applyBorder="1"/>
    <xf numFmtId="0" fontId="26" fillId="0" borderId="23" xfId="0" applyFont="1" applyFill="1" applyBorder="1" applyAlignment="1">
      <alignment horizontal="center" vertical="center"/>
    </xf>
    <xf numFmtId="0" fontId="25" fillId="0" borderId="0" xfId="0" applyFont="1" applyFill="1" applyBorder="1" applyAlignment="1">
      <alignment horizontal="center" vertical="center"/>
    </xf>
    <xf numFmtId="15" fontId="25" fillId="0" borderId="0" xfId="0" applyNumberFormat="1" applyFont="1" applyFill="1" applyBorder="1" applyAlignment="1">
      <alignment horizontal="center" vertical="center"/>
    </xf>
    <xf numFmtId="0" fontId="22" fillId="0" borderId="0" xfId="0" applyFont="1" applyFill="1" applyBorder="1" applyAlignment="1">
      <alignment horizontal="center"/>
    </xf>
    <xf numFmtId="0" fontId="20" fillId="0" borderId="0" xfId="0" applyFont="1" applyFill="1" applyAlignment="1">
      <alignment horizontal="center" vertical="center"/>
    </xf>
    <xf numFmtId="0" fontId="0" fillId="0" borderId="0" xfId="0" applyFill="1" applyAlignment="1">
      <alignment horizontal="center"/>
    </xf>
    <xf numFmtId="0" fontId="18" fillId="8" borderId="24" xfId="0" applyFont="1" applyFill="1" applyBorder="1" applyAlignment="1">
      <alignment horizontal="center" vertical="center" wrapText="1"/>
    </xf>
    <xf numFmtId="0" fontId="18" fillId="9" borderId="24" xfId="0" applyFont="1" applyFill="1" applyBorder="1" applyAlignment="1">
      <alignment horizontal="center" vertical="center" wrapText="1"/>
    </xf>
    <xf numFmtId="9" fontId="18" fillId="8" borderId="24" xfId="14" applyFont="1" applyFill="1" applyBorder="1" applyAlignment="1">
      <alignment horizontal="center" vertical="center" wrapText="1"/>
    </xf>
    <xf numFmtId="0" fontId="18" fillId="8" borderId="24" xfId="0" applyFont="1" applyFill="1" applyBorder="1" applyAlignment="1" applyProtection="1">
      <alignment horizontal="center" vertical="center" wrapText="1"/>
    </xf>
    <xf numFmtId="167" fontId="5" fillId="2" borderId="23" xfId="0" applyNumberFormat="1" applyFont="1" applyFill="1" applyBorder="1" applyAlignment="1">
      <alignment horizontal="center" vertical="center" wrapText="1"/>
    </xf>
    <xf numFmtId="0" fontId="5" fillId="5" borderId="23" xfId="1" applyFont="1" applyFill="1" applyBorder="1" applyAlignment="1">
      <alignment horizontal="justify" vertical="center" wrapText="1"/>
    </xf>
    <xf numFmtId="9" fontId="5" fillId="5" borderId="23" xfId="0" applyNumberFormat="1" applyFont="1" applyFill="1" applyBorder="1" applyAlignment="1">
      <alignment horizontal="center" vertical="center" wrapText="1"/>
    </xf>
    <xf numFmtId="0" fontId="15" fillId="2" borderId="23" xfId="1" applyFont="1" applyFill="1" applyBorder="1" applyAlignment="1">
      <alignment horizontal="justify" vertical="center" wrapText="1"/>
    </xf>
    <xf numFmtId="167" fontId="5" fillId="5" borderId="23" xfId="1" applyNumberFormat="1" applyFont="1" applyFill="1" applyBorder="1" applyAlignment="1">
      <alignment horizontal="center" vertical="center" wrapText="1"/>
    </xf>
    <xf numFmtId="0" fontId="5" fillId="2" borderId="23" xfId="1" applyFont="1" applyFill="1" applyBorder="1" applyAlignment="1">
      <alignment horizontal="justify" vertical="center" wrapText="1"/>
    </xf>
    <xf numFmtId="0" fontId="5" fillId="5" borderId="23" xfId="1" applyNumberFormat="1" applyFont="1" applyFill="1" applyBorder="1" applyAlignment="1">
      <alignment horizontal="center" vertical="center" wrapText="1"/>
    </xf>
    <xf numFmtId="167" fontId="5" fillId="2" borderId="23" xfId="1" applyNumberFormat="1" applyFont="1" applyFill="1" applyBorder="1" applyAlignment="1">
      <alignment horizontal="justify" vertical="center" wrapText="1"/>
    </xf>
    <xf numFmtId="0" fontId="5" fillId="5" borderId="23" xfId="1" applyFont="1" applyFill="1" applyBorder="1" applyAlignment="1">
      <alignment horizontal="center" vertical="center" wrapText="1"/>
    </xf>
    <xf numFmtId="0" fontId="29" fillId="5" borderId="23" xfId="1" applyFont="1" applyFill="1" applyBorder="1" applyAlignment="1">
      <alignment horizontal="justify" vertical="center" wrapText="1"/>
    </xf>
    <xf numFmtId="167" fontId="15" fillId="2" borderId="23" xfId="1" applyNumberFormat="1" applyFont="1" applyFill="1" applyBorder="1" applyAlignment="1">
      <alignment horizontal="justify" vertical="center" wrapText="1"/>
    </xf>
    <xf numFmtId="0" fontId="15" fillId="5" borderId="23" xfId="1" applyFont="1" applyFill="1" applyBorder="1" applyAlignment="1">
      <alignment horizontal="center" vertical="center" wrapText="1"/>
    </xf>
    <xf numFmtId="49" fontId="5" fillId="5" borderId="23" xfId="1" applyNumberFormat="1" applyFont="1" applyFill="1" applyBorder="1" applyAlignment="1">
      <alignment horizontal="center" vertical="center" wrapText="1"/>
    </xf>
    <xf numFmtId="0" fontId="5" fillId="2" borderId="23" xfId="1" applyFont="1" applyFill="1" applyBorder="1" applyAlignment="1">
      <alignment horizontal="center" vertical="center" wrapText="1"/>
    </xf>
    <xf numFmtId="171" fontId="5" fillId="2" borderId="23" xfId="1" applyNumberFormat="1" applyFont="1" applyFill="1" applyBorder="1" applyAlignment="1">
      <alignment horizontal="center" vertical="center" wrapText="1"/>
    </xf>
    <xf numFmtId="4" fontId="15" fillId="0" borderId="23" xfId="0" applyNumberFormat="1" applyFont="1" applyFill="1" applyBorder="1" applyAlignment="1">
      <alignment horizontal="center"/>
    </xf>
    <xf numFmtId="0" fontId="5" fillId="2" borderId="23" xfId="1" applyNumberFormat="1" applyFont="1" applyFill="1" applyBorder="1" applyAlignment="1">
      <alignment horizontal="center" vertical="center" wrapText="1"/>
    </xf>
    <xf numFmtId="0" fontId="5" fillId="5" borderId="24"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5" fillId="5" borderId="24" xfId="0" applyFont="1" applyFill="1" applyBorder="1" applyAlignment="1">
      <alignment horizontal="justify" vertical="center" wrapText="1"/>
    </xf>
    <xf numFmtId="0" fontId="0" fillId="0" borderId="0" xfId="0" applyAlignment="1">
      <alignment horizontal="center"/>
    </xf>
    <xf numFmtId="0" fontId="5" fillId="0" borderId="0" xfId="0" applyFont="1" applyFill="1" applyBorder="1" applyAlignment="1">
      <alignment horizontal="center"/>
    </xf>
    <xf numFmtId="0" fontId="7" fillId="0" borderId="7" xfId="0" applyFont="1" applyFill="1" applyBorder="1" applyAlignment="1">
      <alignment horizontal="center"/>
    </xf>
    <xf numFmtId="0" fontId="0" fillId="0" borderId="0" xfId="0" applyAlignment="1">
      <alignment horizontal="center"/>
    </xf>
    <xf numFmtId="0" fontId="0" fillId="0" borderId="0" xfId="0" applyAlignment="1">
      <alignment horizontal="center"/>
    </xf>
    <xf numFmtId="0" fontId="15" fillId="2" borderId="23" xfId="1" applyFont="1" applyFill="1" applyBorder="1" applyAlignment="1">
      <alignment horizontal="center" vertical="center" wrapText="1"/>
    </xf>
    <xf numFmtId="0" fontId="15" fillId="0" borderId="23" xfId="0" applyFont="1" applyBorder="1" applyAlignment="1">
      <alignment horizontal="center" vertical="center" wrapText="1"/>
    </xf>
    <xf numFmtId="0" fontId="5" fillId="0" borderId="24"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18" fillId="0" borderId="0" xfId="0" applyFont="1" applyAlignment="1">
      <alignment horizontal="center" vertical="center"/>
    </xf>
    <xf numFmtId="1" fontId="15" fillId="0" borderId="23" xfId="0" applyNumberFormat="1" applyFont="1" applyBorder="1" applyAlignment="1">
      <alignment horizontal="center" vertical="center" wrapText="1"/>
    </xf>
    <xf numFmtId="0" fontId="21" fillId="0" borderId="23" xfId="0" applyFont="1" applyBorder="1" applyAlignment="1">
      <alignment horizontal="center" vertical="center" wrapText="1"/>
    </xf>
    <xf numFmtId="0" fontId="26" fillId="0" borderId="23" xfId="0" applyFont="1" applyBorder="1" applyAlignment="1">
      <alignment horizontal="center" vertical="center"/>
    </xf>
    <xf numFmtId="0" fontId="15" fillId="2" borderId="24" xfId="0" applyFont="1" applyFill="1" applyBorder="1" applyAlignment="1" applyProtection="1">
      <alignment horizontal="center" vertical="center" wrapText="1"/>
    </xf>
    <xf numFmtId="0" fontId="21" fillId="0" borderId="23" xfId="0" applyFont="1" applyBorder="1" applyAlignment="1">
      <alignment horizontal="center" vertical="center"/>
    </xf>
    <xf numFmtId="0" fontId="15" fillId="11" borderId="23" xfId="0" applyFont="1" applyFill="1" applyBorder="1" applyAlignment="1">
      <alignment horizontal="center" vertical="center" wrapText="1"/>
    </xf>
    <xf numFmtId="0" fontId="15" fillId="11" borderId="23" xfId="0" applyNumberFormat="1" applyFont="1" applyFill="1" applyBorder="1" applyAlignment="1">
      <alignment horizontal="center" vertical="center" wrapText="1"/>
    </xf>
    <xf numFmtId="0" fontId="15" fillId="12" borderId="23" xfId="0" applyFont="1" applyFill="1" applyBorder="1" applyAlignment="1">
      <alignment horizontal="center" vertical="center" wrapText="1"/>
    </xf>
    <xf numFmtId="0" fontId="15" fillId="13" borderId="23" xfId="0" applyFont="1" applyFill="1" applyBorder="1" applyAlignment="1">
      <alignment horizontal="center" vertical="center" wrapText="1"/>
    </xf>
    <xf numFmtId="0" fontId="15" fillId="14" borderId="23" xfId="0" applyFont="1" applyFill="1" applyBorder="1" applyAlignment="1">
      <alignment horizontal="center" vertical="center" wrapText="1"/>
    </xf>
    <xf numFmtId="0" fontId="15" fillId="14" borderId="23" xfId="0" applyNumberFormat="1" applyFont="1" applyFill="1" applyBorder="1" applyAlignment="1">
      <alignment horizontal="center" vertical="center" wrapText="1"/>
    </xf>
    <xf numFmtId="0" fontId="15" fillId="15" borderId="23" xfId="0" applyFont="1" applyFill="1" applyBorder="1" applyAlignment="1">
      <alignment horizontal="center" vertical="center" wrapText="1"/>
    </xf>
    <xf numFmtId="0" fontId="15" fillId="15" borderId="23" xfId="0" applyNumberFormat="1" applyFont="1" applyFill="1" applyBorder="1" applyAlignment="1">
      <alignment horizontal="center" vertical="center" wrapText="1"/>
    </xf>
    <xf numFmtId="0" fontId="15" fillId="13" borderId="23" xfId="0" applyNumberFormat="1" applyFont="1" applyFill="1" applyBorder="1" applyAlignment="1">
      <alignment horizontal="center" vertical="center" wrapText="1"/>
    </xf>
    <xf numFmtId="0" fontId="5" fillId="16" borderId="24" xfId="0" applyFont="1" applyFill="1" applyBorder="1" applyAlignment="1">
      <alignment horizontal="center" vertical="center" wrapText="1"/>
    </xf>
    <xf numFmtId="165" fontId="5" fillId="16" borderId="24" xfId="0" applyNumberFormat="1" applyFont="1" applyFill="1" applyBorder="1" applyAlignment="1">
      <alignment horizontal="center" vertical="center" wrapText="1"/>
    </xf>
    <xf numFmtId="10" fontId="27" fillId="7" borderId="8" xfId="19" applyNumberFormat="1" applyFont="1" applyFill="1" applyBorder="1" applyAlignment="1">
      <alignment horizontal="center" vertical="center"/>
    </xf>
    <xf numFmtId="10" fontId="27" fillId="4" borderId="8" xfId="19" applyNumberFormat="1" applyFont="1" applyFill="1" applyBorder="1" applyAlignment="1">
      <alignment horizontal="center" vertical="center"/>
    </xf>
    <xf numFmtId="171" fontId="15" fillId="2" borderId="23" xfId="0" applyNumberFormat="1" applyFont="1" applyFill="1" applyBorder="1" applyAlignment="1">
      <alignment horizontal="center" vertical="center"/>
    </xf>
    <xf numFmtId="0" fontId="15" fillId="16" borderId="24"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15" fillId="2" borderId="0" xfId="0" applyFont="1" applyFill="1" applyAlignment="1">
      <alignment horizontal="center" vertical="center" wrapText="1"/>
    </xf>
    <xf numFmtId="43" fontId="15" fillId="2" borderId="23" xfId="15" applyFont="1" applyFill="1" applyBorder="1" applyAlignment="1">
      <alignment horizontal="center" vertical="center" wrapText="1"/>
    </xf>
    <xf numFmtId="0" fontId="15" fillId="2" borderId="5" xfId="0" applyFont="1" applyFill="1" applyBorder="1" applyAlignment="1">
      <alignment horizontal="center" vertical="center"/>
    </xf>
    <xf numFmtId="0" fontId="26" fillId="2" borderId="0" xfId="0" applyFont="1" applyFill="1" applyAlignment="1">
      <alignment horizontal="center" vertical="center"/>
    </xf>
    <xf numFmtId="0" fontId="18" fillId="0" borderId="24" xfId="0" applyFont="1" applyFill="1" applyBorder="1" applyAlignment="1">
      <alignment horizontal="center" vertical="center" wrapText="1"/>
    </xf>
    <xf numFmtId="0" fontId="15" fillId="0" borderId="24" xfId="0" applyFont="1" applyFill="1" applyBorder="1" applyAlignment="1" applyProtection="1">
      <alignment horizontal="center" vertical="center" wrapText="1"/>
    </xf>
    <xf numFmtId="0" fontId="15" fillId="10" borderId="23" xfId="0" applyFont="1" applyFill="1" applyBorder="1" applyAlignment="1">
      <alignment horizontal="center" vertical="center" wrapText="1"/>
    </xf>
    <xf numFmtId="0" fontId="5" fillId="10" borderId="24"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15" fillId="10" borderId="23" xfId="0" applyNumberFormat="1" applyFont="1" applyFill="1" applyBorder="1" applyAlignment="1">
      <alignment horizontal="center" vertical="center" wrapText="1"/>
    </xf>
    <xf numFmtId="0" fontId="16" fillId="0" borderId="0" xfId="0" applyFont="1" applyFill="1" applyBorder="1" applyAlignment="1"/>
    <xf numFmtId="0" fontId="5" fillId="0" borderId="0" xfId="0" applyFont="1" applyFill="1" applyBorder="1" applyAlignment="1"/>
    <xf numFmtId="0" fontId="7" fillId="0" borderId="22" xfId="0" applyFont="1" applyFill="1" applyBorder="1" applyAlignment="1">
      <alignment horizontal="center"/>
    </xf>
    <xf numFmtId="0" fontId="5" fillId="0" borderId="0" xfId="0" applyFont="1" applyFill="1" applyBorder="1" applyAlignment="1">
      <alignment horizontal="center"/>
    </xf>
    <xf numFmtId="0" fontId="19" fillId="0" borderId="14" xfId="0" applyFont="1" applyFill="1" applyBorder="1" applyAlignment="1">
      <alignment horizontal="center" vertical="center"/>
    </xf>
    <xf numFmtId="0" fontId="19" fillId="0" borderId="15" xfId="0" applyFont="1" applyFill="1" applyBorder="1" applyAlignment="1">
      <alignment horizontal="center" vertical="center"/>
    </xf>
    <xf numFmtId="0" fontId="19" fillId="0" borderId="17" xfId="0" applyFont="1" applyFill="1" applyBorder="1" applyAlignment="1">
      <alignment horizontal="center" vertical="center"/>
    </xf>
    <xf numFmtId="0" fontId="19" fillId="0" borderId="16" xfId="0" applyFont="1" applyFill="1" applyBorder="1" applyAlignment="1">
      <alignment horizontal="center" vertical="center"/>
    </xf>
    <xf numFmtId="0" fontId="19" fillId="0" borderId="5" xfId="0" applyFont="1" applyFill="1" applyBorder="1" applyAlignment="1">
      <alignment horizontal="center" vertical="center"/>
    </xf>
    <xf numFmtId="0" fontId="19" fillId="0" borderId="10" xfId="0" applyFont="1" applyFill="1" applyBorder="1" applyAlignment="1">
      <alignment horizontal="center" vertical="center"/>
    </xf>
    <xf numFmtId="0" fontId="7" fillId="0" borderId="0" xfId="0" applyFont="1" applyFill="1" applyBorder="1" applyAlignment="1">
      <alignment horizontal="left"/>
    </xf>
    <xf numFmtId="0" fontId="5" fillId="0" borderId="6"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 xfId="0" applyFont="1" applyFill="1" applyBorder="1" applyAlignment="1">
      <alignment horizontal="center" vertical="center"/>
    </xf>
    <xf numFmtId="0" fontId="19" fillId="0" borderId="6" xfId="0" applyFont="1" applyFill="1" applyBorder="1" applyAlignment="1">
      <alignment horizontal="center" vertical="center"/>
    </xf>
    <xf numFmtId="0" fontId="19" fillId="0" borderId="1" xfId="0" applyFont="1" applyFill="1" applyBorder="1" applyAlignment="1">
      <alignment horizontal="center" vertical="center"/>
    </xf>
    <xf numFmtId="0" fontId="7" fillId="0" borderId="7" xfId="0" applyFont="1" applyFill="1" applyBorder="1" applyAlignment="1">
      <alignment horizontal="center"/>
    </xf>
    <xf numFmtId="0" fontId="19" fillId="0" borderId="8" xfId="0" applyFont="1" applyFill="1" applyBorder="1" applyAlignment="1">
      <alignment horizontal="center" vertical="center"/>
    </xf>
    <xf numFmtId="0" fontId="19" fillId="0" borderId="9" xfId="0" applyFont="1" applyFill="1" applyBorder="1" applyAlignment="1">
      <alignment horizontal="center" vertical="center"/>
    </xf>
    <xf numFmtId="0" fontId="19" fillId="0" borderId="8" xfId="0" applyFont="1" applyBorder="1" applyAlignment="1">
      <alignment horizontal="center" vertical="center"/>
    </xf>
    <xf numFmtId="0" fontId="7" fillId="0" borderId="23" xfId="0" applyFont="1" applyFill="1" applyBorder="1" applyAlignment="1">
      <alignment horizontal="center" vertical="center" wrapText="1"/>
    </xf>
    <xf numFmtId="0" fontId="33" fillId="0" borderId="3" xfId="0" applyFont="1" applyFill="1" applyBorder="1" applyAlignment="1"/>
    <xf numFmtId="0" fontId="15" fillId="2" borderId="6" xfId="0" applyFont="1" applyFill="1" applyBorder="1" applyAlignment="1">
      <alignment horizontal="center"/>
    </xf>
    <xf numFmtId="0" fontId="15" fillId="2" borderId="7" xfId="0" applyFont="1" applyFill="1" applyBorder="1" applyAlignment="1">
      <alignment horizontal="center"/>
    </xf>
    <xf numFmtId="0" fontId="15" fillId="2" borderId="1" xfId="0" applyFont="1" applyFill="1" applyBorder="1" applyAlignment="1">
      <alignment horizontal="center"/>
    </xf>
    <xf numFmtId="0" fontId="15" fillId="0" borderId="0" xfId="0" applyFont="1" applyFill="1" applyBorder="1" applyAlignment="1">
      <alignment horizontal="center"/>
    </xf>
    <xf numFmtId="0" fontId="19" fillId="0" borderId="6" xfId="0" applyFont="1" applyFill="1" applyBorder="1" applyAlignment="1">
      <alignment horizontal="center"/>
    </xf>
    <xf numFmtId="0" fontId="19" fillId="0" borderId="9" xfId="0" applyFont="1" applyBorder="1" applyAlignment="1">
      <alignment horizontal="center" vertical="center" wrapText="1"/>
    </xf>
    <xf numFmtId="0" fontId="5" fillId="2" borderId="24" xfId="0" applyFont="1" applyFill="1" applyBorder="1" applyAlignment="1">
      <alignment horizontal="justify" vertical="center" wrapText="1"/>
    </xf>
    <xf numFmtId="167" fontId="5" fillId="2" borderId="24" xfId="0" applyNumberFormat="1" applyFont="1" applyFill="1" applyBorder="1" applyAlignment="1">
      <alignment horizontal="center" vertical="center" wrapText="1"/>
    </xf>
    <xf numFmtId="0" fontId="5" fillId="2" borderId="24" xfId="0" applyNumberFormat="1" applyFont="1" applyFill="1" applyBorder="1" applyAlignment="1">
      <alignment horizontal="center" vertical="center" wrapText="1"/>
    </xf>
    <xf numFmtId="171" fontId="5" fillId="2" borderId="24" xfId="0" applyNumberFormat="1" applyFont="1" applyFill="1" applyBorder="1" applyAlignment="1">
      <alignment horizontal="center" vertical="center" wrapText="1"/>
    </xf>
    <xf numFmtId="0" fontId="5" fillId="2" borderId="23" xfId="0" applyNumberFormat="1" applyFont="1" applyFill="1" applyBorder="1" applyAlignment="1">
      <alignment horizontal="justify" vertical="center" wrapText="1"/>
    </xf>
    <xf numFmtId="0" fontId="5" fillId="2" borderId="0" xfId="0" applyFont="1" applyFill="1" applyAlignment="1">
      <alignment horizontal="justify" vertical="center" wrapText="1"/>
    </xf>
    <xf numFmtId="0" fontId="5" fillId="2" borderId="23" xfId="0" applyFont="1" applyFill="1" applyBorder="1" applyAlignment="1">
      <alignment horizontal="justify" vertical="center"/>
    </xf>
    <xf numFmtId="0" fontId="15" fillId="2" borderId="23" xfId="0" applyNumberFormat="1" applyFont="1" applyFill="1" applyBorder="1" applyAlignment="1">
      <alignment horizontal="left" vertical="center" wrapText="1"/>
    </xf>
    <xf numFmtId="1" fontId="15" fillId="5" borderId="23" xfId="0" applyNumberFormat="1" applyFont="1" applyFill="1" applyBorder="1" applyAlignment="1">
      <alignment horizontal="center" vertical="center" wrapText="1"/>
    </xf>
    <xf numFmtId="9" fontId="15" fillId="2" borderId="23" xfId="0" applyNumberFormat="1" applyFont="1" applyFill="1" applyBorder="1" applyAlignment="1">
      <alignment horizontal="justify" vertical="center" wrapText="1"/>
    </xf>
    <xf numFmtId="9" fontId="15" fillId="2" borderId="23" xfId="0" applyNumberFormat="1" applyFont="1" applyFill="1" applyBorder="1" applyAlignment="1">
      <alignment horizontal="center" vertical="center" wrapText="1"/>
    </xf>
    <xf numFmtId="0" fontId="15" fillId="2" borderId="23" xfId="0" applyFont="1" applyFill="1" applyBorder="1" applyAlignment="1">
      <alignment vertical="center" wrapText="1" shrinkToFit="1"/>
    </xf>
    <xf numFmtId="0" fontId="15" fillId="2" borderId="23" xfId="0" applyFont="1" applyFill="1" applyBorder="1" applyAlignment="1">
      <alignment horizontal="justify" vertical="center" wrapText="1" shrinkToFit="1"/>
    </xf>
    <xf numFmtId="0" fontId="15" fillId="2" borderId="23" xfId="1" applyNumberFormat="1" applyFont="1" applyFill="1" applyBorder="1" applyAlignment="1">
      <alignment horizontal="center" vertical="center" wrapText="1"/>
    </xf>
    <xf numFmtId="167" fontId="15" fillId="2" borderId="23" xfId="1" applyNumberFormat="1" applyFont="1" applyFill="1" applyBorder="1" applyAlignment="1">
      <alignment horizontal="center" vertical="center" wrapText="1"/>
    </xf>
    <xf numFmtId="0" fontId="15" fillId="2" borderId="23" xfId="1" applyNumberFormat="1" applyFont="1" applyFill="1" applyBorder="1" applyAlignment="1">
      <alignment horizontal="justify" vertical="center" wrapText="1"/>
    </xf>
  </cellXfs>
  <cellStyles count="32">
    <cellStyle name="Millares" xfId="15" builtinId="3"/>
    <cellStyle name="Millares 2" xfId="20" xr:uid="{757B1AAE-6027-4EC9-9400-A48672338970}"/>
    <cellStyle name="Millares 3" xfId="29" xr:uid="{4C1A1BE3-862D-4139-A3F2-C75597EAEA56}"/>
    <cellStyle name="Normal" xfId="0" builtinId="0"/>
    <cellStyle name="Normal 10" xfId="23" xr:uid="{35B8BCBE-B331-423A-847F-004600274886}"/>
    <cellStyle name="Normal 13 2" xfId="1" xr:uid="{00000000-0005-0000-0000-000002000000}"/>
    <cellStyle name="Normal 2" xfId="2" xr:uid="{00000000-0005-0000-0000-000003000000}"/>
    <cellStyle name="Normal 2 2" xfId="24" xr:uid="{0ED642E3-7CAF-4C14-BF1D-662445CB9683}"/>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5"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6" xr:uid="{148CB59B-4FF7-42E9-B376-C1C50E29C40E}"/>
    <cellStyle name="Normal 7" xfId="11" xr:uid="{00000000-0005-0000-0000-00000C000000}"/>
    <cellStyle name="Normal 7 2" xfId="16" xr:uid="{00000000-0005-0000-0000-00000D000000}"/>
    <cellStyle name="Normal 8" xfId="12" xr:uid="{00000000-0005-0000-0000-00000E000000}"/>
    <cellStyle name="Normal 8 2" xfId="27" xr:uid="{14E5824D-04D6-45A8-892E-6DC674F73F41}"/>
    <cellStyle name="Normal 9" xfId="17" xr:uid="{00000000-0005-0000-0000-00000F000000}"/>
    <cellStyle name="Normal 9 2" xfId="21" xr:uid="{1AED0840-40CB-4AA0-81E1-0773C5508AAA}"/>
    <cellStyle name="Normal 9 3" xfId="30" xr:uid="{EFB032C6-F561-40F5-9B3E-77157DD81026}"/>
    <cellStyle name="Porcentaje" xfId="14" builtinId="5"/>
    <cellStyle name="Porcentaje 2" xfId="18" xr:uid="{00000000-0005-0000-0000-000011000000}"/>
    <cellStyle name="Porcentaje 2 2" xfId="31" xr:uid="{8B6BF7F0-4D2C-4A44-8874-1604551B096B}"/>
    <cellStyle name="Porcentaje 2 3" xfId="13" xr:uid="{00000000-0005-0000-0000-000012000000}"/>
    <cellStyle name="Porcentaje 2 3 2" xfId="28" xr:uid="{18407A24-D771-4F32-82CB-D5F3CFD355A8}"/>
    <cellStyle name="Porcentaje 3" xfId="19" xr:uid="{141E453C-9FC6-4295-A6AC-5246DA752946}"/>
    <cellStyle name="Porcentaje 3 2" xfId="22" xr:uid="{EFB49E58-2ACD-42F8-860E-6D1F538F9185}"/>
  </cellStyles>
  <dxfs count="1089">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ill>
        <patternFill>
          <bgColor rgb="FFFFC000"/>
        </patternFill>
      </fill>
    </dxf>
    <dxf>
      <font>
        <color rgb="FF9C0006"/>
      </font>
      <fill>
        <patternFill>
          <bgColor rgb="FFFFC7CE"/>
        </patternFill>
      </fill>
    </dxf>
    <dxf>
      <font>
        <color theme="0"/>
      </font>
    </dxf>
    <dxf>
      <fill>
        <patternFill>
          <bgColor rgb="FFFFC000"/>
        </patternFill>
      </fill>
    </dxf>
    <dxf>
      <font>
        <color rgb="FF9C0006"/>
      </font>
      <fill>
        <patternFill>
          <bgColor rgb="FFFFC7CE"/>
        </patternFill>
      </fill>
    </dxf>
    <dxf>
      <font>
        <color theme="0"/>
      </font>
    </dxf>
    <dxf>
      <fill>
        <patternFill>
          <bgColor rgb="FFFFC000"/>
        </patternFill>
      </fill>
    </dxf>
    <dxf>
      <font>
        <color rgb="FF9C0006"/>
      </font>
      <fill>
        <patternFill>
          <bgColor rgb="FFFFC7CE"/>
        </patternFill>
      </fill>
    </dxf>
    <dxf>
      <font>
        <color theme="0"/>
      </font>
    </dxf>
    <dxf>
      <fill>
        <patternFill>
          <bgColor rgb="FFFFC000"/>
        </patternFill>
      </fill>
    </dxf>
    <dxf>
      <font>
        <color rgb="FF9C0006"/>
      </font>
      <fill>
        <patternFill>
          <bgColor rgb="FFFFC7CE"/>
        </patternFill>
      </fill>
    </dxf>
    <dxf>
      <font>
        <color theme="0"/>
      </font>
    </dxf>
    <dxf>
      <fill>
        <patternFill>
          <bgColor rgb="FFFFC000"/>
        </patternFill>
      </fill>
    </dxf>
    <dxf>
      <font>
        <color rgb="FF9C0006"/>
      </font>
      <fill>
        <patternFill>
          <bgColor rgb="FFFFC7CE"/>
        </patternFill>
      </fill>
    </dxf>
    <dxf>
      <font>
        <color theme="0"/>
      </font>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1088"/>
      <tableStyleElement type="headerRow" dxfId="1087"/>
      <tableStyleElement type="totalRow" dxfId="1086"/>
      <tableStyleElement type="firstColumn" dxfId="1085"/>
      <tableStyleElement type="firstRowStripe" dxfId="1084"/>
      <tableStyleElement type="secondRowStripe" dxfId="1083"/>
      <tableStyleElement type="firstColumnStripe" dxfId="1082"/>
      <tableStyleElement type="firstSubtotalColumn" dxfId="1081"/>
      <tableStyleElement type="firstSubtotalRow" dxfId="1080"/>
      <tableStyleElement type="secondSubtotalRow" dxfId="1079"/>
      <tableStyleElement type="firstRowSubheading" dxfId="1078"/>
      <tableStyleElement type="secondRowSubheading" dxfId="1077"/>
      <tableStyleElement type="pageFieldLabels" dxfId="1076"/>
      <tableStyleElement type="pageFieldValues" dxfId="1075"/>
    </tableStyle>
    <tableStyle name="Seguimiento OCI 2" table="0" count="14" xr9:uid="{00000000-0011-0000-FFFF-FFFF01000000}">
      <tableStyleElement type="wholeTable" dxfId="1074"/>
      <tableStyleElement type="headerRow" dxfId="1073"/>
      <tableStyleElement type="totalRow" dxfId="1072"/>
      <tableStyleElement type="firstColumn" dxfId="1071"/>
      <tableStyleElement type="firstRowStripe" dxfId="1070"/>
      <tableStyleElement type="secondRowStripe" dxfId="1069"/>
      <tableStyleElement type="firstColumnStripe" dxfId="1068"/>
      <tableStyleElement type="firstSubtotalColumn" dxfId="1067"/>
      <tableStyleElement type="firstSubtotalRow" dxfId="1066"/>
      <tableStyleElement type="secondSubtotalRow" dxfId="1065"/>
      <tableStyleElement type="firstRowSubheading" dxfId="1064"/>
      <tableStyleElement type="secondRowSubheading" dxfId="1063"/>
      <tableStyleElement type="pageFieldLabels" dxfId="1062"/>
      <tableStyleElement type="pageFieldValues" dxfId="1061"/>
    </tableStyle>
  </tableStyles>
  <colors>
    <mruColors>
      <color rgb="FFC399DB"/>
      <color rgb="FFFFFB53"/>
      <color rgb="FFD35C55"/>
      <color rgb="FF8FDF8B"/>
      <color rgb="FFFEF800"/>
      <color rgb="FF82D6EA"/>
      <color rgb="FFFFFF71"/>
      <color rgb="FFFCF600"/>
      <color rgb="FF8FE78B"/>
      <color rgb="FFC763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3" tint="0.59999389629810485"/>
    <pageSetUpPr fitToPage="1"/>
  </sheetPr>
  <dimension ref="A1:AP688"/>
  <sheetViews>
    <sheetView showGridLines="0" tabSelected="1" topLeftCell="E1" zoomScale="80" zoomScaleNormal="80" zoomScaleSheetLayoutView="80" zoomScalePageLayoutView="60" workbookViewId="0">
      <pane ySplit="1" topLeftCell="A2" activePane="bottomLeft" state="frozen"/>
      <selection pane="bottomLeft" activeCell="E1" sqref="E1"/>
    </sheetView>
  </sheetViews>
  <sheetFormatPr baseColWidth="10" defaultRowHeight="12.75" x14ac:dyDescent="0.2"/>
  <cols>
    <col min="1" max="1" width="11.42578125" style="50" hidden="1" customWidth="1"/>
    <col min="2" max="2" width="10.85546875" style="16" hidden="1" customWidth="1"/>
    <col min="3" max="3" width="11.85546875" style="72" hidden="1" customWidth="1"/>
    <col min="4" max="4" width="12.7109375" style="72" hidden="1" customWidth="1"/>
    <col min="5" max="5" width="10.7109375" style="171" customWidth="1"/>
    <col min="6" max="6" width="132" customWidth="1"/>
    <col min="7" max="7" width="53.140625" customWidth="1"/>
    <col min="8" max="8" width="52.85546875" customWidth="1"/>
    <col min="9" max="9" width="52.85546875" style="23" customWidth="1"/>
    <col min="10" max="10" width="30.7109375" style="20" customWidth="1"/>
    <col min="11" max="11" width="15.5703125" customWidth="1"/>
    <col min="12" max="12" width="15.140625" customWidth="1"/>
    <col min="13" max="13" width="13" customWidth="1"/>
    <col min="14" max="14" width="19.85546875" customWidth="1"/>
    <col min="15" max="15" width="20.28515625" style="21" customWidth="1"/>
    <col min="16" max="16" width="15.140625" customWidth="1"/>
    <col min="17" max="17" width="32.140625" style="140" hidden="1" customWidth="1"/>
    <col min="18" max="18" width="23.5703125" style="44" customWidth="1"/>
    <col min="19" max="19" width="17.85546875" style="45" hidden="1" customWidth="1"/>
    <col min="20" max="20" width="20.85546875" style="45" hidden="1" customWidth="1"/>
    <col min="21" max="21" width="18.140625" style="45" hidden="1" customWidth="1"/>
    <col min="22" max="22" width="13.7109375" style="45" hidden="1" customWidth="1"/>
    <col min="23" max="24" width="14.5703125" style="32" customWidth="1"/>
    <col min="25" max="25" width="14.5703125" style="33" customWidth="1"/>
    <col min="26" max="27" width="14.5703125" style="33" bestFit="1" customWidth="1"/>
    <col min="28" max="28" width="33.85546875" style="33" customWidth="1"/>
    <col min="29" max="29" width="12" style="60" hidden="1" customWidth="1"/>
    <col min="30" max="30" width="9.42578125" style="60" hidden="1" customWidth="1"/>
    <col min="31" max="31" width="13.85546875" style="60" hidden="1" customWidth="1"/>
    <col min="32" max="32" width="11.42578125" style="58" hidden="1" customWidth="1"/>
    <col min="33" max="33" width="22.85546875" style="24" customWidth="1"/>
    <col min="34" max="34" width="19.28515625" style="24" hidden="1" customWidth="1"/>
    <col min="35" max="35" width="11.42578125" style="24"/>
    <col min="36" max="42" width="11.42578125" style="12"/>
  </cols>
  <sheetData>
    <row r="1" spans="1:42" s="11" customFormat="1" ht="48.75" customHeight="1" x14ac:dyDescent="0.2">
      <c r="A1" s="113" t="s">
        <v>1740</v>
      </c>
      <c r="B1" s="113" t="s">
        <v>651</v>
      </c>
      <c r="C1" s="113" t="s">
        <v>1739</v>
      </c>
      <c r="D1" s="113" t="s">
        <v>308</v>
      </c>
      <c r="E1" s="166" t="s">
        <v>11</v>
      </c>
      <c r="F1" s="161" t="s">
        <v>1741</v>
      </c>
      <c r="G1" s="161" t="s">
        <v>12</v>
      </c>
      <c r="H1" s="161" t="s">
        <v>13</v>
      </c>
      <c r="I1" s="161" t="s">
        <v>304</v>
      </c>
      <c r="J1" s="161" t="s">
        <v>1742</v>
      </c>
      <c r="K1" s="161" t="s">
        <v>1743</v>
      </c>
      <c r="L1" s="162" t="s">
        <v>1744</v>
      </c>
      <c r="M1" s="162" t="s">
        <v>1745</v>
      </c>
      <c r="N1" s="161" t="s">
        <v>1746</v>
      </c>
      <c r="O1" s="114" t="s">
        <v>2137</v>
      </c>
      <c r="P1" s="161" t="s">
        <v>305</v>
      </c>
      <c r="Q1" s="161" t="s">
        <v>14</v>
      </c>
      <c r="R1" s="115" t="s">
        <v>1085</v>
      </c>
      <c r="S1" s="113" t="s">
        <v>6</v>
      </c>
      <c r="T1" s="113" t="s">
        <v>5</v>
      </c>
      <c r="U1" s="113" t="s">
        <v>7</v>
      </c>
      <c r="V1" s="113" t="s">
        <v>48</v>
      </c>
      <c r="W1" s="116" t="s">
        <v>194</v>
      </c>
      <c r="X1" s="116" t="s">
        <v>195</v>
      </c>
      <c r="Y1" s="116" t="s">
        <v>198</v>
      </c>
      <c r="Z1" s="116" t="s">
        <v>49</v>
      </c>
      <c r="AA1" s="116" t="s">
        <v>307</v>
      </c>
      <c r="AB1" s="116" t="s">
        <v>306</v>
      </c>
      <c r="AC1" s="55" t="s">
        <v>196</v>
      </c>
      <c r="AD1" s="55" t="s">
        <v>197</v>
      </c>
      <c r="AE1" s="55" t="s">
        <v>202</v>
      </c>
      <c r="AF1" s="55" t="s">
        <v>203</v>
      </c>
      <c r="AG1" s="62" t="s">
        <v>230</v>
      </c>
      <c r="AH1" s="63">
        <v>44105</v>
      </c>
      <c r="AI1" s="64"/>
      <c r="AJ1" s="17"/>
      <c r="AK1" s="18"/>
      <c r="AL1" s="18"/>
      <c r="AM1" s="18"/>
      <c r="AN1" s="18"/>
      <c r="AO1" s="18"/>
      <c r="AP1" s="18"/>
    </row>
    <row r="2" spans="1:42" s="112" customFormat="1" ht="357" customHeight="1" x14ac:dyDescent="0.2">
      <c r="A2" s="145">
        <v>1</v>
      </c>
      <c r="B2" s="144">
        <v>1</v>
      </c>
      <c r="C2" s="172"/>
      <c r="D2" s="145" t="s">
        <v>2317</v>
      </c>
      <c r="E2" s="135" t="s">
        <v>2303</v>
      </c>
      <c r="F2" s="208" t="s">
        <v>2330</v>
      </c>
      <c r="G2" s="208" t="s">
        <v>2331</v>
      </c>
      <c r="H2" s="208" t="s">
        <v>2320</v>
      </c>
      <c r="I2" s="208" t="s">
        <v>2332</v>
      </c>
      <c r="J2" s="208" t="s">
        <v>2316</v>
      </c>
      <c r="K2" s="176">
        <v>1</v>
      </c>
      <c r="L2" s="209">
        <v>44084</v>
      </c>
      <c r="M2" s="209">
        <v>44196</v>
      </c>
      <c r="N2" s="78">
        <f t="shared" ref="N2:N12" si="0">(+M2-L2)/7</f>
        <v>16</v>
      </c>
      <c r="O2" s="135" t="s">
        <v>2325</v>
      </c>
      <c r="P2" s="76">
        <v>0</v>
      </c>
      <c r="Q2" s="176" t="s">
        <v>1913</v>
      </c>
      <c r="R2" s="79">
        <f t="shared" ref="R2" si="1">IF(P2/K2&gt;1,100,+P2/K2*100)</f>
        <v>0</v>
      </c>
      <c r="S2" s="147">
        <f t="shared" ref="S2" si="2">+N2*R2/100</f>
        <v>0</v>
      </c>
      <c r="T2" s="147">
        <f t="shared" ref="T2" si="3">IF(M2&lt;=$AH$1,S2,0)</f>
        <v>0</v>
      </c>
      <c r="U2" s="147">
        <f t="shared" ref="U2" si="4">IF($AH$1&gt;=M2,N2,0)</f>
        <v>0</v>
      </c>
      <c r="V2" s="143"/>
      <c r="W2" s="148" t="str">
        <f t="shared" ref="W2" si="5">IF(R2=100,"CUMPLIDA",IF(M2-$AH$1&lt;0,"VENCIDA",IF(M2-$AH$1&lt;=30,"PRÓXIMA A VENCER",IF(R2&gt;0,"CON AVANCE","EN TERMINO"))))</f>
        <v>EN TERMINO</v>
      </c>
      <c r="X2" s="148" t="str">
        <f t="shared" ref="X2" si="6">IF(A2&lt;&gt;"",IF(AD2=1,"VENCIDO",IF(AD2=2,"PRÓXIMO A VENCER",IF(AD2=3,"EN TERMINO",IF(AD2=4,"CON AVANCE",IF(AD2=5,"CUMPLIDO",))))),"")</f>
        <v>EN TERMINO</v>
      </c>
      <c r="Y2" s="173" t="s">
        <v>2315</v>
      </c>
      <c r="Z2" s="149" t="str">
        <f t="shared" ref="Z2" si="7">AF2</f>
        <v>H1AT75</v>
      </c>
      <c r="AA2" s="149">
        <f>IF(A2&lt;&gt;"",1,AA1+1)</f>
        <v>1</v>
      </c>
      <c r="AB2" s="149" t="str">
        <f t="shared" ref="AB2" si="8">CONCATENATE(Z2," - ",AA2)</f>
        <v>H1AT75 - 1</v>
      </c>
      <c r="AC2" s="146">
        <f t="shared" ref="AC2" si="9">IF(W2="VENCIDA",1,IF(W2="PRÓXIMA A VENCER",2,IF(W2="EN TERMINO",3,IF(W2="CON AVANCE",4,IF(W2="CUMPLIDA",5,)))))</f>
        <v>3</v>
      </c>
      <c r="AD2" s="146">
        <f>IF(AA7=AA2+1,MIN(AC2,AD7),AC2)</f>
        <v>3</v>
      </c>
      <c r="AE2" s="146" t="str">
        <f>IF(A2&lt;&gt;"",MID(F2,1,FIND(" ",F2,1)-1),AE1)</f>
        <v>H1AT75.</v>
      </c>
      <c r="AF2" s="146" t="str">
        <f t="shared" ref="AF2:AF13" si="10">IFERROR(MID(AE2,1,FIND(".",AE2,1)-1),AE2)</f>
        <v>H1AT75</v>
      </c>
      <c r="AG2" s="108"/>
      <c r="AH2" s="109"/>
      <c r="AI2" s="110"/>
      <c r="AJ2" s="111"/>
    </row>
    <row r="3" spans="1:42" s="112" customFormat="1" ht="357" customHeight="1" x14ac:dyDescent="0.2">
      <c r="A3" s="145"/>
      <c r="B3" s="144">
        <v>2</v>
      </c>
      <c r="C3" s="172"/>
      <c r="D3" s="145" t="s">
        <v>2317</v>
      </c>
      <c r="E3" s="135" t="s">
        <v>2303</v>
      </c>
      <c r="F3" s="208" t="s">
        <v>2333</v>
      </c>
      <c r="G3" s="208" t="s">
        <v>2334</v>
      </c>
      <c r="H3" s="208" t="s">
        <v>2321</v>
      </c>
      <c r="I3" s="208" t="s">
        <v>2318</v>
      </c>
      <c r="J3" s="176" t="s">
        <v>1705</v>
      </c>
      <c r="K3" s="176">
        <v>16</v>
      </c>
      <c r="L3" s="209">
        <v>44104</v>
      </c>
      <c r="M3" s="209">
        <v>44561</v>
      </c>
      <c r="N3" s="78">
        <f t="shared" si="0"/>
        <v>65.285714285714292</v>
      </c>
      <c r="O3" s="135" t="s">
        <v>805</v>
      </c>
      <c r="P3" s="76">
        <v>0</v>
      </c>
      <c r="Q3" s="176" t="s">
        <v>1913</v>
      </c>
      <c r="R3" s="79">
        <f t="shared" ref="R3:R14" si="11">IF(P3/K3&gt;1,100,+P3/K3*100)</f>
        <v>0</v>
      </c>
      <c r="S3" s="147">
        <f t="shared" ref="S3:S14" si="12">+N3*R3/100</f>
        <v>0</v>
      </c>
      <c r="T3" s="147">
        <f t="shared" ref="T3:T14" si="13">IF(M3&lt;=$AH$1,S3,0)</f>
        <v>0</v>
      </c>
      <c r="U3" s="147">
        <f t="shared" ref="U3:U14" si="14">IF($AH$1&gt;=M3,N3,0)</f>
        <v>0</v>
      </c>
      <c r="V3" s="143"/>
      <c r="W3" s="148" t="str">
        <f t="shared" ref="W3:W14" si="15">IF(R3=100,"CUMPLIDA",IF(M3-$AH$1&lt;0,"VENCIDA",IF(M3-$AH$1&lt;=30,"PRÓXIMA A VENCER",IF(R3&gt;0,"CON AVANCE","EN TERMINO"))))</f>
        <v>EN TERMINO</v>
      </c>
      <c r="X3" s="148" t="str">
        <f t="shared" ref="X3:X14" si="16">IF(A3&lt;&gt;"",IF(AD3=1,"VENCIDO",IF(AD3=2,"PRÓXIMO A VENCER",IF(AD3=3,"EN TERMINO",IF(AD3=4,"CON AVANCE",IF(AD3=5,"CUMPLIDO",))))),"")</f>
        <v/>
      </c>
      <c r="Y3" s="173" t="s">
        <v>2315</v>
      </c>
      <c r="Z3" s="149" t="str">
        <f t="shared" ref="Z3:Z11" si="17">AF3</f>
        <v>H1AT75</v>
      </c>
      <c r="AA3" s="149">
        <f t="shared" ref="AA3:AA12" si="18">IF(A3&lt;&gt;"",1,AA2+1)</f>
        <v>2</v>
      </c>
      <c r="AB3" s="149" t="str">
        <f t="shared" ref="AB3:AB12" si="19">CONCATENATE(Z3," - ",AA3)</f>
        <v>H1AT75 - 2</v>
      </c>
      <c r="AC3" s="146">
        <f t="shared" ref="AC3:AC12" si="20">IF(W3="VENCIDA",1,IF(W3="PRÓXIMA A VENCER",2,IF(W3="EN TERMINO",3,IF(W3="CON AVANCE",4,IF(W3="CUMPLIDA",5,)))))</f>
        <v>3</v>
      </c>
      <c r="AD3" s="146">
        <f t="shared" ref="AD3:AD12" si="21">IF(AA8=AA3+1,MIN(AC3,AD8),AC3)</f>
        <v>3</v>
      </c>
      <c r="AE3" s="146" t="str">
        <f t="shared" ref="AE3:AE12" si="22">IF(A3&lt;&gt;"",MID(F3,1,FIND(" ",F3,1)-1),AE2)</f>
        <v>H1AT75.</v>
      </c>
      <c r="AF3" s="146" t="str">
        <f t="shared" ref="AF3:AF12" si="23">IFERROR(MID(AE3,1,FIND(".",AE3,1)-1),AE3)</f>
        <v>H1AT75</v>
      </c>
      <c r="AG3" s="108"/>
      <c r="AH3" s="109"/>
      <c r="AI3" s="110"/>
      <c r="AJ3" s="111"/>
    </row>
    <row r="4" spans="1:42" s="112" customFormat="1" ht="357" customHeight="1" x14ac:dyDescent="0.2">
      <c r="A4" s="145"/>
      <c r="B4" s="144">
        <v>3</v>
      </c>
      <c r="C4" s="172"/>
      <c r="D4" s="145" t="s">
        <v>2317</v>
      </c>
      <c r="E4" s="135" t="s">
        <v>2303</v>
      </c>
      <c r="F4" s="208" t="s">
        <v>2335</v>
      </c>
      <c r="G4" s="208" t="s">
        <v>2336</v>
      </c>
      <c r="H4" s="208" t="s">
        <v>2337</v>
      </c>
      <c r="I4" s="208" t="s">
        <v>2338</v>
      </c>
      <c r="J4" s="208" t="s">
        <v>2319</v>
      </c>
      <c r="K4" s="176">
        <v>1</v>
      </c>
      <c r="L4" s="209">
        <v>44084</v>
      </c>
      <c r="M4" s="209">
        <v>44196</v>
      </c>
      <c r="N4" s="78">
        <f t="shared" si="0"/>
        <v>16</v>
      </c>
      <c r="O4" s="135" t="s">
        <v>805</v>
      </c>
      <c r="P4" s="76">
        <v>0</v>
      </c>
      <c r="Q4" s="176" t="s">
        <v>2361</v>
      </c>
      <c r="R4" s="79">
        <f t="shared" si="11"/>
        <v>0</v>
      </c>
      <c r="S4" s="147">
        <f t="shared" si="12"/>
        <v>0</v>
      </c>
      <c r="T4" s="147">
        <f t="shared" si="13"/>
        <v>0</v>
      </c>
      <c r="U4" s="147">
        <f t="shared" si="14"/>
        <v>0</v>
      </c>
      <c r="V4" s="143"/>
      <c r="W4" s="148" t="str">
        <f t="shared" si="15"/>
        <v>EN TERMINO</v>
      </c>
      <c r="X4" s="148" t="str">
        <f t="shared" si="16"/>
        <v/>
      </c>
      <c r="Y4" s="173" t="s">
        <v>2315</v>
      </c>
      <c r="Z4" s="149" t="str">
        <f t="shared" si="17"/>
        <v>H1AT75</v>
      </c>
      <c r="AA4" s="149">
        <f t="shared" si="18"/>
        <v>3</v>
      </c>
      <c r="AB4" s="149" t="str">
        <f t="shared" si="19"/>
        <v>H1AT75 - 3</v>
      </c>
      <c r="AC4" s="146">
        <f t="shared" si="20"/>
        <v>3</v>
      </c>
      <c r="AD4" s="146">
        <f t="shared" si="21"/>
        <v>3</v>
      </c>
      <c r="AE4" s="146" t="str">
        <f t="shared" si="22"/>
        <v>H1AT75.</v>
      </c>
      <c r="AF4" s="146" t="str">
        <f t="shared" si="23"/>
        <v>H1AT75</v>
      </c>
      <c r="AG4" s="108"/>
      <c r="AH4" s="109"/>
      <c r="AI4" s="110"/>
      <c r="AJ4" s="111"/>
    </row>
    <row r="5" spans="1:42" s="112" customFormat="1" ht="357" customHeight="1" x14ac:dyDescent="0.2">
      <c r="A5" s="145"/>
      <c r="B5" s="144">
        <v>4</v>
      </c>
      <c r="C5" s="172"/>
      <c r="D5" s="145" t="s">
        <v>2317</v>
      </c>
      <c r="E5" s="135" t="s">
        <v>2303</v>
      </c>
      <c r="F5" s="208" t="s">
        <v>2339</v>
      </c>
      <c r="G5" s="208" t="s">
        <v>2340</v>
      </c>
      <c r="H5" s="208" t="s">
        <v>2341</v>
      </c>
      <c r="I5" s="208" t="s">
        <v>2322</v>
      </c>
      <c r="J5" s="208" t="s">
        <v>2323</v>
      </c>
      <c r="K5" s="176">
        <v>1</v>
      </c>
      <c r="L5" s="209">
        <v>44084</v>
      </c>
      <c r="M5" s="209">
        <v>44196</v>
      </c>
      <c r="N5" s="78">
        <f t="shared" si="0"/>
        <v>16</v>
      </c>
      <c r="O5" s="135" t="s">
        <v>805</v>
      </c>
      <c r="P5" s="76">
        <v>0</v>
      </c>
      <c r="Q5" s="176" t="s">
        <v>2361</v>
      </c>
      <c r="R5" s="79">
        <f t="shared" si="11"/>
        <v>0</v>
      </c>
      <c r="S5" s="147">
        <f t="shared" si="12"/>
        <v>0</v>
      </c>
      <c r="T5" s="147">
        <f t="shared" si="13"/>
        <v>0</v>
      </c>
      <c r="U5" s="147">
        <f t="shared" si="14"/>
        <v>0</v>
      </c>
      <c r="V5" s="143"/>
      <c r="W5" s="148" t="str">
        <f t="shared" si="15"/>
        <v>EN TERMINO</v>
      </c>
      <c r="X5" s="148" t="str">
        <f t="shared" si="16"/>
        <v/>
      </c>
      <c r="Y5" s="173" t="s">
        <v>2315</v>
      </c>
      <c r="Z5" s="149" t="str">
        <f t="shared" si="17"/>
        <v>H1AT75</v>
      </c>
      <c r="AA5" s="149">
        <f t="shared" si="18"/>
        <v>4</v>
      </c>
      <c r="AB5" s="149" t="str">
        <f t="shared" si="19"/>
        <v>H1AT75 - 4</v>
      </c>
      <c r="AC5" s="146">
        <f t="shared" si="20"/>
        <v>3</v>
      </c>
      <c r="AD5" s="146">
        <f t="shared" si="21"/>
        <v>3</v>
      </c>
      <c r="AE5" s="146" t="str">
        <f t="shared" si="22"/>
        <v>H1AT75.</v>
      </c>
      <c r="AF5" s="146" t="str">
        <f t="shared" si="23"/>
        <v>H1AT75</v>
      </c>
      <c r="AG5" s="108"/>
      <c r="AH5" s="109"/>
      <c r="AI5" s="110"/>
      <c r="AJ5" s="111"/>
    </row>
    <row r="6" spans="1:42" s="112" customFormat="1" ht="357" customHeight="1" x14ac:dyDescent="0.2">
      <c r="A6" s="145"/>
      <c r="B6" s="144">
        <v>5</v>
      </c>
      <c r="C6" s="172"/>
      <c r="D6" s="145" t="s">
        <v>2317</v>
      </c>
      <c r="E6" s="135" t="s">
        <v>2303</v>
      </c>
      <c r="F6" s="208" t="s">
        <v>2342</v>
      </c>
      <c r="G6" s="208" t="s">
        <v>2340</v>
      </c>
      <c r="H6" s="208" t="s">
        <v>2343</v>
      </c>
      <c r="I6" s="208" t="s">
        <v>2344</v>
      </c>
      <c r="J6" s="208" t="s">
        <v>2324</v>
      </c>
      <c r="K6" s="176">
        <v>1</v>
      </c>
      <c r="L6" s="209">
        <v>44084</v>
      </c>
      <c r="M6" s="209">
        <v>44196</v>
      </c>
      <c r="N6" s="78">
        <f t="shared" si="0"/>
        <v>16</v>
      </c>
      <c r="O6" s="135" t="s">
        <v>805</v>
      </c>
      <c r="P6" s="76">
        <v>0</v>
      </c>
      <c r="Q6" s="176" t="s">
        <v>1913</v>
      </c>
      <c r="R6" s="79">
        <f t="shared" si="11"/>
        <v>0</v>
      </c>
      <c r="S6" s="147">
        <f t="shared" si="12"/>
        <v>0</v>
      </c>
      <c r="T6" s="147">
        <f t="shared" si="13"/>
        <v>0</v>
      </c>
      <c r="U6" s="147">
        <f t="shared" si="14"/>
        <v>0</v>
      </c>
      <c r="V6" s="143"/>
      <c r="W6" s="148" t="str">
        <f t="shared" si="15"/>
        <v>EN TERMINO</v>
      </c>
      <c r="X6" s="148" t="str">
        <f t="shared" si="16"/>
        <v/>
      </c>
      <c r="Y6" s="173" t="s">
        <v>2315</v>
      </c>
      <c r="Z6" s="149" t="str">
        <f t="shared" si="17"/>
        <v>H1AT75</v>
      </c>
      <c r="AA6" s="149">
        <f t="shared" si="18"/>
        <v>5</v>
      </c>
      <c r="AB6" s="149" t="str">
        <f t="shared" si="19"/>
        <v>H1AT75 - 5</v>
      </c>
      <c r="AC6" s="146">
        <f t="shared" si="20"/>
        <v>3</v>
      </c>
      <c r="AD6" s="146">
        <f t="shared" si="21"/>
        <v>3</v>
      </c>
      <c r="AE6" s="146" t="str">
        <f t="shared" si="22"/>
        <v>H1AT75.</v>
      </c>
      <c r="AF6" s="146" t="str">
        <f t="shared" si="23"/>
        <v>H1AT75</v>
      </c>
      <c r="AG6" s="108"/>
      <c r="AH6" s="109"/>
      <c r="AI6" s="110"/>
      <c r="AJ6" s="111"/>
    </row>
    <row r="7" spans="1:42" s="112" customFormat="1" ht="287.25" customHeight="1" x14ac:dyDescent="0.2">
      <c r="A7" s="145">
        <v>2</v>
      </c>
      <c r="B7" s="144">
        <v>6</v>
      </c>
      <c r="C7" s="172"/>
      <c r="D7" s="145" t="s">
        <v>2317</v>
      </c>
      <c r="E7" s="135" t="s">
        <v>2303</v>
      </c>
      <c r="F7" s="208" t="s">
        <v>2345</v>
      </c>
      <c r="G7" s="208" t="s">
        <v>2346</v>
      </c>
      <c r="H7" s="208" t="s">
        <v>2320</v>
      </c>
      <c r="I7" s="208" t="s">
        <v>2332</v>
      </c>
      <c r="J7" s="176" t="s">
        <v>2316</v>
      </c>
      <c r="K7" s="176">
        <v>1</v>
      </c>
      <c r="L7" s="209">
        <v>44084</v>
      </c>
      <c r="M7" s="209">
        <v>44196</v>
      </c>
      <c r="N7" s="78">
        <f t="shared" si="0"/>
        <v>16</v>
      </c>
      <c r="O7" s="135" t="s">
        <v>2325</v>
      </c>
      <c r="P7" s="76">
        <v>0</v>
      </c>
      <c r="Q7" s="176" t="s">
        <v>1913</v>
      </c>
      <c r="R7" s="79">
        <f t="shared" si="11"/>
        <v>0</v>
      </c>
      <c r="S7" s="147">
        <f t="shared" si="12"/>
        <v>0</v>
      </c>
      <c r="T7" s="147">
        <f t="shared" si="13"/>
        <v>0</v>
      </c>
      <c r="U7" s="147">
        <f t="shared" si="14"/>
        <v>0</v>
      </c>
      <c r="V7" s="143"/>
      <c r="W7" s="148" t="str">
        <f t="shared" si="15"/>
        <v>EN TERMINO</v>
      </c>
      <c r="X7" s="148" t="str">
        <f t="shared" si="16"/>
        <v>EN TERMINO</v>
      </c>
      <c r="Y7" s="173" t="s">
        <v>2315</v>
      </c>
      <c r="Z7" s="149" t="str">
        <f t="shared" si="17"/>
        <v>H2AT75</v>
      </c>
      <c r="AA7" s="149">
        <f t="shared" si="18"/>
        <v>1</v>
      </c>
      <c r="AB7" s="149" t="str">
        <f t="shared" si="19"/>
        <v>H2AT75 - 1</v>
      </c>
      <c r="AC7" s="146">
        <f t="shared" si="20"/>
        <v>3</v>
      </c>
      <c r="AD7" s="146">
        <f t="shared" si="21"/>
        <v>3</v>
      </c>
      <c r="AE7" s="146" t="str">
        <f t="shared" si="22"/>
        <v>H2AT75.</v>
      </c>
      <c r="AF7" s="146" t="str">
        <f t="shared" si="23"/>
        <v>H2AT75</v>
      </c>
      <c r="AG7" s="108"/>
      <c r="AH7" s="109"/>
      <c r="AI7" s="110"/>
      <c r="AJ7" s="111"/>
    </row>
    <row r="8" spans="1:42" s="112" customFormat="1" ht="287.25" customHeight="1" x14ac:dyDescent="0.2">
      <c r="A8" s="145"/>
      <c r="B8" s="144">
        <v>7</v>
      </c>
      <c r="C8" s="172"/>
      <c r="D8" s="145" t="s">
        <v>2317</v>
      </c>
      <c r="E8" s="135" t="s">
        <v>2303</v>
      </c>
      <c r="F8" s="208" t="s">
        <v>2357</v>
      </c>
      <c r="G8" s="208" t="s">
        <v>2358</v>
      </c>
      <c r="H8" s="208" t="s">
        <v>2321</v>
      </c>
      <c r="I8" s="208" t="s">
        <v>2318</v>
      </c>
      <c r="J8" s="176" t="s">
        <v>1705</v>
      </c>
      <c r="K8" s="176">
        <v>16</v>
      </c>
      <c r="L8" s="209">
        <v>44104</v>
      </c>
      <c r="M8" s="209">
        <v>44561</v>
      </c>
      <c r="N8" s="78">
        <f t="shared" si="0"/>
        <v>65.285714285714292</v>
      </c>
      <c r="O8" s="135" t="s">
        <v>805</v>
      </c>
      <c r="P8" s="76">
        <v>0</v>
      </c>
      <c r="Q8" s="176" t="s">
        <v>1913</v>
      </c>
      <c r="R8" s="79">
        <f t="shared" si="11"/>
        <v>0</v>
      </c>
      <c r="S8" s="147">
        <f t="shared" si="12"/>
        <v>0</v>
      </c>
      <c r="T8" s="147">
        <f t="shared" si="13"/>
        <v>0</v>
      </c>
      <c r="U8" s="147">
        <f t="shared" si="14"/>
        <v>0</v>
      </c>
      <c r="V8" s="143"/>
      <c r="W8" s="148" t="str">
        <f t="shared" si="15"/>
        <v>EN TERMINO</v>
      </c>
      <c r="X8" s="148" t="str">
        <f t="shared" si="16"/>
        <v/>
      </c>
      <c r="Y8" s="173" t="s">
        <v>2315</v>
      </c>
      <c r="Z8" s="149" t="str">
        <f t="shared" si="17"/>
        <v>H2AT75</v>
      </c>
      <c r="AA8" s="149">
        <f t="shared" si="18"/>
        <v>2</v>
      </c>
      <c r="AB8" s="149" t="str">
        <f t="shared" si="19"/>
        <v>H2AT75 - 2</v>
      </c>
      <c r="AC8" s="146">
        <f t="shared" si="20"/>
        <v>3</v>
      </c>
      <c r="AD8" s="146">
        <f t="shared" si="21"/>
        <v>3</v>
      </c>
      <c r="AE8" s="146" t="str">
        <f t="shared" si="22"/>
        <v>H2AT75.</v>
      </c>
      <c r="AF8" s="146" t="str">
        <f t="shared" si="23"/>
        <v>H2AT75</v>
      </c>
      <c r="AG8" s="108"/>
      <c r="AH8" s="109"/>
      <c r="AI8" s="110"/>
      <c r="AJ8" s="111"/>
    </row>
    <row r="9" spans="1:42" s="112" customFormat="1" ht="287.25" customHeight="1" x14ac:dyDescent="0.2">
      <c r="A9" s="145"/>
      <c r="B9" s="144">
        <v>8</v>
      </c>
      <c r="C9" s="172"/>
      <c r="D9" s="145" t="s">
        <v>2317</v>
      </c>
      <c r="E9" s="135" t="s">
        <v>2303</v>
      </c>
      <c r="F9" s="208" t="s">
        <v>2359</v>
      </c>
      <c r="G9" s="208" t="s">
        <v>2347</v>
      </c>
      <c r="H9" s="208" t="s">
        <v>2337</v>
      </c>
      <c r="I9" s="208" t="s">
        <v>2338</v>
      </c>
      <c r="J9" s="176" t="s">
        <v>2319</v>
      </c>
      <c r="K9" s="176">
        <v>1</v>
      </c>
      <c r="L9" s="209">
        <v>44084</v>
      </c>
      <c r="M9" s="209">
        <v>44196</v>
      </c>
      <c r="N9" s="78">
        <f t="shared" si="0"/>
        <v>16</v>
      </c>
      <c r="O9" s="135" t="s">
        <v>805</v>
      </c>
      <c r="P9" s="76">
        <v>0</v>
      </c>
      <c r="Q9" s="176" t="s">
        <v>2361</v>
      </c>
      <c r="R9" s="79">
        <f t="shared" si="11"/>
        <v>0</v>
      </c>
      <c r="S9" s="147">
        <f t="shared" si="12"/>
        <v>0</v>
      </c>
      <c r="T9" s="147">
        <f t="shared" si="13"/>
        <v>0</v>
      </c>
      <c r="U9" s="147">
        <f t="shared" si="14"/>
        <v>0</v>
      </c>
      <c r="V9" s="143"/>
      <c r="W9" s="148" t="str">
        <f t="shared" si="15"/>
        <v>EN TERMINO</v>
      </c>
      <c r="X9" s="148" t="str">
        <f t="shared" si="16"/>
        <v/>
      </c>
      <c r="Y9" s="173" t="s">
        <v>2315</v>
      </c>
      <c r="Z9" s="149" t="str">
        <f t="shared" si="17"/>
        <v>H2AT75</v>
      </c>
      <c r="AA9" s="149">
        <f t="shared" si="18"/>
        <v>3</v>
      </c>
      <c r="AB9" s="149" t="str">
        <f t="shared" si="19"/>
        <v>H2AT75 - 3</v>
      </c>
      <c r="AC9" s="146">
        <f t="shared" si="20"/>
        <v>3</v>
      </c>
      <c r="AD9" s="146">
        <f t="shared" si="21"/>
        <v>3</v>
      </c>
      <c r="AE9" s="146" t="str">
        <f t="shared" si="22"/>
        <v>H2AT75.</v>
      </c>
      <c r="AF9" s="146" t="str">
        <f t="shared" si="23"/>
        <v>H2AT75</v>
      </c>
      <c r="AG9" s="108"/>
      <c r="AH9" s="109"/>
      <c r="AI9" s="110"/>
      <c r="AJ9" s="111"/>
    </row>
    <row r="10" spans="1:42" s="112" customFormat="1" ht="174.75" customHeight="1" x14ac:dyDescent="0.2">
      <c r="A10" s="145">
        <v>3</v>
      </c>
      <c r="B10" s="144">
        <v>9</v>
      </c>
      <c r="C10" s="172"/>
      <c r="D10" s="145" t="s">
        <v>2317</v>
      </c>
      <c r="E10" s="135" t="s">
        <v>2360</v>
      </c>
      <c r="F10" s="208" t="s">
        <v>2348</v>
      </c>
      <c r="G10" s="208" t="s">
        <v>2326</v>
      </c>
      <c r="H10" s="208" t="s">
        <v>2327</v>
      </c>
      <c r="I10" s="208" t="s">
        <v>2328</v>
      </c>
      <c r="J10" s="208" t="s">
        <v>2349</v>
      </c>
      <c r="K10" s="176">
        <v>1</v>
      </c>
      <c r="L10" s="209">
        <v>44084</v>
      </c>
      <c r="M10" s="209">
        <v>44196</v>
      </c>
      <c r="N10" s="78">
        <f t="shared" si="0"/>
        <v>16</v>
      </c>
      <c r="O10" s="135" t="s">
        <v>805</v>
      </c>
      <c r="P10" s="76">
        <v>0</v>
      </c>
      <c r="Q10" s="134" t="s">
        <v>1913</v>
      </c>
      <c r="R10" s="79">
        <f t="shared" si="11"/>
        <v>0</v>
      </c>
      <c r="S10" s="147">
        <f t="shared" si="12"/>
        <v>0</v>
      </c>
      <c r="T10" s="147">
        <f t="shared" si="13"/>
        <v>0</v>
      </c>
      <c r="U10" s="147">
        <f t="shared" si="14"/>
        <v>0</v>
      </c>
      <c r="V10" s="143"/>
      <c r="W10" s="148" t="str">
        <f t="shared" si="15"/>
        <v>EN TERMINO</v>
      </c>
      <c r="X10" s="148" t="str">
        <f t="shared" si="16"/>
        <v>EN TERMINO</v>
      </c>
      <c r="Y10" s="173" t="s">
        <v>2315</v>
      </c>
      <c r="Z10" s="149" t="str">
        <f t="shared" si="17"/>
        <v>H3AT75</v>
      </c>
      <c r="AA10" s="149">
        <f t="shared" si="18"/>
        <v>1</v>
      </c>
      <c r="AB10" s="149" t="str">
        <f t="shared" si="19"/>
        <v>H3AT75 - 1</v>
      </c>
      <c r="AC10" s="146">
        <f t="shared" si="20"/>
        <v>3</v>
      </c>
      <c r="AD10" s="146">
        <f t="shared" si="21"/>
        <v>3</v>
      </c>
      <c r="AE10" s="146" t="str">
        <f t="shared" si="22"/>
        <v>H3AT75.</v>
      </c>
      <c r="AF10" s="146" t="str">
        <f t="shared" si="23"/>
        <v>H3AT75</v>
      </c>
      <c r="AG10" s="108"/>
      <c r="AH10" s="109"/>
      <c r="AI10" s="110"/>
      <c r="AJ10" s="111"/>
    </row>
    <row r="11" spans="1:42" s="112" customFormat="1" ht="196.5" customHeight="1" x14ac:dyDescent="0.2">
      <c r="A11" s="145">
        <v>4</v>
      </c>
      <c r="B11" s="144">
        <v>10</v>
      </c>
      <c r="C11" s="172"/>
      <c r="D11" s="145" t="s">
        <v>2317</v>
      </c>
      <c r="E11" s="135" t="s">
        <v>2303</v>
      </c>
      <c r="F11" s="208" t="s">
        <v>2350</v>
      </c>
      <c r="G11" s="208" t="s">
        <v>2351</v>
      </c>
      <c r="H11" s="208" t="s">
        <v>2352</v>
      </c>
      <c r="I11" s="208" t="s">
        <v>2353</v>
      </c>
      <c r="J11" s="176" t="s">
        <v>2329</v>
      </c>
      <c r="K11" s="210">
        <v>1</v>
      </c>
      <c r="L11" s="211">
        <v>44084</v>
      </c>
      <c r="M11" s="209">
        <v>44196</v>
      </c>
      <c r="N11" s="78">
        <f t="shared" si="0"/>
        <v>16</v>
      </c>
      <c r="O11" s="135" t="s">
        <v>805</v>
      </c>
      <c r="P11" s="76">
        <v>0</v>
      </c>
      <c r="Q11" s="176" t="s">
        <v>2361</v>
      </c>
      <c r="R11" s="79">
        <f t="shared" si="11"/>
        <v>0</v>
      </c>
      <c r="S11" s="147">
        <f t="shared" si="12"/>
        <v>0</v>
      </c>
      <c r="T11" s="147">
        <f t="shared" si="13"/>
        <v>0</v>
      </c>
      <c r="U11" s="147">
        <f t="shared" si="14"/>
        <v>0</v>
      </c>
      <c r="V11" s="143"/>
      <c r="W11" s="148" t="str">
        <f t="shared" si="15"/>
        <v>EN TERMINO</v>
      </c>
      <c r="X11" s="148" t="str">
        <f t="shared" si="16"/>
        <v>EN TERMINO</v>
      </c>
      <c r="Y11" s="173" t="s">
        <v>2315</v>
      </c>
      <c r="Z11" s="149" t="str">
        <f t="shared" si="17"/>
        <v>H20AT75</v>
      </c>
      <c r="AA11" s="149">
        <f t="shared" si="18"/>
        <v>1</v>
      </c>
      <c r="AB11" s="149" t="str">
        <f t="shared" si="19"/>
        <v>H20AT75 - 1</v>
      </c>
      <c r="AC11" s="146">
        <f t="shared" si="20"/>
        <v>3</v>
      </c>
      <c r="AD11" s="146">
        <f t="shared" si="21"/>
        <v>3</v>
      </c>
      <c r="AE11" s="146" t="str">
        <f t="shared" si="22"/>
        <v>H20AT75.</v>
      </c>
      <c r="AF11" s="146" t="str">
        <f t="shared" si="23"/>
        <v>H20AT75</v>
      </c>
      <c r="AG11" s="108"/>
      <c r="AH11" s="109"/>
      <c r="AI11" s="110"/>
      <c r="AJ11" s="111"/>
    </row>
    <row r="12" spans="1:42" s="112" customFormat="1" ht="178.5" customHeight="1" x14ac:dyDescent="0.2">
      <c r="A12" s="145">
        <v>5</v>
      </c>
      <c r="B12" s="144">
        <v>11</v>
      </c>
      <c r="C12" s="172"/>
      <c r="D12" s="145" t="s">
        <v>2317</v>
      </c>
      <c r="E12" s="135" t="s">
        <v>2303</v>
      </c>
      <c r="F12" s="208" t="s">
        <v>2354</v>
      </c>
      <c r="G12" s="208" t="s">
        <v>2351</v>
      </c>
      <c r="H12" s="208" t="s">
        <v>2355</v>
      </c>
      <c r="I12" s="208" t="s">
        <v>2356</v>
      </c>
      <c r="J12" s="176" t="s">
        <v>2329</v>
      </c>
      <c r="K12" s="176">
        <v>1</v>
      </c>
      <c r="L12" s="211">
        <v>44084</v>
      </c>
      <c r="M12" s="209">
        <v>44196</v>
      </c>
      <c r="N12" s="78">
        <f t="shared" si="0"/>
        <v>16</v>
      </c>
      <c r="O12" s="135" t="s">
        <v>805</v>
      </c>
      <c r="P12" s="76">
        <v>0</v>
      </c>
      <c r="Q12" s="134" t="s">
        <v>1913</v>
      </c>
      <c r="R12" s="79">
        <f t="shared" si="11"/>
        <v>0</v>
      </c>
      <c r="S12" s="147">
        <f t="shared" si="12"/>
        <v>0</v>
      </c>
      <c r="T12" s="147">
        <f t="shared" si="13"/>
        <v>0</v>
      </c>
      <c r="U12" s="147">
        <f t="shared" si="14"/>
        <v>0</v>
      </c>
      <c r="V12" s="143"/>
      <c r="W12" s="148" t="str">
        <f t="shared" si="15"/>
        <v>EN TERMINO</v>
      </c>
      <c r="X12" s="148" t="str">
        <f t="shared" si="16"/>
        <v>EN TERMINO</v>
      </c>
      <c r="Y12" s="173" t="s">
        <v>2315</v>
      </c>
      <c r="Z12" s="149" t="str">
        <f t="shared" ref="Z12" si="24">AF12</f>
        <v>H22AT75</v>
      </c>
      <c r="AA12" s="149">
        <f t="shared" si="18"/>
        <v>1</v>
      </c>
      <c r="AB12" s="149" t="str">
        <f t="shared" si="19"/>
        <v>H22AT75 - 1</v>
      </c>
      <c r="AC12" s="146">
        <f t="shared" si="20"/>
        <v>3</v>
      </c>
      <c r="AD12" s="146">
        <f t="shared" si="21"/>
        <v>3</v>
      </c>
      <c r="AE12" s="146" t="str">
        <f t="shared" si="22"/>
        <v>H22AT75.</v>
      </c>
      <c r="AF12" s="146" t="str">
        <f t="shared" si="23"/>
        <v>H22AT75</v>
      </c>
      <c r="AG12" s="108"/>
      <c r="AH12" s="109"/>
      <c r="AI12" s="110"/>
      <c r="AJ12" s="111"/>
    </row>
    <row r="13" spans="1:42" s="18" customFormat="1" ht="220.5" customHeight="1" x14ac:dyDescent="0.2">
      <c r="A13" s="135">
        <v>6</v>
      </c>
      <c r="B13" s="144">
        <v>12</v>
      </c>
      <c r="C13" s="135"/>
      <c r="D13" s="143" t="s">
        <v>1046</v>
      </c>
      <c r="E13" s="167" t="s">
        <v>2303</v>
      </c>
      <c r="F13" s="84" t="s">
        <v>2297</v>
      </c>
      <c r="G13" s="84" t="s">
        <v>2298</v>
      </c>
      <c r="H13" s="87" t="s">
        <v>2299</v>
      </c>
      <c r="I13" s="87" t="s">
        <v>2299</v>
      </c>
      <c r="J13" s="75" t="s">
        <v>2295</v>
      </c>
      <c r="K13" s="76">
        <v>1</v>
      </c>
      <c r="L13" s="77">
        <v>44055</v>
      </c>
      <c r="M13" s="77">
        <v>44104</v>
      </c>
      <c r="N13" s="78">
        <f t="shared" ref="N13:N37" si="25">(+M13-L13)/7</f>
        <v>7</v>
      </c>
      <c r="O13" s="167" t="s">
        <v>805</v>
      </c>
      <c r="P13" s="76">
        <v>0</v>
      </c>
      <c r="Q13" s="134" t="s">
        <v>1913</v>
      </c>
      <c r="R13" s="79">
        <f t="shared" si="11"/>
        <v>0</v>
      </c>
      <c r="S13" s="147">
        <f t="shared" si="12"/>
        <v>0</v>
      </c>
      <c r="T13" s="147">
        <f t="shared" si="13"/>
        <v>0</v>
      </c>
      <c r="U13" s="147">
        <f t="shared" si="14"/>
        <v>7</v>
      </c>
      <c r="V13" s="143"/>
      <c r="W13" s="148" t="str">
        <f t="shared" si="15"/>
        <v>VENCIDA</v>
      </c>
      <c r="X13" s="148" t="str">
        <f t="shared" si="16"/>
        <v>VENCIDO</v>
      </c>
      <c r="Y13" s="149" t="s">
        <v>2302</v>
      </c>
      <c r="Z13" s="149" t="str">
        <f t="shared" ref="Z13" si="26">AF13</f>
        <v>H11AEFC</v>
      </c>
      <c r="AA13" s="149">
        <f t="shared" ref="AA13" si="27">IF(A13&lt;&gt;"",1,AA12+1)</f>
        <v>1</v>
      </c>
      <c r="AB13" s="149" t="str">
        <f t="shared" ref="AB13" si="28">CONCATENATE(Z13," - ",AA13)</f>
        <v>H11AEFC - 1</v>
      </c>
      <c r="AC13" s="146">
        <f t="shared" ref="AC13" si="29">IF(W13="VENCIDA",1,IF(W13="PRÓXIMA A VENCER",2,IF(W13="EN TERMINO",3,IF(W13="CON AVANCE",4,IF(W13="CUMPLIDA",5,)))))</f>
        <v>1</v>
      </c>
      <c r="AD13" s="146">
        <f t="shared" ref="AD13" si="30">IF(AA18=AA13+1,MIN(AC13,AD18),AC13)</f>
        <v>1</v>
      </c>
      <c r="AE13" s="146" t="str">
        <f t="shared" ref="AE13" si="31">IF(A13&lt;&gt;"",MID(F13,1,FIND(" ",F13,1)-1),AE12)</f>
        <v>H11AEFC.</v>
      </c>
      <c r="AF13" s="146" t="str">
        <f t="shared" si="10"/>
        <v>H11AEFC</v>
      </c>
      <c r="AG13" s="62"/>
      <c r="AH13" s="63"/>
      <c r="AI13" s="64"/>
      <c r="AJ13" s="17"/>
    </row>
    <row r="14" spans="1:42" s="18" customFormat="1" ht="219.75" customHeight="1" x14ac:dyDescent="0.2">
      <c r="A14" s="135"/>
      <c r="B14" s="144">
        <v>13</v>
      </c>
      <c r="C14" s="135"/>
      <c r="D14" s="143" t="s">
        <v>1046</v>
      </c>
      <c r="E14" s="167" t="s">
        <v>2303</v>
      </c>
      <c r="F14" s="84" t="s">
        <v>2300</v>
      </c>
      <c r="G14" s="84" t="s">
        <v>2298</v>
      </c>
      <c r="H14" s="75" t="s">
        <v>2301</v>
      </c>
      <c r="I14" s="75" t="s">
        <v>2301</v>
      </c>
      <c r="J14" s="75" t="s">
        <v>2296</v>
      </c>
      <c r="K14" s="76">
        <v>1</v>
      </c>
      <c r="L14" s="77">
        <v>44105</v>
      </c>
      <c r="M14" s="77">
        <v>44165</v>
      </c>
      <c r="N14" s="78">
        <f t="shared" si="25"/>
        <v>8.5714285714285712</v>
      </c>
      <c r="O14" s="167" t="s">
        <v>805</v>
      </c>
      <c r="P14" s="76">
        <v>0</v>
      </c>
      <c r="Q14" s="134" t="s">
        <v>1913</v>
      </c>
      <c r="R14" s="79">
        <f t="shared" si="11"/>
        <v>0</v>
      </c>
      <c r="S14" s="147">
        <f t="shared" si="12"/>
        <v>0</v>
      </c>
      <c r="T14" s="147">
        <f t="shared" si="13"/>
        <v>0</v>
      </c>
      <c r="U14" s="147">
        <f t="shared" si="14"/>
        <v>0</v>
      </c>
      <c r="V14" s="143"/>
      <c r="W14" s="148" t="str">
        <f t="shared" si="15"/>
        <v>EN TERMINO</v>
      </c>
      <c r="X14" s="148" t="str">
        <f t="shared" si="16"/>
        <v/>
      </c>
      <c r="Y14" s="149" t="s">
        <v>2302</v>
      </c>
      <c r="Z14" s="149" t="str">
        <f>AF14</f>
        <v>H11AEFC</v>
      </c>
      <c r="AA14" s="149">
        <f>IF(A14&lt;&gt;"",1,AA13+1)</f>
        <v>2</v>
      </c>
      <c r="AB14" s="149" t="str">
        <f>CONCATENATE(Z14," - ",AA14)</f>
        <v>H11AEFC - 2</v>
      </c>
      <c r="AC14" s="146">
        <f>IF(W14="VENCIDA",1,IF(W14="PRÓXIMA A VENCER",2,IF(W14="EN TERMINO",3,IF(W14="CON AVANCE",4,IF(W14="CUMPLIDA",5,)))))</f>
        <v>3</v>
      </c>
      <c r="AD14" s="146">
        <f>IF(AA15=AA14+1,MIN(AC14,AD15),AC14)</f>
        <v>3</v>
      </c>
      <c r="AE14" s="146" t="str">
        <f>IF(A14&lt;&gt;"",MID(F14,1,FIND(" ",F14,1)-1),AE13)</f>
        <v>H11AEFC.</v>
      </c>
      <c r="AF14" s="146" t="str">
        <f>IFERROR(MID(AE14,1,FIND(".",AE14,1)-1),AE14)</f>
        <v>H11AEFC</v>
      </c>
      <c r="AG14" s="62"/>
      <c r="AH14" s="63"/>
      <c r="AI14" s="64"/>
      <c r="AJ14" s="17"/>
    </row>
    <row r="15" spans="1:42" s="112" customFormat="1" ht="350.1" customHeight="1" x14ac:dyDescent="0.2">
      <c r="A15" s="145">
        <v>7</v>
      </c>
      <c r="B15" s="144">
        <v>14</v>
      </c>
      <c r="C15" s="145"/>
      <c r="D15" s="143" t="s">
        <v>1046</v>
      </c>
      <c r="E15" s="73" t="s">
        <v>2018</v>
      </c>
      <c r="F15" s="84" t="s">
        <v>2025</v>
      </c>
      <c r="G15" s="84" t="s">
        <v>2026</v>
      </c>
      <c r="H15" s="87" t="s">
        <v>2027</v>
      </c>
      <c r="I15" s="87" t="s">
        <v>2028</v>
      </c>
      <c r="J15" s="76" t="s">
        <v>2029</v>
      </c>
      <c r="K15" s="76">
        <v>1</v>
      </c>
      <c r="L15" s="77">
        <v>44056</v>
      </c>
      <c r="M15" s="77">
        <v>44255</v>
      </c>
      <c r="N15" s="78">
        <f t="shared" si="25"/>
        <v>28.428571428571427</v>
      </c>
      <c r="O15" s="76" t="s">
        <v>2023</v>
      </c>
      <c r="P15" s="76">
        <v>0</v>
      </c>
      <c r="Q15" s="134" t="s">
        <v>1913</v>
      </c>
      <c r="R15" s="79">
        <f>IF(P15/K15&gt;1,100,+P15/K15*100)</f>
        <v>0</v>
      </c>
      <c r="S15" s="147">
        <f>+N15*R15/100</f>
        <v>0</v>
      </c>
      <c r="T15" s="147">
        <f>IF(M15&lt;=$AH$1,S15,0)</f>
        <v>0</v>
      </c>
      <c r="U15" s="147">
        <f>IF($AH$1&gt;=M15,N15,0)</f>
        <v>0</v>
      </c>
      <c r="V15" s="143"/>
      <c r="W15" s="148" t="str">
        <f>IF(R15=100,"CUMPLIDA",IF(M15-$AH$1&lt;0,"VENCIDA",IF(M15-$AH$1&lt;=30,"PRÓXIMA A VENCER",IF(R15&gt;0,"CON AVANCE","EN TERMINO"))))</f>
        <v>EN TERMINO</v>
      </c>
      <c r="X15" s="148" t="str">
        <f t="shared" ref="X15" si="32">IF(A15&lt;&gt;"",IF(AD15=1,"VENCIDO",IF(AD15=2,"PRÓXIMO A VENCER",IF(AD15=3,"EN TERMINO",IF(AD15=4,"CON AVANCE",IF(AD15=5,"CUMPLIDO",))))),"")</f>
        <v>EN TERMINO</v>
      </c>
      <c r="Y15" s="149" t="s">
        <v>2129</v>
      </c>
      <c r="Z15" s="149" t="str">
        <f>AF15</f>
        <v>H1AF19</v>
      </c>
      <c r="AA15" s="149">
        <f t="shared" ref="AA15:AA17" si="33">IF(A15&lt;&gt;"",1,AA14+1)</f>
        <v>1</v>
      </c>
      <c r="AB15" s="149" t="str">
        <f>CONCATENATE(Z15," - ",AA15)</f>
        <v>H1AF19 - 1</v>
      </c>
      <c r="AC15" s="146">
        <f t="shared" ref="AC15:AC77" si="34">IF(W15="VENCIDA",1,IF(W15="PRÓXIMA A VENCER",2,IF(W15="EN TERMINO",3,IF(W15="CON AVANCE",4,IF(W15="CUMPLIDA",5,)))))</f>
        <v>3</v>
      </c>
      <c r="AD15" s="146">
        <f t="shared" ref="AD15:AD77" si="35">IF(AA16=AA15+1,MIN(AC15,AD16),AC15)</f>
        <v>3</v>
      </c>
      <c r="AE15" s="146" t="str">
        <f t="shared" ref="AE15:AE17" si="36">IF(A15&lt;&gt;"",MID(F15,1,FIND(" ",F15,1)-1),AE14)</f>
        <v>H1AF19.</v>
      </c>
      <c r="AF15" s="146" t="str">
        <f t="shared" ref="AF15:AF17" si="37">IFERROR(MID(AE15,1,FIND(".",AE15,1)-1),AE15)</f>
        <v>H1AF19</v>
      </c>
      <c r="AG15" s="108"/>
      <c r="AH15" s="109"/>
      <c r="AI15" s="110"/>
      <c r="AJ15" s="111"/>
    </row>
    <row r="16" spans="1:42" s="112" customFormat="1" ht="350.1" customHeight="1" x14ac:dyDescent="0.2">
      <c r="A16" s="145">
        <v>8</v>
      </c>
      <c r="B16" s="144">
        <v>15</v>
      </c>
      <c r="C16" s="145"/>
      <c r="D16" s="143" t="s">
        <v>1045</v>
      </c>
      <c r="E16" s="73" t="s">
        <v>2030</v>
      </c>
      <c r="F16" s="82" t="s">
        <v>2031</v>
      </c>
      <c r="G16" s="82" t="s">
        <v>2032</v>
      </c>
      <c r="H16" s="75" t="s">
        <v>2149</v>
      </c>
      <c r="I16" s="75" t="s">
        <v>2033</v>
      </c>
      <c r="J16" s="76" t="s">
        <v>2034</v>
      </c>
      <c r="K16" s="76">
        <v>6</v>
      </c>
      <c r="L16" s="77">
        <v>44056</v>
      </c>
      <c r="M16" s="77">
        <v>44226</v>
      </c>
      <c r="N16" s="78">
        <f t="shared" si="25"/>
        <v>24.285714285714285</v>
      </c>
      <c r="O16" s="76" t="s">
        <v>2107</v>
      </c>
      <c r="P16" s="76">
        <v>0</v>
      </c>
      <c r="Q16" s="134" t="s">
        <v>1913</v>
      </c>
      <c r="R16" s="79">
        <f t="shared" ref="R16:R74" si="38">IF(P16/K16&gt;1,100,+P16/K16*100)</f>
        <v>0</v>
      </c>
      <c r="S16" s="147">
        <f t="shared" ref="S16:S74" si="39">+N16*R16/100</f>
        <v>0</v>
      </c>
      <c r="T16" s="147">
        <f t="shared" ref="T16:T74" si="40">IF(M16&lt;=$AH$1,S16,0)</f>
        <v>0</v>
      </c>
      <c r="U16" s="147">
        <f t="shared" ref="U16:U74" si="41">IF($AH$1&gt;=M16,N16,0)</f>
        <v>0</v>
      </c>
      <c r="V16" s="143"/>
      <c r="W16" s="148" t="str">
        <f t="shared" ref="W16:W75" si="42">IF(R16=100,"CUMPLIDA",IF(M16-$AH$1&lt;0,"VENCIDA",IF(M16-$AH$1&lt;=30,"PRÓXIMA A VENCER",IF(R16&gt;0,"CON AVANCE","EN TERMINO"))))</f>
        <v>EN TERMINO</v>
      </c>
      <c r="X16" s="148" t="str">
        <f t="shared" ref="X16:X74" si="43">IF(A16&lt;&gt;"",IF(AD16=1,"VENCIDO",IF(AD16=2,"PRÓXIMO A VENCER",IF(AD16=3,"EN TERMINO",IF(AD16=4,"CON AVANCE",IF(AD16=5,"CUMPLIDO",))))),"")</f>
        <v>EN TERMINO</v>
      </c>
      <c r="Y16" s="149" t="s">
        <v>2129</v>
      </c>
      <c r="Z16" s="149" t="str">
        <f t="shared" ref="Z16:Z75" si="44">AF16</f>
        <v>H2AF19</v>
      </c>
      <c r="AA16" s="149">
        <f t="shared" si="33"/>
        <v>1</v>
      </c>
      <c r="AB16" s="149" t="str">
        <f t="shared" ref="AB16:AB75" si="45">CONCATENATE(Z16," - ",AA16)</f>
        <v>H2AF19 - 1</v>
      </c>
      <c r="AC16" s="146">
        <f t="shared" si="34"/>
        <v>3</v>
      </c>
      <c r="AD16" s="146">
        <f t="shared" si="35"/>
        <v>3</v>
      </c>
      <c r="AE16" s="146" t="str">
        <f t="shared" si="36"/>
        <v>H2AF19.</v>
      </c>
      <c r="AF16" s="146" t="str">
        <f t="shared" si="37"/>
        <v>H2AF19</v>
      </c>
      <c r="AG16" s="108"/>
      <c r="AH16" s="109"/>
      <c r="AI16" s="110"/>
      <c r="AJ16" s="111"/>
    </row>
    <row r="17" spans="1:36" s="112" customFormat="1" ht="350.1" customHeight="1" x14ac:dyDescent="0.2">
      <c r="A17" s="145">
        <v>9</v>
      </c>
      <c r="B17" s="144">
        <v>16</v>
      </c>
      <c r="C17" s="145"/>
      <c r="D17" s="143" t="s">
        <v>2035</v>
      </c>
      <c r="E17" s="73" t="s">
        <v>2036</v>
      </c>
      <c r="F17" s="82" t="s">
        <v>2037</v>
      </c>
      <c r="G17" s="82" t="s">
        <v>2038</v>
      </c>
      <c r="H17" s="75" t="s">
        <v>2039</v>
      </c>
      <c r="I17" s="75" t="s">
        <v>2040</v>
      </c>
      <c r="J17" s="76" t="s">
        <v>2041</v>
      </c>
      <c r="K17" s="76">
        <v>1</v>
      </c>
      <c r="L17" s="77">
        <v>44056</v>
      </c>
      <c r="M17" s="77">
        <v>44196</v>
      </c>
      <c r="N17" s="78">
        <f t="shared" si="25"/>
        <v>20</v>
      </c>
      <c r="O17" s="76" t="s">
        <v>2023</v>
      </c>
      <c r="P17" s="76">
        <v>0</v>
      </c>
      <c r="Q17" s="134" t="s">
        <v>1913</v>
      </c>
      <c r="R17" s="79">
        <f t="shared" si="38"/>
        <v>0</v>
      </c>
      <c r="S17" s="147">
        <f t="shared" si="39"/>
        <v>0</v>
      </c>
      <c r="T17" s="147">
        <f t="shared" si="40"/>
        <v>0</v>
      </c>
      <c r="U17" s="147">
        <f t="shared" si="41"/>
        <v>0</v>
      </c>
      <c r="V17" s="143"/>
      <c r="W17" s="148" t="str">
        <f t="shared" si="42"/>
        <v>EN TERMINO</v>
      </c>
      <c r="X17" s="148" t="str">
        <f t="shared" si="43"/>
        <v>EN TERMINO</v>
      </c>
      <c r="Y17" s="149" t="s">
        <v>2129</v>
      </c>
      <c r="Z17" s="149" t="str">
        <f t="shared" si="44"/>
        <v>H3AF19</v>
      </c>
      <c r="AA17" s="149">
        <f t="shared" si="33"/>
        <v>1</v>
      </c>
      <c r="AB17" s="149" t="str">
        <f t="shared" si="45"/>
        <v>H3AF19 - 1</v>
      </c>
      <c r="AC17" s="146">
        <f t="shared" si="34"/>
        <v>3</v>
      </c>
      <c r="AD17" s="146">
        <f t="shared" si="35"/>
        <v>3</v>
      </c>
      <c r="AE17" s="146" t="str">
        <f t="shared" si="36"/>
        <v>H3AF19.</v>
      </c>
      <c r="AF17" s="146" t="str">
        <f t="shared" si="37"/>
        <v>H3AF19</v>
      </c>
      <c r="AG17" s="108"/>
      <c r="AH17" s="109"/>
      <c r="AI17" s="110"/>
      <c r="AJ17" s="111"/>
    </row>
    <row r="18" spans="1:36" s="112" customFormat="1" ht="350.1" customHeight="1" x14ac:dyDescent="0.2">
      <c r="A18" s="145">
        <v>10</v>
      </c>
      <c r="B18" s="144">
        <v>17</v>
      </c>
      <c r="C18" s="145"/>
      <c r="D18" s="143" t="s">
        <v>2035</v>
      </c>
      <c r="E18" s="73" t="s">
        <v>2036</v>
      </c>
      <c r="F18" s="82" t="s">
        <v>2042</v>
      </c>
      <c r="G18" s="82" t="s">
        <v>2043</v>
      </c>
      <c r="H18" s="75" t="s">
        <v>2044</v>
      </c>
      <c r="I18" s="75" t="s">
        <v>2045</v>
      </c>
      <c r="J18" s="76" t="s">
        <v>2046</v>
      </c>
      <c r="K18" s="76">
        <v>1</v>
      </c>
      <c r="L18" s="77">
        <v>44056</v>
      </c>
      <c r="M18" s="77">
        <v>44165</v>
      </c>
      <c r="N18" s="78">
        <f t="shared" si="25"/>
        <v>15.571428571428571</v>
      </c>
      <c r="O18" s="76" t="s">
        <v>2023</v>
      </c>
      <c r="P18" s="76">
        <v>0</v>
      </c>
      <c r="Q18" s="134" t="s">
        <v>1913</v>
      </c>
      <c r="R18" s="79">
        <f t="shared" si="38"/>
        <v>0</v>
      </c>
      <c r="S18" s="147">
        <f t="shared" si="39"/>
        <v>0</v>
      </c>
      <c r="T18" s="147">
        <f t="shared" si="40"/>
        <v>0</v>
      </c>
      <c r="U18" s="147">
        <f t="shared" si="41"/>
        <v>0</v>
      </c>
      <c r="V18" s="143"/>
      <c r="W18" s="148" t="str">
        <f t="shared" si="42"/>
        <v>EN TERMINO</v>
      </c>
      <c r="X18" s="148" t="str">
        <f t="shared" si="43"/>
        <v>EN TERMINO</v>
      </c>
      <c r="Y18" s="149" t="s">
        <v>2129</v>
      </c>
      <c r="Z18" s="149" t="str">
        <f t="shared" si="44"/>
        <v>H4AF19</v>
      </c>
      <c r="AA18" s="149">
        <f t="shared" ref="AA18:AA74" si="46">IF(A18&lt;&gt;"",1,AA17+1)</f>
        <v>1</v>
      </c>
      <c r="AB18" s="149" t="str">
        <f t="shared" si="45"/>
        <v>H4AF19 - 1</v>
      </c>
      <c r="AC18" s="146">
        <f t="shared" si="34"/>
        <v>3</v>
      </c>
      <c r="AD18" s="146">
        <f t="shared" si="35"/>
        <v>3</v>
      </c>
      <c r="AE18" s="146" t="str">
        <f t="shared" ref="AE18:AE77" si="47">IF(A18&lt;&gt;"",MID(F18,1,FIND(" ",F18,1)-1),AE17)</f>
        <v>H4AF19.</v>
      </c>
      <c r="AF18" s="146" t="str">
        <f t="shared" ref="AF18:AF77" si="48">IFERROR(MID(AE18,1,FIND(".",AE18,1)-1),AE18)</f>
        <v>H4AF19</v>
      </c>
      <c r="AG18" s="108"/>
      <c r="AH18" s="109"/>
      <c r="AI18" s="110"/>
      <c r="AJ18" s="111"/>
    </row>
    <row r="19" spans="1:36" s="112" customFormat="1" ht="350.1" customHeight="1" x14ac:dyDescent="0.2">
      <c r="A19" s="145">
        <v>11</v>
      </c>
      <c r="B19" s="144">
        <v>18</v>
      </c>
      <c r="C19" s="145"/>
      <c r="D19" s="143" t="s">
        <v>2047</v>
      </c>
      <c r="E19" s="73" t="s">
        <v>2018</v>
      </c>
      <c r="F19" s="82" t="s">
        <v>2048</v>
      </c>
      <c r="G19" s="82" t="s">
        <v>2049</v>
      </c>
      <c r="H19" s="75" t="s">
        <v>2050</v>
      </c>
      <c r="I19" s="75" t="s">
        <v>2051</v>
      </c>
      <c r="J19" s="76" t="s">
        <v>2008</v>
      </c>
      <c r="K19" s="76">
        <v>1</v>
      </c>
      <c r="L19" s="77">
        <v>44056</v>
      </c>
      <c r="M19" s="77">
        <v>44165</v>
      </c>
      <c r="N19" s="78">
        <f t="shared" si="25"/>
        <v>15.571428571428571</v>
      </c>
      <c r="O19" s="76" t="s">
        <v>2023</v>
      </c>
      <c r="P19" s="76">
        <v>0</v>
      </c>
      <c r="Q19" s="134" t="s">
        <v>1913</v>
      </c>
      <c r="R19" s="79">
        <f t="shared" si="38"/>
        <v>0</v>
      </c>
      <c r="S19" s="147">
        <f t="shared" si="39"/>
        <v>0</v>
      </c>
      <c r="T19" s="147">
        <f t="shared" si="40"/>
        <v>0</v>
      </c>
      <c r="U19" s="147">
        <f t="shared" si="41"/>
        <v>0</v>
      </c>
      <c r="V19" s="143"/>
      <c r="W19" s="148" t="str">
        <f t="shared" si="42"/>
        <v>EN TERMINO</v>
      </c>
      <c r="X19" s="148" t="str">
        <f t="shared" si="43"/>
        <v>EN TERMINO</v>
      </c>
      <c r="Y19" s="149" t="s">
        <v>2129</v>
      </c>
      <c r="Z19" s="149" t="str">
        <f t="shared" si="44"/>
        <v>H5AF19</v>
      </c>
      <c r="AA19" s="149">
        <f t="shared" si="46"/>
        <v>1</v>
      </c>
      <c r="AB19" s="149" t="str">
        <f t="shared" si="45"/>
        <v>H5AF19 - 1</v>
      </c>
      <c r="AC19" s="146">
        <f t="shared" si="34"/>
        <v>3</v>
      </c>
      <c r="AD19" s="146">
        <f t="shared" si="35"/>
        <v>3</v>
      </c>
      <c r="AE19" s="146" t="str">
        <f t="shared" si="47"/>
        <v>H5AF19.</v>
      </c>
      <c r="AF19" s="146" t="str">
        <f t="shared" si="48"/>
        <v>H5AF19</v>
      </c>
      <c r="AG19" s="108"/>
      <c r="AH19" s="109"/>
      <c r="AI19" s="110"/>
      <c r="AJ19" s="111"/>
    </row>
    <row r="20" spans="1:36" s="112" customFormat="1" ht="350.1" customHeight="1" x14ac:dyDescent="0.2">
      <c r="A20" s="145">
        <v>12</v>
      </c>
      <c r="B20" s="144">
        <v>19</v>
      </c>
      <c r="C20" s="145"/>
      <c r="D20" s="143" t="s">
        <v>2047</v>
      </c>
      <c r="E20" s="73" t="s">
        <v>2018</v>
      </c>
      <c r="F20" s="84" t="s">
        <v>2052</v>
      </c>
      <c r="G20" s="84" t="s">
        <v>2053</v>
      </c>
      <c r="H20" s="75" t="s">
        <v>2050</v>
      </c>
      <c r="I20" s="75" t="s">
        <v>2051</v>
      </c>
      <c r="J20" s="76" t="s">
        <v>2008</v>
      </c>
      <c r="K20" s="76">
        <v>1</v>
      </c>
      <c r="L20" s="77">
        <v>44056</v>
      </c>
      <c r="M20" s="77">
        <v>44165</v>
      </c>
      <c r="N20" s="78">
        <f t="shared" si="25"/>
        <v>15.571428571428571</v>
      </c>
      <c r="O20" s="76" t="s">
        <v>2023</v>
      </c>
      <c r="P20" s="76">
        <v>0</v>
      </c>
      <c r="Q20" s="134" t="s">
        <v>1913</v>
      </c>
      <c r="R20" s="79">
        <f t="shared" si="38"/>
        <v>0</v>
      </c>
      <c r="S20" s="147">
        <f t="shared" si="39"/>
        <v>0</v>
      </c>
      <c r="T20" s="147">
        <f t="shared" si="40"/>
        <v>0</v>
      </c>
      <c r="U20" s="147">
        <f t="shared" si="41"/>
        <v>0</v>
      </c>
      <c r="V20" s="143"/>
      <c r="W20" s="148" t="str">
        <f t="shared" si="42"/>
        <v>EN TERMINO</v>
      </c>
      <c r="X20" s="148" t="str">
        <f t="shared" si="43"/>
        <v>EN TERMINO</v>
      </c>
      <c r="Y20" s="149" t="s">
        <v>2129</v>
      </c>
      <c r="Z20" s="149" t="str">
        <f t="shared" si="44"/>
        <v>H6AF19</v>
      </c>
      <c r="AA20" s="149">
        <f t="shared" si="46"/>
        <v>1</v>
      </c>
      <c r="AB20" s="149" t="str">
        <f t="shared" si="45"/>
        <v>H6AF19 - 1</v>
      </c>
      <c r="AC20" s="146">
        <f t="shared" si="34"/>
        <v>3</v>
      </c>
      <c r="AD20" s="146">
        <f t="shared" si="35"/>
        <v>3</v>
      </c>
      <c r="AE20" s="146" t="str">
        <f t="shared" si="47"/>
        <v>H6AF19.</v>
      </c>
      <c r="AF20" s="146" t="str">
        <f t="shared" si="48"/>
        <v>H6AF19</v>
      </c>
      <c r="AG20" s="108"/>
      <c r="AH20" s="109"/>
      <c r="AI20" s="110"/>
      <c r="AJ20" s="111"/>
    </row>
    <row r="21" spans="1:36" s="112" customFormat="1" ht="350.1" customHeight="1" x14ac:dyDescent="0.2">
      <c r="A21" s="145">
        <v>13</v>
      </c>
      <c r="B21" s="144">
        <v>20</v>
      </c>
      <c r="C21" s="145"/>
      <c r="D21" s="143" t="s">
        <v>2047</v>
      </c>
      <c r="E21" s="76" t="s">
        <v>2018</v>
      </c>
      <c r="F21" s="84" t="s">
        <v>2104</v>
      </c>
      <c r="G21" s="84" t="s">
        <v>2054</v>
      </c>
      <c r="H21" s="75" t="s">
        <v>2055</v>
      </c>
      <c r="I21" s="75" t="s">
        <v>2056</v>
      </c>
      <c r="J21" s="76" t="s">
        <v>2057</v>
      </c>
      <c r="K21" s="76">
        <v>2</v>
      </c>
      <c r="L21" s="77">
        <v>44056</v>
      </c>
      <c r="M21" s="77">
        <v>44135</v>
      </c>
      <c r="N21" s="78">
        <f t="shared" si="25"/>
        <v>11.285714285714286</v>
      </c>
      <c r="O21" s="76" t="s">
        <v>2144</v>
      </c>
      <c r="P21" s="76">
        <v>0</v>
      </c>
      <c r="Q21" s="134" t="s">
        <v>1913</v>
      </c>
      <c r="R21" s="79">
        <f t="shared" si="38"/>
        <v>0</v>
      </c>
      <c r="S21" s="147">
        <f t="shared" si="39"/>
        <v>0</v>
      </c>
      <c r="T21" s="147">
        <f t="shared" si="40"/>
        <v>0</v>
      </c>
      <c r="U21" s="147">
        <f t="shared" si="41"/>
        <v>0</v>
      </c>
      <c r="V21" s="143"/>
      <c r="W21" s="148" t="str">
        <f t="shared" si="42"/>
        <v>PRÓXIMA A VENCER</v>
      </c>
      <c r="X21" s="148" t="str">
        <f t="shared" si="43"/>
        <v>PRÓXIMO A VENCER</v>
      </c>
      <c r="Y21" s="149" t="s">
        <v>2129</v>
      </c>
      <c r="Z21" s="149" t="str">
        <f t="shared" si="44"/>
        <v>H7AF19</v>
      </c>
      <c r="AA21" s="149">
        <f t="shared" si="46"/>
        <v>1</v>
      </c>
      <c r="AB21" s="149" t="str">
        <f t="shared" si="45"/>
        <v>H7AF19 - 1</v>
      </c>
      <c r="AC21" s="146">
        <f t="shared" si="34"/>
        <v>2</v>
      </c>
      <c r="AD21" s="146">
        <f t="shared" si="35"/>
        <v>2</v>
      </c>
      <c r="AE21" s="146" t="str">
        <f t="shared" si="47"/>
        <v>H7AF19.</v>
      </c>
      <c r="AF21" s="146" t="str">
        <f t="shared" si="48"/>
        <v>H7AF19</v>
      </c>
      <c r="AG21" s="108"/>
      <c r="AH21" s="109"/>
      <c r="AI21" s="110"/>
      <c r="AJ21" s="111"/>
    </row>
    <row r="22" spans="1:36" s="112" customFormat="1" ht="350.1" customHeight="1" x14ac:dyDescent="0.2">
      <c r="A22" s="145">
        <v>14</v>
      </c>
      <c r="B22" s="144">
        <v>21</v>
      </c>
      <c r="C22" s="145"/>
      <c r="D22" s="143" t="s">
        <v>1046</v>
      </c>
      <c r="E22" s="76" t="s">
        <v>2018</v>
      </c>
      <c r="F22" s="84" t="s">
        <v>2058</v>
      </c>
      <c r="G22" s="84" t="s">
        <v>2059</v>
      </c>
      <c r="H22" s="75" t="s">
        <v>2021</v>
      </c>
      <c r="I22" s="75" t="s">
        <v>2022</v>
      </c>
      <c r="J22" s="76" t="s">
        <v>2008</v>
      </c>
      <c r="K22" s="76">
        <v>1</v>
      </c>
      <c r="L22" s="77">
        <v>44056</v>
      </c>
      <c r="M22" s="77">
        <v>44135</v>
      </c>
      <c r="N22" s="78">
        <f t="shared" si="25"/>
        <v>11.285714285714286</v>
      </c>
      <c r="O22" s="76" t="s">
        <v>2023</v>
      </c>
      <c r="P22" s="76">
        <v>0</v>
      </c>
      <c r="Q22" s="134" t="s">
        <v>1913</v>
      </c>
      <c r="R22" s="79">
        <f t="shared" si="38"/>
        <v>0</v>
      </c>
      <c r="S22" s="147">
        <f t="shared" si="39"/>
        <v>0</v>
      </c>
      <c r="T22" s="147">
        <f t="shared" si="40"/>
        <v>0</v>
      </c>
      <c r="U22" s="147">
        <f t="shared" si="41"/>
        <v>0</v>
      </c>
      <c r="V22" s="143"/>
      <c r="W22" s="148" t="str">
        <f t="shared" si="42"/>
        <v>PRÓXIMA A VENCER</v>
      </c>
      <c r="X22" s="148" t="str">
        <f t="shared" si="43"/>
        <v>PRÓXIMO A VENCER</v>
      </c>
      <c r="Y22" s="149" t="s">
        <v>2129</v>
      </c>
      <c r="Z22" s="149" t="str">
        <f t="shared" si="44"/>
        <v>H8AF19</v>
      </c>
      <c r="AA22" s="149">
        <f t="shared" si="46"/>
        <v>1</v>
      </c>
      <c r="AB22" s="149" t="str">
        <f t="shared" si="45"/>
        <v>H8AF19 - 1</v>
      </c>
      <c r="AC22" s="146">
        <f t="shared" si="34"/>
        <v>2</v>
      </c>
      <c r="AD22" s="146">
        <f t="shared" si="35"/>
        <v>2</v>
      </c>
      <c r="AE22" s="146" t="str">
        <f t="shared" si="47"/>
        <v>H8AF19.</v>
      </c>
      <c r="AF22" s="146" t="str">
        <f t="shared" si="48"/>
        <v>H8AF19</v>
      </c>
      <c r="AG22" s="108"/>
      <c r="AH22" s="109"/>
      <c r="AI22" s="110"/>
      <c r="AJ22" s="111"/>
    </row>
    <row r="23" spans="1:36" s="112" customFormat="1" ht="350.1" customHeight="1" x14ac:dyDescent="0.2">
      <c r="A23" s="145">
        <v>15</v>
      </c>
      <c r="B23" s="144">
        <v>22</v>
      </c>
      <c r="C23" s="145"/>
      <c r="D23" s="143" t="s">
        <v>1046</v>
      </c>
      <c r="E23" s="76" t="s">
        <v>2036</v>
      </c>
      <c r="F23" s="84" t="s">
        <v>2060</v>
      </c>
      <c r="G23" s="84" t="s">
        <v>2061</v>
      </c>
      <c r="H23" s="75" t="s">
        <v>2062</v>
      </c>
      <c r="I23" s="75" t="s">
        <v>2033</v>
      </c>
      <c r="J23" s="76" t="s">
        <v>2034</v>
      </c>
      <c r="K23" s="76">
        <v>6</v>
      </c>
      <c r="L23" s="77">
        <v>44056</v>
      </c>
      <c r="M23" s="77">
        <v>44226</v>
      </c>
      <c r="N23" s="78">
        <f t="shared" si="25"/>
        <v>24.285714285714285</v>
      </c>
      <c r="O23" s="76" t="s">
        <v>2108</v>
      </c>
      <c r="P23" s="76">
        <v>0</v>
      </c>
      <c r="Q23" s="134" t="s">
        <v>1913</v>
      </c>
      <c r="R23" s="79">
        <f t="shared" si="38"/>
        <v>0</v>
      </c>
      <c r="S23" s="147">
        <f t="shared" si="39"/>
        <v>0</v>
      </c>
      <c r="T23" s="147">
        <f t="shared" si="40"/>
        <v>0</v>
      </c>
      <c r="U23" s="147">
        <f t="shared" si="41"/>
        <v>0</v>
      </c>
      <c r="V23" s="143"/>
      <c r="W23" s="148" t="str">
        <f t="shared" si="42"/>
        <v>EN TERMINO</v>
      </c>
      <c r="X23" s="148" t="str">
        <f t="shared" si="43"/>
        <v>EN TERMINO</v>
      </c>
      <c r="Y23" s="149" t="s">
        <v>2129</v>
      </c>
      <c r="Z23" s="149" t="str">
        <f t="shared" si="44"/>
        <v>H9AF19</v>
      </c>
      <c r="AA23" s="149">
        <f t="shared" si="46"/>
        <v>1</v>
      </c>
      <c r="AB23" s="149" t="str">
        <f t="shared" si="45"/>
        <v>H9AF19 - 1</v>
      </c>
      <c r="AC23" s="146">
        <f t="shared" si="34"/>
        <v>3</v>
      </c>
      <c r="AD23" s="146">
        <f t="shared" si="35"/>
        <v>3</v>
      </c>
      <c r="AE23" s="146" t="str">
        <f t="shared" si="47"/>
        <v>H9AF19.</v>
      </c>
      <c r="AF23" s="146" t="str">
        <f t="shared" si="48"/>
        <v>H9AF19</v>
      </c>
      <c r="AG23" s="108"/>
      <c r="AH23" s="109"/>
      <c r="AI23" s="110"/>
      <c r="AJ23" s="111"/>
    </row>
    <row r="24" spans="1:36" s="112" customFormat="1" ht="350.1" customHeight="1" x14ac:dyDescent="0.2">
      <c r="A24" s="145">
        <v>16</v>
      </c>
      <c r="B24" s="144">
        <v>23</v>
      </c>
      <c r="C24" s="145"/>
      <c r="D24" s="143" t="s">
        <v>1046</v>
      </c>
      <c r="E24" s="76" t="s">
        <v>2018</v>
      </c>
      <c r="F24" s="84" t="s">
        <v>2063</v>
      </c>
      <c r="G24" s="84" t="s">
        <v>2064</v>
      </c>
      <c r="H24" s="75" t="s">
        <v>2132</v>
      </c>
      <c r="I24" s="75" t="s">
        <v>2133</v>
      </c>
      <c r="J24" s="76" t="s">
        <v>2134</v>
      </c>
      <c r="K24" s="76">
        <v>1</v>
      </c>
      <c r="L24" s="77">
        <v>44056</v>
      </c>
      <c r="M24" s="77">
        <v>44135</v>
      </c>
      <c r="N24" s="78">
        <f t="shared" si="25"/>
        <v>11.285714285714286</v>
      </c>
      <c r="O24" s="76" t="s">
        <v>2109</v>
      </c>
      <c r="P24" s="76">
        <v>0</v>
      </c>
      <c r="Q24" s="134" t="s">
        <v>1913</v>
      </c>
      <c r="R24" s="79">
        <f t="shared" si="38"/>
        <v>0</v>
      </c>
      <c r="S24" s="147">
        <f t="shared" si="39"/>
        <v>0</v>
      </c>
      <c r="T24" s="147">
        <f t="shared" si="40"/>
        <v>0</v>
      </c>
      <c r="U24" s="147">
        <f t="shared" si="41"/>
        <v>0</v>
      </c>
      <c r="V24" s="143"/>
      <c r="W24" s="148" t="str">
        <f t="shared" si="42"/>
        <v>PRÓXIMA A VENCER</v>
      </c>
      <c r="X24" s="148" t="str">
        <f t="shared" si="43"/>
        <v>PRÓXIMO A VENCER</v>
      </c>
      <c r="Y24" s="149" t="s">
        <v>2129</v>
      </c>
      <c r="Z24" s="149" t="str">
        <f t="shared" si="44"/>
        <v>H10AF19</v>
      </c>
      <c r="AA24" s="149">
        <f t="shared" si="46"/>
        <v>1</v>
      </c>
      <c r="AB24" s="149" t="str">
        <f t="shared" si="45"/>
        <v>H10AF19 - 1</v>
      </c>
      <c r="AC24" s="146">
        <f t="shared" si="34"/>
        <v>2</v>
      </c>
      <c r="AD24" s="146">
        <f t="shared" si="35"/>
        <v>2</v>
      </c>
      <c r="AE24" s="146" t="str">
        <f t="shared" si="47"/>
        <v>H10AF19.</v>
      </c>
      <c r="AF24" s="146" t="str">
        <f t="shared" si="48"/>
        <v>H10AF19</v>
      </c>
      <c r="AG24" s="108"/>
      <c r="AH24" s="109"/>
      <c r="AI24" s="110"/>
      <c r="AJ24" s="111"/>
    </row>
    <row r="25" spans="1:36" s="112" customFormat="1" ht="350.1" customHeight="1" x14ac:dyDescent="0.2">
      <c r="A25" s="145">
        <v>17</v>
      </c>
      <c r="B25" s="144">
        <v>24</v>
      </c>
      <c r="C25" s="145"/>
      <c r="D25" s="143" t="s">
        <v>1046</v>
      </c>
      <c r="E25" s="76" t="s">
        <v>2018</v>
      </c>
      <c r="F25" s="84" t="s">
        <v>2065</v>
      </c>
      <c r="G25" s="84" t="s">
        <v>2066</v>
      </c>
      <c r="H25" s="75" t="s">
        <v>2132</v>
      </c>
      <c r="I25" s="75" t="s">
        <v>2133</v>
      </c>
      <c r="J25" s="76" t="s">
        <v>2134</v>
      </c>
      <c r="K25" s="76">
        <v>1</v>
      </c>
      <c r="L25" s="77">
        <v>44056</v>
      </c>
      <c r="M25" s="77">
        <v>44135</v>
      </c>
      <c r="N25" s="78">
        <f t="shared" si="25"/>
        <v>11.285714285714286</v>
      </c>
      <c r="O25" s="76" t="s">
        <v>2109</v>
      </c>
      <c r="P25" s="76">
        <v>0</v>
      </c>
      <c r="Q25" s="134" t="s">
        <v>1913</v>
      </c>
      <c r="R25" s="79">
        <f t="shared" si="38"/>
        <v>0</v>
      </c>
      <c r="S25" s="147">
        <f t="shared" si="39"/>
        <v>0</v>
      </c>
      <c r="T25" s="147">
        <f t="shared" si="40"/>
        <v>0</v>
      </c>
      <c r="U25" s="147">
        <f t="shared" si="41"/>
        <v>0</v>
      </c>
      <c r="V25" s="143"/>
      <c r="W25" s="148" t="str">
        <f t="shared" si="42"/>
        <v>PRÓXIMA A VENCER</v>
      </c>
      <c r="X25" s="148" t="str">
        <f t="shared" si="43"/>
        <v>PRÓXIMO A VENCER</v>
      </c>
      <c r="Y25" s="149" t="s">
        <v>2129</v>
      </c>
      <c r="Z25" s="149" t="str">
        <f t="shared" si="44"/>
        <v>H11AF19</v>
      </c>
      <c r="AA25" s="149">
        <f t="shared" si="46"/>
        <v>1</v>
      </c>
      <c r="AB25" s="149" t="str">
        <f t="shared" si="45"/>
        <v>H11AF19 - 1</v>
      </c>
      <c r="AC25" s="146">
        <f t="shared" si="34"/>
        <v>2</v>
      </c>
      <c r="AD25" s="146">
        <f t="shared" si="35"/>
        <v>2</v>
      </c>
      <c r="AE25" s="146" t="str">
        <f t="shared" si="47"/>
        <v>H11AF19.</v>
      </c>
      <c r="AF25" s="146" t="str">
        <f t="shared" si="48"/>
        <v>H11AF19</v>
      </c>
      <c r="AG25" s="108"/>
      <c r="AH25" s="109"/>
      <c r="AI25" s="110"/>
      <c r="AJ25" s="111"/>
    </row>
    <row r="26" spans="1:36" s="112" customFormat="1" ht="350.1" customHeight="1" x14ac:dyDescent="0.2">
      <c r="A26" s="145">
        <v>18</v>
      </c>
      <c r="B26" s="144">
        <v>25</v>
      </c>
      <c r="C26" s="145"/>
      <c r="D26" s="143" t="s">
        <v>1046</v>
      </c>
      <c r="E26" s="76" t="s">
        <v>2036</v>
      </c>
      <c r="F26" s="84" t="s">
        <v>2067</v>
      </c>
      <c r="G26" s="84" t="s">
        <v>2068</v>
      </c>
      <c r="H26" s="87" t="s">
        <v>2069</v>
      </c>
      <c r="I26" s="87" t="s">
        <v>2070</v>
      </c>
      <c r="J26" s="76" t="s">
        <v>2071</v>
      </c>
      <c r="K26" s="76">
        <v>1</v>
      </c>
      <c r="L26" s="77">
        <v>44056</v>
      </c>
      <c r="M26" s="77">
        <v>44165</v>
      </c>
      <c r="N26" s="78">
        <f t="shared" si="25"/>
        <v>15.571428571428571</v>
      </c>
      <c r="O26" s="76" t="s">
        <v>2144</v>
      </c>
      <c r="P26" s="76">
        <v>0</v>
      </c>
      <c r="Q26" s="134" t="s">
        <v>1913</v>
      </c>
      <c r="R26" s="79">
        <f t="shared" si="38"/>
        <v>0</v>
      </c>
      <c r="S26" s="147">
        <f t="shared" si="39"/>
        <v>0</v>
      </c>
      <c r="T26" s="147">
        <f t="shared" si="40"/>
        <v>0</v>
      </c>
      <c r="U26" s="147">
        <f t="shared" si="41"/>
        <v>0</v>
      </c>
      <c r="V26" s="143"/>
      <c r="W26" s="148" t="str">
        <f t="shared" si="42"/>
        <v>EN TERMINO</v>
      </c>
      <c r="X26" s="148" t="str">
        <f t="shared" si="43"/>
        <v>EN TERMINO</v>
      </c>
      <c r="Y26" s="149" t="s">
        <v>2129</v>
      </c>
      <c r="Z26" s="149" t="str">
        <f t="shared" si="44"/>
        <v>H12AF19</v>
      </c>
      <c r="AA26" s="149">
        <f t="shared" si="46"/>
        <v>1</v>
      </c>
      <c r="AB26" s="149" t="str">
        <f t="shared" si="45"/>
        <v>H12AF19 - 1</v>
      </c>
      <c r="AC26" s="146">
        <f t="shared" si="34"/>
        <v>3</v>
      </c>
      <c r="AD26" s="146">
        <f t="shared" si="35"/>
        <v>3</v>
      </c>
      <c r="AE26" s="146" t="str">
        <f t="shared" si="47"/>
        <v>H12AF19.</v>
      </c>
      <c r="AF26" s="146" t="str">
        <f t="shared" si="48"/>
        <v>H12AF19</v>
      </c>
      <c r="AG26" s="108"/>
      <c r="AH26" s="109"/>
      <c r="AI26" s="110"/>
      <c r="AJ26" s="111"/>
    </row>
    <row r="27" spans="1:36" s="112" customFormat="1" ht="350.1" customHeight="1" x14ac:dyDescent="0.2">
      <c r="A27" s="145">
        <v>19</v>
      </c>
      <c r="B27" s="144">
        <v>26</v>
      </c>
      <c r="C27" s="145"/>
      <c r="D27" s="143" t="s">
        <v>1045</v>
      </c>
      <c r="E27" s="76" t="s">
        <v>2036</v>
      </c>
      <c r="F27" s="84" t="s">
        <v>2135</v>
      </c>
      <c r="G27" s="84" t="s">
        <v>2136</v>
      </c>
      <c r="H27" s="75" t="s">
        <v>2055</v>
      </c>
      <c r="I27" s="75" t="s">
        <v>2072</v>
      </c>
      <c r="J27" s="76" t="s">
        <v>2057</v>
      </c>
      <c r="K27" s="76">
        <v>2</v>
      </c>
      <c r="L27" s="77">
        <v>44056</v>
      </c>
      <c r="M27" s="77">
        <v>44135</v>
      </c>
      <c r="N27" s="78">
        <f t="shared" si="25"/>
        <v>11.285714285714286</v>
      </c>
      <c r="O27" s="76" t="s">
        <v>2144</v>
      </c>
      <c r="P27" s="76">
        <v>0</v>
      </c>
      <c r="Q27" s="134" t="s">
        <v>1913</v>
      </c>
      <c r="R27" s="79">
        <f t="shared" si="38"/>
        <v>0</v>
      </c>
      <c r="S27" s="147">
        <f t="shared" si="39"/>
        <v>0</v>
      </c>
      <c r="T27" s="147">
        <f t="shared" si="40"/>
        <v>0</v>
      </c>
      <c r="U27" s="147">
        <f t="shared" si="41"/>
        <v>0</v>
      </c>
      <c r="V27" s="143"/>
      <c r="W27" s="148" t="str">
        <f t="shared" si="42"/>
        <v>PRÓXIMA A VENCER</v>
      </c>
      <c r="X27" s="148" t="str">
        <f t="shared" si="43"/>
        <v>PRÓXIMO A VENCER</v>
      </c>
      <c r="Y27" s="149" t="s">
        <v>2129</v>
      </c>
      <c r="Z27" s="149" t="str">
        <f t="shared" si="44"/>
        <v>H13AF19</v>
      </c>
      <c r="AA27" s="149">
        <f t="shared" si="46"/>
        <v>1</v>
      </c>
      <c r="AB27" s="149" t="str">
        <f t="shared" si="45"/>
        <v>H13AF19 - 1</v>
      </c>
      <c r="AC27" s="146">
        <f t="shared" si="34"/>
        <v>2</v>
      </c>
      <c r="AD27" s="146">
        <f t="shared" si="35"/>
        <v>2</v>
      </c>
      <c r="AE27" s="146" t="str">
        <f t="shared" si="47"/>
        <v>H13AF19.</v>
      </c>
      <c r="AF27" s="146" t="str">
        <f t="shared" si="48"/>
        <v>H13AF19</v>
      </c>
      <c r="AG27" s="108"/>
      <c r="AH27" s="109"/>
      <c r="AI27" s="110"/>
      <c r="AJ27" s="111"/>
    </row>
    <row r="28" spans="1:36" s="112" customFormat="1" ht="350.1" customHeight="1" x14ac:dyDescent="0.2">
      <c r="A28" s="145">
        <v>20</v>
      </c>
      <c r="B28" s="144">
        <v>27</v>
      </c>
      <c r="C28" s="145"/>
      <c r="D28" s="143" t="s">
        <v>1046</v>
      </c>
      <c r="E28" s="76" t="s">
        <v>2073</v>
      </c>
      <c r="F28" s="82" t="s">
        <v>2074</v>
      </c>
      <c r="G28" s="82" t="s">
        <v>2075</v>
      </c>
      <c r="H28" s="75" t="s">
        <v>2138</v>
      </c>
      <c r="I28" s="75" t="s">
        <v>2139</v>
      </c>
      <c r="J28" s="76" t="s">
        <v>2140</v>
      </c>
      <c r="K28" s="76">
        <v>1</v>
      </c>
      <c r="L28" s="77">
        <v>44056</v>
      </c>
      <c r="M28" s="77">
        <v>44165</v>
      </c>
      <c r="N28" s="78">
        <f t="shared" si="25"/>
        <v>15.571428571428571</v>
      </c>
      <c r="O28" s="76" t="s">
        <v>2187</v>
      </c>
      <c r="P28" s="76">
        <v>0</v>
      </c>
      <c r="Q28" s="208" t="s">
        <v>2304</v>
      </c>
      <c r="R28" s="79">
        <f t="shared" si="38"/>
        <v>0</v>
      </c>
      <c r="S28" s="147">
        <f t="shared" si="39"/>
        <v>0</v>
      </c>
      <c r="T28" s="147">
        <f t="shared" si="40"/>
        <v>0</v>
      </c>
      <c r="U28" s="147">
        <f t="shared" si="41"/>
        <v>0</v>
      </c>
      <c r="V28" s="143"/>
      <c r="W28" s="148" t="str">
        <f t="shared" si="42"/>
        <v>EN TERMINO</v>
      </c>
      <c r="X28" s="148" t="str">
        <f t="shared" si="43"/>
        <v>EN TERMINO</v>
      </c>
      <c r="Y28" s="149" t="s">
        <v>2129</v>
      </c>
      <c r="Z28" s="149" t="str">
        <f t="shared" si="44"/>
        <v>H14AF19</v>
      </c>
      <c r="AA28" s="149">
        <f>IF(A28&lt;&gt;"",1,#REF!+1)</f>
        <v>1</v>
      </c>
      <c r="AB28" s="149" t="str">
        <f t="shared" si="45"/>
        <v>H14AF19 - 1</v>
      </c>
      <c r="AC28" s="146">
        <f t="shared" si="34"/>
        <v>3</v>
      </c>
      <c r="AD28" s="146">
        <f t="shared" si="35"/>
        <v>3</v>
      </c>
      <c r="AE28" s="146" t="str">
        <f t="shared" si="47"/>
        <v>H14AF19.</v>
      </c>
      <c r="AF28" s="146" t="str">
        <f t="shared" si="48"/>
        <v>H14AF19</v>
      </c>
      <c r="AG28" s="108"/>
      <c r="AH28" s="109"/>
      <c r="AI28" s="110"/>
      <c r="AJ28" s="111"/>
    </row>
    <row r="29" spans="1:36" s="112" customFormat="1" ht="350.1" customHeight="1" x14ac:dyDescent="0.2">
      <c r="A29" s="145">
        <v>21</v>
      </c>
      <c r="B29" s="144">
        <v>28</v>
      </c>
      <c r="C29" s="145"/>
      <c r="D29" s="143" t="s">
        <v>1046</v>
      </c>
      <c r="E29" s="76" t="s">
        <v>2073</v>
      </c>
      <c r="F29" s="82" t="s">
        <v>2076</v>
      </c>
      <c r="G29" s="82" t="s">
        <v>2077</v>
      </c>
      <c r="H29" s="75" t="s">
        <v>2000</v>
      </c>
      <c r="I29" s="75" t="s">
        <v>2012</v>
      </c>
      <c r="J29" s="76" t="s">
        <v>2002</v>
      </c>
      <c r="K29" s="76">
        <v>1</v>
      </c>
      <c r="L29" s="77">
        <v>44056</v>
      </c>
      <c r="M29" s="77">
        <v>44196</v>
      </c>
      <c r="N29" s="78">
        <f t="shared" si="25"/>
        <v>20</v>
      </c>
      <c r="O29" s="76" t="s">
        <v>2145</v>
      </c>
      <c r="P29" s="76">
        <v>0</v>
      </c>
      <c r="Q29" s="134" t="s">
        <v>1913</v>
      </c>
      <c r="R29" s="79">
        <f t="shared" si="38"/>
        <v>0</v>
      </c>
      <c r="S29" s="147">
        <f t="shared" si="39"/>
        <v>0</v>
      </c>
      <c r="T29" s="147">
        <f t="shared" si="40"/>
        <v>0</v>
      </c>
      <c r="U29" s="147">
        <f t="shared" si="41"/>
        <v>0</v>
      </c>
      <c r="V29" s="143"/>
      <c r="W29" s="148" t="str">
        <f t="shared" si="42"/>
        <v>EN TERMINO</v>
      </c>
      <c r="X29" s="148" t="str">
        <f t="shared" si="43"/>
        <v>EN TERMINO</v>
      </c>
      <c r="Y29" s="149" t="s">
        <v>2129</v>
      </c>
      <c r="Z29" s="149" t="str">
        <f t="shared" si="44"/>
        <v>H15AF19</v>
      </c>
      <c r="AA29" s="149">
        <f t="shared" si="46"/>
        <v>1</v>
      </c>
      <c r="AB29" s="149" t="str">
        <f t="shared" si="45"/>
        <v>H15AF19 - 1</v>
      </c>
      <c r="AC29" s="146">
        <f t="shared" si="34"/>
        <v>3</v>
      </c>
      <c r="AD29" s="146">
        <f t="shared" si="35"/>
        <v>3</v>
      </c>
      <c r="AE29" s="146" t="str">
        <f t="shared" si="47"/>
        <v>H15AF19.</v>
      </c>
      <c r="AF29" s="146" t="str">
        <f t="shared" si="48"/>
        <v>H15AF19</v>
      </c>
      <c r="AG29" s="108"/>
      <c r="AH29" s="109"/>
      <c r="AI29" s="110"/>
      <c r="AJ29" s="111"/>
    </row>
    <row r="30" spans="1:36" s="112" customFormat="1" ht="350.1" customHeight="1" x14ac:dyDescent="0.2">
      <c r="A30" s="145">
        <v>22</v>
      </c>
      <c r="B30" s="144">
        <v>29</v>
      </c>
      <c r="C30" s="145"/>
      <c r="D30" s="143" t="s">
        <v>1045</v>
      </c>
      <c r="E30" s="76" t="s">
        <v>2003</v>
      </c>
      <c r="F30" s="82" t="s">
        <v>2078</v>
      </c>
      <c r="G30" s="82" t="s">
        <v>2105</v>
      </c>
      <c r="H30" s="75" t="s">
        <v>2000</v>
      </c>
      <c r="I30" s="75" t="s">
        <v>2012</v>
      </c>
      <c r="J30" s="76" t="s">
        <v>2002</v>
      </c>
      <c r="K30" s="76">
        <v>1</v>
      </c>
      <c r="L30" s="77">
        <v>44056</v>
      </c>
      <c r="M30" s="77">
        <v>44196</v>
      </c>
      <c r="N30" s="78">
        <f t="shared" si="25"/>
        <v>20</v>
      </c>
      <c r="O30" s="76" t="s">
        <v>2146</v>
      </c>
      <c r="P30" s="76">
        <v>0</v>
      </c>
      <c r="Q30" s="134" t="s">
        <v>1913</v>
      </c>
      <c r="R30" s="79">
        <f t="shared" si="38"/>
        <v>0</v>
      </c>
      <c r="S30" s="147">
        <f t="shared" si="39"/>
        <v>0</v>
      </c>
      <c r="T30" s="147">
        <f t="shared" si="40"/>
        <v>0</v>
      </c>
      <c r="U30" s="147">
        <f t="shared" si="41"/>
        <v>0</v>
      </c>
      <c r="V30" s="143"/>
      <c r="W30" s="148" t="str">
        <f t="shared" si="42"/>
        <v>EN TERMINO</v>
      </c>
      <c r="X30" s="148" t="str">
        <f t="shared" si="43"/>
        <v>EN TERMINO</v>
      </c>
      <c r="Y30" s="149" t="s">
        <v>2129</v>
      </c>
      <c r="Z30" s="149" t="str">
        <f t="shared" si="44"/>
        <v>H16AF19</v>
      </c>
      <c r="AA30" s="149">
        <f t="shared" si="46"/>
        <v>1</v>
      </c>
      <c r="AB30" s="149" t="str">
        <f t="shared" si="45"/>
        <v>H16AF19 - 1</v>
      </c>
      <c r="AC30" s="146">
        <f t="shared" si="34"/>
        <v>3</v>
      </c>
      <c r="AD30" s="146">
        <f t="shared" si="35"/>
        <v>3</v>
      </c>
      <c r="AE30" s="146" t="str">
        <f t="shared" si="47"/>
        <v>H16AF19.</v>
      </c>
      <c r="AF30" s="146" t="str">
        <f t="shared" si="48"/>
        <v>H16AF19</v>
      </c>
      <c r="AG30" s="108"/>
      <c r="AH30" s="109"/>
      <c r="AI30" s="110"/>
      <c r="AJ30" s="111"/>
    </row>
    <row r="31" spans="1:36" s="112" customFormat="1" ht="350.1" customHeight="1" x14ac:dyDescent="0.2">
      <c r="A31" s="145">
        <v>23</v>
      </c>
      <c r="B31" s="144">
        <v>30</v>
      </c>
      <c r="C31" s="145"/>
      <c r="D31" s="143" t="s">
        <v>1045</v>
      </c>
      <c r="E31" s="76" t="s">
        <v>2003</v>
      </c>
      <c r="F31" s="82" t="s">
        <v>2079</v>
      </c>
      <c r="G31" s="82" t="s">
        <v>2080</v>
      </c>
      <c r="H31" s="75" t="s">
        <v>2000</v>
      </c>
      <c r="I31" s="75" t="s">
        <v>2012</v>
      </c>
      <c r="J31" s="76" t="s">
        <v>2002</v>
      </c>
      <c r="K31" s="76">
        <v>1</v>
      </c>
      <c r="L31" s="77">
        <v>44056</v>
      </c>
      <c r="M31" s="77">
        <v>44196</v>
      </c>
      <c r="N31" s="78">
        <f t="shared" si="25"/>
        <v>20</v>
      </c>
      <c r="O31" s="76" t="s">
        <v>2147</v>
      </c>
      <c r="P31" s="76">
        <v>0</v>
      </c>
      <c r="Q31" s="134" t="s">
        <v>1913</v>
      </c>
      <c r="R31" s="79">
        <f t="shared" si="38"/>
        <v>0</v>
      </c>
      <c r="S31" s="147">
        <f t="shared" si="39"/>
        <v>0</v>
      </c>
      <c r="T31" s="147">
        <f t="shared" si="40"/>
        <v>0</v>
      </c>
      <c r="U31" s="147">
        <f t="shared" si="41"/>
        <v>0</v>
      </c>
      <c r="V31" s="143"/>
      <c r="W31" s="148" t="str">
        <f t="shared" si="42"/>
        <v>EN TERMINO</v>
      </c>
      <c r="X31" s="148" t="str">
        <f t="shared" si="43"/>
        <v>EN TERMINO</v>
      </c>
      <c r="Y31" s="149" t="s">
        <v>2129</v>
      </c>
      <c r="Z31" s="149" t="str">
        <f t="shared" si="44"/>
        <v>H17AF19</v>
      </c>
      <c r="AA31" s="149">
        <f t="shared" si="46"/>
        <v>1</v>
      </c>
      <c r="AB31" s="149" t="str">
        <f t="shared" si="45"/>
        <v>H17AF19 - 1</v>
      </c>
      <c r="AC31" s="146">
        <f t="shared" si="34"/>
        <v>3</v>
      </c>
      <c r="AD31" s="146">
        <f t="shared" si="35"/>
        <v>3</v>
      </c>
      <c r="AE31" s="146" t="str">
        <f t="shared" si="47"/>
        <v>H17AF19.</v>
      </c>
      <c r="AF31" s="146" t="str">
        <f t="shared" si="48"/>
        <v>H17AF19</v>
      </c>
      <c r="AG31" s="108"/>
      <c r="AH31" s="109"/>
      <c r="AI31" s="110"/>
      <c r="AJ31" s="111"/>
    </row>
    <row r="32" spans="1:36" s="112" customFormat="1" ht="350.1" customHeight="1" x14ac:dyDescent="0.2">
      <c r="A32" s="145">
        <v>24</v>
      </c>
      <c r="B32" s="144">
        <v>31</v>
      </c>
      <c r="C32" s="145"/>
      <c r="D32" s="168" t="s">
        <v>2081</v>
      </c>
      <c r="E32" s="76" t="s">
        <v>2003</v>
      </c>
      <c r="F32" s="82" t="s">
        <v>2106</v>
      </c>
      <c r="G32" s="82" t="s">
        <v>2082</v>
      </c>
      <c r="H32" s="75" t="s">
        <v>2000</v>
      </c>
      <c r="I32" s="75" t="s">
        <v>2012</v>
      </c>
      <c r="J32" s="76" t="s">
        <v>2002</v>
      </c>
      <c r="K32" s="76">
        <v>1</v>
      </c>
      <c r="L32" s="77">
        <v>44056</v>
      </c>
      <c r="M32" s="77">
        <v>44196</v>
      </c>
      <c r="N32" s="78">
        <f t="shared" si="25"/>
        <v>20</v>
      </c>
      <c r="O32" s="76" t="s">
        <v>2141</v>
      </c>
      <c r="P32" s="76">
        <v>0</v>
      </c>
      <c r="Q32" s="134" t="s">
        <v>1913</v>
      </c>
      <c r="R32" s="79">
        <f t="shared" si="38"/>
        <v>0</v>
      </c>
      <c r="S32" s="147">
        <f t="shared" si="39"/>
        <v>0</v>
      </c>
      <c r="T32" s="147">
        <f t="shared" si="40"/>
        <v>0</v>
      </c>
      <c r="U32" s="147">
        <f t="shared" si="41"/>
        <v>0</v>
      </c>
      <c r="V32" s="143"/>
      <c r="W32" s="148" t="str">
        <f t="shared" si="42"/>
        <v>EN TERMINO</v>
      </c>
      <c r="X32" s="148" t="str">
        <f t="shared" si="43"/>
        <v>EN TERMINO</v>
      </c>
      <c r="Y32" s="149" t="s">
        <v>2129</v>
      </c>
      <c r="Z32" s="149" t="str">
        <f t="shared" si="44"/>
        <v>H18AF19</v>
      </c>
      <c r="AA32" s="149">
        <f t="shared" si="46"/>
        <v>1</v>
      </c>
      <c r="AB32" s="149" t="str">
        <f t="shared" si="45"/>
        <v>H18AF19 - 1</v>
      </c>
      <c r="AC32" s="146">
        <f t="shared" si="34"/>
        <v>3</v>
      </c>
      <c r="AD32" s="146">
        <f t="shared" si="35"/>
        <v>3</v>
      </c>
      <c r="AE32" s="146" t="str">
        <f t="shared" si="47"/>
        <v>H18AF19.</v>
      </c>
      <c r="AF32" s="146" t="str">
        <f t="shared" si="48"/>
        <v>H18AF19</v>
      </c>
      <c r="AG32" s="108"/>
      <c r="AH32" s="109"/>
      <c r="AI32" s="110"/>
      <c r="AJ32" s="111"/>
    </row>
    <row r="33" spans="1:42" s="112" customFormat="1" ht="350.1" customHeight="1" x14ac:dyDescent="0.2">
      <c r="A33" s="145">
        <v>25</v>
      </c>
      <c r="B33" s="144">
        <v>32</v>
      </c>
      <c r="C33" s="145"/>
      <c r="D33" s="143" t="s">
        <v>1045</v>
      </c>
      <c r="E33" s="76" t="s">
        <v>2083</v>
      </c>
      <c r="F33" s="84" t="s">
        <v>2084</v>
      </c>
      <c r="G33" s="84" t="s">
        <v>2085</v>
      </c>
      <c r="H33" s="75" t="s">
        <v>2000</v>
      </c>
      <c r="I33" s="75" t="s">
        <v>2012</v>
      </c>
      <c r="J33" s="76" t="s">
        <v>2002</v>
      </c>
      <c r="K33" s="76">
        <v>1</v>
      </c>
      <c r="L33" s="77">
        <v>44056</v>
      </c>
      <c r="M33" s="77">
        <v>44196</v>
      </c>
      <c r="N33" s="78">
        <f t="shared" si="25"/>
        <v>20</v>
      </c>
      <c r="O33" s="76" t="s">
        <v>2110</v>
      </c>
      <c r="P33" s="76">
        <v>0</v>
      </c>
      <c r="Q33" s="134" t="s">
        <v>1913</v>
      </c>
      <c r="R33" s="79">
        <f t="shared" si="38"/>
        <v>0</v>
      </c>
      <c r="S33" s="147">
        <f t="shared" si="39"/>
        <v>0</v>
      </c>
      <c r="T33" s="147">
        <f t="shared" si="40"/>
        <v>0</v>
      </c>
      <c r="U33" s="147">
        <f t="shared" si="41"/>
        <v>0</v>
      </c>
      <c r="V33" s="143"/>
      <c r="W33" s="148" t="str">
        <f t="shared" si="42"/>
        <v>EN TERMINO</v>
      </c>
      <c r="X33" s="148" t="str">
        <f t="shared" si="43"/>
        <v>EN TERMINO</v>
      </c>
      <c r="Y33" s="149" t="s">
        <v>2129</v>
      </c>
      <c r="Z33" s="149" t="str">
        <f t="shared" si="44"/>
        <v>H19AF19</v>
      </c>
      <c r="AA33" s="149">
        <f t="shared" si="46"/>
        <v>1</v>
      </c>
      <c r="AB33" s="149" t="str">
        <f t="shared" si="45"/>
        <v>H19AF19 - 1</v>
      </c>
      <c r="AC33" s="146">
        <f t="shared" si="34"/>
        <v>3</v>
      </c>
      <c r="AD33" s="146">
        <f t="shared" si="35"/>
        <v>3</v>
      </c>
      <c r="AE33" s="146" t="str">
        <f t="shared" si="47"/>
        <v>H19AF19.</v>
      </c>
      <c r="AF33" s="146" t="str">
        <f t="shared" si="48"/>
        <v>H19AF19</v>
      </c>
      <c r="AG33" s="108"/>
      <c r="AH33" s="109"/>
      <c r="AI33" s="110"/>
      <c r="AJ33" s="111"/>
    </row>
    <row r="34" spans="1:42" s="112" customFormat="1" ht="350.1" customHeight="1" x14ac:dyDescent="0.2">
      <c r="A34" s="145">
        <v>26</v>
      </c>
      <c r="B34" s="144">
        <v>33</v>
      </c>
      <c r="C34" s="145"/>
      <c r="D34" s="143" t="s">
        <v>2086</v>
      </c>
      <c r="E34" s="76" t="s">
        <v>2083</v>
      </c>
      <c r="F34" s="84" t="s">
        <v>2087</v>
      </c>
      <c r="G34" s="82" t="s">
        <v>2088</v>
      </c>
      <c r="H34" s="75" t="s">
        <v>2089</v>
      </c>
      <c r="I34" s="75" t="s">
        <v>2090</v>
      </c>
      <c r="J34" s="76" t="s">
        <v>2091</v>
      </c>
      <c r="K34" s="76">
        <v>5</v>
      </c>
      <c r="L34" s="77">
        <v>44056</v>
      </c>
      <c r="M34" s="77">
        <v>44196</v>
      </c>
      <c r="N34" s="78">
        <f t="shared" si="25"/>
        <v>20</v>
      </c>
      <c r="O34" s="76" t="s">
        <v>2111</v>
      </c>
      <c r="P34" s="76">
        <v>0</v>
      </c>
      <c r="Q34" s="134" t="s">
        <v>1913</v>
      </c>
      <c r="R34" s="79">
        <f t="shared" si="38"/>
        <v>0</v>
      </c>
      <c r="S34" s="147">
        <f t="shared" si="39"/>
        <v>0</v>
      </c>
      <c r="T34" s="147">
        <f t="shared" si="40"/>
        <v>0</v>
      </c>
      <c r="U34" s="147">
        <f t="shared" si="41"/>
        <v>0</v>
      </c>
      <c r="V34" s="143"/>
      <c r="W34" s="148" t="str">
        <f t="shared" si="42"/>
        <v>EN TERMINO</v>
      </c>
      <c r="X34" s="148" t="str">
        <f t="shared" si="43"/>
        <v>EN TERMINO</v>
      </c>
      <c r="Y34" s="149" t="s">
        <v>2129</v>
      </c>
      <c r="Z34" s="149" t="str">
        <f t="shared" si="44"/>
        <v>H20AF19</v>
      </c>
      <c r="AA34" s="149">
        <f t="shared" si="46"/>
        <v>1</v>
      </c>
      <c r="AB34" s="149" t="str">
        <f t="shared" si="45"/>
        <v>H20AF19 - 1</v>
      </c>
      <c r="AC34" s="146">
        <f t="shared" si="34"/>
        <v>3</v>
      </c>
      <c r="AD34" s="146">
        <f t="shared" si="35"/>
        <v>3</v>
      </c>
      <c r="AE34" s="146" t="str">
        <f t="shared" si="47"/>
        <v>H20AF19.</v>
      </c>
      <c r="AF34" s="146" t="str">
        <f t="shared" si="48"/>
        <v>H20AF19</v>
      </c>
      <c r="AG34" s="108"/>
      <c r="AH34" s="109"/>
      <c r="AI34" s="110"/>
      <c r="AJ34" s="111"/>
    </row>
    <row r="35" spans="1:42" s="112" customFormat="1" ht="350.1" customHeight="1" x14ac:dyDescent="0.2">
      <c r="A35" s="145">
        <v>27</v>
      </c>
      <c r="B35" s="144">
        <v>34</v>
      </c>
      <c r="C35" s="145"/>
      <c r="D35" s="143" t="s">
        <v>2092</v>
      </c>
      <c r="E35" s="76" t="s">
        <v>2093</v>
      </c>
      <c r="F35" s="84" t="s">
        <v>2184</v>
      </c>
      <c r="G35" s="82" t="s">
        <v>2094</v>
      </c>
      <c r="H35" s="75" t="s">
        <v>2095</v>
      </c>
      <c r="I35" s="75" t="s">
        <v>2096</v>
      </c>
      <c r="J35" s="76" t="s">
        <v>2097</v>
      </c>
      <c r="K35" s="73">
        <v>1</v>
      </c>
      <c r="L35" s="77">
        <v>44056</v>
      </c>
      <c r="M35" s="77">
        <v>44165</v>
      </c>
      <c r="N35" s="78">
        <f t="shared" si="25"/>
        <v>15.571428571428571</v>
      </c>
      <c r="O35" s="76" t="s">
        <v>2142</v>
      </c>
      <c r="P35" s="76">
        <v>0</v>
      </c>
      <c r="Q35" s="134" t="s">
        <v>1913</v>
      </c>
      <c r="R35" s="79">
        <f t="shared" si="38"/>
        <v>0</v>
      </c>
      <c r="S35" s="147">
        <f t="shared" si="39"/>
        <v>0</v>
      </c>
      <c r="T35" s="147">
        <f t="shared" si="40"/>
        <v>0</v>
      </c>
      <c r="U35" s="147">
        <f t="shared" si="41"/>
        <v>0</v>
      </c>
      <c r="V35" s="143"/>
      <c r="W35" s="148" t="str">
        <f t="shared" si="42"/>
        <v>EN TERMINO</v>
      </c>
      <c r="X35" s="148" t="str">
        <f t="shared" si="43"/>
        <v>EN TERMINO</v>
      </c>
      <c r="Y35" s="149" t="s">
        <v>2129</v>
      </c>
      <c r="Z35" s="149" t="str">
        <f t="shared" si="44"/>
        <v>H21AF19</v>
      </c>
      <c r="AA35" s="149">
        <f t="shared" si="46"/>
        <v>1</v>
      </c>
      <c r="AB35" s="149" t="str">
        <f t="shared" si="45"/>
        <v>H21AF19 - 1</v>
      </c>
      <c r="AC35" s="146">
        <f t="shared" si="34"/>
        <v>3</v>
      </c>
      <c r="AD35" s="146">
        <f t="shared" si="35"/>
        <v>3</v>
      </c>
      <c r="AE35" s="146" t="str">
        <f t="shared" si="47"/>
        <v>H21AF19.</v>
      </c>
      <c r="AF35" s="146" t="str">
        <f t="shared" si="48"/>
        <v>H21AF19</v>
      </c>
      <c r="AG35" s="108"/>
      <c r="AH35" s="109"/>
      <c r="AI35" s="110"/>
      <c r="AJ35" s="111"/>
    </row>
    <row r="36" spans="1:42" s="112" customFormat="1" ht="350.1" customHeight="1" x14ac:dyDescent="0.2">
      <c r="A36" s="145"/>
      <c r="B36" s="144">
        <v>35</v>
      </c>
      <c r="C36" s="145"/>
      <c r="D36" s="143" t="s">
        <v>2092</v>
      </c>
      <c r="E36" s="76" t="s">
        <v>2093</v>
      </c>
      <c r="F36" s="84" t="s">
        <v>2185</v>
      </c>
      <c r="G36" s="82" t="s">
        <v>2094</v>
      </c>
      <c r="H36" s="87" t="s">
        <v>2098</v>
      </c>
      <c r="I36" s="87" t="s">
        <v>2099</v>
      </c>
      <c r="J36" s="75" t="s">
        <v>2100</v>
      </c>
      <c r="K36" s="76">
        <v>1</v>
      </c>
      <c r="L36" s="77">
        <v>44056</v>
      </c>
      <c r="M36" s="77">
        <v>44196</v>
      </c>
      <c r="N36" s="78">
        <f t="shared" si="25"/>
        <v>20</v>
      </c>
      <c r="O36" s="76" t="s">
        <v>2143</v>
      </c>
      <c r="P36" s="76">
        <v>0</v>
      </c>
      <c r="Q36" s="134" t="s">
        <v>1913</v>
      </c>
      <c r="R36" s="79">
        <f t="shared" si="38"/>
        <v>0</v>
      </c>
      <c r="S36" s="147">
        <f t="shared" si="39"/>
        <v>0</v>
      </c>
      <c r="T36" s="147">
        <f t="shared" si="40"/>
        <v>0</v>
      </c>
      <c r="U36" s="147">
        <f t="shared" si="41"/>
        <v>0</v>
      </c>
      <c r="V36" s="143"/>
      <c r="W36" s="148" t="str">
        <f t="shared" si="42"/>
        <v>EN TERMINO</v>
      </c>
      <c r="X36" s="148" t="str">
        <f t="shared" si="43"/>
        <v/>
      </c>
      <c r="Y36" s="149" t="s">
        <v>2129</v>
      </c>
      <c r="Z36" s="149" t="str">
        <f t="shared" si="44"/>
        <v>H21AF19</v>
      </c>
      <c r="AA36" s="149">
        <f t="shared" si="46"/>
        <v>2</v>
      </c>
      <c r="AB36" s="149" t="str">
        <f t="shared" si="45"/>
        <v>H21AF19 - 2</v>
      </c>
      <c r="AC36" s="146">
        <f t="shared" si="34"/>
        <v>3</v>
      </c>
      <c r="AD36" s="146">
        <f t="shared" si="35"/>
        <v>3</v>
      </c>
      <c r="AE36" s="146" t="str">
        <f t="shared" si="47"/>
        <v>H21AF19.</v>
      </c>
      <c r="AF36" s="146" t="str">
        <f t="shared" si="48"/>
        <v>H21AF19</v>
      </c>
      <c r="AG36" s="108"/>
      <c r="AH36" s="109"/>
      <c r="AI36" s="110"/>
      <c r="AJ36" s="111"/>
    </row>
    <row r="37" spans="1:42" s="112" customFormat="1" ht="350.1" customHeight="1" x14ac:dyDescent="0.2">
      <c r="A37" s="145"/>
      <c r="B37" s="144">
        <v>36</v>
      </c>
      <c r="C37" s="145"/>
      <c r="D37" s="143" t="s">
        <v>2092</v>
      </c>
      <c r="E37" s="76" t="s">
        <v>2093</v>
      </c>
      <c r="F37" s="84" t="s">
        <v>2186</v>
      </c>
      <c r="G37" s="82" t="s">
        <v>2094</v>
      </c>
      <c r="H37" s="75" t="s">
        <v>2101</v>
      </c>
      <c r="I37" s="75" t="s">
        <v>2102</v>
      </c>
      <c r="J37" s="75" t="s">
        <v>2103</v>
      </c>
      <c r="K37" s="76">
        <v>1</v>
      </c>
      <c r="L37" s="77">
        <v>44056</v>
      </c>
      <c r="M37" s="77">
        <v>44196</v>
      </c>
      <c r="N37" s="78">
        <f t="shared" si="25"/>
        <v>20</v>
      </c>
      <c r="O37" s="76" t="s">
        <v>2148</v>
      </c>
      <c r="P37" s="76">
        <v>0</v>
      </c>
      <c r="Q37" s="134" t="s">
        <v>1913</v>
      </c>
      <c r="R37" s="79">
        <f t="shared" si="38"/>
        <v>0</v>
      </c>
      <c r="S37" s="147">
        <f t="shared" si="39"/>
        <v>0</v>
      </c>
      <c r="T37" s="147">
        <f t="shared" si="40"/>
        <v>0</v>
      </c>
      <c r="U37" s="147">
        <f t="shared" si="41"/>
        <v>0</v>
      </c>
      <c r="V37" s="143"/>
      <c r="W37" s="148" t="str">
        <f t="shared" si="42"/>
        <v>EN TERMINO</v>
      </c>
      <c r="X37" s="148" t="str">
        <f t="shared" si="43"/>
        <v/>
      </c>
      <c r="Y37" s="149" t="s">
        <v>2129</v>
      </c>
      <c r="Z37" s="149" t="str">
        <f t="shared" si="44"/>
        <v>H21AF19</v>
      </c>
      <c r="AA37" s="149">
        <f t="shared" si="46"/>
        <v>3</v>
      </c>
      <c r="AB37" s="149" t="str">
        <f t="shared" si="45"/>
        <v>H21AF19 - 3</v>
      </c>
      <c r="AC37" s="146">
        <f t="shared" si="34"/>
        <v>3</v>
      </c>
      <c r="AD37" s="146">
        <f t="shared" si="35"/>
        <v>3</v>
      </c>
      <c r="AE37" s="146" t="str">
        <f t="shared" si="47"/>
        <v>H21AF19.</v>
      </c>
      <c r="AF37" s="146" t="str">
        <f t="shared" si="48"/>
        <v>H21AF19</v>
      </c>
      <c r="AG37" s="108"/>
      <c r="AH37" s="109"/>
      <c r="AI37" s="110"/>
      <c r="AJ37" s="111"/>
    </row>
    <row r="38" spans="1:42" s="18" customFormat="1" ht="350.1" customHeight="1" x14ac:dyDescent="0.2">
      <c r="A38" s="135">
        <v>28</v>
      </c>
      <c r="B38" s="144">
        <v>37</v>
      </c>
      <c r="C38" s="135"/>
      <c r="D38" s="143" t="s">
        <v>1045</v>
      </c>
      <c r="E38" s="73" t="s">
        <v>1989</v>
      </c>
      <c r="F38" s="84" t="s">
        <v>1990</v>
      </c>
      <c r="G38" s="84" t="s">
        <v>2113</v>
      </c>
      <c r="H38" s="87" t="s">
        <v>2114</v>
      </c>
      <c r="I38" s="87" t="s">
        <v>1991</v>
      </c>
      <c r="J38" s="76" t="s">
        <v>1992</v>
      </c>
      <c r="K38" s="76">
        <v>1</v>
      </c>
      <c r="L38" s="77">
        <v>44032</v>
      </c>
      <c r="M38" s="77">
        <v>44165</v>
      </c>
      <c r="N38" s="78">
        <f t="shared" ref="N38:N44" si="49">(+M38-L38)/7</f>
        <v>19</v>
      </c>
      <c r="O38" s="76" t="s">
        <v>1993</v>
      </c>
      <c r="P38" s="76">
        <v>0</v>
      </c>
      <c r="Q38" s="134" t="s">
        <v>1913</v>
      </c>
      <c r="R38" s="79">
        <f t="shared" si="38"/>
        <v>0</v>
      </c>
      <c r="S38" s="147">
        <f t="shared" si="39"/>
        <v>0</v>
      </c>
      <c r="T38" s="147">
        <f t="shared" si="40"/>
        <v>0</v>
      </c>
      <c r="U38" s="147">
        <f t="shared" si="41"/>
        <v>0</v>
      </c>
      <c r="V38" s="143"/>
      <c r="W38" s="148" t="str">
        <f t="shared" si="42"/>
        <v>EN TERMINO</v>
      </c>
      <c r="X38" s="148" t="str">
        <f t="shared" si="43"/>
        <v>EN TERMINO</v>
      </c>
      <c r="Y38" s="150" t="s">
        <v>2112</v>
      </c>
      <c r="Z38" s="149" t="str">
        <f t="shared" si="44"/>
        <v>H1CPP</v>
      </c>
      <c r="AA38" s="149">
        <f t="shared" si="46"/>
        <v>1</v>
      </c>
      <c r="AB38" s="149" t="str">
        <f t="shared" si="45"/>
        <v>H1CPP - 1</v>
      </c>
      <c r="AC38" s="146">
        <f t="shared" si="34"/>
        <v>3</v>
      </c>
      <c r="AD38" s="146">
        <f t="shared" si="35"/>
        <v>3</v>
      </c>
      <c r="AE38" s="146" t="str">
        <f t="shared" si="47"/>
        <v>H1CPP.</v>
      </c>
      <c r="AF38" s="146" t="str">
        <f t="shared" si="48"/>
        <v>H1CPP</v>
      </c>
      <c r="AG38" s="62"/>
      <c r="AH38" s="63"/>
      <c r="AI38" s="64"/>
      <c r="AJ38" s="17"/>
    </row>
    <row r="39" spans="1:42" s="18" customFormat="1" ht="350.1" customHeight="1" x14ac:dyDescent="0.2">
      <c r="A39" s="135">
        <v>29</v>
      </c>
      <c r="B39" s="144">
        <v>38</v>
      </c>
      <c r="C39" s="135"/>
      <c r="D39" s="143" t="s">
        <v>1046</v>
      </c>
      <c r="E39" s="73" t="s">
        <v>1440</v>
      </c>
      <c r="F39" s="82" t="s">
        <v>1994</v>
      </c>
      <c r="G39" s="82" t="s">
        <v>1995</v>
      </c>
      <c r="H39" s="75" t="s">
        <v>1996</v>
      </c>
      <c r="I39" s="75" t="s">
        <v>2024</v>
      </c>
      <c r="J39" s="76" t="s">
        <v>9</v>
      </c>
      <c r="K39" s="76">
        <v>1</v>
      </c>
      <c r="L39" s="77">
        <v>44032</v>
      </c>
      <c r="M39" s="77">
        <v>44196</v>
      </c>
      <c r="N39" s="78">
        <f t="shared" si="49"/>
        <v>23.428571428571427</v>
      </c>
      <c r="O39" s="76" t="s">
        <v>17</v>
      </c>
      <c r="P39" s="76">
        <v>0</v>
      </c>
      <c r="Q39" s="134" t="s">
        <v>1913</v>
      </c>
      <c r="R39" s="79">
        <f t="shared" si="38"/>
        <v>0</v>
      </c>
      <c r="S39" s="147">
        <f t="shared" si="39"/>
        <v>0</v>
      </c>
      <c r="T39" s="147">
        <f t="shared" si="40"/>
        <v>0</v>
      </c>
      <c r="U39" s="147">
        <f t="shared" si="41"/>
        <v>0</v>
      </c>
      <c r="V39" s="143"/>
      <c r="W39" s="148" t="str">
        <f t="shared" si="42"/>
        <v>EN TERMINO</v>
      </c>
      <c r="X39" s="148" t="str">
        <f t="shared" si="43"/>
        <v>EN TERMINO</v>
      </c>
      <c r="Y39" s="150" t="s">
        <v>2112</v>
      </c>
      <c r="Z39" s="149" t="str">
        <f t="shared" si="44"/>
        <v>H2ACPP</v>
      </c>
      <c r="AA39" s="149">
        <f t="shared" si="46"/>
        <v>1</v>
      </c>
      <c r="AB39" s="149" t="str">
        <f t="shared" si="45"/>
        <v>H2ACPP - 1</v>
      </c>
      <c r="AC39" s="146">
        <f t="shared" si="34"/>
        <v>3</v>
      </c>
      <c r="AD39" s="146">
        <f t="shared" si="35"/>
        <v>3</v>
      </c>
      <c r="AE39" s="146" t="str">
        <f t="shared" si="47"/>
        <v>H2ACPP.</v>
      </c>
      <c r="AF39" s="146" t="str">
        <f t="shared" si="48"/>
        <v>H2ACPP</v>
      </c>
      <c r="AG39" s="62"/>
      <c r="AH39" s="63"/>
      <c r="AI39" s="64"/>
      <c r="AJ39" s="17"/>
    </row>
    <row r="40" spans="1:42" s="18" customFormat="1" ht="350.1" customHeight="1" x14ac:dyDescent="0.2">
      <c r="A40" s="135">
        <v>30</v>
      </c>
      <c r="B40" s="144">
        <v>39</v>
      </c>
      <c r="C40" s="135"/>
      <c r="D40" s="143" t="s">
        <v>1997</v>
      </c>
      <c r="E40" s="73" t="s">
        <v>1442</v>
      </c>
      <c r="F40" s="82" t="s">
        <v>1998</v>
      </c>
      <c r="G40" s="82" t="s">
        <v>1999</v>
      </c>
      <c r="H40" s="75" t="s">
        <v>2000</v>
      </c>
      <c r="I40" s="75" t="s">
        <v>2001</v>
      </c>
      <c r="J40" s="76" t="s">
        <v>2002</v>
      </c>
      <c r="K40" s="76">
        <v>1</v>
      </c>
      <c r="L40" s="77">
        <v>44032</v>
      </c>
      <c r="M40" s="77">
        <v>44196</v>
      </c>
      <c r="N40" s="78">
        <f t="shared" si="49"/>
        <v>23.428571428571427</v>
      </c>
      <c r="O40" s="76" t="s">
        <v>1096</v>
      </c>
      <c r="P40" s="76">
        <v>0</v>
      </c>
      <c r="Q40" s="134" t="s">
        <v>1913</v>
      </c>
      <c r="R40" s="79">
        <f t="shared" si="38"/>
        <v>0</v>
      </c>
      <c r="S40" s="147">
        <f t="shared" si="39"/>
        <v>0</v>
      </c>
      <c r="T40" s="147">
        <f t="shared" si="40"/>
        <v>0</v>
      </c>
      <c r="U40" s="147">
        <f t="shared" si="41"/>
        <v>0</v>
      </c>
      <c r="V40" s="143"/>
      <c r="W40" s="148" t="str">
        <f t="shared" si="42"/>
        <v>EN TERMINO</v>
      </c>
      <c r="X40" s="148" t="str">
        <f t="shared" si="43"/>
        <v>EN TERMINO</v>
      </c>
      <c r="Y40" s="150" t="s">
        <v>2112</v>
      </c>
      <c r="Z40" s="149" t="str">
        <f t="shared" si="44"/>
        <v>H3ACPP</v>
      </c>
      <c r="AA40" s="149">
        <f t="shared" si="46"/>
        <v>1</v>
      </c>
      <c r="AB40" s="149" t="str">
        <f t="shared" si="45"/>
        <v>H3ACPP - 1</v>
      </c>
      <c r="AC40" s="146">
        <f t="shared" si="34"/>
        <v>3</v>
      </c>
      <c r="AD40" s="146">
        <f t="shared" si="35"/>
        <v>3</v>
      </c>
      <c r="AE40" s="146" t="str">
        <f t="shared" si="47"/>
        <v>H3ACPP.</v>
      </c>
      <c r="AF40" s="146" t="str">
        <f t="shared" si="48"/>
        <v>H3ACPP</v>
      </c>
      <c r="AG40" s="62"/>
      <c r="AH40" s="63"/>
      <c r="AI40" s="64"/>
      <c r="AJ40" s="17"/>
    </row>
    <row r="41" spans="1:42" s="18" customFormat="1" ht="350.1" customHeight="1" x14ac:dyDescent="0.2">
      <c r="A41" s="135">
        <v>31</v>
      </c>
      <c r="B41" s="144">
        <v>40</v>
      </c>
      <c r="C41" s="135"/>
      <c r="D41" s="143" t="s">
        <v>1215</v>
      </c>
      <c r="E41" s="76" t="s">
        <v>2003</v>
      </c>
      <c r="F41" s="84" t="s">
        <v>2004</v>
      </c>
      <c r="G41" s="84" t="s">
        <v>2005</v>
      </c>
      <c r="H41" s="75" t="s">
        <v>2006</v>
      </c>
      <c r="I41" s="75" t="s">
        <v>2007</v>
      </c>
      <c r="J41" s="76" t="s">
        <v>2008</v>
      </c>
      <c r="K41" s="76">
        <v>1</v>
      </c>
      <c r="L41" s="77">
        <v>44032</v>
      </c>
      <c r="M41" s="77">
        <v>44135</v>
      </c>
      <c r="N41" s="78">
        <f t="shared" si="49"/>
        <v>14.714285714285714</v>
      </c>
      <c r="O41" s="76" t="s">
        <v>2009</v>
      </c>
      <c r="P41" s="76">
        <v>0</v>
      </c>
      <c r="Q41" s="134" t="s">
        <v>1913</v>
      </c>
      <c r="R41" s="79">
        <f t="shared" si="38"/>
        <v>0</v>
      </c>
      <c r="S41" s="147">
        <f t="shared" si="39"/>
        <v>0</v>
      </c>
      <c r="T41" s="147">
        <f t="shared" si="40"/>
        <v>0</v>
      </c>
      <c r="U41" s="147">
        <f t="shared" si="41"/>
        <v>0</v>
      </c>
      <c r="V41" s="143"/>
      <c r="W41" s="148" t="str">
        <f t="shared" si="42"/>
        <v>PRÓXIMA A VENCER</v>
      </c>
      <c r="X41" s="148" t="str">
        <f t="shared" si="43"/>
        <v>PRÓXIMO A VENCER</v>
      </c>
      <c r="Y41" s="150" t="s">
        <v>2112</v>
      </c>
      <c r="Z41" s="149" t="str">
        <f t="shared" si="44"/>
        <v>H4ACPP</v>
      </c>
      <c r="AA41" s="149">
        <f t="shared" si="46"/>
        <v>1</v>
      </c>
      <c r="AB41" s="149" t="str">
        <f t="shared" si="45"/>
        <v>H4ACPP - 1</v>
      </c>
      <c r="AC41" s="146">
        <f t="shared" si="34"/>
        <v>2</v>
      </c>
      <c r="AD41" s="146">
        <f t="shared" si="35"/>
        <v>2</v>
      </c>
      <c r="AE41" s="146" t="str">
        <f t="shared" si="47"/>
        <v>H4ACPP.</v>
      </c>
      <c r="AF41" s="146" t="str">
        <f t="shared" si="48"/>
        <v>H4ACPP</v>
      </c>
      <c r="AG41" s="62"/>
      <c r="AH41" s="63"/>
      <c r="AI41" s="64"/>
      <c r="AJ41" s="17"/>
    </row>
    <row r="42" spans="1:42" s="18" customFormat="1" ht="350.1" customHeight="1" x14ac:dyDescent="0.2">
      <c r="A42" s="135">
        <v>32</v>
      </c>
      <c r="B42" s="144">
        <v>41</v>
      </c>
      <c r="C42" s="135"/>
      <c r="D42" s="143" t="s">
        <v>1045</v>
      </c>
      <c r="E42" s="76" t="s">
        <v>2003</v>
      </c>
      <c r="F42" s="84" t="s">
        <v>2010</v>
      </c>
      <c r="G42" s="84" t="s">
        <v>2011</v>
      </c>
      <c r="H42" s="75" t="s">
        <v>2000</v>
      </c>
      <c r="I42" s="75" t="s">
        <v>2012</v>
      </c>
      <c r="J42" s="76" t="s">
        <v>2002</v>
      </c>
      <c r="K42" s="76">
        <v>1</v>
      </c>
      <c r="L42" s="77">
        <v>44032</v>
      </c>
      <c r="M42" s="77">
        <v>44196</v>
      </c>
      <c r="N42" s="78">
        <f t="shared" si="49"/>
        <v>23.428571428571427</v>
      </c>
      <c r="O42" s="76" t="s">
        <v>1096</v>
      </c>
      <c r="P42" s="76">
        <v>0</v>
      </c>
      <c r="Q42" s="134" t="s">
        <v>1913</v>
      </c>
      <c r="R42" s="79">
        <f t="shared" si="38"/>
        <v>0</v>
      </c>
      <c r="S42" s="147">
        <f t="shared" si="39"/>
        <v>0</v>
      </c>
      <c r="T42" s="147">
        <f t="shared" si="40"/>
        <v>0</v>
      </c>
      <c r="U42" s="147">
        <f t="shared" si="41"/>
        <v>0</v>
      </c>
      <c r="V42" s="143"/>
      <c r="W42" s="148" t="str">
        <f t="shared" si="42"/>
        <v>EN TERMINO</v>
      </c>
      <c r="X42" s="148" t="str">
        <f t="shared" si="43"/>
        <v>EN TERMINO</v>
      </c>
      <c r="Y42" s="150" t="s">
        <v>2112</v>
      </c>
      <c r="Z42" s="149" t="str">
        <f t="shared" si="44"/>
        <v>H5ACPP</v>
      </c>
      <c r="AA42" s="149">
        <f t="shared" si="46"/>
        <v>1</v>
      </c>
      <c r="AB42" s="149" t="str">
        <f t="shared" si="45"/>
        <v>H5ACPP - 1</v>
      </c>
      <c r="AC42" s="146">
        <f t="shared" si="34"/>
        <v>3</v>
      </c>
      <c r="AD42" s="146">
        <f t="shared" si="35"/>
        <v>3</v>
      </c>
      <c r="AE42" s="146" t="str">
        <f t="shared" si="47"/>
        <v>H5ACPP.</v>
      </c>
      <c r="AF42" s="146" t="str">
        <f t="shared" si="48"/>
        <v>H5ACPP</v>
      </c>
      <c r="AG42" s="62"/>
      <c r="AH42" s="63"/>
      <c r="AI42" s="64"/>
      <c r="AJ42" s="17"/>
    </row>
    <row r="43" spans="1:42" s="18" customFormat="1" ht="350.1" customHeight="1" x14ac:dyDescent="0.2">
      <c r="A43" s="135">
        <v>33</v>
      </c>
      <c r="B43" s="144">
        <v>42</v>
      </c>
      <c r="C43" s="135"/>
      <c r="D43" s="143" t="s">
        <v>1046</v>
      </c>
      <c r="E43" s="76" t="s">
        <v>1532</v>
      </c>
      <c r="F43" s="84" t="s">
        <v>2013</v>
      </c>
      <c r="G43" s="84" t="s">
        <v>2014</v>
      </c>
      <c r="H43" s="75" t="s">
        <v>2015</v>
      </c>
      <c r="I43" s="75" t="s">
        <v>2016</v>
      </c>
      <c r="J43" s="76" t="s">
        <v>2008</v>
      </c>
      <c r="K43" s="76">
        <v>1</v>
      </c>
      <c r="L43" s="77">
        <v>44032</v>
      </c>
      <c r="M43" s="77">
        <v>44135</v>
      </c>
      <c r="N43" s="78">
        <f t="shared" si="49"/>
        <v>14.714285714285714</v>
      </c>
      <c r="O43" s="76" t="s">
        <v>2017</v>
      </c>
      <c r="P43" s="76">
        <v>0</v>
      </c>
      <c r="Q43" s="134" t="s">
        <v>1913</v>
      </c>
      <c r="R43" s="79">
        <f t="shared" si="38"/>
        <v>0</v>
      </c>
      <c r="S43" s="147">
        <f t="shared" si="39"/>
        <v>0</v>
      </c>
      <c r="T43" s="147">
        <f t="shared" si="40"/>
        <v>0</v>
      </c>
      <c r="U43" s="147">
        <f t="shared" si="41"/>
        <v>0</v>
      </c>
      <c r="V43" s="143"/>
      <c r="W43" s="148" t="str">
        <f t="shared" si="42"/>
        <v>PRÓXIMA A VENCER</v>
      </c>
      <c r="X43" s="148" t="str">
        <f t="shared" si="43"/>
        <v>PRÓXIMO A VENCER</v>
      </c>
      <c r="Y43" s="150" t="s">
        <v>2112</v>
      </c>
      <c r="Z43" s="149" t="str">
        <f t="shared" si="44"/>
        <v>H6ACPP</v>
      </c>
      <c r="AA43" s="149">
        <f t="shared" si="46"/>
        <v>1</v>
      </c>
      <c r="AB43" s="149" t="str">
        <f t="shared" si="45"/>
        <v>H6ACPP - 1</v>
      </c>
      <c r="AC43" s="146">
        <f t="shared" si="34"/>
        <v>2</v>
      </c>
      <c r="AD43" s="146">
        <f t="shared" si="35"/>
        <v>2</v>
      </c>
      <c r="AE43" s="146" t="str">
        <f t="shared" si="47"/>
        <v>H6ACPP.</v>
      </c>
      <c r="AF43" s="146" t="str">
        <f t="shared" si="48"/>
        <v>H6ACPP</v>
      </c>
      <c r="AG43" s="62"/>
      <c r="AH43" s="63"/>
      <c r="AI43" s="64"/>
      <c r="AJ43" s="17"/>
    </row>
    <row r="44" spans="1:42" s="141" customFormat="1" ht="350.1" customHeight="1" x14ac:dyDescent="0.2">
      <c r="A44" s="135">
        <v>34</v>
      </c>
      <c r="B44" s="144">
        <v>43</v>
      </c>
      <c r="C44" s="135"/>
      <c r="D44" s="143" t="s">
        <v>1046</v>
      </c>
      <c r="E44" s="76" t="s">
        <v>2018</v>
      </c>
      <c r="F44" s="84" t="s">
        <v>2019</v>
      </c>
      <c r="G44" s="84" t="s">
        <v>2020</v>
      </c>
      <c r="H44" s="75" t="s">
        <v>2021</v>
      </c>
      <c r="I44" s="75" t="s">
        <v>2022</v>
      </c>
      <c r="J44" s="76" t="s">
        <v>2008</v>
      </c>
      <c r="K44" s="76">
        <v>1</v>
      </c>
      <c r="L44" s="77">
        <v>44032</v>
      </c>
      <c r="M44" s="77">
        <v>44135</v>
      </c>
      <c r="N44" s="78">
        <f t="shared" si="49"/>
        <v>14.714285714285714</v>
      </c>
      <c r="O44" s="76" t="s">
        <v>2023</v>
      </c>
      <c r="P44" s="76">
        <v>0</v>
      </c>
      <c r="Q44" s="134" t="s">
        <v>1913</v>
      </c>
      <c r="R44" s="79">
        <f t="shared" si="38"/>
        <v>0</v>
      </c>
      <c r="S44" s="147">
        <f t="shared" si="39"/>
        <v>0</v>
      </c>
      <c r="T44" s="147">
        <f t="shared" si="40"/>
        <v>0</v>
      </c>
      <c r="U44" s="147">
        <f t="shared" si="41"/>
        <v>0</v>
      </c>
      <c r="V44" s="143"/>
      <c r="W44" s="148" t="str">
        <f t="shared" si="42"/>
        <v>PRÓXIMA A VENCER</v>
      </c>
      <c r="X44" s="148" t="str">
        <f t="shared" si="43"/>
        <v>PRÓXIMO A VENCER</v>
      </c>
      <c r="Y44" s="150" t="s">
        <v>2112</v>
      </c>
      <c r="Z44" s="149" t="str">
        <f t="shared" si="44"/>
        <v>H7ACPP</v>
      </c>
      <c r="AA44" s="149">
        <f t="shared" si="46"/>
        <v>1</v>
      </c>
      <c r="AB44" s="149" t="str">
        <f t="shared" si="45"/>
        <v>H7ACPP - 1</v>
      </c>
      <c r="AC44" s="146">
        <f t="shared" si="34"/>
        <v>2</v>
      </c>
      <c r="AD44" s="146">
        <f t="shared" si="35"/>
        <v>2</v>
      </c>
      <c r="AE44" s="146" t="str">
        <f t="shared" si="47"/>
        <v>H7ACPP.</v>
      </c>
      <c r="AF44" s="146" t="str">
        <f t="shared" si="48"/>
        <v>H7ACPP</v>
      </c>
      <c r="AG44" s="62"/>
      <c r="AH44" s="63"/>
      <c r="AI44" s="64"/>
      <c r="AJ44" s="17"/>
      <c r="AK44" s="18"/>
      <c r="AL44" s="18"/>
      <c r="AM44" s="18"/>
      <c r="AN44" s="18"/>
      <c r="AO44" s="18"/>
      <c r="AP44" s="18"/>
    </row>
    <row r="45" spans="1:42" s="18" customFormat="1" ht="350.1" customHeight="1" x14ac:dyDescent="0.2">
      <c r="A45" s="135">
        <v>35</v>
      </c>
      <c r="B45" s="144">
        <v>44</v>
      </c>
      <c r="C45" s="135"/>
      <c r="D45" s="135" t="s">
        <v>1758</v>
      </c>
      <c r="E45" s="167" t="s">
        <v>1760</v>
      </c>
      <c r="F45" s="136" t="s">
        <v>1787</v>
      </c>
      <c r="G45" s="136" t="s">
        <v>1761</v>
      </c>
      <c r="H45" s="136" t="s">
        <v>1790</v>
      </c>
      <c r="I45" s="136" t="s">
        <v>1762</v>
      </c>
      <c r="J45" s="134" t="s">
        <v>1763</v>
      </c>
      <c r="K45" s="134">
        <v>6</v>
      </c>
      <c r="L45" s="77">
        <v>43710</v>
      </c>
      <c r="M45" s="77">
        <v>43891</v>
      </c>
      <c r="N45" s="78">
        <f t="shared" ref="N45:N52" si="50">(+M45-L45)/7</f>
        <v>25.857142857142858</v>
      </c>
      <c r="O45" s="76" t="s">
        <v>1781</v>
      </c>
      <c r="P45" s="134">
        <v>6</v>
      </c>
      <c r="Q45" s="134" t="s">
        <v>1913</v>
      </c>
      <c r="R45" s="79">
        <f t="shared" si="38"/>
        <v>100</v>
      </c>
      <c r="S45" s="147">
        <f t="shared" si="39"/>
        <v>25.857142857142858</v>
      </c>
      <c r="T45" s="147">
        <f t="shared" si="40"/>
        <v>25.857142857142858</v>
      </c>
      <c r="U45" s="147">
        <f t="shared" si="41"/>
        <v>25.857142857142858</v>
      </c>
      <c r="V45" s="143"/>
      <c r="W45" s="148" t="str">
        <f t="shared" si="42"/>
        <v>CUMPLIDA</v>
      </c>
      <c r="X45" s="148" t="str">
        <f t="shared" si="43"/>
        <v>CUMPLIDO</v>
      </c>
      <c r="Y45" s="107" t="s">
        <v>1788</v>
      </c>
      <c r="Z45" s="149" t="str">
        <f t="shared" si="44"/>
        <v>H2ACTL</v>
      </c>
      <c r="AA45" s="149">
        <f t="shared" si="46"/>
        <v>1</v>
      </c>
      <c r="AB45" s="149" t="str">
        <f t="shared" si="45"/>
        <v>H2ACTL - 1</v>
      </c>
      <c r="AC45" s="146">
        <f t="shared" si="34"/>
        <v>5</v>
      </c>
      <c r="AD45" s="146">
        <f t="shared" si="35"/>
        <v>5</v>
      </c>
      <c r="AE45" s="146" t="str">
        <f t="shared" si="47"/>
        <v>H2ACTL.</v>
      </c>
      <c r="AF45" s="146" t="str">
        <f t="shared" si="48"/>
        <v>H2ACTL</v>
      </c>
      <c r="AG45" s="62"/>
      <c r="AH45" s="63"/>
      <c r="AI45" s="64"/>
      <c r="AJ45" s="17"/>
    </row>
    <row r="46" spans="1:42" s="18" customFormat="1" ht="350.1" customHeight="1" x14ac:dyDescent="0.2">
      <c r="A46" s="135">
        <v>36</v>
      </c>
      <c r="B46" s="144">
        <v>45</v>
      </c>
      <c r="C46" s="135"/>
      <c r="D46" s="135" t="s">
        <v>1759</v>
      </c>
      <c r="E46" s="167" t="s">
        <v>1760</v>
      </c>
      <c r="F46" s="136" t="s">
        <v>1946</v>
      </c>
      <c r="G46" s="136" t="s">
        <v>1764</v>
      </c>
      <c r="H46" s="87" t="s">
        <v>1791</v>
      </c>
      <c r="I46" s="87" t="s">
        <v>1792</v>
      </c>
      <c r="J46" s="87" t="s">
        <v>1793</v>
      </c>
      <c r="K46" s="134">
        <v>1</v>
      </c>
      <c r="L46" s="77">
        <v>43690</v>
      </c>
      <c r="M46" s="77">
        <v>44012</v>
      </c>
      <c r="N46" s="78">
        <f t="shared" si="50"/>
        <v>46</v>
      </c>
      <c r="O46" s="76" t="s">
        <v>1781</v>
      </c>
      <c r="P46" s="134">
        <v>1</v>
      </c>
      <c r="Q46" s="134" t="s">
        <v>1913</v>
      </c>
      <c r="R46" s="79">
        <f t="shared" si="38"/>
        <v>100</v>
      </c>
      <c r="S46" s="147">
        <f t="shared" si="39"/>
        <v>46</v>
      </c>
      <c r="T46" s="147">
        <f t="shared" si="40"/>
        <v>46</v>
      </c>
      <c r="U46" s="147">
        <f t="shared" si="41"/>
        <v>46</v>
      </c>
      <c r="V46" s="143"/>
      <c r="W46" s="148" t="str">
        <f t="shared" si="42"/>
        <v>CUMPLIDA</v>
      </c>
      <c r="X46" s="148" t="str">
        <f t="shared" si="43"/>
        <v>CUMPLIDO</v>
      </c>
      <c r="Y46" s="107" t="s">
        <v>1788</v>
      </c>
      <c r="Z46" s="149" t="str">
        <f t="shared" si="44"/>
        <v>H4ACTL</v>
      </c>
      <c r="AA46" s="149">
        <f t="shared" si="46"/>
        <v>1</v>
      </c>
      <c r="AB46" s="149" t="str">
        <f t="shared" si="45"/>
        <v>H4ACTL - 1</v>
      </c>
      <c r="AC46" s="146">
        <f t="shared" si="34"/>
        <v>5</v>
      </c>
      <c r="AD46" s="146">
        <f t="shared" si="35"/>
        <v>5</v>
      </c>
      <c r="AE46" s="146" t="str">
        <f t="shared" si="47"/>
        <v>H4ACTL.</v>
      </c>
      <c r="AF46" s="146" t="str">
        <f t="shared" si="48"/>
        <v>H4ACTL</v>
      </c>
      <c r="AG46" s="62"/>
      <c r="AH46" s="63"/>
      <c r="AI46" s="64"/>
      <c r="AJ46" s="17"/>
    </row>
    <row r="47" spans="1:42" s="18" customFormat="1" ht="350.1" customHeight="1" x14ac:dyDescent="0.2">
      <c r="A47" s="135">
        <v>37</v>
      </c>
      <c r="B47" s="144">
        <v>46</v>
      </c>
      <c r="C47" s="135">
        <v>1</v>
      </c>
      <c r="D47" s="135" t="s">
        <v>1659</v>
      </c>
      <c r="E47" s="167" t="s">
        <v>1760</v>
      </c>
      <c r="F47" s="136" t="s">
        <v>1786</v>
      </c>
      <c r="G47" s="136" t="s">
        <v>1765</v>
      </c>
      <c r="H47" s="136" t="s">
        <v>1766</v>
      </c>
      <c r="I47" s="136" t="s">
        <v>1767</v>
      </c>
      <c r="J47" s="134" t="s">
        <v>1528</v>
      </c>
      <c r="K47" s="134">
        <v>1</v>
      </c>
      <c r="L47" s="77">
        <v>43710</v>
      </c>
      <c r="M47" s="117">
        <v>43982</v>
      </c>
      <c r="N47" s="78">
        <f t="shared" si="50"/>
        <v>38.857142857142854</v>
      </c>
      <c r="O47" s="76" t="s">
        <v>1781</v>
      </c>
      <c r="P47" s="76">
        <v>0</v>
      </c>
      <c r="Q47" s="134" t="s">
        <v>1913</v>
      </c>
      <c r="R47" s="79">
        <f t="shared" si="38"/>
        <v>0</v>
      </c>
      <c r="S47" s="147">
        <f t="shared" si="39"/>
        <v>0</v>
      </c>
      <c r="T47" s="147">
        <f t="shared" si="40"/>
        <v>0</v>
      </c>
      <c r="U47" s="147">
        <f t="shared" si="41"/>
        <v>38.857142857142854</v>
      </c>
      <c r="V47" s="143"/>
      <c r="W47" s="148" t="str">
        <f t="shared" si="42"/>
        <v>VENCIDA</v>
      </c>
      <c r="X47" s="148" t="str">
        <f t="shared" si="43"/>
        <v>VENCIDO</v>
      </c>
      <c r="Y47" s="107" t="s">
        <v>1788</v>
      </c>
      <c r="Z47" s="149" t="str">
        <f t="shared" si="44"/>
        <v>H5ACTL</v>
      </c>
      <c r="AA47" s="149">
        <f t="shared" si="46"/>
        <v>1</v>
      </c>
      <c r="AB47" s="149" t="str">
        <f t="shared" si="45"/>
        <v>H5ACTL - 1</v>
      </c>
      <c r="AC47" s="146">
        <f t="shared" si="34"/>
        <v>1</v>
      </c>
      <c r="AD47" s="146">
        <f t="shared" si="35"/>
        <v>1</v>
      </c>
      <c r="AE47" s="146" t="str">
        <f t="shared" si="47"/>
        <v>H5ACTL.</v>
      </c>
      <c r="AF47" s="146" t="str">
        <f t="shared" si="48"/>
        <v>H5ACTL</v>
      </c>
      <c r="AG47" s="62"/>
      <c r="AH47" s="63"/>
      <c r="AI47" s="64"/>
      <c r="AJ47" s="17"/>
    </row>
    <row r="48" spans="1:42" s="18" customFormat="1" ht="350.1" customHeight="1" x14ac:dyDescent="0.2">
      <c r="A48" s="135"/>
      <c r="B48" s="144">
        <v>47</v>
      </c>
      <c r="C48" s="135">
        <v>2</v>
      </c>
      <c r="D48" s="135" t="s">
        <v>1659</v>
      </c>
      <c r="E48" s="167" t="s">
        <v>1760</v>
      </c>
      <c r="F48" s="136" t="s">
        <v>1785</v>
      </c>
      <c r="G48" s="136" t="s">
        <v>1765</v>
      </c>
      <c r="H48" s="136" t="s">
        <v>1794</v>
      </c>
      <c r="I48" s="136" t="s">
        <v>1768</v>
      </c>
      <c r="J48" s="134" t="s">
        <v>1769</v>
      </c>
      <c r="K48" s="134">
        <v>1</v>
      </c>
      <c r="L48" s="77">
        <v>43983</v>
      </c>
      <c r="M48" s="117">
        <v>44012</v>
      </c>
      <c r="N48" s="78">
        <f t="shared" si="50"/>
        <v>4.1428571428571432</v>
      </c>
      <c r="O48" s="76" t="s">
        <v>1781</v>
      </c>
      <c r="P48" s="76">
        <v>0</v>
      </c>
      <c r="Q48" s="134" t="s">
        <v>1913</v>
      </c>
      <c r="R48" s="79">
        <f t="shared" si="38"/>
        <v>0</v>
      </c>
      <c r="S48" s="147">
        <f t="shared" si="39"/>
        <v>0</v>
      </c>
      <c r="T48" s="147">
        <f t="shared" si="40"/>
        <v>0</v>
      </c>
      <c r="U48" s="147">
        <f t="shared" si="41"/>
        <v>4.1428571428571432</v>
      </c>
      <c r="V48" s="143"/>
      <c r="W48" s="148" t="str">
        <f t="shared" si="42"/>
        <v>VENCIDA</v>
      </c>
      <c r="X48" s="148" t="str">
        <f t="shared" si="43"/>
        <v/>
      </c>
      <c r="Y48" s="107" t="s">
        <v>1788</v>
      </c>
      <c r="Z48" s="149" t="str">
        <f t="shared" si="44"/>
        <v>H5ACTL</v>
      </c>
      <c r="AA48" s="149">
        <f t="shared" si="46"/>
        <v>2</v>
      </c>
      <c r="AB48" s="149" t="str">
        <f t="shared" si="45"/>
        <v>H5ACTL - 2</v>
      </c>
      <c r="AC48" s="146">
        <f t="shared" si="34"/>
        <v>1</v>
      </c>
      <c r="AD48" s="146">
        <f t="shared" si="35"/>
        <v>1</v>
      </c>
      <c r="AE48" s="146" t="str">
        <f t="shared" si="47"/>
        <v>H5ACTL.</v>
      </c>
      <c r="AF48" s="146" t="str">
        <f t="shared" si="48"/>
        <v>H5ACTL</v>
      </c>
      <c r="AG48" s="62"/>
      <c r="AH48" s="63"/>
      <c r="AI48" s="64"/>
      <c r="AJ48" s="17"/>
    </row>
    <row r="49" spans="1:36" s="18" customFormat="1" ht="350.1" customHeight="1" x14ac:dyDescent="0.2">
      <c r="A49" s="135">
        <v>38</v>
      </c>
      <c r="B49" s="144">
        <v>48</v>
      </c>
      <c r="C49" s="135">
        <v>3</v>
      </c>
      <c r="D49" s="135" t="s">
        <v>1659</v>
      </c>
      <c r="E49" s="167" t="s">
        <v>1760</v>
      </c>
      <c r="F49" s="136" t="s">
        <v>1770</v>
      </c>
      <c r="G49" s="136" t="s">
        <v>1771</v>
      </c>
      <c r="H49" s="136" t="s">
        <v>1772</v>
      </c>
      <c r="I49" s="136" t="s">
        <v>1773</v>
      </c>
      <c r="J49" s="134" t="s">
        <v>1774</v>
      </c>
      <c r="K49" s="134">
        <v>1</v>
      </c>
      <c r="L49" s="77">
        <v>43710</v>
      </c>
      <c r="M49" s="117">
        <v>44012</v>
      </c>
      <c r="N49" s="78">
        <f t="shared" si="50"/>
        <v>43.142857142857146</v>
      </c>
      <c r="O49" s="76" t="s">
        <v>1782</v>
      </c>
      <c r="P49" s="76">
        <v>1</v>
      </c>
      <c r="Q49" s="134" t="s">
        <v>1913</v>
      </c>
      <c r="R49" s="79">
        <f t="shared" si="38"/>
        <v>100</v>
      </c>
      <c r="S49" s="147">
        <f t="shared" si="39"/>
        <v>43.142857142857146</v>
      </c>
      <c r="T49" s="147">
        <f t="shared" si="40"/>
        <v>43.142857142857146</v>
      </c>
      <c r="U49" s="147">
        <f t="shared" si="41"/>
        <v>43.142857142857146</v>
      </c>
      <c r="V49" s="143"/>
      <c r="W49" s="148" t="str">
        <f t="shared" si="42"/>
        <v>CUMPLIDA</v>
      </c>
      <c r="X49" s="148" t="str">
        <f t="shared" si="43"/>
        <v>CUMPLIDO</v>
      </c>
      <c r="Y49" s="107" t="s">
        <v>1788</v>
      </c>
      <c r="Z49" s="149" t="str">
        <f t="shared" si="44"/>
        <v>H12ACTL</v>
      </c>
      <c r="AA49" s="149">
        <f t="shared" si="46"/>
        <v>1</v>
      </c>
      <c r="AB49" s="149" t="str">
        <f t="shared" si="45"/>
        <v>H12ACTL - 1</v>
      </c>
      <c r="AC49" s="146">
        <f t="shared" si="34"/>
        <v>5</v>
      </c>
      <c r="AD49" s="146">
        <f t="shared" si="35"/>
        <v>5</v>
      </c>
      <c r="AE49" s="146" t="str">
        <f t="shared" si="47"/>
        <v>H12ACTL.</v>
      </c>
      <c r="AF49" s="146" t="str">
        <f t="shared" si="48"/>
        <v>H12ACTL</v>
      </c>
      <c r="AG49" s="62"/>
      <c r="AH49" s="63"/>
      <c r="AI49" s="64"/>
      <c r="AJ49" s="17"/>
    </row>
    <row r="50" spans="1:36" s="18" customFormat="1" ht="350.1" customHeight="1" x14ac:dyDescent="0.2">
      <c r="A50" s="135"/>
      <c r="B50" s="144">
        <v>49</v>
      </c>
      <c r="C50" s="135">
        <v>4</v>
      </c>
      <c r="D50" s="135" t="s">
        <v>1659</v>
      </c>
      <c r="E50" s="167" t="s">
        <v>1760</v>
      </c>
      <c r="F50" s="136" t="s">
        <v>1775</v>
      </c>
      <c r="G50" s="136" t="s">
        <v>1771</v>
      </c>
      <c r="H50" s="136" t="s">
        <v>1772</v>
      </c>
      <c r="I50" s="136" t="s">
        <v>1776</v>
      </c>
      <c r="J50" s="134" t="s">
        <v>1769</v>
      </c>
      <c r="K50" s="134">
        <v>1</v>
      </c>
      <c r="L50" s="77">
        <v>44013</v>
      </c>
      <c r="M50" s="117">
        <v>44043</v>
      </c>
      <c r="N50" s="78">
        <f t="shared" si="50"/>
        <v>4.2857142857142856</v>
      </c>
      <c r="O50" s="76" t="s">
        <v>1782</v>
      </c>
      <c r="P50" s="76">
        <v>1</v>
      </c>
      <c r="Q50" s="134" t="s">
        <v>1913</v>
      </c>
      <c r="R50" s="79">
        <f t="shared" si="38"/>
        <v>100</v>
      </c>
      <c r="S50" s="147">
        <f t="shared" si="39"/>
        <v>4.2857142857142856</v>
      </c>
      <c r="T50" s="147">
        <f t="shared" si="40"/>
        <v>4.2857142857142856</v>
      </c>
      <c r="U50" s="147">
        <f t="shared" si="41"/>
        <v>4.2857142857142856</v>
      </c>
      <c r="V50" s="143"/>
      <c r="W50" s="148" t="str">
        <f t="shared" si="42"/>
        <v>CUMPLIDA</v>
      </c>
      <c r="X50" s="148" t="str">
        <f t="shared" si="43"/>
        <v/>
      </c>
      <c r="Y50" s="107" t="s">
        <v>1788</v>
      </c>
      <c r="Z50" s="149" t="str">
        <f t="shared" si="44"/>
        <v>H12ACTL</v>
      </c>
      <c r="AA50" s="149">
        <f t="shared" si="46"/>
        <v>2</v>
      </c>
      <c r="AB50" s="149" t="str">
        <f t="shared" si="45"/>
        <v>H12ACTL - 2</v>
      </c>
      <c r="AC50" s="146">
        <f t="shared" si="34"/>
        <v>5</v>
      </c>
      <c r="AD50" s="146">
        <f t="shared" si="35"/>
        <v>5</v>
      </c>
      <c r="AE50" s="146" t="str">
        <f t="shared" si="47"/>
        <v>H12ACTL.</v>
      </c>
      <c r="AF50" s="146" t="str">
        <f t="shared" si="48"/>
        <v>H12ACTL</v>
      </c>
      <c r="AG50" s="62"/>
      <c r="AH50" s="63"/>
      <c r="AI50" s="64"/>
      <c r="AJ50" s="17"/>
    </row>
    <row r="51" spans="1:36" s="18" customFormat="1" ht="350.1" customHeight="1" x14ac:dyDescent="0.2">
      <c r="A51" s="135">
        <v>39</v>
      </c>
      <c r="B51" s="144">
        <v>50</v>
      </c>
      <c r="C51" s="135">
        <v>5</v>
      </c>
      <c r="D51" s="135" t="s">
        <v>1659</v>
      </c>
      <c r="E51" s="167" t="s">
        <v>1760</v>
      </c>
      <c r="F51" s="136" t="s">
        <v>1783</v>
      </c>
      <c r="G51" s="136" t="s">
        <v>1777</v>
      </c>
      <c r="H51" s="136" t="s">
        <v>1778</v>
      </c>
      <c r="I51" s="136" t="s">
        <v>1779</v>
      </c>
      <c r="J51" s="134" t="s">
        <v>1795</v>
      </c>
      <c r="K51" s="134">
        <v>1</v>
      </c>
      <c r="L51" s="77">
        <v>43710</v>
      </c>
      <c r="M51" s="117">
        <v>44012</v>
      </c>
      <c r="N51" s="78">
        <f t="shared" si="50"/>
        <v>43.142857142857146</v>
      </c>
      <c r="O51" s="76" t="s">
        <v>1782</v>
      </c>
      <c r="P51" s="76">
        <v>0</v>
      </c>
      <c r="Q51" s="134" t="s">
        <v>1913</v>
      </c>
      <c r="R51" s="79">
        <f t="shared" si="38"/>
        <v>0</v>
      </c>
      <c r="S51" s="147">
        <f t="shared" si="39"/>
        <v>0</v>
      </c>
      <c r="T51" s="147">
        <f t="shared" si="40"/>
        <v>0</v>
      </c>
      <c r="U51" s="147">
        <f t="shared" si="41"/>
        <v>43.142857142857146</v>
      </c>
      <c r="V51" s="143"/>
      <c r="W51" s="148" t="str">
        <f t="shared" si="42"/>
        <v>VENCIDA</v>
      </c>
      <c r="X51" s="148" t="str">
        <f t="shared" si="43"/>
        <v>VENCIDO</v>
      </c>
      <c r="Y51" s="107" t="s">
        <v>1788</v>
      </c>
      <c r="Z51" s="149" t="str">
        <f t="shared" si="44"/>
        <v>H15ACTL</v>
      </c>
      <c r="AA51" s="149">
        <f t="shared" si="46"/>
        <v>1</v>
      </c>
      <c r="AB51" s="149" t="str">
        <f t="shared" si="45"/>
        <v>H15ACTL - 1</v>
      </c>
      <c r="AC51" s="146">
        <f t="shared" si="34"/>
        <v>1</v>
      </c>
      <c r="AD51" s="146">
        <f t="shared" si="35"/>
        <v>1</v>
      </c>
      <c r="AE51" s="146" t="str">
        <f t="shared" si="47"/>
        <v>H15ACTL.</v>
      </c>
      <c r="AF51" s="146" t="str">
        <f t="shared" si="48"/>
        <v>H15ACTL</v>
      </c>
      <c r="AG51" s="62"/>
      <c r="AH51" s="63"/>
      <c r="AI51" s="64"/>
      <c r="AJ51" s="17"/>
    </row>
    <row r="52" spans="1:36" s="18" customFormat="1" ht="350.1" customHeight="1" x14ac:dyDescent="0.2">
      <c r="A52" s="135"/>
      <c r="B52" s="144">
        <v>51</v>
      </c>
      <c r="C52" s="135">
        <v>6</v>
      </c>
      <c r="D52" s="135" t="s">
        <v>1659</v>
      </c>
      <c r="E52" s="167" t="s">
        <v>1760</v>
      </c>
      <c r="F52" s="136" t="s">
        <v>1784</v>
      </c>
      <c r="G52" s="136" t="s">
        <v>1777</v>
      </c>
      <c r="H52" s="136" t="s">
        <v>1778</v>
      </c>
      <c r="I52" s="136" t="s">
        <v>1796</v>
      </c>
      <c r="J52" s="134" t="s">
        <v>1769</v>
      </c>
      <c r="K52" s="134">
        <v>1</v>
      </c>
      <c r="L52" s="77">
        <v>44013</v>
      </c>
      <c r="M52" s="117">
        <v>44043</v>
      </c>
      <c r="N52" s="78">
        <f t="shared" si="50"/>
        <v>4.2857142857142856</v>
      </c>
      <c r="O52" s="76" t="s">
        <v>1782</v>
      </c>
      <c r="P52" s="76">
        <v>0</v>
      </c>
      <c r="Q52" s="134" t="s">
        <v>1913</v>
      </c>
      <c r="R52" s="79">
        <f t="shared" si="38"/>
        <v>0</v>
      </c>
      <c r="S52" s="147">
        <f t="shared" si="39"/>
        <v>0</v>
      </c>
      <c r="T52" s="147">
        <f t="shared" si="40"/>
        <v>0</v>
      </c>
      <c r="U52" s="147">
        <f t="shared" si="41"/>
        <v>4.2857142857142856</v>
      </c>
      <c r="V52" s="143"/>
      <c r="W52" s="148" t="str">
        <f t="shared" si="42"/>
        <v>VENCIDA</v>
      </c>
      <c r="X52" s="148" t="str">
        <f t="shared" si="43"/>
        <v/>
      </c>
      <c r="Y52" s="107" t="s">
        <v>1788</v>
      </c>
      <c r="Z52" s="149" t="str">
        <f t="shared" si="44"/>
        <v>H15ACTL</v>
      </c>
      <c r="AA52" s="149">
        <f t="shared" si="46"/>
        <v>2</v>
      </c>
      <c r="AB52" s="149" t="str">
        <f t="shared" si="45"/>
        <v>H15ACTL - 2</v>
      </c>
      <c r="AC52" s="146">
        <f t="shared" si="34"/>
        <v>1</v>
      </c>
      <c r="AD52" s="146">
        <f t="shared" si="35"/>
        <v>1</v>
      </c>
      <c r="AE52" s="146" t="str">
        <f t="shared" si="47"/>
        <v>H15ACTL.</v>
      </c>
      <c r="AF52" s="146" t="str">
        <f t="shared" si="48"/>
        <v>H15ACTL</v>
      </c>
      <c r="AG52" s="62"/>
      <c r="AH52" s="63"/>
      <c r="AI52" s="64"/>
      <c r="AJ52" s="17"/>
    </row>
    <row r="53" spans="1:36" s="18" customFormat="1" ht="350.1" customHeight="1" x14ac:dyDescent="0.2">
      <c r="A53" s="73">
        <v>40</v>
      </c>
      <c r="B53" s="144">
        <v>52</v>
      </c>
      <c r="C53" s="73">
        <v>7</v>
      </c>
      <c r="D53" s="80" t="s">
        <v>1045</v>
      </c>
      <c r="E53" s="73">
        <v>1801001</v>
      </c>
      <c r="F53" s="84" t="s">
        <v>2196</v>
      </c>
      <c r="G53" s="84" t="s">
        <v>1553</v>
      </c>
      <c r="H53" s="87" t="s">
        <v>1554</v>
      </c>
      <c r="I53" s="87" t="s">
        <v>1555</v>
      </c>
      <c r="J53" s="75" t="s">
        <v>1780</v>
      </c>
      <c r="K53" s="73">
        <v>1</v>
      </c>
      <c r="L53" s="77">
        <v>43690</v>
      </c>
      <c r="M53" s="117">
        <v>43830</v>
      </c>
      <c r="N53" s="78">
        <f t="shared" ref="N53:N109" si="51">(+M53-L53)/7</f>
        <v>20</v>
      </c>
      <c r="O53" s="76" t="s">
        <v>464</v>
      </c>
      <c r="P53" s="76">
        <v>0</v>
      </c>
      <c r="Q53" s="84" t="s">
        <v>2151</v>
      </c>
      <c r="R53" s="79">
        <f t="shared" si="38"/>
        <v>0</v>
      </c>
      <c r="S53" s="147">
        <f t="shared" si="39"/>
        <v>0</v>
      </c>
      <c r="T53" s="147">
        <f t="shared" si="40"/>
        <v>0</v>
      </c>
      <c r="U53" s="147">
        <f t="shared" si="41"/>
        <v>20</v>
      </c>
      <c r="V53" s="143"/>
      <c r="W53" s="148" t="str">
        <f t="shared" si="42"/>
        <v>VENCIDA</v>
      </c>
      <c r="X53" s="148" t="str">
        <f t="shared" si="43"/>
        <v>VENCIDO</v>
      </c>
      <c r="Y53" s="107" t="s">
        <v>1552</v>
      </c>
      <c r="Z53" s="149" t="str">
        <f t="shared" si="44"/>
        <v>H1AF18</v>
      </c>
      <c r="AA53" s="149">
        <f t="shared" si="46"/>
        <v>1</v>
      </c>
      <c r="AB53" s="149" t="str">
        <f t="shared" si="45"/>
        <v>H1AF18 - 1</v>
      </c>
      <c r="AC53" s="146">
        <f t="shared" si="34"/>
        <v>1</v>
      </c>
      <c r="AD53" s="146">
        <f t="shared" si="35"/>
        <v>1</v>
      </c>
      <c r="AE53" s="146" t="str">
        <f t="shared" si="47"/>
        <v>H1AF18.</v>
      </c>
      <c r="AF53" s="146" t="str">
        <f t="shared" si="48"/>
        <v>H1AF18</v>
      </c>
      <c r="AG53" s="62"/>
      <c r="AH53" s="63"/>
      <c r="AI53" s="64"/>
      <c r="AJ53" s="17"/>
    </row>
    <row r="54" spans="1:36" s="18" customFormat="1" ht="350.1" customHeight="1" x14ac:dyDescent="0.2">
      <c r="A54" s="73">
        <v>41</v>
      </c>
      <c r="B54" s="144">
        <v>53</v>
      </c>
      <c r="C54" s="73"/>
      <c r="D54" s="80" t="s">
        <v>1046</v>
      </c>
      <c r="E54" s="73">
        <v>1801001</v>
      </c>
      <c r="F54" s="82" t="s">
        <v>2197</v>
      </c>
      <c r="G54" s="82" t="s">
        <v>1558</v>
      </c>
      <c r="H54" s="87" t="s">
        <v>1559</v>
      </c>
      <c r="I54" s="87" t="s">
        <v>1560</v>
      </c>
      <c r="J54" s="73" t="s">
        <v>1561</v>
      </c>
      <c r="K54" s="73">
        <v>1</v>
      </c>
      <c r="L54" s="77">
        <v>43690</v>
      </c>
      <c r="M54" s="117">
        <v>43830</v>
      </c>
      <c r="N54" s="78">
        <f t="shared" si="51"/>
        <v>20</v>
      </c>
      <c r="O54" s="76" t="s">
        <v>464</v>
      </c>
      <c r="P54" s="74">
        <v>1</v>
      </c>
      <c r="Q54" s="74" t="s">
        <v>2150</v>
      </c>
      <c r="R54" s="79">
        <f t="shared" si="38"/>
        <v>100</v>
      </c>
      <c r="S54" s="147">
        <f t="shared" si="39"/>
        <v>20</v>
      </c>
      <c r="T54" s="147">
        <f t="shared" si="40"/>
        <v>20</v>
      </c>
      <c r="U54" s="147">
        <f t="shared" si="41"/>
        <v>20</v>
      </c>
      <c r="V54" s="143"/>
      <c r="W54" s="148" t="str">
        <f t="shared" si="42"/>
        <v>CUMPLIDA</v>
      </c>
      <c r="X54" s="148" t="str">
        <f t="shared" si="43"/>
        <v>VENCIDO</v>
      </c>
      <c r="Y54" s="107" t="s">
        <v>1552</v>
      </c>
      <c r="Z54" s="149" t="str">
        <f t="shared" si="44"/>
        <v>H3AF18</v>
      </c>
      <c r="AA54" s="149">
        <f t="shared" si="46"/>
        <v>1</v>
      </c>
      <c r="AB54" s="149" t="str">
        <f t="shared" si="45"/>
        <v>H3AF18 - 1</v>
      </c>
      <c r="AC54" s="146">
        <f t="shared" si="34"/>
        <v>5</v>
      </c>
      <c r="AD54" s="146">
        <f t="shared" si="35"/>
        <v>1</v>
      </c>
      <c r="AE54" s="146" t="str">
        <f t="shared" si="47"/>
        <v>H3AF18.</v>
      </c>
      <c r="AF54" s="146" t="str">
        <f t="shared" si="48"/>
        <v>H3AF18</v>
      </c>
      <c r="AG54" s="62"/>
      <c r="AH54" s="63"/>
      <c r="AI54" s="64"/>
      <c r="AJ54" s="17"/>
    </row>
    <row r="55" spans="1:36" s="18" customFormat="1" ht="350.1" customHeight="1" x14ac:dyDescent="0.2">
      <c r="A55" s="73"/>
      <c r="B55" s="144">
        <v>54</v>
      </c>
      <c r="C55" s="73"/>
      <c r="D55" s="80" t="s">
        <v>1046</v>
      </c>
      <c r="E55" s="73">
        <v>1801001</v>
      </c>
      <c r="F55" s="82" t="s">
        <v>2198</v>
      </c>
      <c r="G55" s="82" t="s">
        <v>1558</v>
      </c>
      <c r="H55" s="87" t="s">
        <v>1554</v>
      </c>
      <c r="I55" s="87" t="s">
        <v>1563</v>
      </c>
      <c r="J55" s="87" t="s">
        <v>1556</v>
      </c>
      <c r="K55" s="73">
        <v>1</v>
      </c>
      <c r="L55" s="77">
        <v>43690</v>
      </c>
      <c r="M55" s="117">
        <v>43830</v>
      </c>
      <c r="N55" s="78">
        <f t="shared" si="51"/>
        <v>20</v>
      </c>
      <c r="O55" s="76" t="s">
        <v>464</v>
      </c>
      <c r="P55" s="76">
        <v>0</v>
      </c>
      <c r="Q55" s="84" t="s">
        <v>2152</v>
      </c>
      <c r="R55" s="79">
        <f t="shared" si="38"/>
        <v>0</v>
      </c>
      <c r="S55" s="147">
        <f t="shared" si="39"/>
        <v>0</v>
      </c>
      <c r="T55" s="147">
        <f t="shared" si="40"/>
        <v>0</v>
      </c>
      <c r="U55" s="147">
        <f t="shared" si="41"/>
        <v>20</v>
      </c>
      <c r="V55" s="143"/>
      <c r="W55" s="148" t="str">
        <f t="shared" si="42"/>
        <v>VENCIDA</v>
      </c>
      <c r="X55" s="148" t="str">
        <f t="shared" si="43"/>
        <v/>
      </c>
      <c r="Y55" s="107" t="s">
        <v>1552</v>
      </c>
      <c r="Z55" s="149" t="str">
        <f t="shared" si="44"/>
        <v>H3AF18</v>
      </c>
      <c r="AA55" s="149">
        <f t="shared" si="46"/>
        <v>2</v>
      </c>
      <c r="AB55" s="149" t="str">
        <f t="shared" si="45"/>
        <v>H3AF18 - 2</v>
      </c>
      <c r="AC55" s="146">
        <f t="shared" si="34"/>
        <v>1</v>
      </c>
      <c r="AD55" s="146">
        <f t="shared" si="35"/>
        <v>1</v>
      </c>
      <c r="AE55" s="146" t="str">
        <f t="shared" si="47"/>
        <v>H3AF18.</v>
      </c>
      <c r="AF55" s="146" t="str">
        <f t="shared" si="48"/>
        <v>H3AF18</v>
      </c>
      <c r="AG55" s="62"/>
      <c r="AH55" s="63"/>
      <c r="AI55" s="64"/>
      <c r="AJ55" s="17"/>
    </row>
    <row r="56" spans="1:36" s="18" customFormat="1" ht="350.1" customHeight="1" x14ac:dyDescent="0.2">
      <c r="A56" s="73">
        <v>42</v>
      </c>
      <c r="B56" s="144">
        <v>55</v>
      </c>
      <c r="C56" s="73"/>
      <c r="D56" s="80" t="s">
        <v>1045</v>
      </c>
      <c r="E56" s="73">
        <v>1801001</v>
      </c>
      <c r="F56" s="82" t="s">
        <v>2199</v>
      </c>
      <c r="G56" s="82" t="s">
        <v>1564</v>
      </c>
      <c r="H56" s="87" t="s">
        <v>1565</v>
      </c>
      <c r="I56" s="87" t="s">
        <v>1566</v>
      </c>
      <c r="J56" s="87" t="s">
        <v>1562</v>
      </c>
      <c r="K56" s="73">
        <v>1</v>
      </c>
      <c r="L56" s="77">
        <v>43690</v>
      </c>
      <c r="M56" s="117">
        <v>43769</v>
      </c>
      <c r="N56" s="78">
        <f t="shared" si="51"/>
        <v>11.285714285714286</v>
      </c>
      <c r="O56" s="76" t="s">
        <v>464</v>
      </c>
      <c r="P56" s="74">
        <v>1</v>
      </c>
      <c r="Q56" s="74" t="s">
        <v>1913</v>
      </c>
      <c r="R56" s="79">
        <f t="shared" si="38"/>
        <v>100</v>
      </c>
      <c r="S56" s="147">
        <f t="shared" si="39"/>
        <v>11.285714285714286</v>
      </c>
      <c r="T56" s="147">
        <f t="shared" si="40"/>
        <v>11.285714285714286</v>
      </c>
      <c r="U56" s="147">
        <f t="shared" si="41"/>
        <v>11.285714285714286</v>
      </c>
      <c r="V56" s="143"/>
      <c r="W56" s="148" t="str">
        <f t="shared" si="42"/>
        <v>CUMPLIDA</v>
      </c>
      <c r="X56" s="148" t="str">
        <f t="shared" si="43"/>
        <v>CUMPLIDO</v>
      </c>
      <c r="Y56" s="107" t="s">
        <v>1552</v>
      </c>
      <c r="Z56" s="149" t="str">
        <f t="shared" si="44"/>
        <v>H4AF18</v>
      </c>
      <c r="AA56" s="149">
        <f t="shared" si="46"/>
        <v>1</v>
      </c>
      <c r="AB56" s="149" t="str">
        <f t="shared" si="45"/>
        <v>H4AF18 - 1</v>
      </c>
      <c r="AC56" s="146">
        <f t="shared" si="34"/>
        <v>5</v>
      </c>
      <c r="AD56" s="146">
        <f t="shared" si="35"/>
        <v>5</v>
      </c>
      <c r="AE56" s="146" t="str">
        <f t="shared" si="47"/>
        <v>H4AF18.</v>
      </c>
      <c r="AF56" s="146" t="str">
        <f t="shared" si="48"/>
        <v>H4AF18</v>
      </c>
      <c r="AG56" s="62"/>
      <c r="AH56" s="63"/>
      <c r="AI56" s="64"/>
      <c r="AJ56" s="17"/>
    </row>
    <row r="57" spans="1:36" s="18" customFormat="1" ht="350.1" customHeight="1" x14ac:dyDescent="0.2">
      <c r="A57" s="73">
        <v>43</v>
      </c>
      <c r="B57" s="144">
        <v>56</v>
      </c>
      <c r="C57" s="73"/>
      <c r="D57" s="80" t="s">
        <v>1045</v>
      </c>
      <c r="E57" s="73">
        <v>1801001</v>
      </c>
      <c r="F57" s="82" t="s">
        <v>2200</v>
      </c>
      <c r="G57" s="82" t="s">
        <v>1567</v>
      </c>
      <c r="H57" s="87" t="s">
        <v>1568</v>
      </c>
      <c r="I57" s="87" t="s">
        <v>1569</v>
      </c>
      <c r="J57" s="87" t="s">
        <v>1557</v>
      </c>
      <c r="K57" s="73">
        <v>1</v>
      </c>
      <c r="L57" s="77">
        <v>43690</v>
      </c>
      <c r="M57" s="117">
        <v>43830</v>
      </c>
      <c r="N57" s="78">
        <f t="shared" si="51"/>
        <v>20</v>
      </c>
      <c r="O57" s="76" t="s">
        <v>464</v>
      </c>
      <c r="P57" s="74">
        <v>1</v>
      </c>
      <c r="Q57" s="74" t="s">
        <v>1913</v>
      </c>
      <c r="R57" s="79">
        <f t="shared" si="38"/>
        <v>100</v>
      </c>
      <c r="S57" s="147">
        <f t="shared" si="39"/>
        <v>20</v>
      </c>
      <c r="T57" s="147">
        <f t="shared" si="40"/>
        <v>20</v>
      </c>
      <c r="U57" s="147">
        <f t="shared" si="41"/>
        <v>20</v>
      </c>
      <c r="V57" s="143"/>
      <c r="W57" s="148" t="str">
        <f t="shared" si="42"/>
        <v>CUMPLIDA</v>
      </c>
      <c r="X57" s="148" t="str">
        <f t="shared" si="43"/>
        <v>CUMPLIDO</v>
      </c>
      <c r="Y57" s="107" t="s">
        <v>1552</v>
      </c>
      <c r="Z57" s="149" t="str">
        <f t="shared" si="44"/>
        <v>H5AF18</v>
      </c>
      <c r="AA57" s="149">
        <f t="shared" si="46"/>
        <v>1</v>
      </c>
      <c r="AB57" s="149" t="str">
        <f t="shared" si="45"/>
        <v>H5AF18 - 1</v>
      </c>
      <c r="AC57" s="146">
        <f t="shared" si="34"/>
        <v>5</v>
      </c>
      <c r="AD57" s="146">
        <f t="shared" si="35"/>
        <v>5</v>
      </c>
      <c r="AE57" s="146" t="str">
        <f t="shared" si="47"/>
        <v>H5AF18.</v>
      </c>
      <c r="AF57" s="146" t="str">
        <f t="shared" si="48"/>
        <v>H5AF18</v>
      </c>
      <c r="AG57" s="62"/>
      <c r="AH57" s="63"/>
      <c r="AI57" s="64"/>
      <c r="AJ57" s="17"/>
    </row>
    <row r="58" spans="1:36" s="18" customFormat="1" ht="350.1" customHeight="1" x14ac:dyDescent="0.2">
      <c r="A58" s="73">
        <v>44</v>
      </c>
      <c r="B58" s="144">
        <v>57</v>
      </c>
      <c r="C58" s="73"/>
      <c r="D58" s="143" t="s">
        <v>1045</v>
      </c>
      <c r="E58" s="76">
        <v>1801001</v>
      </c>
      <c r="F58" s="84" t="s">
        <v>2201</v>
      </c>
      <c r="G58" s="84" t="s">
        <v>1570</v>
      </c>
      <c r="H58" s="87" t="s">
        <v>1571</v>
      </c>
      <c r="I58" s="87" t="s">
        <v>1572</v>
      </c>
      <c r="J58" s="87" t="s">
        <v>1573</v>
      </c>
      <c r="K58" s="73">
        <v>1</v>
      </c>
      <c r="L58" s="77">
        <v>43690</v>
      </c>
      <c r="M58" s="117">
        <v>43861</v>
      </c>
      <c r="N58" s="78">
        <f t="shared" si="51"/>
        <v>24.428571428571427</v>
      </c>
      <c r="O58" s="76" t="s">
        <v>464</v>
      </c>
      <c r="P58" s="76">
        <v>0</v>
      </c>
      <c r="Q58" s="74" t="s">
        <v>1913</v>
      </c>
      <c r="R58" s="79">
        <f t="shared" si="38"/>
        <v>0</v>
      </c>
      <c r="S58" s="147">
        <f t="shared" si="39"/>
        <v>0</v>
      </c>
      <c r="T58" s="147">
        <f t="shared" si="40"/>
        <v>0</v>
      </c>
      <c r="U58" s="147">
        <f t="shared" si="41"/>
        <v>24.428571428571427</v>
      </c>
      <c r="V58" s="143"/>
      <c r="W58" s="148" t="str">
        <f t="shared" si="42"/>
        <v>VENCIDA</v>
      </c>
      <c r="X58" s="148" t="str">
        <f t="shared" si="43"/>
        <v>VENCIDO</v>
      </c>
      <c r="Y58" s="107" t="s">
        <v>1552</v>
      </c>
      <c r="Z58" s="149" t="str">
        <f t="shared" si="44"/>
        <v>H6AF18</v>
      </c>
      <c r="AA58" s="149">
        <f t="shared" si="46"/>
        <v>1</v>
      </c>
      <c r="AB58" s="149" t="str">
        <f t="shared" si="45"/>
        <v>H6AF18 - 1</v>
      </c>
      <c r="AC58" s="146">
        <f t="shared" si="34"/>
        <v>1</v>
      </c>
      <c r="AD58" s="146">
        <f t="shared" si="35"/>
        <v>1</v>
      </c>
      <c r="AE58" s="146" t="str">
        <f t="shared" si="47"/>
        <v>H6AF18.</v>
      </c>
      <c r="AF58" s="146" t="str">
        <f t="shared" si="48"/>
        <v>H6AF18</v>
      </c>
      <c r="AG58" s="62"/>
      <c r="AH58" s="63"/>
      <c r="AI58" s="64"/>
      <c r="AJ58" s="17"/>
    </row>
    <row r="59" spans="1:36" s="18" customFormat="1" ht="350.1" customHeight="1" x14ac:dyDescent="0.2">
      <c r="A59" s="152">
        <v>45</v>
      </c>
      <c r="B59" s="144">
        <v>58</v>
      </c>
      <c r="C59" s="152">
        <v>11</v>
      </c>
      <c r="D59" s="152" t="s">
        <v>1045</v>
      </c>
      <c r="E59" s="76">
        <v>1801001</v>
      </c>
      <c r="F59" s="87" t="s">
        <v>2202</v>
      </c>
      <c r="G59" s="87" t="s">
        <v>1574</v>
      </c>
      <c r="H59" s="87" t="s">
        <v>1554</v>
      </c>
      <c r="I59" s="87" t="s">
        <v>1575</v>
      </c>
      <c r="J59" s="87" t="s">
        <v>1576</v>
      </c>
      <c r="K59" s="73">
        <v>1</v>
      </c>
      <c r="L59" s="77">
        <v>43690</v>
      </c>
      <c r="M59" s="77">
        <v>43830</v>
      </c>
      <c r="N59" s="78">
        <f t="shared" si="51"/>
        <v>20</v>
      </c>
      <c r="O59" s="76" t="s">
        <v>464</v>
      </c>
      <c r="P59" s="76">
        <v>0</v>
      </c>
      <c r="Q59" s="75" t="s">
        <v>2116</v>
      </c>
      <c r="R59" s="79">
        <f t="shared" si="38"/>
        <v>0</v>
      </c>
      <c r="S59" s="147">
        <f t="shared" si="39"/>
        <v>0</v>
      </c>
      <c r="T59" s="147">
        <f t="shared" si="40"/>
        <v>0</v>
      </c>
      <c r="U59" s="147">
        <f t="shared" si="41"/>
        <v>20</v>
      </c>
      <c r="V59" s="143"/>
      <c r="W59" s="148" t="str">
        <f t="shared" si="42"/>
        <v>VENCIDA</v>
      </c>
      <c r="X59" s="148" t="str">
        <f t="shared" si="43"/>
        <v>VENCIDO</v>
      </c>
      <c r="Y59" s="107" t="s">
        <v>1552</v>
      </c>
      <c r="Z59" s="149" t="str">
        <f t="shared" si="44"/>
        <v>H7AF18</v>
      </c>
      <c r="AA59" s="149">
        <f t="shared" si="46"/>
        <v>1</v>
      </c>
      <c r="AB59" s="149" t="str">
        <f t="shared" si="45"/>
        <v>H7AF18 - 1</v>
      </c>
      <c r="AC59" s="146">
        <f t="shared" si="34"/>
        <v>1</v>
      </c>
      <c r="AD59" s="146">
        <f t="shared" si="35"/>
        <v>1</v>
      </c>
      <c r="AE59" s="146" t="str">
        <f t="shared" si="47"/>
        <v>H7AF18.</v>
      </c>
      <c r="AF59" s="146" t="str">
        <f t="shared" si="48"/>
        <v>H7AF18</v>
      </c>
      <c r="AG59" s="62"/>
      <c r="AH59" s="63"/>
      <c r="AI59" s="64"/>
      <c r="AJ59" s="17"/>
    </row>
    <row r="60" spans="1:36" s="18" customFormat="1" ht="350.1" customHeight="1" x14ac:dyDescent="0.2">
      <c r="A60" s="152"/>
      <c r="B60" s="144">
        <v>59</v>
      </c>
      <c r="C60" s="152">
        <v>12</v>
      </c>
      <c r="D60" s="152" t="s">
        <v>1045</v>
      </c>
      <c r="E60" s="76">
        <v>1801001</v>
      </c>
      <c r="F60" s="87" t="s">
        <v>2203</v>
      </c>
      <c r="G60" s="87" t="s">
        <v>1574</v>
      </c>
      <c r="H60" s="87" t="s">
        <v>1554</v>
      </c>
      <c r="I60" s="87" t="s">
        <v>1577</v>
      </c>
      <c r="J60" s="87" t="s">
        <v>1578</v>
      </c>
      <c r="K60" s="73">
        <v>2</v>
      </c>
      <c r="L60" s="77">
        <v>43690</v>
      </c>
      <c r="M60" s="77">
        <v>43830</v>
      </c>
      <c r="N60" s="78">
        <f t="shared" si="51"/>
        <v>20</v>
      </c>
      <c r="O60" s="76" t="s">
        <v>1748</v>
      </c>
      <c r="P60" s="76">
        <v>0</v>
      </c>
      <c r="Q60" s="75" t="s">
        <v>2116</v>
      </c>
      <c r="R60" s="79">
        <f t="shared" si="38"/>
        <v>0</v>
      </c>
      <c r="S60" s="147">
        <f t="shared" si="39"/>
        <v>0</v>
      </c>
      <c r="T60" s="147">
        <f t="shared" si="40"/>
        <v>0</v>
      </c>
      <c r="U60" s="147">
        <f t="shared" si="41"/>
        <v>20</v>
      </c>
      <c r="V60" s="143"/>
      <c r="W60" s="148" t="str">
        <f t="shared" si="42"/>
        <v>VENCIDA</v>
      </c>
      <c r="X60" s="148" t="str">
        <f t="shared" si="43"/>
        <v/>
      </c>
      <c r="Y60" s="107" t="s">
        <v>1552</v>
      </c>
      <c r="Z60" s="149" t="str">
        <f t="shared" si="44"/>
        <v>H7AF18</v>
      </c>
      <c r="AA60" s="149">
        <f t="shared" si="46"/>
        <v>2</v>
      </c>
      <c r="AB60" s="149" t="str">
        <f t="shared" si="45"/>
        <v>H7AF18 - 2</v>
      </c>
      <c r="AC60" s="146">
        <f t="shared" si="34"/>
        <v>1</v>
      </c>
      <c r="AD60" s="146">
        <f t="shared" si="35"/>
        <v>1</v>
      </c>
      <c r="AE60" s="146" t="str">
        <f t="shared" si="47"/>
        <v>H7AF18.</v>
      </c>
      <c r="AF60" s="146" t="str">
        <f t="shared" si="48"/>
        <v>H7AF18</v>
      </c>
      <c r="AG60" s="62"/>
      <c r="AH60" s="63"/>
      <c r="AI60" s="64"/>
      <c r="AJ60" s="17"/>
    </row>
    <row r="61" spans="1:36" s="18" customFormat="1" ht="350.1" customHeight="1" x14ac:dyDescent="0.2">
      <c r="A61" s="73">
        <v>46</v>
      </c>
      <c r="B61" s="144">
        <v>60</v>
      </c>
      <c r="C61" s="73"/>
      <c r="D61" s="143" t="s">
        <v>1045</v>
      </c>
      <c r="E61" s="76">
        <v>1801001</v>
      </c>
      <c r="F61" s="84" t="s">
        <v>2204</v>
      </c>
      <c r="G61" s="84" t="s">
        <v>1579</v>
      </c>
      <c r="H61" s="73" t="s">
        <v>1580</v>
      </c>
      <c r="I61" s="87" t="s">
        <v>1942</v>
      </c>
      <c r="J61" s="73" t="s">
        <v>1581</v>
      </c>
      <c r="K61" s="73">
        <v>1</v>
      </c>
      <c r="L61" s="77">
        <v>43690</v>
      </c>
      <c r="M61" s="117">
        <v>43889</v>
      </c>
      <c r="N61" s="78">
        <f t="shared" si="51"/>
        <v>28.428571428571427</v>
      </c>
      <c r="O61" s="76" t="s">
        <v>464</v>
      </c>
      <c r="P61" s="74">
        <v>1</v>
      </c>
      <c r="Q61" s="74" t="s">
        <v>1913</v>
      </c>
      <c r="R61" s="79">
        <f t="shared" si="38"/>
        <v>100</v>
      </c>
      <c r="S61" s="147">
        <f t="shared" si="39"/>
        <v>28.428571428571427</v>
      </c>
      <c r="T61" s="147">
        <f t="shared" si="40"/>
        <v>28.428571428571427</v>
      </c>
      <c r="U61" s="147">
        <f t="shared" si="41"/>
        <v>28.428571428571427</v>
      </c>
      <c r="V61" s="143"/>
      <c r="W61" s="148" t="str">
        <f t="shared" si="42"/>
        <v>CUMPLIDA</v>
      </c>
      <c r="X61" s="148" t="str">
        <f t="shared" si="43"/>
        <v>CUMPLIDO</v>
      </c>
      <c r="Y61" s="107" t="s">
        <v>1552</v>
      </c>
      <c r="Z61" s="149" t="str">
        <f t="shared" si="44"/>
        <v>H8AF18</v>
      </c>
      <c r="AA61" s="149">
        <f t="shared" si="46"/>
        <v>1</v>
      </c>
      <c r="AB61" s="149" t="str">
        <f t="shared" si="45"/>
        <v>H8AF18 - 1</v>
      </c>
      <c r="AC61" s="146">
        <f t="shared" si="34"/>
        <v>5</v>
      </c>
      <c r="AD61" s="146">
        <f t="shared" si="35"/>
        <v>5</v>
      </c>
      <c r="AE61" s="146" t="str">
        <f t="shared" si="47"/>
        <v>H8AF18.</v>
      </c>
      <c r="AF61" s="146" t="str">
        <f t="shared" si="48"/>
        <v>H8AF18</v>
      </c>
      <c r="AG61" s="62"/>
      <c r="AH61" s="63"/>
      <c r="AI61" s="64"/>
      <c r="AJ61" s="17"/>
    </row>
    <row r="62" spans="1:36" s="18" customFormat="1" ht="350.1" customHeight="1" x14ac:dyDescent="0.2">
      <c r="A62" s="73">
        <v>47</v>
      </c>
      <c r="B62" s="144">
        <v>61</v>
      </c>
      <c r="C62" s="73">
        <v>13</v>
      </c>
      <c r="D62" s="143" t="s">
        <v>1046</v>
      </c>
      <c r="E62" s="76">
        <v>1801001</v>
      </c>
      <c r="F62" s="84" t="s">
        <v>2205</v>
      </c>
      <c r="G62" s="84" t="s">
        <v>1582</v>
      </c>
      <c r="H62" s="87" t="s">
        <v>1554</v>
      </c>
      <c r="I62" s="87" t="s">
        <v>1583</v>
      </c>
      <c r="J62" s="73" t="s">
        <v>1557</v>
      </c>
      <c r="K62" s="73">
        <v>1</v>
      </c>
      <c r="L62" s="77">
        <v>43690</v>
      </c>
      <c r="M62" s="117">
        <v>43921</v>
      </c>
      <c r="N62" s="78">
        <f t="shared" si="51"/>
        <v>33</v>
      </c>
      <c r="O62" s="76" t="s">
        <v>1584</v>
      </c>
      <c r="P62" s="74">
        <v>1</v>
      </c>
      <c r="Q62" s="74" t="s">
        <v>1913</v>
      </c>
      <c r="R62" s="79">
        <f t="shared" si="38"/>
        <v>100</v>
      </c>
      <c r="S62" s="147">
        <f t="shared" si="39"/>
        <v>33</v>
      </c>
      <c r="T62" s="147">
        <f t="shared" si="40"/>
        <v>33</v>
      </c>
      <c r="U62" s="147">
        <f t="shared" si="41"/>
        <v>33</v>
      </c>
      <c r="V62" s="143"/>
      <c r="W62" s="148" t="str">
        <f t="shared" si="42"/>
        <v>CUMPLIDA</v>
      </c>
      <c r="X62" s="148" t="str">
        <f t="shared" si="43"/>
        <v>VENCIDO</v>
      </c>
      <c r="Y62" s="107" t="s">
        <v>1552</v>
      </c>
      <c r="Z62" s="149" t="str">
        <f t="shared" si="44"/>
        <v>H9AF18</v>
      </c>
      <c r="AA62" s="149">
        <f t="shared" si="46"/>
        <v>1</v>
      </c>
      <c r="AB62" s="149" t="str">
        <f t="shared" si="45"/>
        <v>H9AF18 - 1</v>
      </c>
      <c r="AC62" s="146">
        <f t="shared" si="34"/>
        <v>5</v>
      </c>
      <c r="AD62" s="146">
        <f t="shared" si="35"/>
        <v>1</v>
      </c>
      <c r="AE62" s="146" t="str">
        <f t="shared" si="47"/>
        <v>H9AF18.</v>
      </c>
      <c r="AF62" s="146" t="str">
        <f t="shared" si="48"/>
        <v>H9AF18</v>
      </c>
      <c r="AG62" s="62"/>
      <c r="AH62" s="63"/>
      <c r="AI62" s="64"/>
      <c r="AJ62" s="17"/>
    </row>
    <row r="63" spans="1:36" s="18" customFormat="1" ht="350.1" customHeight="1" x14ac:dyDescent="0.2">
      <c r="A63" s="73"/>
      <c r="B63" s="144">
        <v>62</v>
      </c>
      <c r="C63" s="73">
        <v>14</v>
      </c>
      <c r="D63" s="143" t="s">
        <v>1046</v>
      </c>
      <c r="E63" s="76">
        <v>1801001</v>
      </c>
      <c r="F63" s="84" t="s">
        <v>2206</v>
      </c>
      <c r="G63" s="84" t="s">
        <v>1582</v>
      </c>
      <c r="H63" s="87" t="s">
        <v>1554</v>
      </c>
      <c r="I63" s="87" t="s">
        <v>1575</v>
      </c>
      <c r="J63" s="87" t="s">
        <v>1576</v>
      </c>
      <c r="K63" s="73">
        <v>1</v>
      </c>
      <c r="L63" s="77">
        <v>43690</v>
      </c>
      <c r="M63" s="117">
        <v>43830</v>
      </c>
      <c r="N63" s="78">
        <f t="shared" si="51"/>
        <v>20</v>
      </c>
      <c r="O63" s="76" t="s">
        <v>1584</v>
      </c>
      <c r="P63" s="76">
        <v>0</v>
      </c>
      <c r="Q63" s="74" t="s">
        <v>1913</v>
      </c>
      <c r="R63" s="79">
        <f t="shared" si="38"/>
        <v>0</v>
      </c>
      <c r="S63" s="147">
        <f t="shared" si="39"/>
        <v>0</v>
      </c>
      <c r="T63" s="147">
        <f t="shared" si="40"/>
        <v>0</v>
      </c>
      <c r="U63" s="147">
        <f t="shared" si="41"/>
        <v>20</v>
      </c>
      <c r="V63" s="143"/>
      <c r="W63" s="148" t="str">
        <f t="shared" si="42"/>
        <v>VENCIDA</v>
      </c>
      <c r="X63" s="148" t="str">
        <f t="shared" si="43"/>
        <v/>
      </c>
      <c r="Y63" s="107" t="s">
        <v>1552</v>
      </c>
      <c r="Z63" s="149" t="str">
        <f t="shared" si="44"/>
        <v>H9AF18</v>
      </c>
      <c r="AA63" s="149">
        <f t="shared" si="46"/>
        <v>2</v>
      </c>
      <c r="AB63" s="149" t="str">
        <f t="shared" si="45"/>
        <v>H9AF18 - 2</v>
      </c>
      <c r="AC63" s="146">
        <f t="shared" si="34"/>
        <v>1</v>
      </c>
      <c r="AD63" s="146">
        <f t="shared" si="35"/>
        <v>1</v>
      </c>
      <c r="AE63" s="146" t="str">
        <f t="shared" si="47"/>
        <v>H9AF18.</v>
      </c>
      <c r="AF63" s="146" t="str">
        <f t="shared" si="48"/>
        <v>H9AF18</v>
      </c>
      <c r="AG63" s="62"/>
      <c r="AH63" s="63"/>
      <c r="AI63" s="64"/>
      <c r="AJ63" s="17"/>
    </row>
    <row r="64" spans="1:36" s="18" customFormat="1" ht="350.1" customHeight="1" x14ac:dyDescent="0.2">
      <c r="A64" s="73"/>
      <c r="B64" s="144">
        <v>63</v>
      </c>
      <c r="C64" s="73">
        <v>15</v>
      </c>
      <c r="D64" s="143" t="s">
        <v>1046</v>
      </c>
      <c r="E64" s="76">
        <v>1801001</v>
      </c>
      <c r="F64" s="84" t="s">
        <v>2207</v>
      </c>
      <c r="G64" s="84" t="s">
        <v>1582</v>
      </c>
      <c r="H64" s="87" t="s">
        <v>1554</v>
      </c>
      <c r="I64" s="87" t="s">
        <v>1577</v>
      </c>
      <c r="J64" s="87" t="s">
        <v>1585</v>
      </c>
      <c r="K64" s="73">
        <v>1</v>
      </c>
      <c r="L64" s="77">
        <v>43690</v>
      </c>
      <c r="M64" s="117">
        <v>43830</v>
      </c>
      <c r="N64" s="78">
        <f t="shared" si="51"/>
        <v>20</v>
      </c>
      <c r="O64" s="83" t="s">
        <v>1584</v>
      </c>
      <c r="P64" s="76">
        <v>0</v>
      </c>
      <c r="Q64" s="74" t="s">
        <v>1913</v>
      </c>
      <c r="R64" s="79">
        <f t="shared" si="38"/>
        <v>0</v>
      </c>
      <c r="S64" s="147">
        <f t="shared" si="39"/>
        <v>0</v>
      </c>
      <c r="T64" s="147">
        <f t="shared" si="40"/>
        <v>0</v>
      </c>
      <c r="U64" s="147">
        <f t="shared" si="41"/>
        <v>20</v>
      </c>
      <c r="V64" s="143"/>
      <c r="W64" s="148" t="str">
        <f t="shared" si="42"/>
        <v>VENCIDA</v>
      </c>
      <c r="X64" s="148" t="str">
        <f t="shared" si="43"/>
        <v/>
      </c>
      <c r="Y64" s="107" t="s">
        <v>1552</v>
      </c>
      <c r="Z64" s="149" t="str">
        <f t="shared" si="44"/>
        <v>H9AF18</v>
      </c>
      <c r="AA64" s="149">
        <f t="shared" si="46"/>
        <v>3</v>
      </c>
      <c r="AB64" s="149" t="str">
        <f t="shared" si="45"/>
        <v>H9AF18 - 3</v>
      </c>
      <c r="AC64" s="146">
        <f t="shared" si="34"/>
        <v>1</v>
      </c>
      <c r="AD64" s="146">
        <f t="shared" si="35"/>
        <v>1</v>
      </c>
      <c r="AE64" s="146" t="str">
        <f t="shared" si="47"/>
        <v>H9AF18.</v>
      </c>
      <c r="AF64" s="146" t="str">
        <f t="shared" si="48"/>
        <v>H9AF18</v>
      </c>
      <c r="AG64" s="62"/>
      <c r="AH64" s="63"/>
      <c r="AI64" s="64"/>
      <c r="AJ64" s="17"/>
    </row>
    <row r="65" spans="1:36" s="18" customFormat="1" ht="350.1" customHeight="1" x14ac:dyDescent="0.2">
      <c r="A65" s="73">
        <v>48</v>
      </c>
      <c r="B65" s="144">
        <v>64</v>
      </c>
      <c r="C65" s="73">
        <v>16</v>
      </c>
      <c r="D65" s="143" t="s">
        <v>1046</v>
      </c>
      <c r="E65" s="76">
        <v>1801001</v>
      </c>
      <c r="F65" s="84" t="s">
        <v>2208</v>
      </c>
      <c r="G65" s="84" t="s">
        <v>1586</v>
      </c>
      <c r="H65" s="87" t="s">
        <v>1554</v>
      </c>
      <c r="I65" s="87" t="s">
        <v>1583</v>
      </c>
      <c r="J65" s="73" t="s">
        <v>1557</v>
      </c>
      <c r="K65" s="73">
        <v>1</v>
      </c>
      <c r="L65" s="77">
        <v>43690</v>
      </c>
      <c r="M65" s="117">
        <v>43921</v>
      </c>
      <c r="N65" s="78">
        <f t="shared" si="51"/>
        <v>33</v>
      </c>
      <c r="O65" s="76" t="s">
        <v>1749</v>
      </c>
      <c r="P65" s="74">
        <v>1</v>
      </c>
      <c r="Q65" s="74" t="s">
        <v>1913</v>
      </c>
      <c r="R65" s="79">
        <f t="shared" si="38"/>
        <v>100</v>
      </c>
      <c r="S65" s="147">
        <f t="shared" si="39"/>
        <v>33</v>
      </c>
      <c r="T65" s="147">
        <f t="shared" si="40"/>
        <v>33</v>
      </c>
      <c r="U65" s="147">
        <f t="shared" si="41"/>
        <v>33</v>
      </c>
      <c r="V65" s="143"/>
      <c r="W65" s="148" t="str">
        <f t="shared" si="42"/>
        <v>CUMPLIDA</v>
      </c>
      <c r="X65" s="148" t="str">
        <f t="shared" si="43"/>
        <v>VENCIDO</v>
      </c>
      <c r="Y65" s="107" t="s">
        <v>1552</v>
      </c>
      <c r="Z65" s="149" t="str">
        <f t="shared" si="44"/>
        <v>H10AF18</v>
      </c>
      <c r="AA65" s="149">
        <f t="shared" si="46"/>
        <v>1</v>
      </c>
      <c r="AB65" s="149" t="str">
        <f t="shared" si="45"/>
        <v>H10AF18 - 1</v>
      </c>
      <c r="AC65" s="146">
        <f t="shared" si="34"/>
        <v>5</v>
      </c>
      <c r="AD65" s="146">
        <f t="shared" si="35"/>
        <v>1</v>
      </c>
      <c r="AE65" s="146" t="str">
        <f t="shared" si="47"/>
        <v>H10AF18.</v>
      </c>
      <c r="AF65" s="146" t="str">
        <f t="shared" si="48"/>
        <v>H10AF18</v>
      </c>
      <c r="AG65" s="62"/>
      <c r="AH65" s="63"/>
      <c r="AI65" s="64"/>
      <c r="AJ65" s="17"/>
    </row>
    <row r="66" spans="1:36" s="18" customFormat="1" ht="350.1" customHeight="1" x14ac:dyDescent="0.2">
      <c r="A66" s="73"/>
      <c r="B66" s="144">
        <v>65</v>
      </c>
      <c r="C66" s="73">
        <v>17</v>
      </c>
      <c r="D66" s="143" t="s">
        <v>1046</v>
      </c>
      <c r="E66" s="76">
        <v>1801001</v>
      </c>
      <c r="F66" s="84" t="s">
        <v>2209</v>
      </c>
      <c r="G66" s="84" t="s">
        <v>1586</v>
      </c>
      <c r="H66" s="87" t="s">
        <v>1554</v>
      </c>
      <c r="I66" s="87" t="s">
        <v>1575</v>
      </c>
      <c r="J66" s="87" t="s">
        <v>1576</v>
      </c>
      <c r="K66" s="73">
        <v>1</v>
      </c>
      <c r="L66" s="77">
        <v>43690</v>
      </c>
      <c r="M66" s="117">
        <v>43830</v>
      </c>
      <c r="N66" s="78">
        <f t="shared" si="51"/>
        <v>20</v>
      </c>
      <c r="O66" s="76" t="s">
        <v>1749</v>
      </c>
      <c r="P66" s="76">
        <v>0</v>
      </c>
      <c r="Q66" s="74" t="s">
        <v>1913</v>
      </c>
      <c r="R66" s="79">
        <f t="shared" si="38"/>
        <v>0</v>
      </c>
      <c r="S66" s="147">
        <f t="shared" si="39"/>
        <v>0</v>
      </c>
      <c r="T66" s="147">
        <f t="shared" si="40"/>
        <v>0</v>
      </c>
      <c r="U66" s="147">
        <f t="shared" si="41"/>
        <v>20</v>
      </c>
      <c r="V66" s="143"/>
      <c r="W66" s="148" t="str">
        <f t="shared" si="42"/>
        <v>VENCIDA</v>
      </c>
      <c r="X66" s="148" t="str">
        <f t="shared" si="43"/>
        <v/>
      </c>
      <c r="Y66" s="107" t="s">
        <v>1552</v>
      </c>
      <c r="Z66" s="149" t="str">
        <f t="shared" si="44"/>
        <v>H10AF18</v>
      </c>
      <c r="AA66" s="149">
        <f t="shared" si="46"/>
        <v>2</v>
      </c>
      <c r="AB66" s="149" t="str">
        <f t="shared" si="45"/>
        <v>H10AF18 - 2</v>
      </c>
      <c r="AC66" s="146">
        <f t="shared" si="34"/>
        <v>1</v>
      </c>
      <c r="AD66" s="146">
        <f t="shared" si="35"/>
        <v>1</v>
      </c>
      <c r="AE66" s="146" t="str">
        <f t="shared" si="47"/>
        <v>H10AF18.</v>
      </c>
      <c r="AF66" s="146" t="str">
        <f t="shared" si="48"/>
        <v>H10AF18</v>
      </c>
      <c r="AG66" s="62"/>
      <c r="AH66" s="63"/>
      <c r="AI66" s="64"/>
      <c r="AJ66" s="17"/>
    </row>
    <row r="67" spans="1:36" s="18" customFormat="1" ht="350.1" customHeight="1" x14ac:dyDescent="0.2">
      <c r="A67" s="73"/>
      <c r="B67" s="144">
        <v>66</v>
      </c>
      <c r="C67" s="73">
        <v>18</v>
      </c>
      <c r="D67" s="143" t="s">
        <v>1046</v>
      </c>
      <c r="E67" s="76">
        <v>1801001</v>
      </c>
      <c r="F67" s="84" t="s">
        <v>2210</v>
      </c>
      <c r="G67" s="84" t="s">
        <v>1586</v>
      </c>
      <c r="H67" s="87" t="s">
        <v>1554</v>
      </c>
      <c r="I67" s="87" t="s">
        <v>1577</v>
      </c>
      <c r="J67" s="87" t="s">
        <v>1587</v>
      </c>
      <c r="K67" s="73">
        <v>2</v>
      </c>
      <c r="L67" s="77">
        <v>43690</v>
      </c>
      <c r="M67" s="117">
        <v>43830</v>
      </c>
      <c r="N67" s="78">
        <f t="shared" si="51"/>
        <v>20</v>
      </c>
      <c r="O67" s="76" t="s">
        <v>1750</v>
      </c>
      <c r="P67" s="76">
        <v>0</v>
      </c>
      <c r="Q67" s="74" t="s">
        <v>1913</v>
      </c>
      <c r="R67" s="79">
        <f t="shared" si="38"/>
        <v>0</v>
      </c>
      <c r="S67" s="147">
        <f t="shared" si="39"/>
        <v>0</v>
      </c>
      <c r="T67" s="147">
        <f t="shared" si="40"/>
        <v>0</v>
      </c>
      <c r="U67" s="147">
        <f t="shared" si="41"/>
        <v>20</v>
      </c>
      <c r="V67" s="143"/>
      <c r="W67" s="148" t="str">
        <f t="shared" si="42"/>
        <v>VENCIDA</v>
      </c>
      <c r="X67" s="148" t="str">
        <f t="shared" si="43"/>
        <v/>
      </c>
      <c r="Y67" s="107" t="s">
        <v>1552</v>
      </c>
      <c r="Z67" s="149" t="str">
        <f t="shared" si="44"/>
        <v>H10AF18</v>
      </c>
      <c r="AA67" s="149">
        <f t="shared" si="46"/>
        <v>3</v>
      </c>
      <c r="AB67" s="149" t="str">
        <f t="shared" si="45"/>
        <v>H10AF18 - 3</v>
      </c>
      <c r="AC67" s="146">
        <f t="shared" si="34"/>
        <v>1</v>
      </c>
      <c r="AD67" s="146">
        <f t="shared" si="35"/>
        <v>1</v>
      </c>
      <c r="AE67" s="146" t="str">
        <f t="shared" si="47"/>
        <v>H10AF18.</v>
      </c>
      <c r="AF67" s="146" t="str">
        <f t="shared" si="48"/>
        <v>H10AF18</v>
      </c>
      <c r="AG67" s="62"/>
      <c r="AH67" s="63"/>
      <c r="AI67" s="64"/>
      <c r="AJ67" s="17"/>
    </row>
    <row r="68" spans="1:36" s="18" customFormat="1" ht="350.1" customHeight="1" x14ac:dyDescent="0.2">
      <c r="A68" s="73">
        <v>49</v>
      </c>
      <c r="B68" s="144">
        <v>67</v>
      </c>
      <c r="C68" s="73">
        <v>19</v>
      </c>
      <c r="D68" s="143" t="s">
        <v>1046</v>
      </c>
      <c r="E68" s="76">
        <v>1801001</v>
      </c>
      <c r="F68" s="84" t="s">
        <v>2211</v>
      </c>
      <c r="G68" s="84" t="s">
        <v>1588</v>
      </c>
      <c r="H68" s="87" t="s">
        <v>1554</v>
      </c>
      <c r="I68" s="87" t="s">
        <v>1940</v>
      </c>
      <c r="J68" s="73" t="s">
        <v>1557</v>
      </c>
      <c r="K68" s="73">
        <v>1</v>
      </c>
      <c r="L68" s="77">
        <v>43690</v>
      </c>
      <c r="M68" s="117">
        <v>43921</v>
      </c>
      <c r="N68" s="78">
        <f t="shared" si="51"/>
        <v>33</v>
      </c>
      <c r="O68" s="76" t="s">
        <v>1590</v>
      </c>
      <c r="P68" s="74">
        <v>1</v>
      </c>
      <c r="Q68" s="74" t="s">
        <v>1913</v>
      </c>
      <c r="R68" s="79">
        <f t="shared" si="38"/>
        <v>100</v>
      </c>
      <c r="S68" s="147">
        <f t="shared" si="39"/>
        <v>33</v>
      </c>
      <c r="T68" s="147">
        <f t="shared" si="40"/>
        <v>33</v>
      </c>
      <c r="U68" s="147">
        <f t="shared" si="41"/>
        <v>33</v>
      </c>
      <c r="V68" s="143"/>
      <c r="W68" s="148" t="str">
        <f t="shared" si="42"/>
        <v>CUMPLIDA</v>
      </c>
      <c r="X68" s="148" t="str">
        <f t="shared" si="43"/>
        <v>VENCIDO</v>
      </c>
      <c r="Y68" s="107" t="s">
        <v>1552</v>
      </c>
      <c r="Z68" s="149" t="str">
        <f t="shared" si="44"/>
        <v>H11AF18</v>
      </c>
      <c r="AA68" s="149">
        <f t="shared" si="46"/>
        <v>1</v>
      </c>
      <c r="AB68" s="149" t="str">
        <f t="shared" si="45"/>
        <v>H11AF18 - 1</v>
      </c>
      <c r="AC68" s="146">
        <f t="shared" si="34"/>
        <v>5</v>
      </c>
      <c r="AD68" s="146">
        <f t="shared" si="35"/>
        <v>1</v>
      </c>
      <c r="AE68" s="146" t="str">
        <f t="shared" si="47"/>
        <v>H11AF18.</v>
      </c>
      <c r="AF68" s="146" t="str">
        <f t="shared" si="48"/>
        <v>H11AF18</v>
      </c>
      <c r="AG68" s="62"/>
      <c r="AH68" s="63"/>
      <c r="AI68" s="64"/>
      <c r="AJ68" s="17"/>
    </row>
    <row r="69" spans="1:36" s="18" customFormat="1" ht="350.1" customHeight="1" x14ac:dyDescent="0.2">
      <c r="A69" s="73"/>
      <c r="B69" s="144">
        <v>68</v>
      </c>
      <c r="C69" s="73">
        <v>20</v>
      </c>
      <c r="D69" s="143" t="s">
        <v>1046</v>
      </c>
      <c r="E69" s="76">
        <v>1801001</v>
      </c>
      <c r="F69" s="84" t="s">
        <v>2212</v>
      </c>
      <c r="G69" s="84" t="s">
        <v>1588</v>
      </c>
      <c r="H69" s="87" t="s">
        <v>1554</v>
      </c>
      <c r="I69" s="87" t="s">
        <v>1575</v>
      </c>
      <c r="J69" s="87" t="s">
        <v>1576</v>
      </c>
      <c r="K69" s="73">
        <v>1</v>
      </c>
      <c r="L69" s="77">
        <v>43690</v>
      </c>
      <c r="M69" s="117">
        <v>43830</v>
      </c>
      <c r="N69" s="78">
        <f t="shared" si="51"/>
        <v>20</v>
      </c>
      <c r="O69" s="76" t="s">
        <v>1590</v>
      </c>
      <c r="P69" s="76">
        <v>0</v>
      </c>
      <c r="Q69" s="74" t="s">
        <v>1913</v>
      </c>
      <c r="R69" s="79">
        <f t="shared" si="38"/>
        <v>0</v>
      </c>
      <c r="S69" s="147">
        <f t="shared" si="39"/>
        <v>0</v>
      </c>
      <c r="T69" s="147">
        <f t="shared" si="40"/>
        <v>0</v>
      </c>
      <c r="U69" s="147">
        <f t="shared" si="41"/>
        <v>20</v>
      </c>
      <c r="V69" s="143"/>
      <c r="W69" s="148" t="str">
        <f t="shared" si="42"/>
        <v>VENCIDA</v>
      </c>
      <c r="X69" s="148" t="str">
        <f t="shared" si="43"/>
        <v/>
      </c>
      <c r="Y69" s="107" t="s">
        <v>1552</v>
      </c>
      <c r="Z69" s="149" t="str">
        <f t="shared" si="44"/>
        <v>H11AF18</v>
      </c>
      <c r="AA69" s="149">
        <f t="shared" si="46"/>
        <v>2</v>
      </c>
      <c r="AB69" s="149" t="str">
        <f t="shared" si="45"/>
        <v>H11AF18 - 2</v>
      </c>
      <c r="AC69" s="146">
        <f t="shared" si="34"/>
        <v>1</v>
      </c>
      <c r="AD69" s="146">
        <f t="shared" si="35"/>
        <v>1</v>
      </c>
      <c r="AE69" s="146" t="str">
        <f t="shared" si="47"/>
        <v>H11AF18.</v>
      </c>
      <c r="AF69" s="146" t="str">
        <f t="shared" si="48"/>
        <v>H11AF18</v>
      </c>
      <c r="AG69" s="62"/>
      <c r="AH69" s="63"/>
      <c r="AI69" s="64"/>
      <c r="AJ69" s="17"/>
    </row>
    <row r="70" spans="1:36" s="18" customFormat="1" ht="350.1" customHeight="1" x14ac:dyDescent="0.2">
      <c r="A70" s="73"/>
      <c r="B70" s="144">
        <v>69</v>
      </c>
      <c r="C70" s="73">
        <v>21</v>
      </c>
      <c r="D70" s="143" t="s">
        <v>1046</v>
      </c>
      <c r="E70" s="76">
        <v>1801001</v>
      </c>
      <c r="F70" s="84" t="s">
        <v>2213</v>
      </c>
      <c r="G70" s="84" t="s">
        <v>1588</v>
      </c>
      <c r="H70" s="87" t="s">
        <v>1554</v>
      </c>
      <c r="I70" s="87" t="s">
        <v>1577</v>
      </c>
      <c r="J70" s="87" t="s">
        <v>1585</v>
      </c>
      <c r="K70" s="73">
        <v>1</v>
      </c>
      <c r="L70" s="77">
        <v>43690</v>
      </c>
      <c r="M70" s="117">
        <v>43830</v>
      </c>
      <c r="N70" s="78">
        <f t="shared" si="51"/>
        <v>20</v>
      </c>
      <c r="O70" s="76" t="s">
        <v>1590</v>
      </c>
      <c r="P70" s="76">
        <v>0</v>
      </c>
      <c r="Q70" s="74" t="s">
        <v>1913</v>
      </c>
      <c r="R70" s="79">
        <f t="shared" si="38"/>
        <v>0</v>
      </c>
      <c r="S70" s="147">
        <f t="shared" si="39"/>
        <v>0</v>
      </c>
      <c r="T70" s="147">
        <f t="shared" si="40"/>
        <v>0</v>
      </c>
      <c r="U70" s="147">
        <f t="shared" si="41"/>
        <v>20</v>
      </c>
      <c r="V70" s="143"/>
      <c r="W70" s="148" t="str">
        <f t="shared" si="42"/>
        <v>VENCIDA</v>
      </c>
      <c r="X70" s="148" t="str">
        <f t="shared" si="43"/>
        <v/>
      </c>
      <c r="Y70" s="107" t="s">
        <v>1552</v>
      </c>
      <c r="Z70" s="149" t="str">
        <f t="shared" si="44"/>
        <v>H11AF18</v>
      </c>
      <c r="AA70" s="149">
        <f t="shared" si="46"/>
        <v>3</v>
      </c>
      <c r="AB70" s="149" t="str">
        <f t="shared" si="45"/>
        <v>H11AF18 - 3</v>
      </c>
      <c r="AC70" s="146">
        <f t="shared" si="34"/>
        <v>1</v>
      </c>
      <c r="AD70" s="146">
        <f t="shared" si="35"/>
        <v>1</v>
      </c>
      <c r="AE70" s="146" t="str">
        <f t="shared" si="47"/>
        <v>H11AF18.</v>
      </c>
      <c r="AF70" s="146" t="str">
        <f t="shared" si="48"/>
        <v>H11AF18</v>
      </c>
      <c r="AG70" s="62"/>
      <c r="AH70" s="63"/>
      <c r="AI70" s="64"/>
      <c r="AJ70" s="17"/>
    </row>
    <row r="71" spans="1:36" s="18" customFormat="1" ht="350.1" customHeight="1" x14ac:dyDescent="0.2">
      <c r="A71" s="73">
        <v>50</v>
      </c>
      <c r="B71" s="144">
        <v>70</v>
      </c>
      <c r="C71" s="73">
        <v>22</v>
      </c>
      <c r="D71" s="143" t="s">
        <v>1046</v>
      </c>
      <c r="E71" s="76">
        <v>1801001</v>
      </c>
      <c r="F71" s="84" t="s">
        <v>2214</v>
      </c>
      <c r="G71" s="84" t="s">
        <v>1591</v>
      </c>
      <c r="H71" s="87" t="s">
        <v>1554</v>
      </c>
      <c r="I71" s="87" t="s">
        <v>1940</v>
      </c>
      <c r="J71" s="73" t="s">
        <v>1557</v>
      </c>
      <c r="K71" s="73">
        <v>1</v>
      </c>
      <c r="L71" s="77">
        <v>43690</v>
      </c>
      <c r="M71" s="117">
        <v>43921</v>
      </c>
      <c r="N71" s="78">
        <f t="shared" si="51"/>
        <v>33</v>
      </c>
      <c r="O71" s="76" t="s">
        <v>1590</v>
      </c>
      <c r="P71" s="74">
        <v>1</v>
      </c>
      <c r="Q71" s="74" t="s">
        <v>1913</v>
      </c>
      <c r="R71" s="79">
        <f t="shared" si="38"/>
        <v>100</v>
      </c>
      <c r="S71" s="147">
        <f t="shared" si="39"/>
        <v>33</v>
      </c>
      <c r="T71" s="147">
        <f t="shared" si="40"/>
        <v>33</v>
      </c>
      <c r="U71" s="147">
        <f t="shared" si="41"/>
        <v>33</v>
      </c>
      <c r="V71" s="143"/>
      <c r="W71" s="148" t="str">
        <f t="shared" si="42"/>
        <v>CUMPLIDA</v>
      </c>
      <c r="X71" s="148" t="str">
        <f t="shared" si="43"/>
        <v>VENCIDO</v>
      </c>
      <c r="Y71" s="107" t="s">
        <v>1552</v>
      </c>
      <c r="Z71" s="149" t="str">
        <f t="shared" si="44"/>
        <v>H12AF18</v>
      </c>
      <c r="AA71" s="149">
        <f t="shared" si="46"/>
        <v>1</v>
      </c>
      <c r="AB71" s="149" t="str">
        <f t="shared" si="45"/>
        <v>H12AF18 - 1</v>
      </c>
      <c r="AC71" s="146">
        <f t="shared" si="34"/>
        <v>5</v>
      </c>
      <c r="AD71" s="146">
        <f t="shared" si="35"/>
        <v>1</v>
      </c>
      <c r="AE71" s="146" t="str">
        <f t="shared" si="47"/>
        <v>H12AF18.</v>
      </c>
      <c r="AF71" s="146" t="str">
        <f t="shared" si="48"/>
        <v>H12AF18</v>
      </c>
      <c r="AG71" s="62"/>
      <c r="AH71" s="63"/>
      <c r="AI71" s="64"/>
      <c r="AJ71" s="17"/>
    </row>
    <row r="72" spans="1:36" s="18" customFormat="1" ht="350.1" customHeight="1" x14ac:dyDescent="0.2">
      <c r="A72" s="73"/>
      <c r="B72" s="144">
        <v>71</v>
      </c>
      <c r="C72" s="73">
        <v>23</v>
      </c>
      <c r="D72" s="143" t="s">
        <v>1046</v>
      </c>
      <c r="E72" s="76">
        <v>1801001</v>
      </c>
      <c r="F72" s="84" t="s">
        <v>2215</v>
      </c>
      <c r="G72" s="84" t="s">
        <v>1591</v>
      </c>
      <c r="H72" s="87" t="s">
        <v>1554</v>
      </c>
      <c r="I72" s="87" t="s">
        <v>1575</v>
      </c>
      <c r="J72" s="87" t="s">
        <v>1576</v>
      </c>
      <c r="K72" s="73">
        <v>1</v>
      </c>
      <c r="L72" s="77">
        <v>43690</v>
      </c>
      <c r="M72" s="117">
        <v>43830</v>
      </c>
      <c r="N72" s="78">
        <f t="shared" si="51"/>
        <v>20</v>
      </c>
      <c r="O72" s="76" t="s">
        <v>1590</v>
      </c>
      <c r="P72" s="76">
        <v>0</v>
      </c>
      <c r="Q72" s="74" t="s">
        <v>1913</v>
      </c>
      <c r="R72" s="79">
        <f t="shared" si="38"/>
        <v>0</v>
      </c>
      <c r="S72" s="147">
        <f t="shared" si="39"/>
        <v>0</v>
      </c>
      <c r="T72" s="147">
        <f t="shared" si="40"/>
        <v>0</v>
      </c>
      <c r="U72" s="147">
        <f t="shared" si="41"/>
        <v>20</v>
      </c>
      <c r="V72" s="143"/>
      <c r="W72" s="148" t="str">
        <f t="shared" si="42"/>
        <v>VENCIDA</v>
      </c>
      <c r="X72" s="148" t="str">
        <f t="shared" si="43"/>
        <v/>
      </c>
      <c r="Y72" s="107" t="s">
        <v>1552</v>
      </c>
      <c r="Z72" s="149" t="str">
        <f t="shared" si="44"/>
        <v>H12AF18</v>
      </c>
      <c r="AA72" s="149">
        <f t="shared" si="46"/>
        <v>2</v>
      </c>
      <c r="AB72" s="149" t="str">
        <f t="shared" si="45"/>
        <v>H12AF18 - 2</v>
      </c>
      <c r="AC72" s="146">
        <f t="shared" si="34"/>
        <v>1</v>
      </c>
      <c r="AD72" s="146">
        <f t="shared" si="35"/>
        <v>1</v>
      </c>
      <c r="AE72" s="146" t="str">
        <f t="shared" si="47"/>
        <v>H12AF18.</v>
      </c>
      <c r="AF72" s="146" t="str">
        <f t="shared" si="48"/>
        <v>H12AF18</v>
      </c>
      <c r="AG72" s="62"/>
      <c r="AH72" s="63"/>
      <c r="AI72" s="64"/>
      <c r="AJ72" s="17"/>
    </row>
    <row r="73" spans="1:36" s="18" customFormat="1" ht="350.1" customHeight="1" x14ac:dyDescent="0.2">
      <c r="A73" s="73"/>
      <c r="B73" s="144">
        <v>72</v>
      </c>
      <c r="C73" s="73">
        <v>24</v>
      </c>
      <c r="D73" s="143" t="s">
        <v>1046</v>
      </c>
      <c r="E73" s="76">
        <v>1801001</v>
      </c>
      <c r="F73" s="84" t="s">
        <v>2216</v>
      </c>
      <c r="G73" s="84" t="s">
        <v>1591</v>
      </c>
      <c r="H73" s="87" t="s">
        <v>1554</v>
      </c>
      <c r="I73" s="87" t="s">
        <v>1577</v>
      </c>
      <c r="J73" s="87" t="s">
        <v>1585</v>
      </c>
      <c r="K73" s="73">
        <v>1</v>
      </c>
      <c r="L73" s="77">
        <v>43690</v>
      </c>
      <c r="M73" s="117">
        <v>43830</v>
      </c>
      <c r="N73" s="78">
        <f t="shared" si="51"/>
        <v>20</v>
      </c>
      <c r="O73" s="76" t="s">
        <v>1590</v>
      </c>
      <c r="P73" s="76">
        <v>0</v>
      </c>
      <c r="Q73" s="74" t="s">
        <v>1913</v>
      </c>
      <c r="R73" s="79">
        <f t="shared" si="38"/>
        <v>0</v>
      </c>
      <c r="S73" s="147">
        <f t="shared" si="39"/>
        <v>0</v>
      </c>
      <c r="T73" s="147">
        <f t="shared" si="40"/>
        <v>0</v>
      </c>
      <c r="U73" s="147">
        <f t="shared" si="41"/>
        <v>20</v>
      </c>
      <c r="V73" s="143"/>
      <c r="W73" s="148" t="str">
        <f t="shared" si="42"/>
        <v>VENCIDA</v>
      </c>
      <c r="X73" s="148" t="str">
        <f t="shared" si="43"/>
        <v/>
      </c>
      <c r="Y73" s="107" t="s">
        <v>1552</v>
      </c>
      <c r="Z73" s="149" t="str">
        <f t="shared" si="44"/>
        <v>H12AF18</v>
      </c>
      <c r="AA73" s="149">
        <f t="shared" si="46"/>
        <v>3</v>
      </c>
      <c r="AB73" s="149" t="str">
        <f t="shared" si="45"/>
        <v>H12AF18 - 3</v>
      </c>
      <c r="AC73" s="146">
        <f t="shared" si="34"/>
        <v>1</v>
      </c>
      <c r="AD73" s="146">
        <f t="shared" si="35"/>
        <v>1</v>
      </c>
      <c r="AE73" s="146" t="str">
        <f t="shared" si="47"/>
        <v>H12AF18.</v>
      </c>
      <c r="AF73" s="146" t="str">
        <f t="shared" si="48"/>
        <v>H12AF18</v>
      </c>
      <c r="AG73" s="62"/>
      <c r="AH73" s="63"/>
      <c r="AI73" s="64"/>
      <c r="AJ73" s="17"/>
    </row>
    <row r="74" spans="1:36" s="18" customFormat="1" ht="350.1" customHeight="1" x14ac:dyDescent="0.2">
      <c r="A74" s="73">
        <v>51</v>
      </c>
      <c r="B74" s="144">
        <v>73</v>
      </c>
      <c r="C74" s="73">
        <v>25</v>
      </c>
      <c r="D74" s="143" t="s">
        <v>1046</v>
      </c>
      <c r="E74" s="76">
        <v>1801001</v>
      </c>
      <c r="F74" s="84" t="s">
        <v>2217</v>
      </c>
      <c r="G74" s="84" t="s">
        <v>1592</v>
      </c>
      <c r="H74" s="87" t="s">
        <v>1554</v>
      </c>
      <c r="I74" s="87" t="s">
        <v>1589</v>
      </c>
      <c r="J74" s="73" t="s">
        <v>1557</v>
      </c>
      <c r="K74" s="73">
        <v>1</v>
      </c>
      <c r="L74" s="77">
        <v>43690</v>
      </c>
      <c r="M74" s="117">
        <v>43921</v>
      </c>
      <c r="N74" s="78">
        <f t="shared" si="51"/>
        <v>33</v>
      </c>
      <c r="O74" s="83" t="s">
        <v>1590</v>
      </c>
      <c r="P74" s="74">
        <v>1</v>
      </c>
      <c r="Q74" s="74" t="s">
        <v>1913</v>
      </c>
      <c r="R74" s="79">
        <f t="shared" si="38"/>
        <v>100</v>
      </c>
      <c r="S74" s="147">
        <f t="shared" si="39"/>
        <v>33</v>
      </c>
      <c r="T74" s="147">
        <f t="shared" si="40"/>
        <v>33</v>
      </c>
      <c r="U74" s="147">
        <f t="shared" si="41"/>
        <v>33</v>
      </c>
      <c r="V74" s="143"/>
      <c r="W74" s="148" t="str">
        <f t="shared" si="42"/>
        <v>CUMPLIDA</v>
      </c>
      <c r="X74" s="148" t="str">
        <f t="shared" si="43"/>
        <v>VENCIDO</v>
      </c>
      <c r="Y74" s="107" t="s">
        <v>1552</v>
      </c>
      <c r="Z74" s="149" t="str">
        <f t="shared" si="44"/>
        <v>H13AF18</v>
      </c>
      <c r="AA74" s="149">
        <f t="shared" si="46"/>
        <v>1</v>
      </c>
      <c r="AB74" s="149" t="str">
        <f t="shared" si="45"/>
        <v>H13AF18 - 1</v>
      </c>
      <c r="AC74" s="146">
        <f t="shared" si="34"/>
        <v>5</v>
      </c>
      <c r="AD74" s="146">
        <f t="shared" si="35"/>
        <v>1</v>
      </c>
      <c r="AE74" s="146" t="str">
        <f t="shared" si="47"/>
        <v>H13AF18.</v>
      </c>
      <c r="AF74" s="146" t="str">
        <f t="shared" si="48"/>
        <v>H13AF18</v>
      </c>
      <c r="AG74" s="62"/>
      <c r="AH74" s="63"/>
      <c r="AI74" s="64"/>
      <c r="AJ74" s="17"/>
    </row>
    <row r="75" spans="1:36" s="18" customFormat="1" ht="350.1" customHeight="1" x14ac:dyDescent="0.2">
      <c r="A75" s="73"/>
      <c r="B75" s="144">
        <v>74</v>
      </c>
      <c r="C75" s="73">
        <v>26</v>
      </c>
      <c r="D75" s="143" t="s">
        <v>1046</v>
      </c>
      <c r="E75" s="76">
        <v>1801001</v>
      </c>
      <c r="F75" s="84" t="s">
        <v>2218</v>
      </c>
      <c r="G75" s="84" t="s">
        <v>1592</v>
      </c>
      <c r="H75" s="87" t="s">
        <v>1554</v>
      </c>
      <c r="I75" s="87" t="s">
        <v>1575</v>
      </c>
      <c r="J75" s="87" t="s">
        <v>1576</v>
      </c>
      <c r="K75" s="73">
        <v>1</v>
      </c>
      <c r="L75" s="77">
        <v>43690</v>
      </c>
      <c r="M75" s="117">
        <v>43830</v>
      </c>
      <c r="N75" s="78">
        <f t="shared" si="51"/>
        <v>20</v>
      </c>
      <c r="O75" s="83" t="s">
        <v>1590</v>
      </c>
      <c r="P75" s="76">
        <v>0</v>
      </c>
      <c r="Q75" s="74" t="s">
        <v>1913</v>
      </c>
      <c r="R75" s="79">
        <f t="shared" ref="R75:R133" si="52">IF(P75/K75&gt;1,100,+P75/K75*100)</f>
        <v>0</v>
      </c>
      <c r="S75" s="147">
        <f t="shared" ref="S75:S133" si="53">+N75*R75/100</f>
        <v>0</v>
      </c>
      <c r="T75" s="147">
        <f t="shared" ref="T75:T133" si="54">IF(M75&lt;=$AH$1,S75,0)</f>
        <v>0</v>
      </c>
      <c r="U75" s="147">
        <f t="shared" ref="U75:U133" si="55">IF($AH$1&gt;=M75,N75,0)</f>
        <v>20</v>
      </c>
      <c r="V75" s="143"/>
      <c r="W75" s="148" t="str">
        <f t="shared" si="42"/>
        <v>VENCIDA</v>
      </c>
      <c r="X75" s="148" t="str">
        <f t="shared" ref="X75:X133" si="56">IF(A75&lt;&gt;"",IF(AD75=1,"VENCIDO",IF(AD75=2,"PRÓXIMO A VENCER",IF(AD75=3,"EN TERMINO",IF(AD75=4,"CON AVANCE",IF(AD75=5,"CUMPLIDO",))))),"")</f>
        <v/>
      </c>
      <c r="Y75" s="107" t="s">
        <v>1552</v>
      </c>
      <c r="Z75" s="149" t="str">
        <f t="shared" si="44"/>
        <v>H13AF18</v>
      </c>
      <c r="AA75" s="149">
        <f t="shared" ref="AA75:AA134" si="57">IF(A75&lt;&gt;"",1,AA74+1)</f>
        <v>2</v>
      </c>
      <c r="AB75" s="149" t="str">
        <f t="shared" si="45"/>
        <v>H13AF18 - 2</v>
      </c>
      <c r="AC75" s="146">
        <f t="shared" si="34"/>
        <v>1</v>
      </c>
      <c r="AD75" s="146">
        <f t="shared" si="35"/>
        <v>1</v>
      </c>
      <c r="AE75" s="146" t="str">
        <f t="shared" si="47"/>
        <v>H13AF18.</v>
      </c>
      <c r="AF75" s="146" t="str">
        <f t="shared" si="48"/>
        <v>H13AF18</v>
      </c>
      <c r="AG75" s="62"/>
      <c r="AH75" s="63"/>
      <c r="AI75" s="64"/>
      <c r="AJ75" s="17"/>
    </row>
    <row r="76" spans="1:36" s="18" customFormat="1" ht="350.1" customHeight="1" x14ac:dyDescent="0.2">
      <c r="A76" s="73"/>
      <c r="B76" s="144">
        <v>75</v>
      </c>
      <c r="C76" s="73">
        <v>27</v>
      </c>
      <c r="D76" s="143" t="s">
        <v>1046</v>
      </c>
      <c r="E76" s="76">
        <v>1801001</v>
      </c>
      <c r="F76" s="84" t="s">
        <v>2219</v>
      </c>
      <c r="G76" s="84" t="s">
        <v>1592</v>
      </c>
      <c r="H76" s="87" t="s">
        <v>1554</v>
      </c>
      <c r="I76" s="87" t="s">
        <v>1577</v>
      </c>
      <c r="J76" s="87" t="s">
        <v>1585</v>
      </c>
      <c r="K76" s="73">
        <v>1</v>
      </c>
      <c r="L76" s="77">
        <v>43690</v>
      </c>
      <c r="M76" s="117">
        <v>43830</v>
      </c>
      <c r="N76" s="78">
        <f t="shared" si="51"/>
        <v>20</v>
      </c>
      <c r="O76" s="83" t="s">
        <v>1590</v>
      </c>
      <c r="P76" s="76">
        <v>0</v>
      </c>
      <c r="Q76" s="74" t="s">
        <v>1913</v>
      </c>
      <c r="R76" s="79">
        <f t="shared" si="52"/>
        <v>0</v>
      </c>
      <c r="S76" s="147">
        <f t="shared" si="53"/>
        <v>0</v>
      </c>
      <c r="T76" s="147">
        <f t="shared" si="54"/>
        <v>0</v>
      </c>
      <c r="U76" s="147">
        <f t="shared" si="55"/>
        <v>20</v>
      </c>
      <c r="V76" s="143"/>
      <c r="W76" s="148" t="str">
        <f t="shared" ref="W76:W134" si="58">IF(R76=100,"CUMPLIDA",IF(M76-$AH$1&lt;0,"VENCIDA",IF(M76-$AH$1&lt;=30,"PRÓXIMA A VENCER",IF(R76&gt;0,"CON AVANCE","EN TERMINO"))))</f>
        <v>VENCIDA</v>
      </c>
      <c r="X76" s="148" t="str">
        <f t="shared" si="56"/>
        <v/>
      </c>
      <c r="Y76" s="107" t="s">
        <v>1552</v>
      </c>
      <c r="Z76" s="149" t="str">
        <f t="shared" ref="Z76:Z134" si="59">AF76</f>
        <v>H13AF18</v>
      </c>
      <c r="AA76" s="149">
        <f t="shared" si="57"/>
        <v>3</v>
      </c>
      <c r="AB76" s="149" t="str">
        <f t="shared" ref="AB76:AB134" si="60">CONCATENATE(Z76," - ",AA76)</f>
        <v>H13AF18 - 3</v>
      </c>
      <c r="AC76" s="146">
        <f t="shared" si="34"/>
        <v>1</v>
      </c>
      <c r="AD76" s="146">
        <f t="shared" si="35"/>
        <v>1</v>
      </c>
      <c r="AE76" s="146" t="str">
        <f t="shared" si="47"/>
        <v>H13AF18.</v>
      </c>
      <c r="AF76" s="146" t="str">
        <f t="shared" si="48"/>
        <v>H13AF18</v>
      </c>
      <c r="AG76" s="62"/>
      <c r="AH76" s="63"/>
      <c r="AI76" s="64"/>
      <c r="AJ76" s="17"/>
    </row>
    <row r="77" spans="1:36" s="18" customFormat="1" ht="350.1" customHeight="1" x14ac:dyDescent="0.2">
      <c r="A77" s="73">
        <v>52</v>
      </c>
      <c r="B77" s="144">
        <v>76</v>
      </c>
      <c r="C77" s="73"/>
      <c r="D77" s="143" t="s">
        <v>1046</v>
      </c>
      <c r="E77" s="76">
        <v>1801001</v>
      </c>
      <c r="F77" s="82" t="s">
        <v>2220</v>
      </c>
      <c r="G77" s="82" t="s">
        <v>1593</v>
      </c>
      <c r="H77" s="87" t="s">
        <v>1594</v>
      </c>
      <c r="I77" s="87" t="s">
        <v>1595</v>
      </c>
      <c r="J77" s="87" t="s">
        <v>1562</v>
      </c>
      <c r="K77" s="73">
        <v>1</v>
      </c>
      <c r="L77" s="77">
        <v>43690</v>
      </c>
      <c r="M77" s="117">
        <v>43738</v>
      </c>
      <c r="N77" s="78">
        <f t="shared" si="51"/>
        <v>6.8571428571428568</v>
      </c>
      <c r="O77" s="76" t="s">
        <v>464</v>
      </c>
      <c r="P77" s="74">
        <v>1</v>
      </c>
      <c r="Q77" s="74" t="s">
        <v>1913</v>
      </c>
      <c r="R77" s="79">
        <f t="shared" si="52"/>
        <v>100</v>
      </c>
      <c r="S77" s="147">
        <f t="shared" si="53"/>
        <v>6.8571428571428568</v>
      </c>
      <c r="T77" s="147">
        <f t="shared" si="54"/>
        <v>6.8571428571428568</v>
      </c>
      <c r="U77" s="147">
        <f t="shared" si="55"/>
        <v>6.8571428571428568</v>
      </c>
      <c r="V77" s="143"/>
      <c r="W77" s="148" t="str">
        <f t="shared" si="58"/>
        <v>CUMPLIDA</v>
      </c>
      <c r="X77" s="148" t="str">
        <f t="shared" si="56"/>
        <v>CUMPLIDO</v>
      </c>
      <c r="Y77" s="107" t="s">
        <v>1552</v>
      </c>
      <c r="Z77" s="149" t="str">
        <f t="shared" si="59"/>
        <v>H14AF18</v>
      </c>
      <c r="AA77" s="149">
        <f t="shared" si="57"/>
        <v>1</v>
      </c>
      <c r="AB77" s="149" t="str">
        <f t="shared" si="60"/>
        <v>H14AF18 - 1</v>
      </c>
      <c r="AC77" s="146">
        <f t="shared" si="34"/>
        <v>5</v>
      </c>
      <c r="AD77" s="146">
        <f t="shared" si="35"/>
        <v>5</v>
      </c>
      <c r="AE77" s="146" t="str">
        <f t="shared" si="47"/>
        <v>H14AF18.</v>
      </c>
      <c r="AF77" s="146" t="str">
        <f t="shared" si="48"/>
        <v>H14AF18</v>
      </c>
      <c r="AG77" s="62"/>
      <c r="AH77" s="63"/>
      <c r="AI77" s="64"/>
      <c r="AJ77" s="17"/>
    </row>
    <row r="78" spans="1:36" s="18" customFormat="1" ht="350.1" customHeight="1" x14ac:dyDescent="0.2">
      <c r="A78" s="73">
        <v>53</v>
      </c>
      <c r="B78" s="144">
        <v>77</v>
      </c>
      <c r="C78" s="73"/>
      <c r="D78" s="143" t="s">
        <v>1045</v>
      </c>
      <c r="E78" s="76">
        <v>1801001</v>
      </c>
      <c r="F78" s="82" t="s">
        <v>2221</v>
      </c>
      <c r="G78" s="82" t="s">
        <v>1596</v>
      </c>
      <c r="H78" s="75" t="s">
        <v>1733</v>
      </c>
      <c r="I78" s="75" t="s">
        <v>1597</v>
      </c>
      <c r="J78" s="75" t="s">
        <v>1598</v>
      </c>
      <c r="K78" s="76">
        <v>1</v>
      </c>
      <c r="L78" s="77">
        <v>43690</v>
      </c>
      <c r="M78" s="77">
        <v>43799</v>
      </c>
      <c r="N78" s="78">
        <f t="shared" si="51"/>
        <v>15.571428571428571</v>
      </c>
      <c r="O78" s="76" t="s">
        <v>1751</v>
      </c>
      <c r="P78" s="74">
        <v>1</v>
      </c>
      <c r="Q78" s="74" t="s">
        <v>1913</v>
      </c>
      <c r="R78" s="79">
        <f t="shared" si="52"/>
        <v>100</v>
      </c>
      <c r="S78" s="147">
        <f t="shared" si="53"/>
        <v>15.571428571428571</v>
      </c>
      <c r="T78" s="147">
        <f t="shared" si="54"/>
        <v>15.571428571428571</v>
      </c>
      <c r="U78" s="147">
        <f t="shared" si="55"/>
        <v>15.571428571428571</v>
      </c>
      <c r="V78" s="143"/>
      <c r="W78" s="148" t="str">
        <f t="shared" si="58"/>
        <v>CUMPLIDA</v>
      </c>
      <c r="X78" s="148" t="str">
        <f t="shared" si="56"/>
        <v>CUMPLIDO</v>
      </c>
      <c r="Y78" s="107" t="s">
        <v>1552</v>
      </c>
      <c r="Z78" s="149" t="str">
        <f t="shared" si="59"/>
        <v>H15AF18</v>
      </c>
      <c r="AA78" s="149">
        <f t="shared" si="57"/>
        <v>1</v>
      </c>
      <c r="AB78" s="149" t="str">
        <f t="shared" si="60"/>
        <v>H15AF18 - 1</v>
      </c>
      <c r="AC78" s="146">
        <f t="shared" ref="AC78:AC141" si="61">IF(W78="VENCIDA",1,IF(W78="PRÓXIMA A VENCER",2,IF(W78="EN TERMINO",3,IF(W78="CON AVANCE",4,IF(W78="CUMPLIDA",5,)))))</f>
        <v>5</v>
      </c>
      <c r="AD78" s="146">
        <f t="shared" ref="AD78:AD141" si="62">IF(AA79=AA78+1,MIN(AC78,AD79),AC78)</f>
        <v>5</v>
      </c>
      <c r="AE78" s="146" t="str">
        <f t="shared" ref="AE78:AE141" si="63">IF(A78&lt;&gt;"",MID(F78,1,FIND(" ",F78,1)-1),AE77)</f>
        <v>H15AF18.</v>
      </c>
      <c r="AF78" s="146" t="str">
        <f t="shared" ref="AF78:AF141" si="64">IFERROR(MID(AE78,1,FIND(".",AE78,1)-1),AE78)</f>
        <v>H15AF18</v>
      </c>
      <c r="AG78" s="62"/>
      <c r="AH78" s="63"/>
      <c r="AI78" s="64"/>
      <c r="AJ78" s="17"/>
    </row>
    <row r="79" spans="1:36" s="18" customFormat="1" ht="350.1" customHeight="1" x14ac:dyDescent="0.2">
      <c r="A79" s="152">
        <v>54</v>
      </c>
      <c r="B79" s="144">
        <v>78</v>
      </c>
      <c r="C79" s="152">
        <v>28</v>
      </c>
      <c r="D79" s="152" t="s">
        <v>1046</v>
      </c>
      <c r="E79" s="76">
        <v>1801001</v>
      </c>
      <c r="F79" s="75" t="s">
        <v>2222</v>
      </c>
      <c r="G79" s="75" t="s">
        <v>1599</v>
      </c>
      <c r="H79" s="87" t="s">
        <v>1554</v>
      </c>
      <c r="I79" s="73" t="s">
        <v>1600</v>
      </c>
      <c r="J79" s="73" t="s">
        <v>1557</v>
      </c>
      <c r="K79" s="73">
        <v>1</v>
      </c>
      <c r="L79" s="77">
        <v>43690</v>
      </c>
      <c r="M79" s="77">
        <v>43830</v>
      </c>
      <c r="N79" s="78">
        <f t="shared" si="51"/>
        <v>20</v>
      </c>
      <c r="O79" s="76" t="s">
        <v>1752</v>
      </c>
      <c r="P79" s="76">
        <v>1</v>
      </c>
      <c r="Q79" s="75" t="s">
        <v>2116</v>
      </c>
      <c r="R79" s="79">
        <f t="shared" si="52"/>
        <v>100</v>
      </c>
      <c r="S79" s="147">
        <f t="shared" si="53"/>
        <v>20</v>
      </c>
      <c r="T79" s="147">
        <f t="shared" si="54"/>
        <v>20</v>
      </c>
      <c r="U79" s="147">
        <f t="shared" si="55"/>
        <v>20</v>
      </c>
      <c r="V79" s="143"/>
      <c r="W79" s="148" t="str">
        <f t="shared" si="58"/>
        <v>CUMPLIDA</v>
      </c>
      <c r="X79" s="148" t="str">
        <f t="shared" si="56"/>
        <v>VENCIDO</v>
      </c>
      <c r="Y79" s="107" t="s">
        <v>1552</v>
      </c>
      <c r="Z79" s="149" t="str">
        <f t="shared" si="59"/>
        <v>H16AF18</v>
      </c>
      <c r="AA79" s="149">
        <f t="shared" si="57"/>
        <v>1</v>
      </c>
      <c r="AB79" s="149" t="str">
        <f t="shared" si="60"/>
        <v>H16AF18 - 1</v>
      </c>
      <c r="AC79" s="146">
        <f t="shared" si="61"/>
        <v>5</v>
      </c>
      <c r="AD79" s="146">
        <f t="shared" si="62"/>
        <v>1</v>
      </c>
      <c r="AE79" s="146" t="str">
        <f t="shared" si="63"/>
        <v>H16AF18.</v>
      </c>
      <c r="AF79" s="146" t="str">
        <f t="shared" si="64"/>
        <v>H16AF18</v>
      </c>
      <c r="AG79" s="62"/>
      <c r="AH79" s="63"/>
      <c r="AI79" s="64"/>
      <c r="AJ79" s="17"/>
    </row>
    <row r="80" spans="1:36" s="18" customFormat="1" ht="350.1" customHeight="1" x14ac:dyDescent="0.2">
      <c r="A80" s="73"/>
      <c r="B80" s="144">
        <v>79</v>
      </c>
      <c r="C80" s="73">
        <v>29</v>
      </c>
      <c r="D80" s="143" t="s">
        <v>1046</v>
      </c>
      <c r="E80" s="76">
        <v>1801001</v>
      </c>
      <c r="F80" s="82" t="s">
        <v>2223</v>
      </c>
      <c r="G80" s="82" t="s">
        <v>1599</v>
      </c>
      <c r="H80" s="87" t="s">
        <v>1554</v>
      </c>
      <c r="I80" s="87" t="s">
        <v>1575</v>
      </c>
      <c r="J80" s="87" t="s">
        <v>1576</v>
      </c>
      <c r="K80" s="73">
        <v>1</v>
      </c>
      <c r="L80" s="77">
        <v>43690</v>
      </c>
      <c r="M80" s="117">
        <v>43830</v>
      </c>
      <c r="N80" s="78">
        <f t="shared" si="51"/>
        <v>20</v>
      </c>
      <c r="O80" s="83" t="s">
        <v>1752</v>
      </c>
      <c r="P80" s="76">
        <v>0</v>
      </c>
      <c r="Q80" s="74" t="s">
        <v>1913</v>
      </c>
      <c r="R80" s="79">
        <f t="shared" si="52"/>
        <v>0</v>
      </c>
      <c r="S80" s="147">
        <f t="shared" si="53"/>
        <v>0</v>
      </c>
      <c r="T80" s="147">
        <f t="shared" si="54"/>
        <v>0</v>
      </c>
      <c r="U80" s="147">
        <f t="shared" si="55"/>
        <v>20</v>
      </c>
      <c r="V80" s="143"/>
      <c r="W80" s="148" t="str">
        <f t="shared" si="58"/>
        <v>VENCIDA</v>
      </c>
      <c r="X80" s="148" t="str">
        <f t="shared" si="56"/>
        <v/>
      </c>
      <c r="Y80" s="107" t="s">
        <v>1552</v>
      </c>
      <c r="Z80" s="149" t="str">
        <f t="shared" si="59"/>
        <v>H16AF18</v>
      </c>
      <c r="AA80" s="149">
        <f t="shared" si="57"/>
        <v>2</v>
      </c>
      <c r="AB80" s="149" t="str">
        <f t="shared" si="60"/>
        <v>H16AF18 - 2</v>
      </c>
      <c r="AC80" s="146">
        <f t="shared" si="61"/>
        <v>1</v>
      </c>
      <c r="AD80" s="146">
        <f t="shared" si="62"/>
        <v>1</v>
      </c>
      <c r="AE80" s="146" t="str">
        <f t="shared" si="63"/>
        <v>H16AF18.</v>
      </c>
      <c r="AF80" s="146" t="str">
        <f t="shared" si="64"/>
        <v>H16AF18</v>
      </c>
      <c r="AG80" s="62"/>
      <c r="AH80" s="63"/>
      <c r="AI80" s="64"/>
      <c r="AJ80" s="17"/>
    </row>
    <row r="81" spans="1:36" s="18" customFormat="1" ht="350.1" customHeight="1" x14ac:dyDescent="0.2">
      <c r="A81" s="73"/>
      <c r="B81" s="144">
        <v>80</v>
      </c>
      <c r="C81" s="73">
        <v>30</v>
      </c>
      <c r="D81" s="143" t="s">
        <v>1046</v>
      </c>
      <c r="E81" s="76">
        <v>1801001</v>
      </c>
      <c r="F81" s="82" t="s">
        <v>2224</v>
      </c>
      <c r="G81" s="82" t="s">
        <v>1599</v>
      </c>
      <c r="H81" s="87" t="s">
        <v>1554</v>
      </c>
      <c r="I81" s="87" t="s">
        <v>1577</v>
      </c>
      <c r="J81" s="87" t="s">
        <v>1578</v>
      </c>
      <c r="K81" s="73">
        <v>2</v>
      </c>
      <c r="L81" s="77">
        <v>43690</v>
      </c>
      <c r="M81" s="117">
        <v>43830</v>
      </c>
      <c r="N81" s="78">
        <f t="shared" si="51"/>
        <v>20</v>
      </c>
      <c r="O81" s="76" t="s">
        <v>1750</v>
      </c>
      <c r="P81" s="76">
        <v>0</v>
      </c>
      <c r="Q81" s="74" t="s">
        <v>1913</v>
      </c>
      <c r="R81" s="79">
        <f t="shared" si="52"/>
        <v>0</v>
      </c>
      <c r="S81" s="147">
        <f t="shared" si="53"/>
        <v>0</v>
      </c>
      <c r="T81" s="147">
        <f t="shared" si="54"/>
        <v>0</v>
      </c>
      <c r="U81" s="147">
        <f t="shared" si="55"/>
        <v>20</v>
      </c>
      <c r="V81" s="143"/>
      <c r="W81" s="148" t="str">
        <f t="shared" si="58"/>
        <v>VENCIDA</v>
      </c>
      <c r="X81" s="148" t="str">
        <f t="shared" si="56"/>
        <v/>
      </c>
      <c r="Y81" s="107" t="s">
        <v>1552</v>
      </c>
      <c r="Z81" s="149" t="str">
        <f t="shared" si="59"/>
        <v>H16AF18</v>
      </c>
      <c r="AA81" s="149">
        <f t="shared" si="57"/>
        <v>3</v>
      </c>
      <c r="AB81" s="149" t="str">
        <f t="shared" si="60"/>
        <v>H16AF18 - 3</v>
      </c>
      <c r="AC81" s="146">
        <f t="shared" si="61"/>
        <v>1</v>
      </c>
      <c r="AD81" s="146">
        <f t="shared" si="62"/>
        <v>1</v>
      </c>
      <c r="AE81" s="146" t="str">
        <f t="shared" si="63"/>
        <v>H16AF18.</v>
      </c>
      <c r="AF81" s="146" t="str">
        <f t="shared" si="64"/>
        <v>H16AF18</v>
      </c>
      <c r="AG81" s="62"/>
      <c r="AH81" s="63"/>
      <c r="AI81" s="64"/>
      <c r="AJ81" s="17"/>
    </row>
    <row r="82" spans="1:36" s="18" customFormat="1" ht="350.1" customHeight="1" x14ac:dyDescent="0.2">
      <c r="A82" s="152">
        <v>55</v>
      </c>
      <c r="B82" s="144">
        <v>81</v>
      </c>
      <c r="C82" s="152">
        <v>31</v>
      </c>
      <c r="D82" s="152" t="s">
        <v>1046</v>
      </c>
      <c r="E82" s="76">
        <v>1801001</v>
      </c>
      <c r="F82" s="75" t="s">
        <v>2225</v>
      </c>
      <c r="G82" s="75" t="s">
        <v>1601</v>
      </c>
      <c r="H82" s="87" t="s">
        <v>1554</v>
      </c>
      <c r="I82" s="87" t="s">
        <v>1575</v>
      </c>
      <c r="J82" s="87" t="s">
        <v>1576</v>
      </c>
      <c r="K82" s="73">
        <v>1</v>
      </c>
      <c r="L82" s="77">
        <v>43690</v>
      </c>
      <c r="M82" s="77">
        <v>43830</v>
      </c>
      <c r="N82" s="78">
        <f t="shared" si="51"/>
        <v>20</v>
      </c>
      <c r="O82" s="76" t="s">
        <v>1602</v>
      </c>
      <c r="P82" s="76">
        <v>0</v>
      </c>
      <c r="Q82" s="75" t="s">
        <v>2116</v>
      </c>
      <c r="R82" s="79">
        <f t="shared" si="52"/>
        <v>0</v>
      </c>
      <c r="S82" s="147">
        <f t="shared" si="53"/>
        <v>0</v>
      </c>
      <c r="T82" s="147">
        <f t="shared" si="54"/>
        <v>0</v>
      </c>
      <c r="U82" s="147">
        <f t="shared" si="55"/>
        <v>20</v>
      </c>
      <c r="V82" s="143"/>
      <c r="W82" s="148" t="str">
        <f t="shared" si="58"/>
        <v>VENCIDA</v>
      </c>
      <c r="X82" s="148" t="str">
        <f t="shared" si="56"/>
        <v>VENCIDO</v>
      </c>
      <c r="Y82" s="107" t="s">
        <v>1552</v>
      </c>
      <c r="Z82" s="149" t="str">
        <f t="shared" si="59"/>
        <v>H17AF18</v>
      </c>
      <c r="AA82" s="149">
        <f t="shared" si="57"/>
        <v>1</v>
      </c>
      <c r="AB82" s="149" t="str">
        <f t="shared" si="60"/>
        <v>H17AF18 - 1</v>
      </c>
      <c r="AC82" s="146">
        <f t="shared" si="61"/>
        <v>1</v>
      </c>
      <c r="AD82" s="146">
        <f t="shared" si="62"/>
        <v>1</v>
      </c>
      <c r="AE82" s="146" t="str">
        <f t="shared" si="63"/>
        <v>H17AF18.</v>
      </c>
      <c r="AF82" s="146" t="str">
        <f t="shared" si="64"/>
        <v>H17AF18</v>
      </c>
      <c r="AG82" s="62"/>
      <c r="AH82" s="63"/>
      <c r="AI82" s="64"/>
      <c r="AJ82" s="17"/>
    </row>
    <row r="83" spans="1:36" s="18" customFormat="1" ht="350.1" customHeight="1" x14ac:dyDescent="0.2">
      <c r="A83" s="152"/>
      <c r="B83" s="144">
        <v>82</v>
      </c>
      <c r="C83" s="152">
        <v>32</v>
      </c>
      <c r="D83" s="152" t="s">
        <v>1046</v>
      </c>
      <c r="E83" s="76">
        <v>1801001</v>
      </c>
      <c r="F83" s="75" t="s">
        <v>2226</v>
      </c>
      <c r="G83" s="75" t="s">
        <v>1601</v>
      </c>
      <c r="H83" s="87" t="s">
        <v>1554</v>
      </c>
      <c r="I83" s="87" t="s">
        <v>1577</v>
      </c>
      <c r="J83" s="87" t="s">
        <v>1603</v>
      </c>
      <c r="K83" s="73">
        <v>1</v>
      </c>
      <c r="L83" s="77">
        <v>43690</v>
      </c>
      <c r="M83" s="77">
        <v>43830</v>
      </c>
      <c r="N83" s="78">
        <f t="shared" si="51"/>
        <v>20</v>
      </c>
      <c r="O83" s="76" t="s">
        <v>1602</v>
      </c>
      <c r="P83" s="76">
        <v>0</v>
      </c>
      <c r="Q83" s="75" t="s">
        <v>2116</v>
      </c>
      <c r="R83" s="79">
        <f t="shared" si="52"/>
        <v>0</v>
      </c>
      <c r="S83" s="147">
        <f t="shared" si="53"/>
        <v>0</v>
      </c>
      <c r="T83" s="147">
        <f t="shared" si="54"/>
        <v>0</v>
      </c>
      <c r="U83" s="147">
        <f t="shared" si="55"/>
        <v>20</v>
      </c>
      <c r="V83" s="143"/>
      <c r="W83" s="148" t="str">
        <f t="shared" si="58"/>
        <v>VENCIDA</v>
      </c>
      <c r="X83" s="148" t="str">
        <f t="shared" si="56"/>
        <v/>
      </c>
      <c r="Y83" s="107" t="s">
        <v>1552</v>
      </c>
      <c r="Z83" s="149" t="str">
        <f t="shared" si="59"/>
        <v>H17AF18</v>
      </c>
      <c r="AA83" s="149">
        <f t="shared" si="57"/>
        <v>2</v>
      </c>
      <c r="AB83" s="149" t="str">
        <f t="shared" si="60"/>
        <v>H17AF18 - 2</v>
      </c>
      <c r="AC83" s="146">
        <f t="shared" si="61"/>
        <v>1</v>
      </c>
      <c r="AD83" s="146">
        <f t="shared" si="62"/>
        <v>1</v>
      </c>
      <c r="AE83" s="146" t="str">
        <f t="shared" si="63"/>
        <v>H17AF18.</v>
      </c>
      <c r="AF83" s="146" t="str">
        <f t="shared" si="64"/>
        <v>H17AF18</v>
      </c>
      <c r="AG83" s="62"/>
      <c r="AH83" s="63"/>
      <c r="AI83" s="64"/>
      <c r="AJ83" s="17"/>
    </row>
    <row r="84" spans="1:36" s="18" customFormat="1" ht="350.1" customHeight="1" x14ac:dyDescent="0.2">
      <c r="A84" s="152">
        <v>56</v>
      </c>
      <c r="B84" s="144">
        <v>83</v>
      </c>
      <c r="C84" s="152">
        <v>33</v>
      </c>
      <c r="D84" s="152" t="s">
        <v>1045</v>
      </c>
      <c r="E84" s="76">
        <v>1801001</v>
      </c>
      <c r="F84" s="75" t="s">
        <v>2227</v>
      </c>
      <c r="G84" s="75" t="s">
        <v>1604</v>
      </c>
      <c r="H84" s="87" t="s">
        <v>1554</v>
      </c>
      <c r="I84" s="87" t="s">
        <v>1575</v>
      </c>
      <c r="J84" s="87" t="s">
        <v>1576</v>
      </c>
      <c r="K84" s="73">
        <v>1</v>
      </c>
      <c r="L84" s="77">
        <v>43690</v>
      </c>
      <c r="M84" s="77">
        <v>43830</v>
      </c>
      <c r="N84" s="78">
        <f t="shared" si="51"/>
        <v>20</v>
      </c>
      <c r="O84" s="76" t="s">
        <v>1602</v>
      </c>
      <c r="P84" s="76">
        <v>0</v>
      </c>
      <c r="Q84" s="75" t="s">
        <v>2116</v>
      </c>
      <c r="R84" s="79">
        <f t="shared" si="52"/>
        <v>0</v>
      </c>
      <c r="S84" s="147">
        <f t="shared" si="53"/>
        <v>0</v>
      </c>
      <c r="T84" s="147">
        <f t="shared" si="54"/>
        <v>0</v>
      </c>
      <c r="U84" s="147">
        <f t="shared" si="55"/>
        <v>20</v>
      </c>
      <c r="V84" s="143"/>
      <c r="W84" s="148" t="str">
        <f t="shared" si="58"/>
        <v>VENCIDA</v>
      </c>
      <c r="X84" s="148" t="str">
        <f t="shared" si="56"/>
        <v>VENCIDO</v>
      </c>
      <c r="Y84" s="107" t="s">
        <v>1552</v>
      </c>
      <c r="Z84" s="149" t="str">
        <f t="shared" si="59"/>
        <v>H18AF18</v>
      </c>
      <c r="AA84" s="149">
        <f t="shared" si="57"/>
        <v>1</v>
      </c>
      <c r="AB84" s="149" t="str">
        <f t="shared" si="60"/>
        <v>H18AF18 - 1</v>
      </c>
      <c r="AC84" s="146">
        <f t="shared" si="61"/>
        <v>1</v>
      </c>
      <c r="AD84" s="146">
        <f t="shared" si="62"/>
        <v>1</v>
      </c>
      <c r="AE84" s="146" t="str">
        <f t="shared" si="63"/>
        <v>H18AF18.</v>
      </c>
      <c r="AF84" s="146" t="str">
        <f t="shared" si="64"/>
        <v>H18AF18</v>
      </c>
      <c r="AG84" s="62"/>
      <c r="AH84" s="63"/>
      <c r="AI84" s="64"/>
      <c r="AJ84" s="17"/>
    </row>
    <row r="85" spans="1:36" s="18" customFormat="1" ht="350.1" customHeight="1" x14ac:dyDescent="0.2">
      <c r="A85" s="152"/>
      <c r="B85" s="144">
        <v>84</v>
      </c>
      <c r="C85" s="152">
        <v>34</v>
      </c>
      <c r="D85" s="152" t="s">
        <v>1045</v>
      </c>
      <c r="E85" s="76">
        <v>1801001</v>
      </c>
      <c r="F85" s="75" t="s">
        <v>2228</v>
      </c>
      <c r="G85" s="75" t="s">
        <v>1604</v>
      </c>
      <c r="H85" s="87" t="s">
        <v>1554</v>
      </c>
      <c r="I85" s="87" t="s">
        <v>1577</v>
      </c>
      <c r="J85" s="87" t="s">
        <v>1603</v>
      </c>
      <c r="K85" s="73">
        <v>1</v>
      </c>
      <c r="L85" s="77">
        <v>43690</v>
      </c>
      <c r="M85" s="77">
        <v>43830</v>
      </c>
      <c r="N85" s="78">
        <f t="shared" si="51"/>
        <v>20</v>
      </c>
      <c r="O85" s="76" t="s">
        <v>1602</v>
      </c>
      <c r="P85" s="76">
        <v>0</v>
      </c>
      <c r="Q85" s="75" t="s">
        <v>2116</v>
      </c>
      <c r="R85" s="79">
        <f t="shared" si="52"/>
        <v>0</v>
      </c>
      <c r="S85" s="147">
        <f t="shared" si="53"/>
        <v>0</v>
      </c>
      <c r="T85" s="147">
        <f t="shared" si="54"/>
        <v>0</v>
      </c>
      <c r="U85" s="147">
        <f t="shared" si="55"/>
        <v>20</v>
      </c>
      <c r="V85" s="143"/>
      <c r="W85" s="148" t="str">
        <f t="shared" si="58"/>
        <v>VENCIDA</v>
      </c>
      <c r="X85" s="148" t="str">
        <f t="shared" si="56"/>
        <v/>
      </c>
      <c r="Y85" s="107" t="s">
        <v>1552</v>
      </c>
      <c r="Z85" s="149" t="str">
        <f t="shared" si="59"/>
        <v>H18AF18</v>
      </c>
      <c r="AA85" s="149">
        <f t="shared" si="57"/>
        <v>2</v>
      </c>
      <c r="AB85" s="149" t="str">
        <f t="shared" si="60"/>
        <v>H18AF18 - 2</v>
      </c>
      <c r="AC85" s="146">
        <f t="shared" si="61"/>
        <v>1</v>
      </c>
      <c r="AD85" s="146">
        <f t="shared" si="62"/>
        <v>1</v>
      </c>
      <c r="AE85" s="146" t="str">
        <f t="shared" si="63"/>
        <v>H18AF18.</v>
      </c>
      <c r="AF85" s="146" t="str">
        <f t="shared" si="64"/>
        <v>H18AF18</v>
      </c>
      <c r="AG85" s="62"/>
      <c r="AH85" s="63"/>
      <c r="AI85" s="64"/>
      <c r="AJ85" s="17"/>
    </row>
    <row r="86" spans="1:36" s="18" customFormat="1" ht="350.1" customHeight="1" x14ac:dyDescent="0.2">
      <c r="A86" s="152">
        <v>57</v>
      </c>
      <c r="B86" s="144">
        <v>85</v>
      </c>
      <c r="C86" s="152">
        <v>35</v>
      </c>
      <c r="D86" s="152" t="s">
        <v>1045</v>
      </c>
      <c r="E86" s="76">
        <v>1801001</v>
      </c>
      <c r="F86" s="87" t="s">
        <v>2229</v>
      </c>
      <c r="G86" s="87" t="s">
        <v>1605</v>
      </c>
      <c r="H86" s="87" t="s">
        <v>1554</v>
      </c>
      <c r="I86" s="87" t="s">
        <v>1575</v>
      </c>
      <c r="J86" s="87" t="s">
        <v>1576</v>
      </c>
      <c r="K86" s="73">
        <v>1</v>
      </c>
      <c r="L86" s="77">
        <v>43690</v>
      </c>
      <c r="M86" s="77">
        <v>43830</v>
      </c>
      <c r="N86" s="78">
        <f t="shared" si="51"/>
        <v>20</v>
      </c>
      <c r="O86" s="76" t="s">
        <v>1602</v>
      </c>
      <c r="P86" s="76">
        <v>0</v>
      </c>
      <c r="Q86" s="75" t="s">
        <v>2116</v>
      </c>
      <c r="R86" s="79">
        <f t="shared" si="52"/>
        <v>0</v>
      </c>
      <c r="S86" s="147">
        <f t="shared" si="53"/>
        <v>0</v>
      </c>
      <c r="T86" s="147">
        <f t="shared" si="54"/>
        <v>0</v>
      </c>
      <c r="U86" s="147">
        <f t="shared" si="55"/>
        <v>20</v>
      </c>
      <c r="V86" s="143"/>
      <c r="W86" s="148" t="str">
        <f t="shared" si="58"/>
        <v>VENCIDA</v>
      </c>
      <c r="X86" s="148" t="str">
        <f t="shared" si="56"/>
        <v>VENCIDO</v>
      </c>
      <c r="Y86" s="107" t="s">
        <v>1552</v>
      </c>
      <c r="Z86" s="149" t="str">
        <f t="shared" si="59"/>
        <v>H19AF18</v>
      </c>
      <c r="AA86" s="149">
        <f t="shared" si="57"/>
        <v>1</v>
      </c>
      <c r="AB86" s="149" t="str">
        <f t="shared" si="60"/>
        <v>H19AF18 - 1</v>
      </c>
      <c r="AC86" s="146">
        <f t="shared" si="61"/>
        <v>1</v>
      </c>
      <c r="AD86" s="146">
        <f t="shared" si="62"/>
        <v>1</v>
      </c>
      <c r="AE86" s="146" t="str">
        <f t="shared" si="63"/>
        <v>H19AF18.</v>
      </c>
      <c r="AF86" s="146" t="str">
        <f t="shared" si="64"/>
        <v>H19AF18</v>
      </c>
      <c r="AG86" s="62"/>
      <c r="AH86" s="63"/>
      <c r="AI86" s="64"/>
      <c r="AJ86" s="17"/>
    </row>
    <row r="87" spans="1:36" s="18" customFormat="1" ht="350.1" customHeight="1" x14ac:dyDescent="0.2">
      <c r="A87" s="152"/>
      <c r="B87" s="144">
        <v>86</v>
      </c>
      <c r="C87" s="152">
        <v>36</v>
      </c>
      <c r="D87" s="152" t="s">
        <v>1045</v>
      </c>
      <c r="E87" s="76">
        <v>1801001</v>
      </c>
      <c r="F87" s="87" t="s">
        <v>2230</v>
      </c>
      <c r="G87" s="87" t="s">
        <v>1605</v>
      </c>
      <c r="H87" s="87" t="s">
        <v>1554</v>
      </c>
      <c r="I87" s="87" t="s">
        <v>1577</v>
      </c>
      <c r="J87" s="87" t="s">
        <v>1603</v>
      </c>
      <c r="K87" s="73">
        <v>1</v>
      </c>
      <c r="L87" s="77">
        <v>43690</v>
      </c>
      <c r="M87" s="77">
        <v>43830</v>
      </c>
      <c r="N87" s="78">
        <f t="shared" si="51"/>
        <v>20</v>
      </c>
      <c r="O87" s="76" t="s">
        <v>1602</v>
      </c>
      <c r="P87" s="76">
        <v>0</v>
      </c>
      <c r="Q87" s="75" t="s">
        <v>2116</v>
      </c>
      <c r="R87" s="79">
        <f t="shared" si="52"/>
        <v>0</v>
      </c>
      <c r="S87" s="147">
        <f t="shared" si="53"/>
        <v>0</v>
      </c>
      <c r="T87" s="147">
        <f t="shared" si="54"/>
        <v>0</v>
      </c>
      <c r="U87" s="147">
        <f t="shared" si="55"/>
        <v>20</v>
      </c>
      <c r="V87" s="143"/>
      <c r="W87" s="148" t="str">
        <f t="shared" si="58"/>
        <v>VENCIDA</v>
      </c>
      <c r="X87" s="148" t="str">
        <f t="shared" si="56"/>
        <v/>
      </c>
      <c r="Y87" s="107" t="s">
        <v>1552</v>
      </c>
      <c r="Z87" s="149" t="str">
        <f t="shared" si="59"/>
        <v>H19AF18</v>
      </c>
      <c r="AA87" s="149">
        <f t="shared" si="57"/>
        <v>2</v>
      </c>
      <c r="AB87" s="149" t="str">
        <f t="shared" si="60"/>
        <v>H19AF18 - 2</v>
      </c>
      <c r="AC87" s="146">
        <f t="shared" si="61"/>
        <v>1</v>
      </c>
      <c r="AD87" s="146">
        <f t="shared" si="62"/>
        <v>1</v>
      </c>
      <c r="AE87" s="146" t="str">
        <f t="shared" si="63"/>
        <v>H19AF18.</v>
      </c>
      <c r="AF87" s="146" t="str">
        <f t="shared" si="64"/>
        <v>H19AF18</v>
      </c>
      <c r="AG87" s="62"/>
      <c r="AH87" s="63"/>
      <c r="AI87" s="64"/>
      <c r="AJ87" s="17"/>
    </row>
    <row r="88" spans="1:36" s="18" customFormat="1" ht="350.1" customHeight="1" x14ac:dyDescent="0.2">
      <c r="A88" s="152">
        <v>58</v>
      </c>
      <c r="B88" s="144">
        <v>87</v>
      </c>
      <c r="C88" s="152">
        <v>37</v>
      </c>
      <c r="D88" s="152" t="s">
        <v>1046</v>
      </c>
      <c r="E88" s="76">
        <v>1801001</v>
      </c>
      <c r="F88" s="87" t="s">
        <v>2231</v>
      </c>
      <c r="G88" s="75" t="s">
        <v>1606</v>
      </c>
      <c r="H88" s="87" t="s">
        <v>1554</v>
      </c>
      <c r="I88" s="87" t="s">
        <v>1575</v>
      </c>
      <c r="J88" s="87" t="s">
        <v>1576</v>
      </c>
      <c r="K88" s="73">
        <v>1</v>
      </c>
      <c r="L88" s="77">
        <v>43690</v>
      </c>
      <c r="M88" s="77">
        <v>43830</v>
      </c>
      <c r="N88" s="78">
        <f t="shared" si="51"/>
        <v>20</v>
      </c>
      <c r="O88" s="76" t="s">
        <v>1602</v>
      </c>
      <c r="P88" s="76">
        <v>0</v>
      </c>
      <c r="Q88" s="75" t="s">
        <v>2116</v>
      </c>
      <c r="R88" s="79">
        <f t="shared" si="52"/>
        <v>0</v>
      </c>
      <c r="S88" s="147">
        <f t="shared" si="53"/>
        <v>0</v>
      </c>
      <c r="T88" s="147">
        <f t="shared" si="54"/>
        <v>0</v>
      </c>
      <c r="U88" s="147">
        <f t="shared" si="55"/>
        <v>20</v>
      </c>
      <c r="V88" s="143"/>
      <c r="W88" s="148" t="str">
        <f t="shared" si="58"/>
        <v>VENCIDA</v>
      </c>
      <c r="X88" s="148" t="str">
        <f t="shared" si="56"/>
        <v>VENCIDO</v>
      </c>
      <c r="Y88" s="107" t="s">
        <v>1552</v>
      </c>
      <c r="Z88" s="149" t="str">
        <f t="shared" si="59"/>
        <v>H20AF18</v>
      </c>
      <c r="AA88" s="149">
        <f t="shared" si="57"/>
        <v>1</v>
      </c>
      <c r="AB88" s="149" t="str">
        <f t="shared" si="60"/>
        <v>H20AF18 - 1</v>
      </c>
      <c r="AC88" s="146">
        <f t="shared" si="61"/>
        <v>1</v>
      </c>
      <c r="AD88" s="146">
        <f t="shared" si="62"/>
        <v>1</v>
      </c>
      <c r="AE88" s="146" t="str">
        <f t="shared" si="63"/>
        <v>H20AF18.</v>
      </c>
      <c r="AF88" s="146" t="str">
        <f t="shared" si="64"/>
        <v>H20AF18</v>
      </c>
      <c r="AG88" s="62"/>
      <c r="AH88" s="63"/>
      <c r="AI88" s="64"/>
      <c r="AJ88" s="17"/>
    </row>
    <row r="89" spans="1:36" s="18" customFormat="1" ht="350.1" customHeight="1" x14ac:dyDescent="0.2">
      <c r="A89" s="152"/>
      <c r="B89" s="144">
        <v>88</v>
      </c>
      <c r="C89" s="152">
        <v>38</v>
      </c>
      <c r="D89" s="152" t="s">
        <v>1046</v>
      </c>
      <c r="E89" s="76">
        <v>1801001</v>
      </c>
      <c r="F89" s="87" t="s">
        <v>2232</v>
      </c>
      <c r="G89" s="75" t="s">
        <v>1606</v>
      </c>
      <c r="H89" s="87" t="s">
        <v>1554</v>
      </c>
      <c r="I89" s="87" t="s">
        <v>1577</v>
      </c>
      <c r="J89" s="87" t="s">
        <v>1603</v>
      </c>
      <c r="K89" s="73">
        <v>1</v>
      </c>
      <c r="L89" s="77">
        <v>43690</v>
      </c>
      <c r="M89" s="77">
        <v>43830</v>
      </c>
      <c r="N89" s="78">
        <f t="shared" si="51"/>
        <v>20</v>
      </c>
      <c r="O89" s="76" t="s">
        <v>1602</v>
      </c>
      <c r="P89" s="76">
        <v>0</v>
      </c>
      <c r="Q89" s="75" t="s">
        <v>2116</v>
      </c>
      <c r="R89" s="79">
        <f t="shared" si="52"/>
        <v>0</v>
      </c>
      <c r="S89" s="147">
        <f t="shared" si="53"/>
        <v>0</v>
      </c>
      <c r="T89" s="147">
        <f t="shared" si="54"/>
        <v>0</v>
      </c>
      <c r="U89" s="147">
        <f t="shared" si="55"/>
        <v>20</v>
      </c>
      <c r="V89" s="143"/>
      <c r="W89" s="148" t="str">
        <f t="shared" si="58"/>
        <v>VENCIDA</v>
      </c>
      <c r="X89" s="148" t="str">
        <f t="shared" si="56"/>
        <v/>
      </c>
      <c r="Y89" s="107" t="s">
        <v>1552</v>
      </c>
      <c r="Z89" s="149" t="str">
        <f t="shared" si="59"/>
        <v>H20AF18</v>
      </c>
      <c r="AA89" s="149">
        <f t="shared" si="57"/>
        <v>2</v>
      </c>
      <c r="AB89" s="149" t="str">
        <f t="shared" si="60"/>
        <v>H20AF18 - 2</v>
      </c>
      <c r="AC89" s="146">
        <f t="shared" si="61"/>
        <v>1</v>
      </c>
      <c r="AD89" s="146">
        <f t="shared" si="62"/>
        <v>1</v>
      </c>
      <c r="AE89" s="146" t="str">
        <f t="shared" si="63"/>
        <v>H20AF18.</v>
      </c>
      <c r="AF89" s="146" t="str">
        <f t="shared" si="64"/>
        <v>H20AF18</v>
      </c>
      <c r="AG89" s="62"/>
      <c r="AH89" s="63"/>
      <c r="AI89" s="64"/>
      <c r="AJ89" s="17"/>
    </row>
    <row r="90" spans="1:36" s="18" customFormat="1" ht="350.1" customHeight="1" x14ac:dyDescent="0.2">
      <c r="A90" s="73">
        <v>59</v>
      </c>
      <c r="B90" s="144">
        <v>89</v>
      </c>
      <c r="C90" s="73"/>
      <c r="D90" s="143" t="s">
        <v>1045</v>
      </c>
      <c r="E90" s="76">
        <v>1801001</v>
      </c>
      <c r="F90" s="84" t="s">
        <v>2233</v>
      </c>
      <c r="G90" s="82" t="s">
        <v>2313</v>
      </c>
      <c r="H90" s="87" t="s">
        <v>1607</v>
      </c>
      <c r="I90" s="87" t="s">
        <v>1608</v>
      </c>
      <c r="J90" s="87" t="s">
        <v>1609</v>
      </c>
      <c r="K90" s="73">
        <v>2</v>
      </c>
      <c r="L90" s="77">
        <v>43690</v>
      </c>
      <c r="M90" s="117">
        <v>44055</v>
      </c>
      <c r="N90" s="78">
        <f t="shared" si="51"/>
        <v>52.142857142857146</v>
      </c>
      <c r="O90" s="76" t="s">
        <v>384</v>
      </c>
      <c r="P90" s="76">
        <v>0.4</v>
      </c>
      <c r="Q90" s="74" t="s">
        <v>1913</v>
      </c>
      <c r="R90" s="79">
        <f t="shared" si="52"/>
        <v>20</v>
      </c>
      <c r="S90" s="147">
        <f t="shared" si="53"/>
        <v>10.428571428571429</v>
      </c>
      <c r="T90" s="147">
        <f t="shared" si="54"/>
        <v>10.428571428571429</v>
      </c>
      <c r="U90" s="147">
        <f t="shared" si="55"/>
        <v>52.142857142857146</v>
      </c>
      <c r="V90" s="143"/>
      <c r="W90" s="148" t="str">
        <f t="shared" si="58"/>
        <v>VENCIDA</v>
      </c>
      <c r="X90" s="148" t="str">
        <f t="shared" si="56"/>
        <v>VENCIDO</v>
      </c>
      <c r="Y90" s="107" t="s">
        <v>1552</v>
      </c>
      <c r="Z90" s="149" t="str">
        <f t="shared" si="59"/>
        <v>H21AF18</v>
      </c>
      <c r="AA90" s="149">
        <f t="shared" si="57"/>
        <v>1</v>
      </c>
      <c r="AB90" s="149" t="str">
        <f t="shared" si="60"/>
        <v>H21AF18 - 1</v>
      </c>
      <c r="AC90" s="146">
        <f t="shared" si="61"/>
        <v>1</v>
      </c>
      <c r="AD90" s="146">
        <f t="shared" si="62"/>
        <v>1</v>
      </c>
      <c r="AE90" s="146" t="str">
        <f t="shared" si="63"/>
        <v>H21AF18.</v>
      </c>
      <c r="AF90" s="146" t="str">
        <f t="shared" si="64"/>
        <v>H21AF18</v>
      </c>
      <c r="AG90" s="62"/>
      <c r="AH90" s="63"/>
      <c r="AI90" s="64"/>
      <c r="AJ90" s="17"/>
    </row>
    <row r="91" spans="1:36" s="18" customFormat="1" ht="350.1" customHeight="1" x14ac:dyDescent="0.2">
      <c r="A91" s="152">
        <v>60</v>
      </c>
      <c r="B91" s="144">
        <v>90</v>
      </c>
      <c r="C91" s="152">
        <v>39</v>
      </c>
      <c r="D91" s="152" t="s">
        <v>1045</v>
      </c>
      <c r="E91" s="76">
        <v>1801001</v>
      </c>
      <c r="F91" s="87" t="s">
        <v>2234</v>
      </c>
      <c r="G91" s="87" t="s">
        <v>1610</v>
      </c>
      <c r="H91" s="87" t="s">
        <v>1554</v>
      </c>
      <c r="I91" s="87" t="s">
        <v>1575</v>
      </c>
      <c r="J91" s="87" t="s">
        <v>1576</v>
      </c>
      <c r="K91" s="73">
        <v>1</v>
      </c>
      <c r="L91" s="77">
        <v>43690</v>
      </c>
      <c r="M91" s="77">
        <v>43830</v>
      </c>
      <c r="N91" s="78">
        <f t="shared" si="51"/>
        <v>20</v>
      </c>
      <c r="O91" s="76" t="s">
        <v>1602</v>
      </c>
      <c r="P91" s="76">
        <v>0</v>
      </c>
      <c r="Q91" s="75" t="s">
        <v>2116</v>
      </c>
      <c r="R91" s="79">
        <f t="shared" si="52"/>
        <v>0</v>
      </c>
      <c r="S91" s="147">
        <f t="shared" si="53"/>
        <v>0</v>
      </c>
      <c r="T91" s="147">
        <f t="shared" si="54"/>
        <v>0</v>
      </c>
      <c r="U91" s="147">
        <f t="shared" si="55"/>
        <v>20</v>
      </c>
      <c r="V91" s="143"/>
      <c r="W91" s="148" t="str">
        <f t="shared" si="58"/>
        <v>VENCIDA</v>
      </c>
      <c r="X91" s="148" t="str">
        <f t="shared" si="56"/>
        <v>VENCIDO</v>
      </c>
      <c r="Y91" s="107" t="s">
        <v>1552</v>
      </c>
      <c r="Z91" s="149" t="str">
        <f t="shared" si="59"/>
        <v>H22AF18</v>
      </c>
      <c r="AA91" s="149">
        <f t="shared" si="57"/>
        <v>1</v>
      </c>
      <c r="AB91" s="149" t="str">
        <f t="shared" si="60"/>
        <v>H22AF18 - 1</v>
      </c>
      <c r="AC91" s="146">
        <f t="shared" si="61"/>
        <v>1</v>
      </c>
      <c r="AD91" s="146">
        <f t="shared" si="62"/>
        <v>1</v>
      </c>
      <c r="AE91" s="146" t="str">
        <f t="shared" si="63"/>
        <v>H22AF18.</v>
      </c>
      <c r="AF91" s="146" t="str">
        <f t="shared" si="64"/>
        <v>H22AF18</v>
      </c>
      <c r="AG91" s="62"/>
      <c r="AH91" s="63"/>
      <c r="AI91" s="64"/>
      <c r="AJ91" s="17"/>
    </row>
    <row r="92" spans="1:36" s="18" customFormat="1" ht="350.1" customHeight="1" x14ac:dyDescent="0.2">
      <c r="A92" s="152"/>
      <c r="B92" s="144">
        <v>91</v>
      </c>
      <c r="C92" s="152">
        <v>40</v>
      </c>
      <c r="D92" s="152" t="s">
        <v>1045</v>
      </c>
      <c r="E92" s="76">
        <v>1801001</v>
      </c>
      <c r="F92" s="87" t="s">
        <v>2235</v>
      </c>
      <c r="G92" s="87" t="s">
        <v>1610</v>
      </c>
      <c r="H92" s="87" t="s">
        <v>1554</v>
      </c>
      <c r="I92" s="87" t="s">
        <v>1577</v>
      </c>
      <c r="J92" s="87" t="s">
        <v>1603</v>
      </c>
      <c r="K92" s="73">
        <v>1</v>
      </c>
      <c r="L92" s="77">
        <v>43690</v>
      </c>
      <c r="M92" s="77">
        <v>43830</v>
      </c>
      <c r="N92" s="78">
        <f t="shared" si="51"/>
        <v>20</v>
      </c>
      <c r="O92" s="76" t="s">
        <v>1602</v>
      </c>
      <c r="P92" s="76">
        <v>0</v>
      </c>
      <c r="Q92" s="75" t="s">
        <v>2116</v>
      </c>
      <c r="R92" s="79">
        <f t="shared" si="52"/>
        <v>0</v>
      </c>
      <c r="S92" s="147">
        <f t="shared" si="53"/>
        <v>0</v>
      </c>
      <c r="T92" s="147">
        <f t="shared" si="54"/>
        <v>0</v>
      </c>
      <c r="U92" s="147">
        <f t="shared" si="55"/>
        <v>20</v>
      </c>
      <c r="V92" s="143"/>
      <c r="W92" s="148" t="str">
        <f t="shared" si="58"/>
        <v>VENCIDA</v>
      </c>
      <c r="X92" s="148" t="str">
        <f t="shared" si="56"/>
        <v/>
      </c>
      <c r="Y92" s="107" t="s">
        <v>1552</v>
      </c>
      <c r="Z92" s="149" t="str">
        <f t="shared" si="59"/>
        <v>H22AF18</v>
      </c>
      <c r="AA92" s="149">
        <f t="shared" si="57"/>
        <v>2</v>
      </c>
      <c r="AB92" s="149" t="str">
        <f t="shared" si="60"/>
        <v>H22AF18 - 2</v>
      </c>
      <c r="AC92" s="146">
        <f t="shared" si="61"/>
        <v>1</v>
      </c>
      <c r="AD92" s="146">
        <f t="shared" si="62"/>
        <v>1</v>
      </c>
      <c r="AE92" s="146" t="str">
        <f t="shared" si="63"/>
        <v>H22AF18.</v>
      </c>
      <c r="AF92" s="146" t="str">
        <f t="shared" si="64"/>
        <v>H22AF18</v>
      </c>
      <c r="AG92" s="62"/>
      <c r="AH92" s="63"/>
      <c r="AI92" s="64"/>
      <c r="AJ92" s="17"/>
    </row>
    <row r="93" spans="1:36" s="18" customFormat="1" ht="350.1" customHeight="1" x14ac:dyDescent="0.2">
      <c r="A93" s="152">
        <v>61</v>
      </c>
      <c r="B93" s="144">
        <v>92</v>
      </c>
      <c r="C93" s="152">
        <v>41</v>
      </c>
      <c r="D93" s="152" t="s">
        <v>1045</v>
      </c>
      <c r="E93" s="76">
        <v>1801001</v>
      </c>
      <c r="F93" s="87" t="s">
        <v>2236</v>
      </c>
      <c r="G93" s="87" t="s">
        <v>1611</v>
      </c>
      <c r="H93" s="87" t="s">
        <v>1612</v>
      </c>
      <c r="I93" s="87" t="s">
        <v>1941</v>
      </c>
      <c r="J93" s="73" t="s">
        <v>1561</v>
      </c>
      <c r="K93" s="73">
        <v>1</v>
      </c>
      <c r="L93" s="77">
        <v>43690</v>
      </c>
      <c r="M93" s="77">
        <v>43830</v>
      </c>
      <c r="N93" s="78">
        <f t="shared" si="51"/>
        <v>20</v>
      </c>
      <c r="O93" s="76" t="s">
        <v>464</v>
      </c>
      <c r="P93" s="76">
        <v>1</v>
      </c>
      <c r="Q93" s="75" t="s">
        <v>2116</v>
      </c>
      <c r="R93" s="79">
        <f t="shared" si="52"/>
        <v>100</v>
      </c>
      <c r="S93" s="147">
        <f t="shared" si="53"/>
        <v>20</v>
      </c>
      <c r="T93" s="147">
        <f t="shared" si="54"/>
        <v>20</v>
      </c>
      <c r="U93" s="147">
        <f t="shared" si="55"/>
        <v>20</v>
      </c>
      <c r="V93" s="143"/>
      <c r="W93" s="148" t="str">
        <f t="shared" si="58"/>
        <v>CUMPLIDA</v>
      </c>
      <c r="X93" s="148" t="str">
        <f t="shared" si="56"/>
        <v>CUMPLIDO</v>
      </c>
      <c r="Y93" s="107" t="s">
        <v>1552</v>
      </c>
      <c r="Z93" s="149" t="str">
        <f t="shared" si="59"/>
        <v>H23AF18</v>
      </c>
      <c r="AA93" s="149">
        <f t="shared" si="57"/>
        <v>1</v>
      </c>
      <c r="AB93" s="149" t="str">
        <f t="shared" si="60"/>
        <v>H23AF18 - 1</v>
      </c>
      <c r="AC93" s="146">
        <f t="shared" si="61"/>
        <v>5</v>
      </c>
      <c r="AD93" s="146">
        <f t="shared" si="62"/>
        <v>5</v>
      </c>
      <c r="AE93" s="146" t="str">
        <f t="shared" si="63"/>
        <v>H23AF18.</v>
      </c>
      <c r="AF93" s="146" t="str">
        <f t="shared" si="64"/>
        <v>H23AF18</v>
      </c>
      <c r="AG93" s="62"/>
      <c r="AH93" s="63"/>
      <c r="AI93" s="64"/>
      <c r="AJ93" s="17"/>
    </row>
    <row r="94" spans="1:36" s="18" customFormat="1" ht="350.1" customHeight="1" x14ac:dyDescent="0.2">
      <c r="A94" s="152"/>
      <c r="B94" s="144">
        <v>93</v>
      </c>
      <c r="C94" s="152">
        <v>42</v>
      </c>
      <c r="D94" s="152" t="s">
        <v>1045</v>
      </c>
      <c r="E94" s="76">
        <v>1801001</v>
      </c>
      <c r="F94" s="87" t="s">
        <v>2237</v>
      </c>
      <c r="G94" s="87" t="s">
        <v>1611</v>
      </c>
      <c r="H94" s="87" t="s">
        <v>1149</v>
      </c>
      <c r="I94" s="87" t="s">
        <v>1613</v>
      </c>
      <c r="J94" s="87" t="s">
        <v>1614</v>
      </c>
      <c r="K94" s="73">
        <v>1</v>
      </c>
      <c r="L94" s="77">
        <v>43690</v>
      </c>
      <c r="M94" s="77">
        <v>43921</v>
      </c>
      <c r="N94" s="78">
        <f t="shared" si="51"/>
        <v>33</v>
      </c>
      <c r="O94" s="76" t="s">
        <v>464</v>
      </c>
      <c r="P94" s="76">
        <v>1</v>
      </c>
      <c r="Q94" s="75" t="s">
        <v>2116</v>
      </c>
      <c r="R94" s="79">
        <f t="shared" si="52"/>
        <v>100</v>
      </c>
      <c r="S94" s="147">
        <f t="shared" si="53"/>
        <v>33</v>
      </c>
      <c r="T94" s="147">
        <f t="shared" si="54"/>
        <v>33</v>
      </c>
      <c r="U94" s="147">
        <f t="shared" si="55"/>
        <v>33</v>
      </c>
      <c r="V94" s="143"/>
      <c r="W94" s="148" t="str">
        <f t="shared" si="58"/>
        <v>CUMPLIDA</v>
      </c>
      <c r="X94" s="148" t="str">
        <f t="shared" si="56"/>
        <v/>
      </c>
      <c r="Y94" s="107" t="s">
        <v>1552</v>
      </c>
      <c r="Z94" s="149" t="str">
        <f t="shared" si="59"/>
        <v>H23AF18</v>
      </c>
      <c r="AA94" s="149">
        <f t="shared" si="57"/>
        <v>2</v>
      </c>
      <c r="AB94" s="149" t="str">
        <f t="shared" si="60"/>
        <v>H23AF18 - 2</v>
      </c>
      <c r="AC94" s="146">
        <f t="shared" si="61"/>
        <v>5</v>
      </c>
      <c r="AD94" s="146">
        <f t="shared" si="62"/>
        <v>5</v>
      </c>
      <c r="AE94" s="146" t="str">
        <f t="shared" si="63"/>
        <v>H23AF18.</v>
      </c>
      <c r="AF94" s="146" t="str">
        <f t="shared" si="64"/>
        <v>H23AF18</v>
      </c>
      <c r="AG94" s="62"/>
      <c r="AH94" s="63"/>
      <c r="AI94" s="64"/>
      <c r="AJ94" s="17"/>
    </row>
    <row r="95" spans="1:36" s="18" customFormat="1" ht="350.1" customHeight="1" x14ac:dyDescent="0.2">
      <c r="A95" s="152">
        <v>62</v>
      </c>
      <c r="B95" s="144">
        <v>94</v>
      </c>
      <c r="C95" s="152"/>
      <c r="D95" s="152" t="s">
        <v>1045</v>
      </c>
      <c r="E95" s="76">
        <v>1801001</v>
      </c>
      <c r="F95" s="87" t="s">
        <v>2238</v>
      </c>
      <c r="G95" s="87" t="s">
        <v>1615</v>
      </c>
      <c r="H95" s="87" t="s">
        <v>1616</v>
      </c>
      <c r="I95" s="87" t="s">
        <v>1960</v>
      </c>
      <c r="J95" s="73" t="s">
        <v>1617</v>
      </c>
      <c r="K95" s="73">
        <v>1</v>
      </c>
      <c r="L95" s="77">
        <v>43690</v>
      </c>
      <c r="M95" s="77">
        <v>43830</v>
      </c>
      <c r="N95" s="78">
        <f t="shared" si="51"/>
        <v>20</v>
      </c>
      <c r="O95" s="76" t="s">
        <v>464</v>
      </c>
      <c r="P95" s="76">
        <v>0</v>
      </c>
      <c r="Q95" s="75" t="s">
        <v>2116</v>
      </c>
      <c r="R95" s="79">
        <f t="shared" si="52"/>
        <v>0</v>
      </c>
      <c r="S95" s="147">
        <f t="shared" si="53"/>
        <v>0</v>
      </c>
      <c r="T95" s="147">
        <f t="shared" si="54"/>
        <v>0</v>
      </c>
      <c r="U95" s="147">
        <f t="shared" si="55"/>
        <v>20</v>
      </c>
      <c r="V95" s="143"/>
      <c r="W95" s="148" t="str">
        <f t="shared" si="58"/>
        <v>VENCIDA</v>
      </c>
      <c r="X95" s="148" t="str">
        <f t="shared" si="56"/>
        <v>VENCIDO</v>
      </c>
      <c r="Y95" s="107" t="s">
        <v>1552</v>
      </c>
      <c r="Z95" s="149" t="str">
        <f t="shared" si="59"/>
        <v xml:space="preserve">
H24AF18</v>
      </c>
      <c r="AA95" s="149">
        <f t="shared" si="57"/>
        <v>1</v>
      </c>
      <c r="AB95" s="149" t="str">
        <f t="shared" si="60"/>
        <v xml:space="preserve">
H24AF18 - 1</v>
      </c>
      <c r="AC95" s="146">
        <f t="shared" si="61"/>
        <v>1</v>
      </c>
      <c r="AD95" s="146">
        <f t="shared" si="62"/>
        <v>1</v>
      </c>
      <c r="AE95" s="146" t="str">
        <f t="shared" si="63"/>
        <v xml:space="preserve">
H24AF18.</v>
      </c>
      <c r="AF95" s="146" t="str">
        <f t="shared" si="64"/>
        <v xml:space="preserve">
H24AF18</v>
      </c>
      <c r="AG95" s="62"/>
      <c r="AH95" s="63"/>
      <c r="AI95" s="64"/>
      <c r="AJ95" s="17"/>
    </row>
    <row r="96" spans="1:36" s="18" customFormat="1" ht="350.1" customHeight="1" x14ac:dyDescent="0.2">
      <c r="A96" s="73">
        <v>63</v>
      </c>
      <c r="B96" s="144">
        <v>95</v>
      </c>
      <c r="C96" s="73">
        <v>43</v>
      </c>
      <c r="D96" s="143" t="s">
        <v>1046</v>
      </c>
      <c r="E96" s="76">
        <v>1801001</v>
      </c>
      <c r="F96" s="84" t="s">
        <v>2239</v>
      </c>
      <c r="G96" s="84" t="s">
        <v>1618</v>
      </c>
      <c r="H96" s="87" t="s">
        <v>1619</v>
      </c>
      <c r="I96" s="75" t="s">
        <v>1620</v>
      </c>
      <c r="J96" s="76" t="s">
        <v>1621</v>
      </c>
      <c r="K96" s="76">
        <v>2</v>
      </c>
      <c r="L96" s="77">
        <v>43690</v>
      </c>
      <c r="M96" s="77">
        <v>43738</v>
      </c>
      <c r="N96" s="78">
        <f t="shared" si="51"/>
        <v>6.8571428571428568</v>
      </c>
      <c r="O96" s="76" t="s">
        <v>1753</v>
      </c>
      <c r="P96" s="74">
        <v>2</v>
      </c>
      <c r="Q96" s="74" t="s">
        <v>1913</v>
      </c>
      <c r="R96" s="79">
        <f t="shared" si="52"/>
        <v>100</v>
      </c>
      <c r="S96" s="147">
        <f t="shared" si="53"/>
        <v>6.8571428571428568</v>
      </c>
      <c r="T96" s="147">
        <f t="shared" si="54"/>
        <v>6.8571428571428568</v>
      </c>
      <c r="U96" s="147">
        <f t="shared" si="55"/>
        <v>6.8571428571428568</v>
      </c>
      <c r="V96" s="143"/>
      <c r="W96" s="148" t="str">
        <f t="shared" si="58"/>
        <v>CUMPLIDA</v>
      </c>
      <c r="X96" s="148" t="str">
        <f t="shared" si="56"/>
        <v>CUMPLIDO</v>
      </c>
      <c r="Y96" s="107" t="s">
        <v>1552</v>
      </c>
      <c r="Z96" s="149" t="str">
        <f t="shared" si="59"/>
        <v>H25AF18</v>
      </c>
      <c r="AA96" s="149">
        <f t="shared" si="57"/>
        <v>1</v>
      </c>
      <c r="AB96" s="149" t="str">
        <f t="shared" si="60"/>
        <v>H25AF18 - 1</v>
      </c>
      <c r="AC96" s="146">
        <f t="shared" si="61"/>
        <v>5</v>
      </c>
      <c r="AD96" s="146">
        <f t="shared" si="62"/>
        <v>5</v>
      </c>
      <c r="AE96" s="146" t="str">
        <f t="shared" si="63"/>
        <v>H25AF18.</v>
      </c>
      <c r="AF96" s="146" t="str">
        <f t="shared" si="64"/>
        <v>H25AF18</v>
      </c>
      <c r="AG96" s="62"/>
      <c r="AH96" s="63"/>
      <c r="AI96" s="64"/>
      <c r="AJ96" s="17"/>
    </row>
    <row r="97" spans="1:36" s="18" customFormat="1" ht="350.1" customHeight="1" x14ac:dyDescent="0.2">
      <c r="A97" s="73"/>
      <c r="B97" s="144">
        <v>96</v>
      </c>
      <c r="C97" s="73">
        <v>44</v>
      </c>
      <c r="D97" s="143" t="s">
        <v>1046</v>
      </c>
      <c r="E97" s="76">
        <v>1801001</v>
      </c>
      <c r="F97" s="84" t="s">
        <v>2240</v>
      </c>
      <c r="G97" s="84" t="s">
        <v>1618</v>
      </c>
      <c r="H97" s="87" t="s">
        <v>1619</v>
      </c>
      <c r="I97" s="75" t="s">
        <v>1622</v>
      </c>
      <c r="J97" s="76" t="s">
        <v>1623</v>
      </c>
      <c r="K97" s="76">
        <v>1</v>
      </c>
      <c r="L97" s="77">
        <v>43739</v>
      </c>
      <c r="M97" s="77">
        <v>43768</v>
      </c>
      <c r="N97" s="78">
        <f t="shared" si="51"/>
        <v>4.1428571428571432</v>
      </c>
      <c r="O97" s="76" t="s">
        <v>1624</v>
      </c>
      <c r="P97" s="74">
        <v>1</v>
      </c>
      <c r="Q97" s="74" t="s">
        <v>1913</v>
      </c>
      <c r="R97" s="79">
        <f t="shared" si="52"/>
        <v>100</v>
      </c>
      <c r="S97" s="147">
        <f t="shared" si="53"/>
        <v>4.1428571428571432</v>
      </c>
      <c r="T97" s="147">
        <f t="shared" si="54"/>
        <v>4.1428571428571432</v>
      </c>
      <c r="U97" s="147">
        <f t="shared" si="55"/>
        <v>4.1428571428571432</v>
      </c>
      <c r="V97" s="143"/>
      <c r="W97" s="148" t="str">
        <f t="shared" si="58"/>
        <v>CUMPLIDA</v>
      </c>
      <c r="X97" s="148" t="str">
        <f t="shared" si="56"/>
        <v/>
      </c>
      <c r="Y97" s="107" t="s">
        <v>1552</v>
      </c>
      <c r="Z97" s="149" t="str">
        <f t="shared" si="59"/>
        <v>H25AF18</v>
      </c>
      <c r="AA97" s="149">
        <f t="shared" si="57"/>
        <v>2</v>
      </c>
      <c r="AB97" s="149" t="str">
        <f t="shared" si="60"/>
        <v>H25AF18 - 2</v>
      </c>
      <c r="AC97" s="146">
        <f t="shared" si="61"/>
        <v>5</v>
      </c>
      <c r="AD97" s="146">
        <f t="shared" si="62"/>
        <v>5</v>
      </c>
      <c r="AE97" s="146" t="str">
        <f t="shared" si="63"/>
        <v>H25AF18.</v>
      </c>
      <c r="AF97" s="146" t="str">
        <f t="shared" si="64"/>
        <v>H25AF18</v>
      </c>
      <c r="AG97" s="62"/>
      <c r="AH97" s="63"/>
      <c r="AI97" s="64"/>
      <c r="AJ97" s="17"/>
    </row>
    <row r="98" spans="1:36" s="18" customFormat="1" ht="350.1" customHeight="1" x14ac:dyDescent="0.2">
      <c r="A98" s="73"/>
      <c r="B98" s="144">
        <v>97</v>
      </c>
      <c r="C98" s="73">
        <v>45</v>
      </c>
      <c r="D98" s="143" t="s">
        <v>1046</v>
      </c>
      <c r="E98" s="76">
        <v>1801001</v>
      </c>
      <c r="F98" s="84" t="s">
        <v>2241</v>
      </c>
      <c r="G98" s="84" t="s">
        <v>1618</v>
      </c>
      <c r="H98" s="87" t="s">
        <v>1619</v>
      </c>
      <c r="I98" s="75" t="s">
        <v>1961</v>
      </c>
      <c r="J98" s="76" t="s">
        <v>1626</v>
      </c>
      <c r="K98" s="76">
        <v>1</v>
      </c>
      <c r="L98" s="77">
        <v>43753</v>
      </c>
      <c r="M98" s="77">
        <v>43768</v>
      </c>
      <c r="N98" s="78">
        <f t="shared" si="51"/>
        <v>2.1428571428571428</v>
      </c>
      <c r="O98" s="76" t="s">
        <v>412</v>
      </c>
      <c r="P98" s="74">
        <v>1</v>
      </c>
      <c r="Q98" s="74" t="s">
        <v>1913</v>
      </c>
      <c r="R98" s="79">
        <f t="shared" si="52"/>
        <v>100</v>
      </c>
      <c r="S98" s="147">
        <f t="shared" si="53"/>
        <v>2.1428571428571428</v>
      </c>
      <c r="T98" s="147">
        <f t="shared" si="54"/>
        <v>2.1428571428571428</v>
      </c>
      <c r="U98" s="147">
        <f t="shared" si="55"/>
        <v>2.1428571428571428</v>
      </c>
      <c r="V98" s="143"/>
      <c r="W98" s="148" t="str">
        <f t="shared" si="58"/>
        <v>CUMPLIDA</v>
      </c>
      <c r="X98" s="148" t="str">
        <f t="shared" si="56"/>
        <v/>
      </c>
      <c r="Y98" s="107" t="s">
        <v>1552</v>
      </c>
      <c r="Z98" s="149" t="str">
        <f t="shared" si="59"/>
        <v>H25AF18</v>
      </c>
      <c r="AA98" s="149">
        <f t="shared" si="57"/>
        <v>3</v>
      </c>
      <c r="AB98" s="149" t="str">
        <f t="shared" si="60"/>
        <v>H25AF18 - 3</v>
      </c>
      <c r="AC98" s="146">
        <f t="shared" si="61"/>
        <v>5</v>
      </c>
      <c r="AD98" s="146">
        <f t="shared" si="62"/>
        <v>5</v>
      </c>
      <c r="AE98" s="146" t="str">
        <f t="shared" si="63"/>
        <v>H25AF18.</v>
      </c>
      <c r="AF98" s="146" t="str">
        <f t="shared" si="64"/>
        <v>H25AF18</v>
      </c>
      <c r="AG98" s="62"/>
      <c r="AH98" s="63"/>
      <c r="AI98" s="64"/>
      <c r="AJ98" s="17"/>
    </row>
    <row r="99" spans="1:36" s="18" customFormat="1" ht="350.1" customHeight="1" x14ac:dyDescent="0.2">
      <c r="A99" s="73"/>
      <c r="B99" s="144">
        <v>98</v>
      </c>
      <c r="C99" s="73">
        <v>46</v>
      </c>
      <c r="D99" s="143" t="s">
        <v>1046</v>
      </c>
      <c r="E99" s="76">
        <v>1801001</v>
      </c>
      <c r="F99" s="84" t="s">
        <v>2242</v>
      </c>
      <c r="G99" s="84" t="s">
        <v>1618</v>
      </c>
      <c r="H99" s="87" t="s">
        <v>1619</v>
      </c>
      <c r="I99" s="75" t="s">
        <v>1962</v>
      </c>
      <c r="J99" s="76" t="s">
        <v>1627</v>
      </c>
      <c r="K99" s="76">
        <v>1</v>
      </c>
      <c r="L99" s="77">
        <v>43770</v>
      </c>
      <c r="M99" s="77">
        <v>43860</v>
      </c>
      <c r="N99" s="78">
        <f t="shared" si="51"/>
        <v>12.857142857142858</v>
      </c>
      <c r="O99" s="76" t="s">
        <v>1754</v>
      </c>
      <c r="P99" s="74">
        <v>1</v>
      </c>
      <c r="Q99" s="74" t="s">
        <v>1913</v>
      </c>
      <c r="R99" s="79">
        <f t="shared" si="52"/>
        <v>100</v>
      </c>
      <c r="S99" s="147">
        <f t="shared" si="53"/>
        <v>12.857142857142858</v>
      </c>
      <c r="T99" s="147">
        <f t="shared" si="54"/>
        <v>12.857142857142858</v>
      </c>
      <c r="U99" s="147">
        <f t="shared" si="55"/>
        <v>12.857142857142858</v>
      </c>
      <c r="V99" s="143"/>
      <c r="W99" s="148" t="str">
        <f t="shared" si="58"/>
        <v>CUMPLIDA</v>
      </c>
      <c r="X99" s="148" t="str">
        <f t="shared" si="56"/>
        <v/>
      </c>
      <c r="Y99" s="107" t="s">
        <v>1552</v>
      </c>
      <c r="Z99" s="149" t="str">
        <f t="shared" si="59"/>
        <v>H25AF18</v>
      </c>
      <c r="AA99" s="149">
        <f t="shared" si="57"/>
        <v>4</v>
      </c>
      <c r="AB99" s="149" t="str">
        <f t="shared" si="60"/>
        <v>H25AF18 - 4</v>
      </c>
      <c r="AC99" s="146">
        <f t="shared" si="61"/>
        <v>5</v>
      </c>
      <c r="AD99" s="146">
        <f t="shared" si="62"/>
        <v>5</v>
      </c>
      <c r="AE99" s="146" t="str">
        <f t="shared" si="63"/>
        <v>H25AF18.</v>
      </c>
      <c r="AF99" s="146" t="str">
        <f t="shared" si="64"/>
        <v>H25AF18</v>
      </c>
      <c r="AG99" s="62"/>
      <c r="AH99" s="63"/>
      <c r="AI99" s="64"/>
      <c r="AJ99" s="17"/>
    </row>
    <row r="100" spans="1:36" s="18" customFormat="1" ht="350.1" customHeight="1" x14ac:dyDescent="0.2">
      <c r="A100" s="73">
        <v>64</v>
      </c>
      <c r="B100" s="144">
        <v>99</v>
      </c>
      <c r="C100" s="73"/>
      <c r="D100" s="143" t="s">
        <v>1046</v>
      </c>
      <c r="E100" s="76">
        <v>1801001</v>
      </c>
      <c r="F100" s="84" t="s">
        <v>2243</v>
      </c>
      <c r="G100" s="84" t="s">
        <v>1618</v>
      </c>
      <c r="H100" s="87" t="s">
        <v>1628</v>
      </c>
      <c r="I100" s="76" t="s">
        <v>1629</v>
      </c>
      <c r="J100" s="76" t="s">
        <v>1630</v>
      </c>
      <c r="K100" s="76">
        <v>2</v>
      </c>
      <c r="L100" s="77">
        <v>43697</v>
      </c>
      <c r="M100" s="77">
        <v>43738</v>
      </c>
      <c r="N100" s="78">
        <f t="shared" si="51"/>
        <v>5.8571428571428568</v>
      </c>
      <c r="O100" s="76" t="s">
        <v>412</v>
      </c>
      <c r="P100" s="74">
        <v>2</v>
      </c>
      <c r="Q100" s="74" t="s">
        <v>1913</v>
      </c>
      <c r="R100" s="79">
        <f t="shared" si="52"/>
        <v>100</v>
      </c>
      <c r="S100" s="147">
        <f t="shared" si="53"/>
        <v>5.8571428571428568</v>
      </c>
      <c r="T100" s="147">
        <f t="shared" si="54"/>
        <v>5.8571428571428568</v>
      </c>
      <c r="U100" s="147">
        <f t="shared" si="55"/>
        <v>5.8571428571428568</v>
      </c>
      <c r="V100" s="143"/>
      <c r="W100" s="148" t="str">
        <f t="shared" si="58"/>
        <v>CUMPLIDA</v>
      </c>
      <c r="X100" s="148" t="str">
        <f t="shared" si="56"/>
        <v>CUMPLIDO</v>
      </c>
      <c r="Y100" s="107" t="s">
        <v>1552</v>
      </c>
      <c r="Z100" s="149" t="str">
        <f t="shared" si="59"/>
        <v>H25AF18</v>
      </c>
      <c r="AA100" s="149">
        <f t="shared" si="57"/>
        <v>1</v>
      </c>
      <c r="AB100" s="149" t="str">
        <f t="shared" si="60"/>
        <v>H25AF18 - 1</v>
      </c>
      <c r="AC100" s="146">
        <f t="shared" si="61"/>
        <v>5</v>
      </c>
      <c r="AD100" s="146">
        <f t="shared" si="62"/>
        <v>5</v>
      </c>
      <c r="AE100" s="146" t="str">
        <f t="shared" si="63"/>
        <v>H25AF18.</v>
      </c>
      <c r="AF100" s="146" t="str">
        <f t="shared" si="64"/>
        <v>H25AF18</v>
      </c>
      <c r="AG100" s="62"/>
      <c r="AH100" s="63"/>
      <c r="AI100" s="64"/>
      <c r="AJ100" s="17"/>
    </row>
    <row r="101" spans="1:36" s="18" customFormat="1" ht="350.1" customHeight="1" x14ac:dyDescent="0.2">
      <c r="A101" s="73">
        <v>65</v>
      </c>
      <c r="B101" s="144">
        <v>100</v>
      </c>
      <c r="C101" s="73">
        <v>47</v>
      </c>
      <c r="D101" s="80" t="s">
        <v>1045</v>
      </c>
      <c r="E101" s="76">
        <v>1801001</v>
      </c>
      <c r="F101" s="84" t="s">
        <v>2244</v>
      </c>
      <c r="G101" s="84" t="s">
        <v>1631</v>
      </c>
      <c r="H101" s="87" t="s">
        <v>1963</v>
      </c>
      <c r="I101" s="82" t="s">
        <v>1632</v>
      </c>
      <c r="J101" s="74" t="s">
        <v>1630</v>
      </c>
      <c r="K101" s="74">
        <v>2</v>
      </c>
      <c r="L101" s="117">
        <v>43770</v>
      </c>
      <c r="M101" s="117">
        <v>43860</v>
      </c>
      <c r="N101" s="78">
        <f t="shared" si="51"/>
        <v>12.857142857142858</v>
      </c>
      <c r="O101" s="76" t="s">
        <v>1755</v>
      </c>
      <c r="P101" s="74">
        <v>2</v>
      </c>
      <c r="Q101" s="74" t="s">
        <v>1913</v>
      </c>
      <c r="R101" s="79">
        <f t="shared" si="52"/>
        <v>100</v>
      </c>
      <c r="S101" s="147">
        <f t="shared" si="53"/>
        <v>12.857142857142858</v>
      </c>
      <c r="T101" s="147">
        <f t="shared" si="54"/>
        <v>12.857142857142858</v>
      </c>
      <c r="U101" s="147">
        <f t="shared" si="55"/>
        <v>12.857142857142858</v>
      </c>
      <c r="V101" s="143"/>
      <c r="W101" s="148" t="str">
        <f t="shared" si="58"/>
        <v>CUMPLIDA</v>
      </c>
      <c r="X101" s="148" t="str">
        <f t="shared" si="56"/>
        <v>EN TERMINO</v>
      </c>
      <c r="Y101" s="107" t="s">
        <v>1552</v>
      </c>
      <c r="Z101" s="149" t="str">
        <f t="shared" si="59"/>
        <v>H26AF18</v>
      </c>
      <c r="AA101" s="149">
        <f t="shared" si="57"/>
        <v>1</v>
      </c>
      <c r="AB101" s="149" t="str">
        <f t="shared" si="60"/>
        <v>H26AF18 - 1</v>
      </c>
      <c r="AC101" s="146">
        <f t="shared" si="61"/>
        <v>5</v>
      </c>
      <c r="AD101" s="146">
        <f t="shared" si="62"/>
        <v>3</v>
      </c>
      <c r="AE101" s="146" t="str">
        <f t="shared" si="63"/>
        <v>H26AF18.</v>
      </c>
      <c r="AF101" s="146" t="str">
        <f t="shared" si="64"/>
        <v>H26AF18</v>
      </c>
      <c r="AG101" s="62"/>
      <c r="AH101" s="63"/>
      <c r="AI101" s="64"/>
      <c r="AJ101" s="17"/>
    </row>
    <row r="102" spans="1:36" s="18" customFormat="1" ht="350.1" customHeight="1" x14ac:dyDescent="0.2">
      <c r="A102" s="73"/>
      <c r="B102" s="144">
        <v>101</v>
      </c>
      <c r="C102" s="73">
        <v>48</v>
      </c>
      <c r="D102" s="80" t="s">
        <v>1045</v>
      </c>
      <c r="E102" s="76">
        <v>1801001</v>
      </c>
      <c r="F102" s="84" t="s">
        <v>2245</v>
      </c>
      <c r="G102" s="84" t="s">
        <v>1631</v>
      </c>
      <c r="H102" s="87" t="s">
        <v>1963</v>
      </c>
      <c r="I102" s="82" t="s">
        <v>1964</v>
      </c>
      <c r="J102" s="74" t="s">
        <v>1633</v>
      </c>
      <c r="K102" s="74">
        <v>1</v>
      </c>
      <c r="L102" s="117">
        <v>43860</v>
      </c>
      <c r="M102" s="117">
        <f>L102+16</f>
        <v>43876</v>
      </c>
      <c r="N102" s="78">
        <f t="shared" si="51"/>
        <v>2.2857142857142856</v>
      </c>
      <c r="O102" s="74" t="s">
        <v>1755</v>
      </c>
      <c r="P102" s="74">
        <v>1</v>
      </c>
      <c r="Q102" s="74" t="s">
        <v>1913</v>
      </c>
      <c r="R102" s="79">
        <f t="shared" si="52"/>
        <v>100</v>
      </c>
      <c r="S102" s="147">
        <f t="shared" si="53"/>
        <v>2.2857142857142856</v>
      </c>
      <c r="T102" s="147">
        <f t="shared" si="54"/>
        <v>2.2857142857142856</v>
      </c>
      <c r="U102" s="147">
        <f t="shared" si="55"/>
        <v>2.2857142857142856</v>
      </c>
      <c r="V102" s="143"/>
      <c r="W102" s="148" t="str">
        <f t="shared" si="58"/>
        <v>CUMPLIDA</v>
      </c>
      <c r="X102" s="148" t="str">
        <f t="shared" si="56"/>
        <v/>
      </c>
      <c r="Y102" s="107" t="s">
        <v>1552</v>
      </c>
      <c r="Z102" s="149" t="str">
        <f t="shared" si="59"/>
        <v>H26AF18</v>
      </c>
      <c r="AA102" s="149">
        <f t="shared" si="57"/>
        <v>2</v>
      </c>
      <c r="AB102" s="149" t="str">
        <f t="shared" si="60"/>
        <v>H26AF18 - 2</v>
      </c>
      <c r="AC102" s="146">
        <f t="shared" si="61"/>
        <v>5</v>
      </c>
      <c r="AD102" s="146">
        <f t="shared" si="62"/>
        <v>3</v>
      </c>
      <c r="AE102" s="146" t="str">
        <f t="shared" si="63"/>
        <v>H26AF18.</v>
      </c>
      <c r="AF102" s="146" t="str">
        <f t="shared" si="64"/>
        <v>H26AF18</v>
      </c>
      <c r="AG102" s="62"/>
      <c r="AH102" s="63"/>
      <c r="AI102" s="64"/>
      <c r="AJ102" s="17"/>
    </row>
    <row r="103" spans="1:36" s="18" customFormat="1" ht="350.1" customHeight="1" x14ac:dyDescent="0.2">
      <c r="A103" s="73"/>
      <c r="B103" s="144">
        <v>102</v>
      </c>
      <c r="C103" s="73">
        <v>49</v>
      </c>
      <c r="D103" s="80" t="s">
        <v>1045</v>
      </c>
      <c r="E103" s="76">
        <v>1801001</v>
      </c>
      <c r="F103" s="84" t="s">
        <v>2246</v>
      </c>
      <c r="G103" s="84" t="s">
        <v>1631</v>
      </c>
      <c r="H103" s="87" t="s">
        <v>1963</v>
      </c>
      <c r="I103" s="82" t="s">
        <v>1965</v>
      </c>
      <c r="J103" s="74" t="s">
        <v>1627</v>
      </c>
      <c r="K103" s="74">
        <v>1</v>
      </c>
      <c r="L103" s="117">
        <f>M101</f>
        <v>43860</v>
      </c>
      <c r="M103" s="117">
        <f>L103+7</f>
        <v>43867</v>
      </c>
      <c r="N103" s="78">
        <f t="shared" si="51"/>
        <v>1</v>
      </c>
      <c r="O103" s="74" t="s">
        <v>412</v>
      </c>
      <c r="P103" s="74">
        <v>1</v>
      </c>
      <c r="Q103" s="74" t="s">
        <v>1913</v>
      </c>
      <c r="R103" s="79">
        <f t="shared" si="52"/>
        <v>100</v>
      </c>
      <c r="S103" s="147">
        <f t="shared" si="53"/>
        <v>1</v>
      </c>
      <c r="T103" s="147">
        <f t="shared" si="54"/>
        <v>1</v>
      </c>
      <c r="U103" s="147">
        <f t="shared" si="55"/>
        <v>1</v>
      </c>
      <c r="V103" s="143"/>
      <c r="W103" s="148" t="str">
        <f t="shared" si="58"/>
        <v>CUMPLIDA</v>
      </c>
      <c r="X103" s="148" t="str">
        <f t="shared" si="56"/>
        <v/>
      </c>
      <c r="Y103" s="107" t="s">
        <v>1552</v>
      </c>
      <c r="Z103" s="149" t="str">
        <f t="shared" si="59"/>
        <v>H26AF18</v>
      </c>
      <c r="AA103" s="149">
        <f t="shared" si="57"/>
        <v>3</v>
      </c>
      <c r="AB103" s="149" t="str">
        <f t="shared" si="60"/>
        <v>H26AF18 - 3</v>
      </c>
      <c r="AC103" s="146">
        <f t="shared" si="61"/>
        <v>5</v>
      </c>
      <c r="AD103" s="146">
        <f t="shared" si="62"/>
        <v>3</v>
      </c>
      <c r="AE103" s="146" t="str">
        <f t="shared" si="63"/>
        <v>H26AF18.</v>
      </c>
      <c r="AF103" s="146" t="str">
        <f t="shared" si="64"/>
        <v>H26AF18</v>
      </c>
      <c r="AG103" s="62"/>
      <c r="AH103" s="63"/>
      <c r="AI103" s="64"/>
      <c r="AJ103" s="17"/>
    </row>
    <row r="104" spans="1:36" s="18" customFormat="1" ht="350.1" customHeight="1" x14ac:dyDescent="0.2">
      <c r="A104" s="73"/>
      <c r="B104" s="144">
        <v>103</v>
      </c>
      <c r="C104" s="73">
        <v>50</v>
      </c>
      <c r="D104" s="80" t="s">
        <v>1045</v>
      </c>
      <c r="E104" s="76">
        <v>1801001</v>
      </c>
      <c r="F104" s="84" t="s">
        <v>2247</v>
      </c>
      <c r="G104" s="84" t="s">
        <v>1631</v>
      </c>
      <c r="H104" s="87" t="s">
        <v>1963</v>
      </c>
      <c r="I104" s="82" t="s">
        <v>1966</v>
      </c>
      <c r="J104" s="74" t="s">
        <v>1634</v>
      </c>
      <c r="K104" s="74">
        <v>12</v>
      </c>
      <c r="L104" s="117">
        <f>M103</f>
        <v>43867</v>
      </c>
      <c r="M104" s="117">
        <v>44226</v>
      </c>
      <c r="N104" s="78">
        <f t="shared" si="51"/>
        <v>51.285714285714285</v>
      </c>
      <c r="O104" s="74" t="s">
        <v>1094</v>
      </c>
      <c r="P104" s="76">
        <v>0</v>
      </c>
      <c r="Q104" s="74" t="s">
        <v>1913</v>
      </c>
      <c r="R104" s="79">
        <f t="shared" si="52"/>
        <v>0</v>
      </c>
      <c r="S104" s="147">
        <f t="shared" si="53"/>
        <v>0</v>
      </c>
      <c r="T104" s="147">
        <f t="shared" si="54"/>
        <v>0</v>
      </c>
      <c r="U104" s="147">
        <f t="shared" si="55"/>
        <v>0</v>
      </c>
      <c r="V104" s="143"/>
      <c r="W104" s="148" t="str">
        <f t="shared" si="58"/>
        <v>EN TERMINO</v>
      </c>
      <c r="X104" s="148" t="str">
        <f t="shared" si="56"/>
        <v/>
      </c>
      <c r="Y104" s="107" t="s">
        <v>1552</v>
      </c>
      <c r="Z104" s="149" t="str">
        <f t="shared" si="59"/>
        <v>H26AF18</v>
      </c>
      <c r="AA104" s="149">
        <f t="shared" si="57"/>
        <v>4</v>
      </c>
      <c r="AB104" s="149" t="str">
        <f t="shared" si="60"/>
        <v>H26AF18 - 4</v>
      </c>
      <c r="AC104" s="146">
        <f t="shared" si="61"/>
        <v>3</v>
      </c>
      <c r="AD104" s="146">
        <f t="shared" si="62"/>
        <v>3</v>
      </c>
      <c r="AE104" s="146" t="str">
        <f t="shared" si="63"/>
        <v>H26AF18.</v>
      </c>
      <c r="AF104" s="146" t="str">
        <f t="shared" si="64"/>
        <v>H26AF18</v>
      </c>
      <c r="AG104" s="62"/>
      <c r="AH104" s="63"/>
      <c r="AI104" s="64"/>
      <c r="AJ104" s="17"/>
    </row>
    <row r="105" spans="1:36" s="18" customFormat="1" ht="350.1" customHeight="1" x14ac:dyDescent="0.2">
      <c r="A105" s="73">
        <v>66</v>
      </c>
      <c r="B105" s="144">
        <v>104</v>
      </c>
      <c r="C105" s="73">
        <v>53</v>
      </c>
      <c r="D105" s="143" t="s">
        <v>2188</v>
      </c>
      <c r="E105" s="76">
        <v>1801001</v>
      </c>
      <c r="F105" s="84" t="s">
        <v>2248</v>
      </c>
      <c r="G105" s="84" t="s">
        <v>1635</v>
      </c>
      <c r="H105" s="87" t="s">
        <v>1619</v>
      </c>
      <c r="I105" s="75" t="s">
        <v>1620</v>
      </c>
      <c r="J105" s="76" t="s">
        <v>1621</v>
      </c>
      <c r="K105" s="76">
        <v>2</v>
      </c>
      <c r="L105" s="77">
        <v>43690</v>
      </c>
      <c r="M105" s="77">
        <v>43738</v>
      </c>
      <c r="N105" s="78">
        <f t="shared" si="51"/>
        <v>6.8571428571428568</v>
      </c>
      <c r="O105" s="76" t="s">
        <v>1753</v>
      </c>
      <c r="P105" s="74">
        <v>2</v>
      </c>
      <c r="Q105" s="74" t="s">
        <v>1913</v>
      </c>
      <c r="R105" s="79">
        <f t="shared" si="52"/>
        <v>100</v>
      </c>
      <c r="S105" s="147">
        <f t="shared" si="53"/>
        <v>6.8571428571428568</v>
      </c>
      <c r="T105" s="147">
        <f t="shared" si="54"/>
        <v>6.8571428571428568</v>
      </c>
      <c r="U105" s="147">
        <f t="shared" si="55"/>
        <v>6.8571428571428568</v>
      </c>
      <c r="V105" s="143"/>
      <c r="W105" s="148" t="str">
        <f t="shared" si="58"/>
        <v>CUMPLIDA</v>
      </c>
      <c r="X105" s="148" t="str">
        <f t="shared" si="56"/>
        <v>CUMPLIDO</v>
      </c>
      <c r="Y105" s="107" t="s">
        <v>1552</v>
      </c>
      <c r="Z105" s="149" t="str">
        <f t="shared" si="59"/>
        <v>H28AF18</v>
      </c>
      <c r="AA105" s="149">
        <f t="shared" si="57"/>
        <v>1</v>
      </c>
      <c r="AB105" s="149" t="str">
        <f t="shared" si="60"/>
        <v>H28AF18 - 1</v>
      </c>
      <c r="AC105" s="146">
        <f t="shared" si="61"/>
        <v>5</v>
      </c>
      <c r="AD105" s="146">
        <f t="shared" si="62"/>
        <v>5</v>
      </c>
      <c r="AE105" s="146" t="str">
        <f t="shared" si="63"/>
        <v>H28AF18.</v>
      </c>
      <c r="AF105" s="146" t="str">
        <f t="shared" si="64"/>
        <v>H28AF18</v>
      </c>
      <c r="AG105" s="62"/>
      <c r="AH105" s="63"/>
      <c r="AI105" s="64"/>
      <c r="AJ105" s="17"/>
    </row>
    <row r="106" spans="1:36" s="18" customFormat="1" ht="350.1" customHeight="1" x14ac:dyDescent="0.2">
      <c r="A106" s="73"/>
      <c r="B106" s="144">
        <v>105</v>
      </c>
      <c r="C106" s="73">
        <v>54</v>
      </c>
      <c r="D106" s="143" t="s">
        <v>2188</v>
      </c>
      <c r="E106" s="76">
        <v>1801001</v>
      </c>
      <c r="F106" s="84" t="s">
        <v>2249</v>
      </c>
      <c r="G106" s="84" t="s">
        <v>1635</v>
      </c>
      <c r="H106" s="87" t="s">
        <v>1619</v>
      </c>
      <c r="I106" s="75" t="s">
        <v>1622</v>
      </c>
      <c r="J106" s="76" t="s">
        <v>1623</v>
      </c>
      <c r="K106" s="76">
        <v>1</v>
      </c>
      <c r="L106" s="77">
        <v>43739</v>
      </c>
      <c r="M106" s="77">
        <v>43768</v>
      </c>
      <c r="N106" s="78">
        <f t="shared" si="51"/>
        <v>4.1428571428571432</v>
      </c>
      <c r="O106" s="76" t="s">
        <v>412</v>
      </c>
      <c r="P106" s="74">
        <v>1</v>
      </c>
      <c r="Q106" s="74" t="s">
        <v>1913</v>
      </c>
      <c r="R106" s="79">
        <f t="shared" si="52"/>
        <v>100</v>
      </c>
      <c r="S106" s="147">
        <f t="shared" si="53"/>
        <v>4.1428571428571432</v>
      </c>
      <c r="T106" s="147">
        <f t="shared" si="54"/>
        <v>4.1428571428571432</v>
      </c>
      <c r="U106" s="147">
        <f t="shared" si="55"/>
        <v>4.1428571428571432</v>
      </c>
      <c r="V106" s="143"/>
      <c r="W106" s="148" t="str">
        <f t="shared" si="58"/>
        <v>CUMPLIDA</v>
      </c>
      <c r="X106" s="148" t="str">
        <f t="shared" si="56"/>
        <v/>
      </c>
      <c r="Y106" s="107" t="s">
        <v>1552</v>
      </c>
      <c r="Z106" s="149" t="str">
        <f t="shared" si="59"/>
        <v>H28AF18</v>
      </c>
      <c r="AA106" s="149">
        <f t="shared" si="57"/>
        <v>2</v>
      </c>
      <c r="AB106" s="149" t="str">
        <f t="shared" si="60"/>
        <v>H28AF18 - 2</v>
      </c>
      <c r="AC106" s="146">
        <f t="shared" si="61"/>
        <v>5</v>
      </c>
      <c r="AD106" s="146">
        <f t="shared" si="62"/>
        <v>5</v>
      </c>
      <c r="AE106" s="146" t="str">
        <f t="shared" si="63"/>
        <v>H28AF18.</v>
      </c>
      <c r="AF106" s="146" t="str">
        <f t="shared" si="64"/>
        <v>H28AF18</v>
      </c>
      <c r="AG106" s="62"/>
      <c r="AH106" s="63"/>
      <c r="AI106" s="64"/>
      <c r="AJ106" s="17"/>
    </row>
    <row r="107" spans="1:36" s="18" customFormat="1" ht="350.1" customHeight="1" x14ac:dyDescent="0.2">
      <c r="A107" s="73"/>
      <c r="B107" s="144">
        <v>106</v>
      </c>
      <c r="C107" s="73">
        <v>55</v>
      </c>
      <c r="D107" s="143" t="s">
        <v>2188</v>
      </c>
      <c r="E107" s="76">
        <v>1801001</v>
      </c>
      <c r="F107" s="84" t="s">
        <v>2250</v>
      </c>
      <c r="G107" s="84" t="s">
        <v>1635</v>
      </c>
      <c r="H107" s="87" t="s">
        <v>1619</v>
      </c>
      <c r="I107" s="75" t="s">
        <v>1625</v>
      </c>
      <c r="J107" s="76" t="s">
        <v>1626</v>
      </c>
      <c r="K107" s="76">
        <v>1</v>
      </c>
      <c r="L107" s="77">
        <v>43753</v>
      </c>
      <c r="M107" s="77">
        <v>43768</v>
      </c>
      <c r="N107" s="78">
        <f t="shared" si="51"/>
        <v>2.1428571428571428</v>
      </c>
      <c r="O107" s="76" t="s">
        <v>412</v>
      </c>
      <c r="P107" s="74">
        <v>1</v>
      </c>
      <c r="Q107" s="74" t="s">
        <v>1913</v>
      </c>
      <c r="R107" s="79">
        <f t="shared" si="52"/>
        <v>100</v>
      </c>
      <c r="S107" s="147">
        <f t="shared" si="53"/>
        <v>2.1428571428571428</v>
      </c>
      <c r="T107" s="147">
        <f t="shared" si="54"/>
        <v>2.1428571428571428</v>
      </c>
      <c r="U107" s="147">
        <f t="shared" si="55"/>
        <v>2.1428571428571428</v>
      </c>
      <c r="V107" s="143"/>
      <c r="W107" s="148" t="str">
        <f t="shared" si="58"/>
        <v>CUMPLIDA</v>
      </c>
      <c r="X107" s="148" t="str">
        <f t="shared" si="56"/>
        <v/>
      </c>
      <c r="Y107" s="107" t="s">
        <v>1552</v>
      </c>
      <c r="Z107" s="149" t="str">
        <f t="shared" si="59"/>
        <v>H28AF18</v>
      </c>
      <c r="AA107" s="149">
        <f t="shared" si="57"/>
        <v>3</v>
      </c>
      <c r="AB107" s="149" t="str">
        <f t="shared" si="60"/>
        <v>H28AF18 - 3</v>
      </c>
      <c r="AC107" s="146">
        <f t="shared" si="61"/>
        <v>5</v>
      </c>
      <c r="AD107" s="146">
        <f t="shared" si="62"/>
        <v>5</v>
      </c>
      <c r="AE107" s="146" t="str">
        <f t="shared" si="63"/>
        <v>H28AF18.</v>
      </c>
      <c r="AF107" s="146" t="str">
        <f t="shared" si="64"/>
        <v>H28AF18</v>
      </c>
      <c r="AG107" s="62"/>
      <c r="AH107" s="63"/>
      <c r="AI107" s="64"/>
      <c r="AJ107" s="17"/>
    </row>
    <row r="108" spans="1:36" s="18" customFormat="1" ht="350.1" customHeight="1" x14ac:dyDescent="0.2">
      <c r="A108" s="73"/>
      <c r="B108" s="144">
        <v>107</v>
      </c>
      <c r="C108" s="73">
        <v>56</v>
      </c>
      <c r="D108" s="143" t="s">
        <v>2188</v>
      </c>
      <c r="E108" s="76">
        <v>1801001</v>
      </c>
      <c r="F108" s="84" t="s">
        <v>2251</v>
      </c>
      <c r="G108" s="84" t="s">
        <v>1635</v>
      </c>
      <c r="H108" s="87" t="s">
        <v>1619</v>
      </c>
      <c r="I108" s="75" t="s">
        <v>1962</v>
      </c>
      <c r="J108" s="76" t="s">
        <v>1627</v>
      </c>
      <c r="K108" s="76">
        <v>1</v>
      </c>
      <c r="L108" s="77">
        <v>43770</v>
      </c>
      <c r="M108" s="77">
        <v>43860</v>
      </c>
      <c r="N108" s="78">
        <f t="shared" si="51"/>
        <v>12.857142857142858</v>
      </c>
      <c r="O108" s="76" t="s">
        <v>1754</v>
      </c>
      <c r="P108" s="74">
        <v>1</v>
      </c>
      <c r="Q108" s="74" t="s">
        <v>1913</v>
      </c>
      <c r="R108" s="79">
        <f t="shared" si="52"/>
        <v>100</v>
      </c>
      <c r="S108" s="147">
        <f t="shared" si="53"/>
        <v>12.857142857142858</v>
      </c>
      <c r="T108" s="147">
        <f t="shared" si="54"/>
        <v>12.857142857142858</v>
      </c>
      <c r="U108" s="147">
        <f t="shared" si="55"/>
        <v>12.857142857142858</v>
      </c>
      <c r="V108" s="143"/>
      <c r="W108" s="148" t="str">
        <f t="shared" si="58"/>
        <v>CUMPLIDA</v>
      </c>
      <c r="X108" s="148" t="str">
        <f t="shared" si="56"/>
        <v/>
      </c>
      <c r="Y108" s="107" t="s">
        <v>1552</v>
      </c>
      <c r="Z108" s="149" t="str">
        <f t="shared" si="59"/>
        <v>H28AF18</v>
      </c>
      <c r="AA108" s="149">
        <f t="shared" si="57"/>
        <v>4</v>
      </c>
      <c r="AB108" s="149" t="str">
        <f t="shared" si="60"/>
        <v>H28AF18 - 4</v>
      </c>
      <c r="AC108" s="146">
        <f t="shared" si="61"/>
        <v>5</v>
      </c>
      <c r="AD108" s="146">
        <f t="shared" si="62"/>
        <v>5</v>
      </c>
      <c r="AE108" s="146" t="str">
        <f t="shared" si="63"/>
        <v>H28AF18.</v>
      </c>
      <c r="AF108" s="146" t="str">
        <f t="shared" si="64"/>
        <v>H28AF18</v>
      </c>
      <c r="AG108" s="62"/>
      <c r="AH108" s="63"/>
      <c r="AI108" s="64"/>
      <c r="AJ108" s="17"/>
    </row>
    <row r="109" spans="1:36" s="18" customFormat="1" ht="350.1" customHeight="1" x14ac:dyDescent="0.2">
      <c r="A109" s="73"/>
      <c r="B109" s="144">
        <v>108</v>
      </c>
      <c r="C109" s="73"/>
      <c r="D109" s="143" t="s">
        <v>2188</v>
      </c>
      <c r="E109" s="76">
        <v>1801001</v>
      </c>
      <c r="F109" s="84" t="s">
        <v>2252</v>
      </c>
      <c r="G109" s="84" t="s">
        <v>1635</v>
      </c>
      <c r="H109" s="87" t="s">
        <v>1628</v>
      </c>
      <c r="I109" s="75" t="s">
        <v>1967</v>
      </c>
      <c r="J109" s="76" t="s">
        <v>1630</v>
      </c>
      <c r="K109" s="76">
        <v>2</v>
      </c>
      <c r="L109" s="77">
        <v>43697</v>
      </c>
      <c r="M109" s="77">
        <v>43738</v>
      </c>
      <c r="N109" s="78">
        <f t="shared" si="51"/>
        <v>5.8571428571428568</v>
      </c>
      <c r="O109" s="76" t="s">
        <v>412</v>
      </c>
      <c r="P109" s="74">
        <v>2</v>
      </c>
      <c r="Q109" s="74" t="s">
        <v>1913</v>
      </c>
      <c r="R109" s="79">
        <f t="shared" si="52"/>
        <v>100</v>
      </c>
      <c r="S109" s="147">
        <f t="shared" si="53"/>
        <v>5.8571428571428568</v>
      </c>
      <c r="T109" s="147">
        <f t="shared" si="54"/>
        <v>5.8571428571428568</v>
      </c>
      <c r="U109" s="147">
        <f t="shared" si="55"/>
        <v>5.8571428571428568</v>
      </c>
      <c r="V109" s="143"/>
      <c r="W109" s="148" t="str">
        <f t="shared" si="58"/>
        <v>CUMPLIDA</v>
      </c>
      <c r="X109" s="148" t="str">
        <f t="shared" si="56"/>
        <v/>
      </c>
      <c r="Y109" s="107" t="s">
        <v>1552</v>
      </c>
      <c r="Z109" s="149" t="str">
        <f t="shared" si="59"/>
        <v>H28AF18</v>
      </c>
      <c r="AA109" s="149">
        <f t="shared" si="57"/>
        <v>5</v>
      </c>
      <c r="AB109" s="149" t="str">
        <f t="shared" si="60"/>
        <v>H28AF18 - 5</v>
      </c>
      <c r="AC109" s="146">
        <f t="shared" si="61"/>
        <v>5</v>
      </c>
      <c r="AD109" s="146">
        <f t="shared" si="62"/>
        <v>5</v>
      </c>
      <c r="AE109" s="146" t="str">
        <f t="shared" si="63"/>
        <v>H28AF18.</v>
      </c>
      <c r="AF109" s="146" t="str">
        <f t="shared" si="64"/>
        <v>H28AF18</v>
      </c>
      <c r="AG109" s="62"/>
      <c r="AH109" s="63"/>
      <c r="AI109" s="64"/>
      <c r="AJ109" s="17"/>
    </row>
    <row r="110" spans="1:36" s="18" customFormat="1" ht="350.1" customHeight="1" x14ac:dyDescent="0.2">
      <c r="A110" s="73">
        <v>67</v>
      </c>
      <c r="B110" s="144">
        <v>109</v>
      </c>
      <c r="C110" s="73">
        <v>57</v>
      </c>
      <c r="D110" s="73" t="s">
        <v>1636</v>
      </c>
      <c r="E110" s="76">
        <v>1801001</v>
      </c>
      <c r="F110" s="84" t="s">
        <v>2253</v>
      </c>
      <c r="G110" s="84" t="s">
        <v>1637</v>
      </c>
      <c r="H110" s="84" t="s">
        <v>1619</v>
      </c>
      <c r="I110" s="82" t="s">
        <v>1620</v>
      </c>
      <c r="J110" s="74" t="s">
        <v>1621</v>
      </c>
      <c r="K110" s="74">
        <v>2</v>
      </c>
      <c r="L110" s="117">
        <v>43690</v>
      </c>
      <c r="M110" s="117">
        <v>43738</v>
      </c>
      <c r="N110" s="78">
        <f t="shared" ref="N110:N161" si="65">(+M110-L110)/7</f>
        <v>6.8571428571428568</v>
      </c>
      <c r="O110" s="74" t="s">
        <v>1753</v>
      </c>
      <c r="P110" s="74">
        <v>2</v>
      </c>
      <c r="Q110" s="74" t="s">
        <v>1913</v>
      </c>
      <c r="R110" s="79">
        <f t="shared" si="52"/>
        <v>100</v>
      </c>
      <c r="S110" s="147">
        <f t="shared" si="53"/>
        <v>6.8571428571428568</v>
      </c>
      <c r="T110" s="147">
        <f t="shared" si="54"/>
        <v>6.8571428571428568</v>
      </c>
      <c r="U110" s="147">
        <f t="shared" si="55"/>
        <v>6.8571428571428568</v>
      </c>
      <c r="V110" s="143"/>
      <c r="W110" s="148" t="str">
        <f t="shared" si="58"/>
        <v>CUMPLIDA</v>
      </c>
      <c r="X110" s="148" t="str">
        <f t="shared" si="56"/>
        <v>CUMPLIDO</v>
      </c>
      <c r="Y110" s="107" t="s">
        <v>1552</v>
      </c>
      <c r="Z110" s="149" t="str">
        <f t="shared" si="59"/>
        <v>H29AF18</v>
      </c>
      <c r="AA110" s="149">
        <f t="shared" si="57"/>
        <v>1</v>
      </c>
      <c r="AB110" s="149" t="str">
        <f t="shared" si="60"/>
        <v>H29AF18 - 1</v>
      </c>
      <c r="AC110" s="146">
        <f t="shared" si="61"/>
        <v>5</v>
      </c>
      <c r="AD110" s="146">
        <f t="shared" si="62"/>
        <v>5</v>
      </c>
      <c r="AE110" s="146" t="str">
        <f t="shared" si="63"/>
        <v>H29AF18.</v>
      </c>
      <c r="AF110" s="146" t="str">
        <f t="shared" si="64"/>
        <v>H29AF18</v>
      </c>
      <c r="AG110" s="62"/>
      <c r="AH110" s="63"/>
      <c r="AI110" s="64"/>
      <c r="AJ110" s="17"/>
    </row>
    <row r="111" spans="1:36" s="18" customFormat="1" ht="350.1" customHeight="1" x14ac:dyDescent="0.2">
      <c r="A111" s="73"/>
      <c r="B111" s="144">
        <v>110</v>
      </c>
      <c r="C111" s="73">
        <v>58</v>
      </c>
      <c r="D111" s="73" t="s">
        <v>1045</v>
      </c>
      <c r="E111" s="76">
        <v>1801001</v>
      </c>
      <c r="F111" s="84" t="s">
        <v>2254</v>
      </c>
      <c r="G111" s="84" t="s">
        <v>1637</v>
      </c>
      <c r="H111" s="84" t="s">
        <v>1619</v>
      </c>
      <c r="I111" s="82" t="s">
        <v>1622</v>
      </c>
      <c r="J111" s="74" t="s">
        <v>1623</v>
      </c>
      <c r="K111" s="74">
        <v>1</v>
      </c>
      <c r="L111" s="117">
        <v>43739</v>
      </c>
      <c r="M111" s="117">
        <v>43768</v>
      </c>
      <c r="N111" s="78">
        <f t="shared" si="65"/>
        <v>4.1428571428571432</v>
      </c>
      <c r="O111" s="74" t="s">
        <v>412</v>
      </c>
      <c r="P111" s="74">
        <v>1</v>
      </c>
      <c r="Q111" s="74" t="s">
        <v>1913</v>
      </c>
      <c r="R111" s="79">
        <f t="shared" si="52"/>
        <v>100</v>
      </c>
      <c r="S111" s="147">
        <f t="shared" si="53"/>
        <v>4.1428571428571432</v>
      </c>
      <c r="T111" s="147">
        <f t="shared" si="54"/>
        <v>4.1428571428571432</v>
      </c>
      <c r="U111" s="147">
        <f t="shared" si="55"/>
        <v>4.1428571428571432</v>
      </c>
      <c r="V111" s="143"/>
      <c r="W111" s="148" t="str">
        <f t="shared" si="58"/>
        <v>CUMPLIDA</v>
      </c>
      <c r="X111" s="148" t="str">
        <f t="shared" si="56"/>
        <v/>
      </c>
      <c r="Y111" s="107" t="s">
        <v>1552</v>
      </c>
      <c r="Z111" s="149" t="str">
        <f t="shared" si="59"/>
        <v>H29AF18</v>
      </c>
      <c r="AA111" s="149">
        <f t="shared" si="57"/>
        <v>2</v>
      </c>
      <c r="AB111" s="149" t="str">
        <f t="shared" si="60"/>
        <v>H29AF18 - 2</v>
      </c>
      <c r="AC111" s="146">
        <f t="shared" si="61"/>
        <v>5</v>
      </c>
      <c r="AD111" s="146">
        <f t="shared" si="62"/>
        <v>5</v>
      </c>
      <c r="AE111" s="146" t="str">
        <f t="shared" si="63"/>
        <v>H29AF18.</v>
      </c>
      <c r="AF111" s="146" t="str">
        <f t="shared" si="64"/>
        <v>H29AF18</v>
      </c>
      <c r="AG111" s="62"/>
      <c r="AH111" s="63"/>
      <c r="AI111" s="64"/>
      <c r="AJ111" s="17"/>
    </row>
    <row r="112" spans="1:36" s="18" customFormat="1" ht="350.1" customHeight="1" x14ac:dyDescent="0.2">
      <c r="A112" s="73"/>
      <c r="B112" s="144">
        <v>111</v>
      </c>
      <c r="C112" s="73">
        <v>59</v>
      </c>
      <c r="D112" s="73" t="s">
        <v>1636</v>
      </c>
      <c r="E112" s="76">
        <v>1801001</v>
      </c>
      <c r="F112" s="84" t="s">
        <v>2255</v>
      </c>
      <c r="G112" s="84" t="s">
        <v>1637</v>
      </c>
      <c r="H112" s="84" t="s">
        <v>1619</v>
      </c>
      <c r="I112" s="82" t="s">
        <v>1961</v>
      </c>
      <c r="J112" s="74" t="s">
        <v>1626</v>
      </c>
      <c r="K112" s="74">
        <v>1</v>
      </c>
      <c r="L112" s="117">
        <v>43753</v>
      </c>
      <c r="M112" s="117">
        <v>43768</v>
      </c>
      <c r="N112" s="78">
        <f t="shared" si="65"/>
        <v>2.1428571428571428</v>
      </c>
      <c r="O112" s="74" t="s">
        <v>412</v>
      </c>
      <c r="P112" s="74">
        <v>1</v>
      </c>
      <c r="Q112" s="74" t="s">
        <v>1913</v>
      </c>
      <c r="R112" s="79">
        <f t="shared" si="52"/>
        <v>100</v>
      </c>
      <c r="S112" s="147">
        <f t="shared" si="53"/>
        <v>2.1428571428571428</v>
      </c>
      <c r="T112" s="147">
        <f t="shared" si="54"/>
        <v>2.1428571428571428</v>
      </c>
      <c r="U112" s="147">
        <f t="shared" si="55"/>
        <v>2.1428571428571428</v>
      </c>
      <c r="V112" s="143"/>
      <c r="W112" s="148" t="str">
        <f t="shared" si="58"/>
        <v>CUMPLIDA</v>
      </c>
      <c r="X112" s="148" t="str">
        <f t="shared" si="56"/>
        <v/>
      </c>
      <c r="Y112" s="107" t="s">
        <v>1552</v>
      </c>
      <c r="Z112" s="149" t="str">
        <f t="shared" si="59"/>
        <v>H29AF18</v>
      </c>
      <c r="AA112" s="149">
        <f t="shared" si="57"/>
        <v>3</v>
      </c>
      <c r="AB112" s="149" t="str">
        <f t="shared" si="60"/>
        <v>H29AF18 - 3</v>
      </c>
      <c r="AC112" s="146">
        <f t="shared" si="61"/>
        <v>5</v>
      </c>
      <c r="AD112" s="146">
        <f t="shared" si="62"/>
        <v>5</v>
      </c>
      <c r="AE112" s="146" t="str">
        <f t="shared" si="63"/>
        <v>H29AF18.</v>
      </c>
      <c r="AF112" s="146" t="str">
        <f t="shared" si="64"/>
        <v>H29AF18</v>
      </c>
      <c r="AG112" s="62"/>
      <c r="AH112" s="63"/>
      <c r="AI112" s="64"/>
      <c r="AJ112" s="17"/>
    </row>
    <row r="113" spans="1:36" s="18" customFormat="1" ht="350.1" customHeight="1" x14ac:dyDescent="0.2">
      <c r="A113" s="73"/>
      <c r="B113" s="144">
        <v>112</v>
      </c>
      <c r="C113" s="73">
        <v>60</v>
      </c>
      <c r="D113" s="73" t="s">
        <v>1636</v>
      </c>
      <c r="E113" s="76">
        <v>1801001</v>
      </c>
      <c r="F113" s="84" t="s">
        <v>2256</v>
      </c>
      <c r="G113" s="84" t="s">
        <v>1637</v>
      </c>
      <c r="H113" s="84" t="s">
        <v>1619</v>
      </c>
      <c r="I113" s="82" t="s">
        <v>1962</v>
      </c>
      <c r="J113" s="74" t="s">
        <v>1627</v>
      </c>
      <c r="K113" s="74">
        <v>1</v>
      </c>
      <c r="L113" s="117">
        <v>43770</v>
      </c>
      <c r="M113" s="117">
        <v>43860</v>
      </c>
      <c r="N113" s="78">
        <f t="shared" si="65"/>
        <v>12.857142857142858</v>
      </c>
      <c r="O113" s="74" t="s">
        <v>1754</v>
      </c>
      <c r="P113" s="74">
        <v>1</v>
      </c>
      <c r="Q113" s="74" t="s">
        <v>1913</v>
      </c>
      <c r="R113" s="79">
        <f t="shared" si="52"/>
        <v>100</v>
      </c>
      <c r="S113" s="147">
        <f t="shared" si="53"/>
        <v>12.857142857142858</v>
      </c>
      <c r="T113" s="147">
        <f t="shared" si="54"/>
        <v>12.857142857142858</v>
      </c>
      <c r="U113" s="147">
        <f t="shared" si="55"/>
        <v>12.857142857142858</v>
      </c>
      <c r="V113" s="143"/>
      <c r="W113" s="148" t="str">
        <f t="shared" si="58"/>
        <v>CUMPLIDA</v>
      </c>
      <c r="X113" s="148" t="str">
        <f t="shared" si="56"/>
        <v/>
      </c>
      <c r="Y113" s="107" t="s">
        <v>1552</v>
      </c>
      <c r="Z113" s="149" t="str">
        <f t="shared" si="59"/>
        <v>H29AF18</v>
      </c>
      <c r="AA113" s="149">
        <f t="shared" si="57"/>
        <v>4</v>
      </c>
      <c r="AB113" s="149" t="str">
        <f t="shared" si="60"/>
        <v>H29AF18 - 4</v>
      </c>
      <c r="AC113" s="146">
        <f t="shared" si="61"/>
        <v>5</v>
      </c>
      <c r="AD113" s="146">
        <f t="shared" si="62"/>
        <v>5</v>
      </c>
      <c r="AE113" s="146" t="str">
        <f t="shared" si="63"/>
        <v>H29AF18.</v>
      </c>
      <c r="AF113" s="146" t="str">
        <f t="shared" si="64"/>
        <v>H29AF18</v>
      </c>
      <c r="AG113" s="62"/>
      <c r="AH113" s="63"/>
      <c r="AI113" s="64"/>
      <c r="AJ113" s="17"/>
    </row>
    <row r="114" spans="1:36" s="18" customFormat="1" ht="350.1" customHeight="1" x14ac:dyDescent="0.2">
      <c r="A114" s="73"/>
      <c r="B114" s="144">
        <v>113</v>
      </c>
      <c r="C114" s="73"/>
      <c r="D114" s="73" t="s">
        <v>1636</v>
      </c>
      <c r="E114" s="76">
        <v>1801001</v>
      </c>
      <c r="F114" s="84" t="s">
        <v>2257</v>
      </c>
      <c r="G114" s="84" t="s">
        <v>1637</v>
      </c>
      <c r="H114" s="84" t="s">
        <v>1628</v>
      </c>
      <c r="I114" s="82" t="s">
        <v>1967</v>
      </c>
      <c r="J114" s="74" t="s">
        <v>1630</v>
      </c>
      <c r="K114" s="74">
        <v>2</v>
      </c>
      <c r="L114" s="117">
        <v>43697</v>
      </c>
      <c r="M114" s="117">
        <v>43738</v>
      </c>
      <c r="N114" s="78">
        <f t="shared" si="65"/>
        <v>5.8571428571428568</v>
      </c>
      <c r="O114" s="74" t="s">
        <v>412</v>
      </c>
      <c r="P114" s="74">
        <v>2</v>
      </c>
      <c r="Q114" s="74" t="s">
        <v>1913</v>
      </c>
      <c r="R114" s="79">
        <f t="shared" si="52"/>
        <v>100</v>
      </c>
      <c r="S114" s="147">
        <f t="shared" si="53"/>
        <v>5.8571428571428568</v>
      </c>
      <c r="T114" s="147">
        <f t="shared" si="54"/>
        <v>5.8571428571428568</v>
      </c>
      <c r="U114" s="147">
        <f t="shared" si="55"/>
        <v>5.8571428571428568</v>
      </c>
      <c r="V114" s="143"/>
      <c r="W114" s="148" t="str">
        <f t="shared" si="58"/>
        <v>CUMPLIDA</v>
      </c>
      <c r="X114" s="148" t="str">
        <f t="shared" si="56"/>
        <v/>
      </c>
      <c r="Y114" s="107" t="s">
        <v>1552</v>
      </c>
      <c r="Z114" s="149" t="str">
        <f t="shared" si="59"/>
        <v>H29AF18</v>
      </c>
      <c r="AA114" s="149">
        <f t="shared" si="57"/>
        <v>5</v>
      </c>
      <c r="AB114" s="149" t="str">
        <f t="shared" si="60"/>
        <v>H29AF18 - 5</v>
      </c>
      <c r="AC114" s="146">
        <f t="shared" si="61"/>
        <v>5</v>
      </c>
      <c r="AD114" s="146">
        <f t="shared" si="62"/>
        <v>5</v>
      </c>
      <c r="AE114" s="146" t="str">
        <f t="shared" si="63"/>
        <v>H29AF18.</v>
      </c>
      <c r="AF114" s="146" t="str">
        <f t="shared" si="64"/>
        <v>H29AF18</v>
      </c>
      <c r="AG114" s="62"/>
      <c r="AH114" s="63"/>
      <c r="AI114" s="64"/>
      <c r="AJ114" s="17"/>
    </row>
    <row r="115" spans="1:36" s="18" customFormat="1" ht="350.1" customHeight="1" x14ac:dyDescent="0.2">
      <c r="A115" s="73">
        <v>68</v>
      </c>
      <c r="B115" s="144">
        <v>114</v>
      </c>
      <c r="C115" s="73"/>
      <c r="D115" s="143" t="s">
        <v>1046</v>
      </c>
      <c r="E115" s="76" t="s">
        <v>1638</v>
      </c>
      <c r="F115" s="84" t="s">
        <v>2258</v>
      </c>
      <c r="G115" s="84" t="s">
        <v>1639</v>
      </c>
      <c r="H115" s="75" t="s">
        <v>1640</v>
      </c>
      <c r="I115" s="75" t="s">
        <v>1641</v>
      </c>
      <c r="J115" s="76" t="s">
        <v>415</v>
      </c>
      <c r="K115" s="76">
        <v>6</v>
      </c>
      <c r="L115" s="77">
        <v>43690</v>
      </c>
      <c r="M115" s="77">
        <v>43861</v>
      </c>
      <c r="N115" s="78">
        <f t="shared" si="65"/>
        <v>24.428571428571427</v>
      </c>
      <c r="O115" s="76" t="s">
        <v>1642</v>
      </c>
      <c r="P115" s="74">
        <v>6</v>
      </c>
      <c r="Q115" s="82" t="s">
        <v>1917</v>
      </c>
      <c r="R115" s="79">
        <f t="shared" si="52"/>
        <v>100</v>
      </c>
      <c r="S115" s="147">
        <f t="shared" si="53"/>
        <v>24.428571428571427</v>
      </c>
      <c r="T115" s="147">
        <f t="shared" si="54"/>
        <v>24.428571428571427</v>
      </c>
      <c r="U115" s="147">
        <f t="shared" si="55"/>
        <v>24.428571428571427</v>
      </c>
      <c r="V115" s="143"/>
      <c r="W115" s="148" t="str">
        <f t="shared" si="58"/>
        <v>CUMPLIDA</v>
      </c>
      <c r="X115" s="148" t="str">
        <f t="shared" si="56"/>
        <v>VENCIDO</v>
      </c>
      <c r="Y115" s="107" t="s">
        <v>1552</v>
      </c>
      <c r="Z115" s="149" t="str">
        <f t="shared" si="59"/>
        <v>H30AF18</v>
      </c>
      <c r="AA115" s="149">
        <f t="shared" si="57"/>
        <v>1</v>
      </c>
      <c r="AB115" s="149" t="str">
        <f t="shared" si="60"/>
        <v>H30AF18 - 1</v>
      </c>
      <c r="AC115" s="146">
        <f t="shared" si="61"/>
        <v>5</v>
      </c>
      <c r="AD115" s="146">
        <f t="shared" si="62"/>
        <v>1</v>
      </c>
      <c r="AE115" s="146" t="str">
        <f t="shared" si="63"/>
        <v>H30AF18.</v>
      </c>
      <c r="AF115" s="146" t="str">
        <f t="shared" si="64"/>
        <v>H30AF18</v>
      </c>
      <c r="AG115" s="62"/>
      <c r="AH115" s="63"/>
      <c r="AI115" s="64"/>
      <c r="AJ115" s="17"/>
    </row>
    <row r="116" spans="1:36" s="18" customFormat="1" ht="350.1" customHeight="1" x14ac:dyDescent="0.2">
      <c r="A116" s="73"/>
      <c r="B116" s="144">
        <v>115</v>
      </c>
      <c r="C116" s="73"/>
      <c r="D116" s="143" t="s">
        <v>1046</v>
      </c>
      <c r="E116" s="76" t="s">
        <v>1638</v>
      </c>
      <c r="F116" s="84" t="s">
        <v>2259</v>
      </c>
      <c r="G116" s="84" t="s">
        <v>1639</v>
      </c>
      <c r="H116" s="75" t="s">
        <v>1643</v>
      </c>
      <c r="I116" s="75" t="s">
        <v>1968</v>
      </c>
      <c r="J116" s="76" t="s">
        <v>1644</v>
      </c>
      <c r="K116" s="76">
        <v>29</v>
      </c>
      <c r="L116" s="77">
        <v>43690</v>
      </c>
      <c r="M116" s="77">
        <v>43861</v>
      </c>
      <c r="N116" s="78">
        <f t="shared" si="65"/>
        <v>24.428571428571427</v>
      </c>
      <c r="O116" s="76" t="s">
        <v>1943</v>
      </c>
      <c r="P116" s="74">
        <v>26</v>
      </c>
      <c r="Q116" s="82" t="s">
        <v>1944</v>
      </c>
      <c r="R116" s="79">
        <f t="shared" si="52"/>
        <v>89.65517241379311</v>
      </c>
      <c r="S116" s="147">
        <f t="shared" si="53"/>
        <v>21.901477832512313</v>
      </c>
      <c r="T116" s="147">
        <f t="shared" si="54"/>
        <v>21.901477832512313</v>
      </c>
      <c r="U116" s="147">
        <f t="shared" si="55"/>
        <v>24.428571428571427</v>
      </c>
      <c r="V116" s="143"/>
      <c r="W116" s="148" t="str">
        <f t="shared" si="58"/>
        <v>VENCIDA</v>
      </c>
      <c r="X116" s="148" t="str">
        <f t="shared" si="56"/>
        <v/>
      </c>
      <c r="Y116" s="107" t="s">
        <v>1552</v>
      </c>
      <c r="Z116" s="149" t="str">
        <f t="shared" si="59"/>
        <v>H30AF18</v>
      </c>
      <c r="AA116" s="149">
        <f t="shared" si="57"/>
        <v>2</v>
      </c>
      <c r="AB116" s="149" t="str">
        <f t="shared" si="60"/>
        <v>H30AF18 - 2</v>
      </c>
      <c r="AC116" s="146">
        <f t="shared" si="61"/>
        <v>1</v>
      </c>
      <c r="AD116" s="146">
        <f t="shared" si="62"/>
        <v>1</v>
      </c>
      <c r="AE116" s="146" t="str">
        <f t="shared" si="63"/>
        <v>H30AF18.</v>
      </c>
      <c r="AF116" s="146" t="str">
        <f t="shared" si="64"/>
        <v>H30AF18</v>
      </c>
      <c r="AG116" s="62"/>
      <c r="AH116" s="63"/>
      <c r="AI116" s="64"/>
      <c r="AJ116" s="17"/>
    </row>
    <row r="117" spans="1:36" s="18" customFormat="1" ht="350.1" customHeight="1" x14ac:dyDescent="0.2">
      <c r="A117" s="155">
        <v>69</v>
      </c>
      <c r="B117" s="144">
        <v>116</v>
      </c>
      <c r="C117" s="155"/>
      <c r="D117" s="155" t="s">
        <v>2189</v>
      </c>
      <c r="E117" s="76" t="s">
        <v>1645</v>
      </c>
      <c r="F117" s="75" t="s">
        <v>1789</v>
      </c>
      <c r="G117" s="75" t="s">
        <v>1646</v>
      </c>
      <c r="H117" s="75" t="s">
        <v>1647</v>
      </c>
      <c r="I117" s="75" t="s">
        <v>1648</v>
      </c>
      <c r="J117" s="75" t="s">
        <v>1649</v>
      </c>
      <c r="K117" s="85">
        <v>1</v>
      </c>
      <c r="L117" s="77">
        <v>43690</v>
      </c>
      <c r="M117" s="77">
        <v>43830</v>
      </c>
      <c r="N117" s="78">
        <f t="shared" si="65"/>
        <v>20</v>
      </c>
      <c r="O117" s="76" t="s">
        <v>384</v>
      </c>
      <c r="P117" s="76">
        <v>0</v>
      </c>
      <c r="Q117" s="75" t="s">
        <v>2117</v>
      </c>
      <c r="R117" s="79">
        <f t="shared" si="52"/>
        <v>0</v>
      </c>
      <c r="S117" s="147">
        <f t="shared" si="53"/>
        <v>0</v>
      </c>
      <c r="T117" s="147">
        <f t="shared" si="54"/>
        <v>0</v>
      </c>
      <c r="U117" s="147">
        <f t="shared" si="55"/>
        <v>20</v>
      </c>
      <c r="V117" s="143"/>
      <c r="W117" s="148" t="str">
        <f t="shared" si="58"/>
        <v>VENCIDA</v>
      </c>
      <c r="X117" s="148" t="str">
        <f t="shared" si="56"/>
        <v>VENCIDO</v>
      </c>
      <c r="Y117" s="107" t="s">
        <v>1552</v>
      </c>
      <c r="Z117" s="149" t="str">
        <f t="shared" si="59"/>
        <v>H31AF18</v>
      </c>
      <c r="AA117" s="149">
        <f t="shared" si="57"/>
        <v>1</v>
      </c>
      <c r="AB117" s="149" t="str">
        <f t="shared" si="60"/>
        <v>H31AF18 - 1</v>
      </c>
      <c r="AC117" s="146">
        <f t="shared" si="61"/>
        <v>1</v>
      </c>
      <c r="AD117" s="146">
        <f t="shared" si="62"/>
        <v>1</v>
      </c>
      <c r="AE117" s="146" t="str">
        <f t="shared" si="63"/>
        <v>H31AF18.</v>
      </c>
      <c r="AF117" s="146" t="str">
        <f t="shared" si="64"/>
        <v>H31AF18</v>
      </c>
      <c r="AG117" s="62"/>
      <c r="AH117" s="63"/>
      <c r="AI117" s="64"/>
      <c r="AJ117" s="17"/>
    </row>
    <row r="118" spans="1:36" s="18" customFormat="1" ht="350.1" customHeight="1" x14ac:dyDescent="0.2">
      <c r="A118" s="155"/>
      <c r="B118" s="144">
        <v>117</v>
      </c>
      <c r="C118" s="155"/>
      <c r="D118" s="155" t="s">
        <v>1214</v>
      </c>
      <c r="E118" s="76" t="s">
        <v>1645</v>
      </c>
      <c r="F118" s="75" t="s">
        <v>2260</v>
      </c>
      <c r="G118" s="75" t="s">
        <v>1646</v>
      </c>
      <c r="H118" s="75" t="s">
        <v>1650</v>
      </c>
      <c r="I118" s="75" t="s">
        <v>1651</v>
      </c>
      <c r="J118" s="76" t="s">
        <v>1652</v>
      </c>
      <c r="K118" s="77">
        <v>43690</v>
      </c>
      <c r="L118" s="77">
        <v>43690</v>
      </c>
      <c r="M118" s="77">
        <v>43830</v>
      </c>
      <c r="N118" s="78">
        <f t="shared" si="65"/>
        <v>20</v>
      </c>
      <c r="O118" s="76" t="s">
        <v>384</v>
      </c>
      <c r="P118" s="76">
        <v>0</v>
      </c>
      <c r="Q118" s="75" t="s">
        <v>2118</v>
      </c>
      <c r="R118" s="79">
        <f t="shared" si="52"/>
        <v>0</v>
      </c>
      <c r="S118" s="147">
        <f t="shared" si="53"/>
        <v>0</v>
      </c>
      <c r="T118" s="147">
        <f t="shared" si="54"/>
        <v>0</v>
      </c>
      <c r="U118" s="147">
        <f t="shared" si="55"/>
        <v>20</v>
      </c>
      <c r="V118" s="143"/>
      <c r="W118" s="148" t="str">
        <f t="shared" si="58"/>
        <v>VENCIDA</v>
      </c>
      <c r="X118" s="148" t="str">
        <f t="shared" si="56"/>
        <v/>
      </c>
      <c r="Y118" s="107" t="s">
        <v>1552</v>
      </c>
      <c r="Z118" s="149" t="str">
        <f t="shared" si="59"/>
        <v>H31AF18</v>
      </c>
      <c r="AA118" s="149">
        <f t="shared" si="57"/>
        <v>2</v>
      </c>
      <c r="AB118" s="149" t="str">
        <f t="shared" si="60"/>
        <v>H31AF18 - 2</v>
      </c>
      <c r="AC118" s="146">
        <f t="shared" si="61"/>
        <v>1</v>
      </c>
      <c r="AD118" s="146">
        <f t="shared" si="62"/>
        <v>1</v>
      </c>
      <c r="AE118" s="146" t="str">
        <f t="shared" si="63"/>
        <v>H31AF18.</v>
      </c>
      <c r="AF118" s="146" t="str">
        <f t="shared" si="64"/>
        <v>H31AF18</v>
      </c>
      <c r="AG118" s="62"/>
      <c r="AH118" s="63"/>
      <c r="AI118" s="64"/>
      <c r="AJ118" s="17"/>
    </row>
    <row r="119" spans="1:36" s="18" customFormat="1" ht="350.1" customHeight="1" x14ac:dyDescent="0.2">
      <c r="A119" s="73">
        <v>70</v>
      </c>
      <c r="B119" s="144">
        <v>118</v>
      </c>
      <c r="C119" s="73"/>
      <c r="D119" s="143" t="s">
        <v>1045</v>
      </c>
      <c r="E119" s="76" t="s">
        <v>1645</v>
      </c>
      <c r="F119" s="82" t="s">
        <v>2261</v>
      </c>
      <c r="G119" s="82" t="s">
        <v>1653</v>
      </c>
      <c r="H119" s="84" t="s">
        <v>1654</v>
      </c>
      <c r="I119" s="82" t="s">
        <v>1655</v>
      </c>
      <c r="J119" s="82" t="s">
        <v>1656</v>
      </c>
      <c r="K119" s="119">
        <v>1</v>
      </c>
      <c r="L119" s="117">
        <v>43690</v>
      </c>
      <c r="M119" s="117">
        <v>44055</v>
      </c>
      <c r="N119" s="78">
        <f t="shared" si="65"/>
        <v>52.142857142857146</v>
      </c>
      <c r="O119" s="74" t="s">
        <v>384</v>
      </c>
      <c r="P119" s="76">
        <v>0</v>
      </c>
      <c r="Q119" s="74" t="s">
        <v>1913</v>
      </c>
      <c r="R119" s="79">
        <f t="shared" si="52"/>
        <v>0</v>
      </c>
      <c r="S119" s="147">
        <f t="shared" si="53"/>
        <v>0</v>
      </c>
      <c r="T119" s="147">
        <f t="shared" si="54"/>
        <v>0</v>
      </c>
      <c r="U119" s="147">
        <f t="shared" si="55"/>
        <v>52.142857142857146</v>
      </c>
      <c r="V119" s="143"/>
      <c r="W119" s="148" t="str">
        <f t="shared" si="58"/>
        <v>VENCIDA</v>
      </c>
      <c r="X119" s="148" t="str">
        <f t="shared" si="56"/>
        <v>VENCIDO</v>
      </c>
      <c r="Y119" s="107" t="s">
        <v>1552</v>
      </c>
      <c r="Z119" s="149" t="str">
        <f t="shared" si="59"/>
        <v>H32AF18</v>
      </c>
      <c r="AA119" s="149">
        <f t="shared" si="57"/>
        <v>1</v>
      </c>
      <c r="AB119" s="149" t="str">
        <f t="shared" si="60"/>
        <v>H32AF18 - 1</v>
      </c>
      <c r="AC119" s="146">
        <f t="shared" si="61"/>
        <v>1</v>
      </c>
      <c r="AD119" s="146">
        <f t="shared" si="62"/>
        <v>1</v>
      </c>
      <c r="AE119" s="146" t="str">
        <f t="shared" si="63"/>
        <v>H32AF18.</v>
      </c>
      <c r="AF119" s="146" t="str">
        <f t="shared" si="64"/>
        <v>H32AF18</v>
      </c>
      <c r="AG119" s="62"/>
      <c r="AH119" s="63"/>
      <c r="AI119" s="64"/>
      <c r="AJ119" s="17"/>
    </row>
    <row r="120" spans="1:36" s="18" customFormat="1" ht="350.1" customHeight="1" x14ac:dyDescent="0.2">
      <c r="A120" s="73"/>
      <c r="B120" s="144">
        <v>119</v>
      </c>
      <c r="C120" s="73"/>
      <c r="D120" s="143" t="s">
        <v>1045</v>
      </c>
      <c r="E120" s="76" t="s">
        <v>1645</v>
      </c>
      <c r="F120" s="82" t="s">
        <v>2262</v>
      </c>
      <c r="G120" s="82" t="s">
        <v>1653</v>
      </c>
      <c r="H120" s="212" t="s">
        <v>1657</v>
      </c>
      <c r="I120" s="212" t="s">
        <v>1969</v>
      </c>
      <c r="J120" s="83" t="s">
        <v>1658</v>
      </c>
      <c r="K120" s="83">
        <v>2</v>
      </c>
      <c r="L120" s="117">
        <v>43690</v>
      </c>
      <c r="M120" s="117">
        <v>44055</v>
      </c>
      <c r="N120" s="78">
        <f t="shared" si="65"/>
        <v>52.142857142857146</v>
      </c>
      <c r="O120" s="73" t="s">
        <v>384</v>
      </c>
      <c r="P120" s="76">
        <v>0</v>
      </c>
      <c r="Q120" s="74" t="s">
        <v>1913</v>
      </c>
      <c r="R120" s="79">
        <f t="shared" si="52"/>
        <v>0</v>
      </c>
      <c r="S120" s="147">
        <f t="shared" si="53"/>
        <v>0</v>
      </c>
      <c r="T120" s="147">
        <f t="shared" si="54"/>
        <v>0</v>
      </c>
      <c r="U120" s="147">
        <f t="shared" si="55"/>
        <v>52.142857142857146</v>
      </c>
      <c r="V120" s="143"/>
      <c r="W120" s="148" t="str">
        <f t="shared" si="58"/>
        <v>VENCIDA</v>
      </c>
      <c r="X120" s="148" t="str">
        <f t="shared" si="56"/>
        <v/>
      </c>
      <c r="Y120" s="107" t="s">
        <v>1552</v>
      </c>
      <c r="Z120" s="149" t="str">
        <f t="shared" si="59"/>
        <v>H32AF18</v>
      </c>
      <c r="AA120" s="149">
        <f t="shared" si="57"/>
        <v>2</v>
      </c>
      <c r="AB120" s="149" t="str">
        <f t="shared" si="60"/>
        <v>H32AF18 - 2</v>
      </c>
      <c r="AC120" s="146">
        <f t="shared" si="61"/>
        <v>1</v>
      </c>
      <c r="AD120" s="146">
        <f t="shared" si="62"/>
        <v>1</v>
      </c>
      <c r="AE120" s="146" t="str">
        <f t="shared" si="63"/>
        <v>H32AF18.</v>
      </c>
      <c r="AF120" s="146" t="str">
        <f t="shared" si="64"/>
        <v>H32AF18</v>
      </c>
      <c r="AG120" s="62"/>
      <c r="AH120" s="63"/>
      <c r="AI120" s="64"/>
      <c r="AJ120" s="17"/>
    </row>
    <row r="121" spans="1:36" s="18" customFormat="1" ht="350.1" customHeight="1" x14ac:dyDescent="0.2">
      <c r="A121" s="73">
        <v>71</v>
      </c>
      <c r="B121" s="144">
        <v>120</v>
      </c>
      <c r="C121" s="73"/>
      <c r="D121" s="143" t="s">
        <v>1214</v>
      </c>
      <c r="E121" s="76" t="s">
        <v>1660</v>
      </c>
      <c r="F121" s="82" t="s">
        <v>2263</v>
      </c>
      <c r="G121" s="82" t="s">
        <v>1661</v>
      </c>
      <c r="H121" s="84" t="s">
        <v>1662</v>
      </c>
      <c r="I121" s="84" t="s">
        <v>1663</v>
      </c>
      <c r="J121" s="84" t="s">
        <v>1664</v>
      </c>
      <c r="K121" s="83">
        <v>1</v>
      </c>
      <c r="L121" s="117">
        <v>43690</v>
      </c>
      <c r="M121" s="117">
        <v>43768</v>
      </c>
      <c r="N121" s="78">
        <f t="shared" si="65"/>
        <v>11.142857142857142</v>
      </c>
      <c r="O121" s="74" t="s">
        <v>687</v>
      </c>
      <c r="P121" s="76">
        <v>0</v>
      </c>
      <c r="Q121" s="74" t="s">
        <v>1913</v>
      </c>
      <c r="R121" s="79">
        <f t="shared" si="52"/>
        <v>0</v>
      </c>
      <c r="S121" s="147">
        <f t="shared" si="53"/>
        <v>0</v>
      </c>
      <c r="T121" s="147">
        <f t="shared" si="54"/>
        <v>0</v>
      </c>
      <c r="U121" s="147">
        <f t="shared" si="55"/>
        <v>11.142857142857142</v>
      </c>
      <c r="V121" s="143"/>
      <c r="W121" s="148" t="str">
        <f t="shared" si="58"/>
        <v>VENCIDA</v>
      </c>
      <c r="X121" s="148" t="str">
        <f t="shared" si="56"/>
        <v>VENCIDO</v>
      </c>
      <c r="Y121" s="107" t="s">
        <v>1552</v>
      </c>
      <c r="Z121" s="149" t="str">
        <f t="shared" si="59"/>
        <v>H33AF18</v>
      </c>
      <c r="AA121" s="149">
        <f t="shared" si="57"/>
        <v>1</v>
      </c>
      <c r="AB121" s="149" t="str">
        <f t="shared" si="60"/>
        <v>H33AF18 - 1</v>
      </c>
      <c r="AC121" s="146">
        <f t="shared" si="61"/>
        <v>1</v>
      </c>
      <c r="AD121" s="146">
        <f t="shared" si="62"/>
        <v>1</v>
      </c>
      <c r="AE121" s="146" t="str">
        <f t="shared" si="63"/>
        <v>H33AF18.</v>
      </c>
      <c r="AF121" s="146" t="str">
        <f t="shared" si="64"/>
        <v>H33AF18</v>
      </c>
      <c r="AG121" s="62"/>
      <c r="AH121" s="63"/>
      <c r="AI121" s="64"/>
      <c r="AJ121" s="17"/>
    </row>
    <row r="122" spans="1:36" s="18" customFormat="1" ht="350.1" customHeight="1" x14ac:dyDescent="0.2">
      <c r="A122" s="73">
        <v>72</v>
      </c>
      <c r="B122" s="144">
        <v>121</v>
      </c>
      <c r="C122" s="73"/>
      <c r="D122" s="143" t="s">
        <v>1046</v>
      </c>
      <c r="E122" s="76" t="s">
        <v>1660</v>
      </c>
      <c r="F122" s="82" t="s">
        <v>2264</v>
      </c>
      <c r="G122" s="82" t="s">
        <v>1665</v>
      </c>
      <c r="H122" s="84" t="s">
        <v>1666</v>
      </c>
      <c r="I122" s="84" t="s">
        <v>1667</v>
      </c>
      <c r="J122" s="83" t="s">
        <v>592</v>
      </c>
      <c r="K122" s="83">
        <v>1</v>
      </c>
      <c r="L122" s="117">
        <v>43690</v>
      </c>
      <c r="M122" s="117">
        <v>43723</v>
      </c>
      <c r="N122" s="78">
        <f t="shared" si="65"/>
        <v>4.7142857142857144</v>
      </c>
      <c r="O122" s="74" t="s">
        <v>1668</v>
      </c>
      <c r="P122" s="76">
        <v>0</v>
      </c>
      <c r="Q122" s="74" t="s">
        <v>1913</v>
      </c>
      <c r="R122" s="79">
        <f t="shared" si="52"/>
        <v>0</v>
      </c>
      <c r="S122" s="147">
        <f t="shared" si="53"/>
        <v>0</v>
      </c>
      <c r="T122" s="147">
        <f t="shared" si="54"/>
        <v>0</v>
      </c>
      <c r="U122" s="147">
        <f t="shared" si="55"/>
        <v>4.7142857142857144</v>
      </c>
      <c r="V122" s="143"/>
      <c r="W122" s="148" t="str">
        <f t="shared" si="58"/>
        <v>VENCIDA</v>
      </c>
      <c r="X122" s="148" t="str">
        <f t="shared" si="56"/>
        <v>VENCIDO</v>
      </c>
      <c r="Y122" s="107" t="s">
        <v>1552</v>
      </c>
      <c r="Z122" s="149" t="str">
        <f t="shared" si="59"/>
        <v>H34AF18</v>
      </c>
      <c r="AA122" s="149">
        <f t="shared" si="57"/>
        <v>1</v>
      </c>
      <c r="AB122" s="149" t="str">
        <f t="shared" si="60"/>
        <v>H34AF18 - 1</v>
      </c>
      <c r="AC122" s="146">
        <f t="shared" si="61"/>
        <v>1</v>
      </c>
      <c r="AD122" s="146">
        <f t="shared" si="62"/>
        <v>1</v>
      </c>
      <c r="AE122" s="146" t="str">
        <f t="shared" si="63"/>
        <v>H34AF18.</v>
      </c>
      <c r="AF122" s="146" t="str">
        <f t="shared" si="64"/>
        <v>H34AF18</v>
      </c>
      <c r="AG122" s="62"/>
      <c r="AH122" s="63"/>
      <c r="AI122" s="64"/>
      <c r="AJ122" s="17"/>
    </row>
    <row r="123" spans="1:36" s="18" customFormat="1" ht="350.1" customHeight="1" x14ac:dyDescent="0.2">
      <c r="A123" s="73">
        <v>73</v>
      </c>
      <c r="B123" s="144">
        <v>122</v>
      </c>
      <c r="C123" s="73"/>
      <c r="D123" s="143" t="s">
        <v>1046</v>
      </c>
      <c r="E123" s="76" t="s">
        <v>1660</v>
      </c>
      <c r="F123" s="82" t="s">
        <v>2265</v>
      </c>
      <c r="G123" s="82" t="s">
        <v>1669</v>
      </c>
      <c r="H123" s="118" t="s">
        <v>1670</v>
      </c>
      <c r="I123" s="120" t="s">
        <v>1671</v>
      </c>
      <c r="J123" s="142" t="s">
        <v>1672</v>
      </c>
      <c r="K123" s="123">
        <v>1</v>
      </c>
      <c r="L123" s="121">
        <v>43709</v>
      </c>
      <c r="M123" s="121">
        <v>43799</v>
      </c>
      <c r="N123" s="78">
        <f t="shared" si="65"/>
        <v>12.857142857142858</v>
      </c>
      <c r="O123" s="76" t="s">
        <v>1756</v>
      </c>
      <c r="P123" s="76">
        <v>0</v>
      </c>
      <c r="Q123" s="74" t="s">
        <v>1913</v>
      </c>
      <c r="R123" s="79">
        <f t="shared" si="52"/>
        <v>0</v>
      </c>
      <c r="S123" s="147">
        <f t="shared" si="53"/>
        <v>0</v>
      </c>
      <c r="T123" s="147">
        <f t="shared" si="54"/>
        <v>0</v>
      </c>
      <c r="U123" s="147">
        <f t="shared" si="55"/>
        <v>12.857142857142858</v>
      </c>
      <c r="V123" s="143"/>
      <c r="W123" s="148" t="str">
        <f t="shared" si="58"/>
        <v>VENCIDA</v>
      </c>
      <c r="X123" s="148" t="str">
        <f t="shared" si="56"/>
        <v>VENCIDO</v>
      </c>
      <c r="Y123" s="107" t="s">
        <v>1552</v>
      </c>
      <c r="Z123" s="149" t="str">
        <f t="shared" si="59"/>
        <v>H35AF18</v>
      </c>
      <c r="AA123" s="149">
        <f t="shared" si="57"/>
        <v>1</v>
      </c>
      <c r="AB123" s="149" t="str">
        <f t="shared" si="60"/>
        <v>H35AF18 - 1</v>
      </c>
      <c r="AC123" s="146">
        <f t="shared" si="61"/>
        <v>1</v>
      </c>
      <c r="AD123" s="146">
        <f t="shared" si="62"/>
        <v>1</v>
      </c>
      <c r="AE123" s="146" t="str">
        <f t="shared" si="63"/>
        <v>H35AF18.</v>
      </c>
      <c r="AF123" s="146" t="str">
        <f t="shared" si="64"/>
        <v>H35AF18</v>
      </c>
      <c r="AG123" s="62"/>
      <c r="AH123" s="63"/>
      <c r="AI123" s="64"/>
      <c r="AJ123" s="17"/>
    </row>
    <row r="124" spans="1:36" s="18" customFormat="1" ht="350.1" customHeight="1" x14ac:dyDescent="0.2">
      <c r="A124" s="73"/>
      <c r="B124" s="144">
        <v>123</v>
      </c>
      <c r="C124" s="73"/>
      <c r="D124" s="143" t="s">
        <v>1046</v>
      </c>
      <c r="E124" s="76" t="s">
        <v>1660</v>
      </c>
      <c r="F124" s="82" t="s">
        <v>2266</v>
      </c>
      <c r="G124" s="82" t="s">
        <v>1669</v>
      </c>
      <c r="H124" s="118" t="s">
        <v>1673</v>
      </c>
      <c r="I124" s="122" t="s">
        <v>1674</v>
      </c>
      <c r="J124" s="122" t="s">
        <v>1675</v>
      </c>
      <c r="K124" s="123">
        <v>8</v>
      </c>
      <c r="L124" s="121">
        <v>43718</v>
      </c>
      <c r="M124" s="121">
        <v>44012</v>
      </c>
      <c r="N124" s="78">
        <f t="shared" si="65"/>
        <v>42</v>
      </c>
      <c r="O124" s="74" t="s">
        <v>1756</v>
      </c>
      <c r="P124" s="76">
        <v>0</v>
      </c>
      <c r="Q124" s="74" t="s">
        <v>1913</v>
      </c>
      <c r="R124" s="79">
        <f t="shared" si="52"/>
        <v>0</v>
      </c>
      <c r="S124" s="147">
        <f t="shared" si="53"/>
        <v>0</v>
      </c>
      <c r="T124" s="147">
        <f t="shared" si="54"/>
        <v>0</v>
      </c>
      <c r="U124" s="147">
        <f t="shared" si="55"/>
        <v>42</v>
      </c>
      <c r="V124" s="143"/>
      <c r="W124" s="148" t="str">
        <f t="shared" si="58"/>
        <v>VENCIDA</v>
      </c>
      <c r="X124" s="148" t="str">
        <f t="shared" si="56"/>
        <v/>
      </c>
      <c r="Y124" s="107" t="s">
        <v>1552</v>
      </c>
      <c r="Z124" s="149" t="str">
        <f t="shared" si="59"/>
        <v>H35AF18</v>
      </c>
      <c r="AA124" s="149">
        <f t="shared" si="57"/>
        <v>2</v>
      </c>
      <c r="AB124" s="149" t="str">
        <f t="shared" si="60"/>
        <v>H35AF18 - 2</v>
      </c>
      <c r="AC124" s="146">
        <f t="shared" si="61"/>
        <v>1</v>
      </c>
      <c r="AD124" s="146">
        <f t="shared" si="62"/>
        <v>1</v>
      </c>
      <c r="AE124" s="146" t="str">
        <f t="shared" si="63"/>
        <v>H35AF18.</v>
      </c>
      <c r="AF124" s="146" t="str">
        <f t="shared" si="64"/>
        <v>H35AF18</v>
      </c>
      <c r="AG124" s="62"/>
      <c r="AH124" s="63"/>
      <c r="AI124" s="64"/>
      <c r="AJ124" s="17"/>
    </row>
    <row r="125" spans="1:36" s="18" customFormat="1" ht="350.1" customHeight="1" x14ac:dyDescent="0.2">
      <c r="A125" s="73"/>
      <c r="B125" s="144">
        <v>124</v>
      </c>
      <c r="C125" s="73"/>
      <c r="D125" s="143" t="s">
        <v>1046</v>
      </c>
      <c r="E125" s="76" t="s">
        <v>1660</v>
      </c>
      <c r="F125" s="82" t="s">
        <v>2267</v>
      </c>
      <c r="G125" s="82" t="s">
        <v>1669</v>
      </c>
      <c r="H125" s="118" t="s">
        <v>1676</v>
      </c>
      <c r="I125" s="120" t="s">
        <v>1677</v>
      </c>
      <c r="J125" s="120" t="s">
        <v>1970</v>
      </c>
      <c r="K125" s="123">
        <v>1</v>
      </c>
      <c r="L125" s="121">
        <v>43713</v>
      </c>
      <c r="M125" s="121">
        <v>43830</v>
      </c>
      <c r="N125" s="78">
        <f t="shared" si="65"/>
        <v>16.714285714285715</v>
      </c>
      <c r="O125" s="76" t="s">
        <v>1756</v>
      </c>
      <c r="P125" s="74">
        <v>0.3</v>
      </c>
      <c r="Q125" s="74" t="s">
        <v>1913</v>
      </c>
      <c r="R125" s="79">
        <f t="shared" si="52"/>
        <v>30</v>
      </c>
      <c r="S125" s="147">
        <f t="shared" si="53"/>
        <v>5.0142857142857142</v>
      </c>
      <c r="T125" s="147">
        <f t="shared" si="54"/>
        <v>5.0142857142857142</v>
      </c>
      <c r="U125" s="147">
        <f t="shared" si="55"/>
        <v>16.714285714285715</v>
      </c>
      <c r="V125" s="143"/>
      <c r="W125" s="148" t="str">
        <f t="shared" si="58"/>
        <v>VENCIDA</v>
      </c>
      <c r="X125" s="148" t="str">
        <f t="shared" si="56"/>
        <v/>
      </c>
      <c r="Y125" s="107" t="s">
        <v>1552</v>
      </c>
      <c r="Z125" s="149" t="str">
        <f t="shared" si="59"/>
        <v>H35AF18</v>
      </c>
      <c r="AA125" s="149">
        <f t="shared" si="57"/>
        <v>3</v>
      </c>
      <c r="AB125" s="149" t="str">
        <f t="shared" si="60"/>
        <v>H35AF18 - 3</v>
      </c>
      <c r="AC125" s="146">
        <f t="shared" si="61"/>
        <v>1</v>
      </c>
      <c r="AD125" s="146">
        <f t="shared" si="62"/>
        <v>1</v>
      </c>
      <c r="AE125" s="146" t="str">
        <f t="shared" si="63"/>
        <v>H35AF18.</v>
      </c>
      <c r="AF125" s="146" t="str">
        <f t="shared" si="64"/>
        <v>H35AF18</v>
      </c>
      <c r="AG125" s="62"/>
      <c r="AH125" s="63"/>
      <c r="AI125" s="64"/>
      <c r="AJ125" s="17"/>
    </row>
    <row r="126" spans="1:36" s="18" customFormat="1" ht="350.1" customHeight="1" x14ac:dyDescent="0.2">
      <c r="A126" s="73">
        <v>74</v>
      </c>
      <c r="B126" s="144">
        <v>125</v>
      </c>
      <c r="C126" s="73"/>
      <c r="D126" s="73" t="s">
        <v>2190</v>
      </c>
      <c r="E126" s="76" t="s">
        <v>1660</v>
      </c>
      <c r="F126" s="82" t="s">
        <v>2268</v>
      </c>
      <c r="G126" s="82" t="s">
        <v>1678</v>
      </c>
      <c r="H126" s="84" t="s">
        <v>1662</v>
      </c>
      <c r="I126" s="84" t="s">
        <v>1663</v>
      </c>
      <c r="J126" s="84" t="s">
        <v>1664</v>
      </c>
      <c r="K126" s="83">
        <v>1</v>
      </c>
      <c r="L126" s="117">
        <v>43690</v>
      </c>
      <c r="M126" s="117">
        <v>43768</v>
      </c>
      <c r="N126" s="78">
        <f t="shared" si="65"/>
        <v>11.142857142857142</v>
      </c>
      <c r="O126" s="74" t="s">
        <v>687</v>
      </c>
      <c r="P126" s="76">
        <v>0</v>
      </c>
      <c r="Q126" s="74" t="s">
        <v>1913</v>
      </c>
      <c r="R126" s="79">
        <f t="shared" si="52"/>
        <v>0</v>
      </c>
      <c r="S126" s="147">
        <f t="shared" si="53"/>
        <v>0</v>
      </c>
      <c r="T126" s="147">
        <f t="shared" si="54"/>
        <v>0</v>
      </c>
      <c r="U126" s="147">
        <f t="shared" si="55"/>
        <v>11.142857142857142</v>
      </c>
      <c r="V126" s="143"/>
      <c r="W126" s="148" t="str">
        <f t="shared" si="58"/>
        <v>VENCIDA</v>
      </c>
      <c r="X126" s="148" t="str">
        <f t="shared" si="56"/>
        <v>VENCIDO</v>
      </c>
      <c r="Y126" s="107" t="s">
        <v>1552</v>
      </c>
      <c r="Z126" s="149" t="str">
        <f t="shared" si="59"/>
        <v>H37AF18</v>
      </c>
      <c r="AA126" s="149">
        <f>IF(A126&lt;&gt;"",1,#REF!+1)</f>
        <v>1</v>
      </c>
      <c r="AB126" s="149" t="str">
        <f t="shared" si="60"/>
        <v>H37AF18 - 1</v>
      </c>
      <c r="AC126" s="146">
        <f t="shared" si="61"/>
        <v>1</v>
      </c>
      <c r="AD126" s="146">
        <f t="shared" si="62"/>
        <v>1</v>
      </c>
      <c r="AE126" s="146" t="str">
        <f t="shared" si="63"/>
        <v>H37AF18.</v>
      </c>
      <c r="AF126" s="146" t="str">
        <f t="shared" si="64"/>
        <v>H37AF18</v>
      </c>
      <c r="AG126" s="62"/>
      <c r="AH126" s="63"/>
      <c r="AI126" s="64"/>
      <c r="AJ126" s="17"/>
    </row>
    <row r="127" spans="1:36" s="18" customFormat="1" ht="350.1" customHeight="1" x14ac:dyDescent="0.2">
      <c r="A127" s="73">
        <v>75</v>
      </c>
      <c r="B127" s="144">
        <v>126</v>
      </c>
      <c r="C127" s="73"/>
      <c r="D127" s="73" t="s">
        <v>2191</v>
      </c>
      <c r="E127" s="76" t="s">
        <v>1660</v>
      </c>
      <c r="F127" s="82" t="s">
        <v>2269</v>
      </c>
      <c r="G127" s="82" t="s">
        <v>1679</v>
      </c>
      <c r="H127" s="84" t="s">
        <v>1662</v>
      </c>
      <c r="I127" s="84" t="s">
        <v>1663</v>
      </c>
      <c r="J127" s="84" t="s">
        <v>1664</v>
      </c>
      <c r="K127" s="83">
        <v>1</v>
      </c>
      <c r="L127" s="117">
        <v>43690</v>
      </c>
      <c r="M127" s="117">
        <v>43768</v>
      </c>
      <c r="N127" s="78">
        <f t="shared" si="65"/>
        <v>11.142857142857142</v>
      </c>
      <c r="O127" s="74" t="s">
        <v>687</v>
      </c>
      <c r="P127" s="76">
        <v>0</v>
      </c>
      <c r="Q127" s="74" t="s">
        <v>1913</v>
      </c>
      <c r="R127" s="79">
        <f t="shared" si="52"/>
        <v>0</v>
      </c>
      <c r="S127" s="147">
        <f t="shared" si="53"/>
        <v>0</v>
      </c>
      <c r="T127" s="147">
        <f t="shared" si="54"/>
        <v>0</v>
      </c>
      <c r="U127" s="147">
        <f t="shared" si="55"/>
        <v>11.142857142857142</v>
      </c>
      <c r="V127" s="143"/>
      <c r="W127" s="148" t="str">
        <f t="shared" si="58"/>
        <v>VENCIDA</v>
      </c>
      <c r="X127" s="148" t="str">
        <f t="shared" si="56"/>
        <v>VENCIDO</v>
      </c>
      <c r="Y127" s="107" t="s">
        <v>1552</v>
      </c>
      <c r="Z127" s="149" t="str">
        <f t="shared" si="59"/>
        <v>H38AF18</v>
      </c>
      <c r="AA127" s="149">
        <f t="shared" si="57"/>
        <v>1</v>
      </c>
      <c r="AB127" s="149" t="str">
        <f t="shared" si="60"/>
        <v>H38AF18 - 1</v>
      </c>
      <c r="AC127" s="146">
        <f t="shared" si="61"/>
        <v>1</v>
      </c>
      <c r="AD127" s="146">
        <f t="shared" si="62"/>
        <v>1</v>
      </c>
      <c r="AE127" s="146" t="str">
        <f t="shared" si="63"/>
        <v>H38AF18.</v>
      </c>
      <c r="AF127" s="146" t="str">
        <f t="shared" si="64"/>
        <v>H38AF18</v>
      </c>
      <c r="AG127" s="62"/>
      <c r="AH127" s="63"/>
      <c r="AI127" s="64"/>
      <c r="AJ127" s="17"/>
    </row>
    <row r="128" spans="1:36" s="18" customFormat="1" ht="350.1" customHeight="1" x14ac:dyDescent="0.2">
      <c r="A128" s="73">
        <v>76</v>
      </c>
      <c r="B128" s="144">
        <v>127</v>
      </c>
      <c r="C128" s="73"/>
      <c r="D128" s="73" t="s">
        <v>1214</v>
      </c>
      <c r="E128" s="76" t="s">
        <v>1660</v>
      </c>
      <c r="F128" s="82" t="s">
        <v>2270</v>
      </c>
      <c r="G128" s="82" t="s">
        <v>1680</v>
      </c>
      <c r="H128" s="118" t="s">
        <v>1681</v>
      </c>
      <c r="I128" s="124" t="s">
        <v>1971</v>
      </c>
      <c r="J128" s="125" t="s">
        <v>1682</v>
      </c>
      <c r="K128" s="125">
        <v>1</v>
      </c>
      <c r="L128" s="121">
        <v>43690</v>
      </c>
      <c r="M128" s="121">
        <v>43830</v>
      </c>
      <c r="N128" s="78">
        <f t="shared" si="65"/>
        <v>20</v>
      </c>
      <c r="O128" s="74" t="s">
        <v>1757</v>
      </c>
      <c r="P128" s="76">
        <v>0</v>
      </c>
      <c r="Q128" s="74" t="s">
        <v>1913</v>
      </c>
      <c r="R128" s="79">
        <f t="shared" si="52"/>
        <v>0</v>
      </c>
      <c r="S128" s="147">
        <f t="shared" si="53"/>
        <v>0</v>
      </c>
      <c r="T128" s="147">
        <f t="shared" si="54"/>
        <v>0</v>
      </c>
      <c r="U128" s="147">
        <f t="shared" si="55"/>
        <v>20</v>
      </c>
      <c r="V128" s="143"/>
      <c r="W128" s="148" t="str">
        <f t="shared" si="58"/>
        <v>VENCIDA</v>
      </c>
      <c r="X128" s="148" t="str">
        <f t="shared" si="56"/>
        <v>VENCIDO</v>
      </c>
      <c r="Y128" s="107" t="s">
        <v>1552</v>
      </c>
      <c r="Z128" s="149" t="str">
        <f t="shared" si="59"/>
        <v>H39AF18</v>
      </c>
      <c r="AA128" s="149">
        <f t="shared" si="57"/>
        <v>1</v>
      </c>
      <c r="AB128" s="149" t="str">
        <f t="shared" si="60"/>
        <v>H39AF18 - 1</v>
      </c>
      <c r="AC128" s="146">
        <f t="shared" si="61"/>
        <v>1</v>
      </c>
      <c r="AD128" s="146">
        <f t="shared" si="62"/>
        <v>1</v>
      </c>
      <c r="AE128" s="146" t="str">
        <f t="shared" si="63"/>
        <v>H39AF18.</v>
      </c>
      <c r="AF128" s="146" t="str">
        <f t="shared" si="64"/>
        <v>H39AF18</v>
      </c>
      <c r="AG128" s="62"/>
      <c r="AH128" s="63"/>
      <c r="AI128" s="64"/>
      <c r="AJ128" s="17"/>
    </row>
    <row r="129" spans="1:36" s="18" customFormat="1" ht="350.1" customHeight="1" x14ac:dyDescent="0.2">
      <c r="A129" s="73"/>
      <c r="B129" s="144">
        <v>128</v>
      </c>
      <c r="C129" s="73"/>
      <c r="D129" s="73" t="s">
        <v>2189</v>
      </c>
      <c r="E129" s="76" t="s">
        <v>1660</v>
      </c>
      <c r="F129" s="82" t="s">
        <v>2271</v>
      </c>
      <c r="G129" s="82" t="s">
        <v>1680</v>
      </c>
      <c r="H129" s="126" t="s">
        <v>1974</v>
      </c>
      <c r="I129" s="127" t="s">
        <v>1972</v>
      </c>
      <c r="J129" s="128" t="s">
        <v>1973</v>
      </c>
      <c r="K129" s="128">
        <v>1</v>
      </c>
      <c r="L129" s="121">
        <v>43690</v>
      </c>
      <c r="M129" s="121">
        <v>43830</v>
      </c>
      <c r="N129" s="78">
        <f t="shared" si="65"/>
        <v>20</v>
      </c>
      <c r="O129" s="76" t="s">
        <v>1756</v>
      </c>
      <c r="P129" s="76">
        <v>0</v>
      </c>
      <c r="Q129" s="74" t="s">
        <v>1913</v>
      </c>
      <c r="R129" s="79">
        <f t="shared" si="52"/>
        <v>0</v>
      </c>
      <c r="S129" s="147">
        <f t="shared" si="53"/>
        <v>0</v>
      </c>
      <c r="T129" s="147">
        <f t="shared" si="54"/>
        <v>0</v>
      </c>
      <c r="U129" s="147">
        <f t="shared" si="55"/>
        <v>20</v>
      </c>
      <c r="V129" s="143"/>
      <c r="W129" s="148" t="str">
        <f t="shared" si="58"/>
        <v>VENCIDA</v>
      </c>
      <c r="X129" s="148" t="str">
        <f t="shared" si="56"/>
        <v/>
      </c>
      <c r="Y129" s="107" t="s">
        <v>1552</v>
      </c>
      <c r="Z129" s="149" t="str">
        <f t="shared" si="59"/>
        <v>H39AF18</v>
      </c>
      <c r="AA129" s="149">
        <f t="shared" si="57"/>
        <v>2</v>
      </c>
      <c r="AB129" s="149" t="str">
        <f t="shared" si="60"/>
        <v>H39AF18 - 2</v>
      </c>
      <c r="AC129" s="146">
        <f t="shared" si="61"/>
        <v>1</v>
      </c>
      <c r="AD129" s="146">
        <f t="shared" si="62"/>
        <v>1</v>
      </c>
      <c r="AE129" s="146" t="str">
        <f t="shared" si="63"/>
        <v>H39AF18.</v>
      </c>
      <c r="AF129" s="146" t="str">
        <f t="shared" si="64"/>
        <v>H39AF18</v>
      </c>
      <c r="AG129" s="62"/>
      <c r="AH129" s="63"/>
      <c r="AI129" s="64"/>
      <c r="AJ129" s="17"/>
    </row>
    <row r="130" spans="1:36" s="18" customFormat="1" ht="350.1" customHeight="1" x14ac:dyDescent="0.2">
      <c r="A130" s="73">
        <v>77</v>
      </c>
      <c r="B130" s="144">
        <v>129</v>
      </c>
      <c r="C130" s="73"/>
      <c r="D130" s="73" t="s">
        <v>2192</v>
      </c>
      <c r="E130" s="76" t="s">
        <v>1660</v>
      </c>
      <c r="F130" s="82" t="s">
        <v>2272</v>
      </c>
      <c r="G130" s="82" t="s">
        <v>1683</v>
      </c>
      <c r="H130" s="118" t="s">
        <v>1947</v>
      </c>
      <c r="I130" s="118" t="s">
        <v>1975</v>
      </c>
      <c r="J130" s="118" t="s">
        <v>1684</v>
      </c>
      <c r="K130" s="123">
        <v>1</v>
      </c>
      <c r="L130" s="121">
        <v>43709</v>
      </c>
      <c r="M130" s="121">
        <v>43830</v>
      </c>
      <c r="N130" s="78">
        <f t="shared" si="65"/>
        <v>17.285714285714285</v>
      </c>
      <c r="O130" s="76" t="s">
        <v>1756</v>
      </c>
      <c r="P130" s="76">
        <v>0</v>
      </c>
      <c r="Q130" s="74" t="s">
        <v>1913</v>
      </c>
      <c r="R130" s="79">
        <f t="shared" si="52"/>
        <v>0</v>
      </c>
      <c r="S130" s="147">
        <f t="shared" si="53"/>
        <v>0</v>
      </c>
      <c r="T130" s="147">
        <f t="shared" si="54"/>
        <v>0</v>
      </c>
      <c r="U130" s="147">
        <f t="shared" si="55"/>
        <v>17.285714285714285</v>
      </c>
      <c r="V130" s="143"/>
      <c r="W130" s="148" t="str">
        <f t="shared" si="58"/>
        <v>VENCIDA</v>
      </c>
      <c r="X130" s="148" t="str">
        <f t="shared" si="56"/>
        <v>VENCIDO</v>
      </c>
      <c r="Y130" s="107" t="s">
        <v>1552</v>
      </c>
      <c r="Z130" s="149" t="str">
        <f t="shared" si="59"/>
        <v>H40AF18</v>
      </c>
      <c r="AA130" s="149">
        <f t="shared" si="57"/>
        <v>1</v>
      </c>
      <c r="AB130" s="149" t="str">
        <f t="shared" si="60"/>
        <v>H40AF18 - 1</v>
      </c>
      <c r="AC130" s="146">
        <f t="shared" ref="AC130:AC132" si="66">IF(W130="VENCIDA",1,IF(W130="PRÓXIMA A VENCER",2,IF(W130="EN TERMINO",3,IF(W130="CON AVANCE",4,IF(W130="CUMPLIDA",5,)))))</f>
        <v>1</v>
      </c>
      <c r="AD130" s="146">
        <f t="shared" ref="AD130:AD132" si="67">IF(AA131=AA130+1,MIN(AC130,AD131),AC130)</f>
        <v>1</v>
      </c>
      <c r="AE130" s="146" t="str">
        <f t="shared" ref="AE130:AE132" si="68">IF(A130&lt;&gt;"",MID(F130,1,FIND(" ",F130,1)-1),AE129)</f>
        <v>H40AF18.</v>
      </c>
      <c r="AF130" s="146" t="str">
        <f t="shared" ref="AF130:AF132" si="69">IFERROR(MID(AE130,1,FIND(".",AE130,1)-1),AE130)</f>
        <v>H40AF18</v>
      </c>
      <c r="AG130" s="62"/>
      <c r="AH130" s="63"/>
      <c r="AI130" s="64"/>
      <c r="AJ130" s="17"/>
    </row>
    <row r="131" spans="1:36" s="18" customFormat="1" ht="350.1" customHeight="1" x14ac:dyDescent="0.2">
      <c r="A131" s="73"/>
      <c r="B131" s="144">
        <v>130</v>
      </c>
      <c r="C131" s="73"/>
      <c r="D131" s="73" t="s">
        <v>1046</v>
      </c>
      <c r="E131" s="76" t="s">
        <v>1660</v>
      </c>
      <c r="F131" s="82" t="s">
        <v>2273</v>
      </c>
      <c r="G131" s="82" t="s">
        <v>1685</v>
      </c>
      <c r="H131" s="84" t="s">
        <v>1686</v>
      </c>
      <c r="I131" s="84" t="s">
        <v>1687</v>
      </c>
      <c r="J131" s="84" t="s">
        <v>1688</v>
      </c>
      <c r="K131" s="83">
        <v>1</v>
      </c>
      <c r="L131" s="117">
        <v>43690</v>
      </c>
      <c r="M131" s="117">
        <v>43769</v>
      </c>
      <c r="N131" s="78">
        <f t="shared" si="65"/>
        <v>11.285714285714286</v>
      </c>
      <c r="O131" s="74" t="s">
        <v>687</v>
      </c>
      <c r="P131" s="74">
        <v>1</v>
      </c>
      <c r="Q131" s="213" t="s">
        <v>2154</v>
      </c>
      <c r="R131" s="79">
        <f t="shared" si="52"/>
        <v>100</v>
      </c>
      <c r="S131" s="147">
        <f t="shared" si="53"/>
        <v>11.285714285714286</v>
      </c>
      <c r="T131" s="147">
        <f t="shared" si="54"/>
        <v>11.285714285714286</v>
      </c>
      <c r="U131" s="147">
        <f t="shared" si="55"/>
        <v>11.285714285714286</v>
      </c>
      <c r="V131" s="143"/>
      <c r="W131" s="148" t="str">
        <f t="shared" si="58"/>
        <v>CUMPLIDA</v>
      </c>
      <c r="X131" s="148" t="str">
        <f t="shared" si="56"/>
        <v/>
      </c>
      <c r="Y131" s="107" t="s">
        <v>1552</v>
      </c>
      <c r="Z131" s="149" t="str">
        <f t="shared" si="59"/>
        <v>H40AF18</v>
      </c>
      <c r="AA131" s="149">
        <f t="shared" si="57"/>
        <v>2</v>
      </c>
      <c r="AB131" s="149" t="str">
        <f t="shared" si="60"/>
        <v>H40AF18 - 2</v>
      </c>
      <c r="AC131" s="146">
        <f t="shared" si="66"/>
        <v>5</v>
      </c>
      <c r="AD131" s="146">
        <f t="shared" si="67"/>
        <v>5</v>
      </c>
      <c r="AE131" s="146" t="str">
        <f t="shared" si="68"/>
        <v>H40AF18.</v>
      </c>
      <c r="AF131" s="146" t="str">
        <f t="shared" si="69"/>
        <v>H40AF18</v>
      </c>
      <c r="AG131" s="62"/>
      <c r="AH131" s="63"/>
      <c r="AI131" s="64"/>
      <c r="AJ131" s="17"/>
    </row>
    <row r="132" spans="1:36" s="18" customFormat="1" ht="350.1" customHeight="1" x14ac:dyDescent="0.2">
      <c r="A132" s="73">
        <v>78</v>
      </c>
      <c r="B132" s="144">
        <v>131</v>
      </c>
      <c r="C132" s="73"/>
      <c r="D132" s="73" t="s">
        <v>1046</v>
      </c>
      <c r="E132" s="76" t="s">
        <v>1660</v>
      </c>
      <c r="F132" s="82" t="s">
        <v>2274</v>
      </c>
      <c r="G132" s="82" t="s">
        <v>1689</v>
      </c>
      <c r="H132" s="84" t="s">
        <v>1938</v>
      </c>
      <c r="I132" s="84" t="s">
        <v>1939</v>
      </c>
      <c r="J132" s="83" t="s">
        <v>1178</v>
      </c>
      <c r="K132" s="83">
        <v>1</v>
      </c>
      <c r="L132" s="117">
        <v>43690</v>
      </c>
      <c r="M132" s="117">
        <v>43830</v>
      </c>
      <c r="N132" s="78">
        <f t="shared" si="65"/>
        <v>20</v>
      </c>
      <c r="O132" s="74" t="s">
        <v>687</v>
      </c>
      <c r="P132" s="74">
        <v>1</v>
      </c>
      <c r="Q132" s="74" t="s">
        <v>1913</v>
      </c>
      <c r="R132" s="79">
        <f t="shared" si="52"/>
        <v>100</v>
      </c>
      <c r="S132" s="147">
        <f t="shared" si="53"/>
        <v>20</v>
      </c>
      <c r="T132" s="147">
        <f t="shared" si="54"/>
        <v>20</v>
      </c>
      <c r="U132" s="147">
        <f t="shared" si="55"/>
        <v>20</v>
      </c>
      <c r="V132" s="143"/>
      <c r="W132" s="148" t="str">
        <f t="shared" si="58"/>
        <v>CUMPLIDA</v>
      </c>
      <c r="X132" s="148" t="str">
        <f t="shared" si="56"/>
        <v>CUMPLIDO</v>
      </c>
      <c r="Y132" s="107" t="s">
        <v>1552</v>
      </c>
      <c r="Z132" s="149" t="str">
        <f t="shared" si="59"/>
        <v>H43AF18</v>
      </c>
      <c r="AA132" s="149">
        <f t="shared" si="57"/>
        <v>1</v>
      </c>
      <c r="AB132" s="149" t="str">
        <f t="shared" si="60"/>
        <v>H43AF18 - 1</v>
      </c>
      <c r="AC132" s="146">
        <f t="shared" si="66"/>
        <v>5</v>
      </c>
      <c r="AD132" s="146">
        <f t="shared" si="67"/>
        <v>5</v>
      </c>
      <c r="AE132" s="146" t="str">
        <f t="shared" si="68"/>
        <v>H43AF18.</v>
      </c>
      <c r="AF132" s="146" t="str">
        <f t="shared" si="69"/>
        <v>H43AF18</v>
      </c>
      <c r="AG132" s="62"/>
      <c r="AH132" s="63"/>
      <c r="AI132" s="64"/>
      <c r="AJ132" s="17"/>
    </row>
    <row r="133" spans="1:36" s="18" customFormat="1" ht="350.1" customHeight="1" x14ac:dyDescent="0.2">
      <c r="A133" s="73">
        <v>79</v>
      </c>
      <c r="B133" s="144">
        <v>132</v>
      </c>
      <c r="C133" s="73"/>
      <c r="D133" s="73" t="s">
        <v>1046</v>
      </c>
      <c r="E133" s="76" t="s">
        <v>1660</v>
      </c>
      <c r="F133" s="82" t="s">
        <v>2275</v>
      </c>
      <c r="G133" s="82" t="s">
        <v>1690</v>
      </c>
      <c r="H133" s="118" t="s">
        <v>1978</v>
      </c>
      <c r="I133" s="120" t="s">
        <v>1976</v>
      </c>
      <c r="J133" s="142" t="s">
        <v>1977</v>
      </c>
      <c r="K133" s="125">
        <v>1</v>
      </c>
      <c r="L133" s="121">
        <v>43718</v>
      </c>
      <c r="M133" s="121">
        <v>44012</v>
      </c>
      <c r="N133" s="78">
        <f t="shared" si="65"/>
        <v>42</v>
      </c>
      <c r="O133" s="76" t="s">
        <v>1756</v>
      </c>
      <c r="P133" s="76">
        <v>0</v>
      </c>
      <c r="Q133" s="74" t="s">
        <v>1913</v>
      </c>
      <c r="R133" s="79">
        <f t="shared" si="52"/>
        <v>0</v>
      </c>
      <c r="S133" s="147">
        <f t="shared" si="53"/>
        <v>0</v>
      </c>
      <c r="T133" s="147">
        <f t="shared" si="54"/>
        <v>0</v>
      </c>
      <c r="U133" s="147">
        <f t="shared" si="55"/>
        <v>42</v>
      </c>
      <c r="V133" s="143"/>
      <c r="W133" s="148" t="str">
        <f t="shared" si="58"/>
        <v>VENCIDA</v>
      </c>
      <c r="X133" s="148" t="str">
        <f t="shared" si="56"/>
        <v>VENCIDO</v>
      </c>
      <c r="Y133" s="107" t="s">
        <v>1552</v>
      </c>
      <c r="Z133" s="149" t="str">
        <f t="shared" si="59"/>
        <v>H45AF18</v>
      </c>
      <c r="AA133" s="149">
        <f t="shared" si="57"/>
        <v>1</v>
      </c>
      <c r="AB133" s="149" t="str">
        <f t="shared" si="60"/>
        <v>H45AF18 - 1</v>
      </c>
      <c r="AC133" s="146">
        <f t="shared" si="61"/>
        <v>1</v>
      </c>
      <c r="AD133" s="146">
        <f t="shared" si="62"/>
        <v>1</v>
      </c>
      <c r="AE133" s="146" t="str">
        <f t="shared" si="63"/>
        <v>H45AF18.</v>
      </c>
      <c r="AF133" s="146" t="str">
        <f t="shared" si="64"/>
        <v>H45AF18</v>
      </c>
      <c r="AG133" s="62"/>
      <c r="AH133" s="63"/>
      <c r="AI133" s="64"/>
      <c r="AJ133" s="17"/>
    </row>
    <row r="134" spans="1:36" s="18" customFormat="1" ht="350.1" customHeight="1" x14ac:dyDescent="0.2">
      <c r="A134" s="73"/>
      <c r="B134" s="144">
        <v>133</v>
      </c>
      <c r="C134" s="73"/>
      <c r="D134" s="73" t="s">
        <v>1046</v>
      </c>
      <c r="E134" s="76" t="s">
        <v>1660</v>
      </c>
      <c r="F134" s="82" t="s">
        <v>2276</v>
      </c>
      <c r="G134" s="82" t="s">
        <v>1690</v>
      </c>
      <c r="H134" s="118" t="s">
        <v>1734</v>
      </c>
      <c r="I134" s="120" t="s">
        <v>1979</v>
      </c>
      <c r="J134" s="120" t="s">
        <v>1980</v>
      </c>
      <c r="K134" s="125">
        <v>1</v>
      </c>
      <c r="L134" s="121">
        <v>43690</v>
      </c>
      <c r="M134" s="121">
        <v>43830</v>
      </c>
      <c r="N134" s="78">
        <f t="shared" si="65"/>
        <v>20</v>
      </c>
      <c r="O134" s="76" t="s">
        <v>1756</v>
      </c>
      <c r="P134" s="76">
        <v>0</v>
      </c>
      <c r="Q134" s="74" t="s">
        <v>1913</v>
      </c>
      <c r="R134" s="79">
        <f t="shared" ref="R134:R195" si="70">IF(P134/K134&gt;1,100,+P134/K134*100)</f>
        <v>0</v>
      </c>
      <c r="S134" s="147">
        <f t="shared" ref="S134:S195" si="71">+N134*R134/100</f>
        <v>0</v>
      </c>
      <c r="T134" s="147">
        <f t="shared" ref="T134:T195" si="72">IF(M134&lt;=$AH$1,S134,0)</f>
        <v>0</v>
      </c>
      <c r="U134" s="147">
        <f t="shared" ref="U134:U195" si="73">IF($AH$1&gt;=M134,N134,0)</f>
        <v>20</v>
      </c>
      <c r="V134" s="143"/>
      <c r="W134" s="148" t="str">
        <f t="shared" si="58"/>
        <v>VENCIDA</v>
      </c>
      <c r="X134" s="148" t="str">
        <f t="shared" ref="X134:X195" si="74">IF(A134&lt;&gt;"",IF(AD134=1,"VENCIDO",IF(AD134=2,"PRÓXIMO A VENCER",IF(AD134=3,"EN TERMINO",IF(AD134=4,"CON AVANCE",IF(AD134=5,"CUMPLIDO",))))),"")</f>
        <v/>
      </c>
      <c r="Y134" s="107" t="s">
        <v>1552</v>
      </c>
      <c r="Z134" s="149" t="str">
        <f t="shared" si="59"/>
        <v>H45AF18</v>
      </c>
      <c r="AA134" s="149">
        <f t="shared" si="57"/>
        <v>2</v>
      </c>
      <c r="AB134" s="149" t="str">
        <f t="shared" si="60"/>
        <v>H45AF18 - 2</v>
      </c>
      <c r="AC134" s="146">
        <f t="shared" si="61"/>
        <v>1</v>
      </c>
      <c r="AD134" s="146">
        <f t="shared" si="62"/>
        <v>1</v>
      </c>
      <c r="AE134" s="146" t="str">
        <f t="shared" si="63"/>
        <v>H45AF18.</v>
      </c>
      <c r="AF134" s="146" t="str">
        <f t="shared" si="64"/>
        <v>H45AF18</v>
      </c>
      <c r="AG134" s="62"/>
      <c r="AH134" s="63"/>
      <c r="AI134" s="64"/>
      <c r="AJ134" s="17"/>
    </row>
    <row r="135" spans="1:36" s="18" customFormat="1" ht="350.1" customHeight="1" x14ac:dyDescent="0.2">
      <c r="A135" s="73"/>
      <c r="B135" s="144">
        <v>134</v>
      </c>
      <c r="C135" s="73"/>
      <c r="D135" s="73" t="s">
        <v>1046</v>
      </c>
      <c r="E135" s="76" t="s">
        <v>1660</v>
      </c>
      <c r="F135" s="82" t="s">
        <v>2277</v>
      </c>
      <c r="G135" s="82" t="s">
        <v>1690</v>
      </c>
      <c r="H135" s="118" t="s">
        <v>1981</v>
      </c>
      <c r="I135" s="118" t="s">
        <v>1982</v>
      </c>
      <c r="J135" s="125" t="s">
        <v>1691</v>
      </c>
      <c r="K135" s="129" t="s">
        <v>1692</v>
      </c>
      <c r="L135" s="121">
        <v>43690</v>
      </c>
      <c r="M135" s="121">
        <v>43830</v>
      </c>
      <c r="N135" s="78">
        <f t="shared" si="65"/>
        <v>20</v>
      </c>
      <c r="O135" s="74" t="s">
        <v>1756</v>
      </c>
      <c r="P135" s="76">
        <v>0</v>
      </c>
      <c r="Q135" s="74" t="s">
        <v>1913</v>
      </c>
      <c r="R135" s="79">
        <f t="shared" si="70"/>
        <v>0</v>
      </c>
      <c r="S135" s="147">
        <f t="shared" si="71"/>
        <v>0</v>
      </c>
      <c r="T135" s="147">
        <f t="shared" si="72"/>
        <v>0</v>
      </c>
      <c r="U135" s="147">
        <f t="shared" si="73"/>
        <v>20</v>
      </c>
      <c r="V135" s="143"/>
      <c r="W135" s="148" t="str">
        <f t="shared" ref="W135:W196" si="75">IF(R135=100,"CUMPLIDA",IF(M135-$AH$1&lt;0,"VENCIDA",IF(M135-$AH$1&lt;=30,"PRÓXIMA A VENCER",IF(R135&gt;0,"CON AVANCE","EN TERMINO"))))</f>
        <v>VENCIDA</v>
      </c>
      <c r="X135" s="148" t="str">
        <f t="shared" si="74"/>
        <v/>
      </c>
      <c r="Y135" s="107" t="s">
        <v>1552</v>
      </c>
      <c r="Z135" s="149" t="str">
        <f t="shared" ref="Z135:Z196" si="76">AF135</f>
        <v>H45AF18</v>
      </c>
      <c r="AA135" s="149">
        <f t="shared" ref="AA135:AA195" si="77">IF(A135&lt;&gt;"",1,AA134+1)</f>
        <v>3</v>
      </c>
      <c r="AB135" s="149" t="str">
        <f t="shared" ref="AB135:AB196" si="78">CONCATENATE(Z135," - ",AA135)</f>
        <v>H45AF18 - 3</v>
      </c>
      <c r="AC135" s="146">
        <f t="shared" si="61"/>
        <v>1</v>
      </c>
      <c r="AD135" s="146">
        <f t="shared" si="62"/>
        <v>1</v>
      </c>
      <c r="AE135" s="146" t="str">
        <f t="shared" si="63"/>
        <v>H45AF18.</v>
      </c>
      <c r="AF135" s="146" t="str">
        <f t="shared" si="64"/>
        <v>H45AF18</v>
      </c>
      <c r="AG135" s="62"/>
      <c r="AH135" s="63"/>
      <c r="AI135" s="64"/>
      <c r="AJ135" s="17"/>
    </row>
    <row r="136" spans="1:36" s="18" customFormat="1" ht="350.1" customHeight="1" x14ac:dyDescent="0.2">
      <c r="A136" s="73">
        <v>80</v>
      </c>
      <c r="B136" s="144">
        <v>135</v>
      </c>
      <c r="C136" s="73"/>
      <c r="D136" s="73" t="s">
        <v>1046</v>
      </c>
      <c r="E136" s="76" t="s">
        <v>1660</v>
      </c>
      <c r="F136" s="82" t="s">
        <v>2278</v>
      </c>
      <c r="G136" s="82" t="s">
        <v>2305</v>
      </c>
      <c r="H136" s="118" t="s">
        <v>2308</v>
      </c>
      <c r="I136" s="122" t="s">
        <v>2306</v>
      </c>
      <c r="J136" s="122" t="s">
        <v>2307</v>
      </c>
      <c r="K136" s="123">
        <v>8</v>
      </c>
      <c r="L136" s="121">
        <v>43718</v>
      </c>
      <c r="M136" s="121">
        <v>44012</v>
      </c>
      <c r="N136" s="78">
        <f t="shared" si="65"/>
        <v>42</v>
      </c>
      <c r="O136" s="74" t="s">
        <v>1756</v>
      </c>
      <c r="P136" s="76">
        <v>0</v>
      </c>
      <c r="Q136" s="82" t="s">
        <v>2153</v>
      </c>
      <c r="R136" s="79">
        <f t="shared" si="70"/>
        <v>0</v>
      </c>
      <c r="S136" s="147">
        <f t="shared" si="71"/>
        <v>0</v>
      </c>
      <c r="T136" s="147">
        <f t="shared" si="72"/>
        <v>0</v>
      </c>
      <c r="U136" s="147">
        <f t="shared" si="73"/>
        <v>42</v>
      </c>
      <c r="V136" s="143"/>
      <c r="W136" s="148" t="str">
        <f t="shared" si="75"/>
        <v>VENCIDA</v>
      </c>
      <c r="X136" s="148" t="str">
        <f t="shared" si="74"/>
        <v>VENCIDO</v>
      </c>
      <c r="Y136" s="107" t="s">
        <v>1552</v>
      </c>
      <c r="Z136" s="149" t="str">
        <f t="shared" si="76"/>
        <v>H46AF18</v>
      </c>
      <c r="AA136" s="149">
        <f>IF(A136&lt;&gt;"",1,#REF!+1)</f>
        <v>1</v>
      </c>
      <c r="AB136" s="149" t="str">
        <f t="shared" si="78"/>
        <v>H46AF18 - 1</v>
      </c>
      <c r="AC136" s="146">
        <f t="shared" si="61"/>
        <v>1</v>
      </c>
      <c r="AD136" s="146">
        <f t="shared" si="62"/>
        <v>1</v>
      </c>
      <c r="AE136" s="146" t="str">
        <f t="shared" si="63"/>
        <v>H46AF18.</v>
      </c>
      <c r="AF136" s="146" t="str">
        <f t="shared" si="64"/>
        <v>H46AF18</v>
      </c>
      <c r="AG136" s="62"/>
      <c r="AH136" s="63"/>
      <c r="AI136" s="64"/>
      <c r="AJ136" s="17"/>
    </row>
    <row r="137" spans="1:36" s="18" customFormat="1" ht="350.1" customHeight="1" x14ac:dyDescent="0.2">
      <c r="A137" s="73">
        <v>81</v>
      </c>
      <c r="B137" s="144">
        <v>136</v>
      </c>
      <c r="C137" s="73"/>
      <c r="D137" s="73" t="s">
        <v>1046</v>
      </c>
      <c r="E137" s="76" t="s">
        <v>1660</v>
      </c>
      <c r="F137" s="82" t="s">
        <v>2279</v>
      </c>
      <c r="G137" s="82" t="s">
        <v>1693</v>
      </c>
      <c r="H137" s="84" t="s">
        <v>1694</v>
      </c>
      <c r="I137" s="84" t="s">
        <v>1695</v>
      </c>
      <c r="J137" s="83" t="s">
        <v>10</v>
      </c>
      <c r="K137" s="83">
        <v>1</v>
      </c>
      <c r="L137" s="117">
        <v>43690</v>
      </c>
      <c r="M137" s="117">
        <v>43830</v>
      </c>
      <c r="N137" s="78">
        <f t="shared" si="65"/>
        <v>20</v>
      </c>
      <c r="O137" s="74" t="s">
        <v>687</v>
      </c>
      <c r="P137" s="76">
        <v>1</v>
      </c>
      <c r="Q137" s="74" t="s">
        <v>1913</v>
      </c>
      <c r="R137" s="79">
        <f t="shared" si="70"/>
        <v>100</v>
      </c>
      <c r="S137" s="147">
        <f t="shared" si="71"/>
        <v>20</v>
      </c>
      <c r="T137" s="147">
        <f t="shared" si="72"/>
        <v>20</v>
      </c>
      <c r="U137" s="147">
        <f t="shared" si="73"/>
        <v>20</v>
      </c>
      <c r="V137" s="143"/>
      <c r="W137" s="148" t="str">
        <f t="shared" si="75"/>
        <v>CUMPLIDA</v>
      </c>
      <c r="X137" s="148" t="str">
        <f t="shared" si="74"/>
        <v>CUMPLIDO</v>
      </c>
      <c r="Y137" s="107" t="s">
        <v>1552</v>
      </c>
      <c r="Z137" s="149" t="str">
        <f t="shared" si="76"/>
        <v>H47AF18</v>
      </c>
      <c r="AA137" s="149">
        <f t="shared" si="77"/>
        <v>1</v>
      </c>
      <c r="AB137" s="149" t="str">
        <f t="shared" si="78"/>
        <v>H47AF18 - 1</v>
      </c>
      <c r="AC137" s="146">
        <f t="shared" si="61"/>
        <v>5</v>
      </c>
      <c r="AD137" s="146">
        <f t="shared" si="62"/>
        <v>5</v>
      </c>
      <c r="AE137" s="146" t="str">
        <f t="shared" si="63"/>
        <v>H47AF18.</v>
      </c>
      <c r="AF137" s="146" t="str">
        <f t="shared" si="64"/>
        <v>H47AF18</v>
      </c>
      <c r="AG137" s="62"/>
      <c r="AH137" s="63"/>
      <c r="AI137" s="64"/>
      <c r="AJ137" s="17"/>
    </row>
    <row r="138" spans="1:36" s="18" customFormat="1" ht="350.1" customHeight="1" x14ac:dyDescent="0.2">
      <c r="A138" s="73">
        <v>82</v>
      </c>
      <c r="B138" s="144">
        <v>137</v>
      </c>
      <c r="C138" s="73"/>
      <c r="D138" s="73" t="s">
        <v>1045</v>
      </c>
      <c r="E138" s="76" t="s">
        <v>1660</v>
      </c>
      <c r="F138" s="82" t="s">
        <v>2280</v>
      </c>
      <c r="G138" s="82" t="s">
        <v>1696</v>
      </c>
      <c r="H138" s="118" t="s">
        <v>1985</v>
      </c>
      <c r="I138" s="118" t="s">
        <v>1984</v>
      </c>
      <c r="J138" s="125" t="s">
        <v>1983</v>
      </c>
      <c r="K138" s="129" t="s">
        <v>1692</v>
      </c>
      <c r="L138" s="121">
        <v>43690</v>
      </c>
      <c r="M138" s="121">
        <v>43830</v>
      </c>
      <c r="N138" s="78">
        <f t="shared" si="65"/>
        <v>20</v>
      </c>
      <c r="O138" s="74" t="s">
        <v>1756</v>
      </c>
      <c r="P138" s="76">
        <v>0</v>
      </c>
      <c r="Q138" s="74" t="s">
        <v>1913</v>
      </c>
      <c r="R138" s="79">
        <f t="shared" si="70"/>
        <v>0</v>
      </c>
      <c r="S138" s="147">
        <f t="shared" si="71"/>
        <v>0</v>
      </c>
      <c r="T138" s="147">
        <f t="shared" si="72"/>
        <v>0</v>
      </c>
      <c r="U138" s="147">
        <f t="shared" si="73"/>
        <v>20</v>
      </c>
      <c r="V138" s="143"/>
      <c r="W138" s="148" t="str">
        <f t="shared" si="75"/>
        <v>VENCIDA</v>
      </c>
      <c r="X138" s="148" t="str">
        <f t="shared" si="74"/>
        <v>VENCIDO</v>
      </c>
      <c r="Y138" s="107" t="s">
        <v>1552</v>
      </c>
      <c r="Z138" s="149" t="str">
        <f t="shared" si="76"/>
        <v>H48AF18</v>
      </c>
      <c r="AA138" s="149">
        <f t="shared" si="77"/>
        <v>1</v>
      </c>
      <c r="AB138" s="149" t="str">
        <f t="shared" si="78"/>
        <v>H48AF18 - 1</v>
      </c>
      <c r="AC138" s="146">
        <f t="shared" si="61"/>
        <v>1</v>
      </c>
      <c r="AD138" s="146">
        <f t="shared" si="62"/>
        <v>1</v>
      </c>
      <c r="AE138" s="146" t="str">
        <f t="shared" si="63"/>
        <v>H48AF18.</v>
      </c>
      <c r="AF138" s="146" t="str">
        <f t="shared" si="64"/>
        <v>H48AF18</v>
      </c>
      <c r="AG138" s="62"/>
      <c r="AH138" s="63"/>
      <c r="AI138" s="64"/>
      <c r="AJ138" s="17"/>
    </row>
    <row r="139" spans="1:36" s="18" customFormat="1" ht="350.1" customHeight="1" x14ac:dyDescent="0.2">
      <c r="A139" s="73"/>
      <c r="B139" s="144">
        <v>138</v>
      </c>
      <c r="C139" s="73"/>
      <c r="D139" s="73" t="s">
        <v>1045</v>
      </c>
      <c r="E139" s="76" t="s">
        <v>1660</v>
      </c>
      <c r="F139" s="82" t="s">
        <v>2281</v>
      </c>
      <c r="G139" s="82" t="s">
        <v>1696</v>
      </c>
      <c r="H139" s="118" t="s">
        <v>1697</v>
      </c>
      <c r="I139" s="118" t="s">
        <v>1698</v>
      </c>
      <c r="J139" s="125" t="s">
        <v>10</v>
      </c>
      <c r="K139" s="129" t="s">
        <v>1692</v>
      </c>
      <c r="L139" s="121">
        <v>43690</v>
      </c>
      <c r="M139" s="121">
        <v>43830</v>
      </c>
      <c r="N139" s="78">
        <f t="shared" si="65"/>
        <v>20</v>
      </c>
      <c r="O139" s="74" t="s">
        <v>1756</v>
      </c>
      <c r="P139" s="76">
        <v>0</v>
      </c>
      <c r="Q139" s="74" t="s">
        <v>1913</v>
      </c>
      <c r="R139" s="79">
        <f t="shared" si="70"/>
        <v>0</v>
      </c>
      <c r="S139" s="147">
        <f t="shared" si="71"/>
        <v>0</v>
      </c>
      <c r="T139" s="147">
        <f t="shared" si="72"/>
        <v>0</v>
      </c>
      <c r="U139" s="147">
        <f t="shared" si="73"/>
        <v>20</v>
      </c>
      <c r="V139" s="143"/>
      <c r="W139" s="148" t="str">
        <f t="shared" si="75"/>
        <v>VENCIDA</v>
      </c>
      <c r="X139" s="148" t="str">
        <f t="shared" si="74"/>
        <v/>
      </c>
      <c r="Y139" s="107" t="s">
        <v>1552</v>
      </c>
      <c r="Z139" s="149" t="str">
        <f t="shared" si="76"/>
        <v>H48AF18</v>
      </c>
      <c r="AA139" s="149">
        <f t="shared" si="77"/>
        <v>2</v>
      </c>
      <c r="AB139" s="149" t="str">
        <f t="shared" si="78"/>
        <v>H48AF18 - 2</v>
      </c>
      <c r="AC139" s="146">
        <f t="shared" si="61"/>
        <v>1</v>
      </c>
      <c r="AD139" s="146">
        <f t="shared" si="62"/>
        <v>1</v>
      </c>
      <c r="AE139" s="146" t="str">
        <f t="shared" si="63"/>
        <v>H48AF18.</v>
      </c>
      <c r="AF139" s="146" t="str">
        <f t="shared" si="64"/>
        <v>H48AF18</v>
      </c>
      <c r="AG139" s="62"/>
      <c r="AH139" s="63"/>
      <c r="AI139" s="64"/>
      <c r="AJ139" s="17"/>
    </row>
    <row r="140" spans="1:36" s="18" customFormat="1" ht="350.1" customHeight="1" x14ac:dyDescent="0.2">
      <c r="A140" s="73">
        <v>83</v>
      </c>
      <c r="B140" s="144">
        <v>139</v>
      </c>
      <c r="C140" s="73"/>
      <c r="D140" s="73" t="s">
        <v>1045</v>
      </c>
      <c r="E140" s="76" t="s">
        <v>1660</v>
      </c>
      <c r="F140" s="82" t="s">
        <v>2282</v>
      </c>
      <c r="G140" s="82" t="s">
        <v>1699</v>
      </c>
      <c r="H140" s="82" t="s">
        <v>1700</v>
      </c>
      <c r="I140" s="82" t="s">
        <v>1986</v>
      </c>
      <c r="J140" s="74" t="s">
        <v>9</v>
      </c>
      <c r="K140" s="74">
        <v>1</v>
      </c>
      <c r="L140" s="86">
        <v>43690</v>
      </c>
      <c r="M140" s="86">
        <v>43708</v>
      </c>
      <c r="N140" s="78">
        <f t="shared" si="65"/>
        <v>2.5714285714285716</v>
      </c>
      <c r="O140" s="74" t="s">
        <v>1534</v>
      </c>
      <c r="P140" s="74">
        <v>1</v>
      </c>
      <c r="Q140" s="74" t="s">
        <v>1913</v>
      </c>
      <c r="R140" s="79">
        <f t="shared" si="70"/>
        <v>100</v>
      </c>
      <c r="S140" s="147">
        <f t="shared" si="71"/>
        <v>2.5714285714285716</v>
      </c>
      <c r="T140" s="147">
        <f t="shared" si="72"/>
        <v>2.5714285714285716</v>
      </c>
      <c r="U140" s="147">
        <f t="shared" si="73"/>
        <v>2.5714285714285716</v>
      </c>
      <c r="V140" s="143"/>
      <c r="W140" s="148" t="str">
        <f t="shared" si="75"/>
        <v>CUMPLIDA</v>
      </c>
      <c r="X140" s="148" t="str">
        <f t="shared" si="74"/>
        <v>CUMPLIDO</v>
      </c>
      <c r="Y140" s="107" t="s">
        <v>1552</v>
      </c>
      <c r="Z140" s="149" t="str">
        <f t="shared" si="76"/>
        <v>H49AF18</v>
      </c>
      <c r="AA140" s="149">
        <f t="shared" si="77"/>
        <v>1</v>
      </c>
      <c r="AB140" s="149" t="str">
        <f t="shared" si="78"/>
        <v>H49AF18 - 1</v>
      </c>
      <c r="AC140" s="146">
        <f t="shared" si="61"/>
        <v>5</v>
      </c>
      <c r="AD140" s="146">
        <f t="shared" si="62"/>
        <v>5</v>
      </c>
      <c r="AE140" s="146" t="str">
        <f t="shared" si="63"/>
        <v>H49AF18.</v>
      </c>
      <c r="AF140" s="146" t="str">
        <f t="shared" si="64"/>
        <v>H49AF18</v>
      </c>
      <c r="AG140" s="62"/>
      <c r="AH140" s="63"/>
      <c r="AI140" s="64"/>
      <c r="AJ140" s="17"/>
    </row>
    <row r="141" spans="1:36" s="18" customFormat="1" ht="350.1" customHeight="1" x14ac:dyDescent="0.2">
      <c r="A141" s="73">
        <v>84</v>
      </c>
      <c r="B141" s="144">
        <v>140</v>
      </c>
      <c r="C141" s="73"/>
      <c r="D141" s="73" t="s">
        <v>1213</v>
      </c>
      <c r="E141" s="76" t="s">
        <v>1660</v>
      </c>
      <c r="F141" s="82" t="s">
        <v>2283</v>
      </c>
      <c r="G141" s="82" t="s">
        <v>1701</v>
      </c>
      <c r="H141" s="82" t="s">
        <v>1988</v>
      </c>
      <c r="I141" s="82" t="s">
        <v>1702</v>
      </c>
      <c r="J141" s="82" t="s">
        <v>1987</v>
      </c>
      <c r="K141" s="74">
        <v>2</v>
      </c>
      <c r="L141" s="86">
        <v>43690</v>
      </c>
      <c r="M141" s="86">
        <v>44055</v>
      </c>
      <c r="N141" s="78">
        <f t="shared" si="65"/>
        <v>52.142857142857146</v>
      </c>
      <c r="O141" s="74" t="s">
        <v>1534</v>
      </c>
      <c r="P141" s="76">
        <v>0</v>
      </c>
      <c r="Q141" s="74" t="s">
        <v>1913</v>
      </c>
      <c r="R141" s="79">
        <f t="shared" si="70"/>
        <v>0</v>
      </c>
      <c r="S141" s="147">
        <f t="shared" si="71"/>
        <v>0</v>
      </c>
      <c r="T141" s="147">
        <f t="shared" si="72"/>
        <v>0</v>
      </c>
      <c r="U141" s="147">
        <f t="shared" si="73"/>
        <v>52.142857142857146</v>
      </c>
      <c r="V141" s="143"/>
      <c r="W141" s="148" t="str">
        <f t="shared" si="75"/>
        <v>VENCIDA</v>
      </c>
      <c r="X141" s="148" t="str">
        <f t="shared" si="74"/>
        <v>VENCIDO</v>
      </c>
      <c r="Y141" s="107" t="s">
        <v>1552</v>
      </c>
      <c r="Z141" s="149" t="str">
        <f t="shared" si="76"/>
        <v>H50AF18</v>
      </c>
      <c r="AA141" s="149">
        <f t="shared" si="77"/>
        <v>1</v>
      </c>
      <c r="AB141" s="149" t="str">
        <f t="shared" si="78"/>
        <v>H50AF18 - 1</v>
      </c>
      <c r="AC141" s="146">
        <f t="shared" si="61"/>
        <v>1</v>
      </c>
      <c r="AD141" s="146">
        <f t="shared" si="62"/>
        <v>1</v>
      </c>
      <c r="AE141" s="146" t="str">
        <f t="shared" si="63"/>
        <v>H50AF18.</v>
      </c>
      <c r="AF141" s="146" t="str">
        <f t="shared" si="64"/>
        <v>H50AF18</v>
      </c>
      <c r="AG141" s="62"/>
      <c r="AH141" s="63"/>
      <c r="AI141" s="64"/>
      <c r="AJ141" s="17"/>
    </row>
    <row r="142" spans="1:36" s="18" customFormat="1" ht="350.1" customHeight="1" x14ac:dyDescent="0.2">
      <c r="A142" s="73"/>
      <c r="B142" s="144">
        <v>141</v>
      </c>
      <c r="C142" s="73"/>
      <c r="D142" s="73" t="s">
        <v>1213</v>
      </c>
      <c r="E142" s="76" t="s">
        <v>1660</v>
      </c>
      <c r="F142" s="82" t="s">
        <v>2284</v>
      </c>
      <c r="G142" s="82" t="s">
        <v>1701</v>
      </c>
      <c r="H142" s="82" t="s">
        <v>1703</v>
      </c>
      <c r="I142" s="82" t="s">
        <v>1704</v>
      </c>
      <c r="J142" s="74" t="s">
        <v>1705</v>
      </c>
      <c r="K142" s="74">
        <v>40</v>
      </c>
      <c r="L142" s="86">
        <v>43690</v>
      </c>
      <c r="M142" s="86">
        <v>44012</v>
      </c>
      <c r="N142" s="78">
        <f t="shared" si="65"/>
        <v>46</v>
      </c>
      <c r="O142" s="74" t="s">
        <v>1534</v>
      </c>
      <c r="P142" s="74">
        <v>34</v>
      </c>
      <c r="Q142" s="82" t="s">
        <v>2310</v>
      </c>
      <c r="R142" s="79">
        <f t="shared" si="70"/>
        <v>85</v>
      </c>
      <c r="S142" s="147">
        <f t="shared" si="71"/>
        <v>39.1</v>
      </c>
      <c r="T142" s="147">
        <f t="shared" si="72"/>
        <v>39.1</v>
      </c>
      <c r="U142" s="147">
        <f t="shared" si="73"/>
        <v>46</v>
      </c>
      <c r="V142" s="143"/>
      <c r="W142" s="148" t="str">
        <f t="shared" si="75"/>
        <v>VENCIDA</v>
      </c>
      <c r="X142" s="148" t="str">
        <f t="shared" si="74"/>
        <v/>
      </c>
      <c r="Y142" s="107" t="s">
        <v>1552</v>
      </c>
      <c r="Z142" s="149" t="str">
        <f t="shared" si="76"/>
        <v>H50AF18</v>
      </c>
      <c r="AA142" s="149">
        <f t="shared" si="77"/>
        <v>2</v>
      </c>
      <c r="AB142" s="149" t="str">
        <f t="shared" si="78"/>
        <v>H50AF18 - 2</v>
      </c>
      <c r="AC142" s="146">
        <f t="shared" ref="AC142:AC205" si="79">IF(W142="VENCIDA",1,IF(W142="PRÓXIMA A VENCER",2,IF(W142="EN TERMINO",3,IF(W142="CON AVANCE",4,IF(W142="CUMPLIDA",5,)))))</f>
        <v>1</v>
      </c>
      <c r="AD142" s="146">
        <f t="shared" ref="AD142:AD205" si="80">IF(AA143=AA142+1,MIN(AC142,AD143),AC142)</f>
        <v>1</v>
      </c>
      <c r="AE142" s="146" t="str">
        <f t="shared" ref="AE142:AE205" si="81">IF(A142&lt;&gt;"",MID(F142,1,FIND(" ",F142,1)-1),AE141)</f>
        <v>H50AF18.</v>
      </c>
      <c r="AF142" s="146" t="str">
        <f t="shared" ref="AF142:AF205" si="82">IFERROR(MID(AE142,1,FIND(".",AE142,1)-1),AE142)</f>
        <v>H50AF18</v>
      </c>
      <c r="AG142" s="62"/>
      <c r="AH142" s="63"/>
      <c r="AI142" s="64"/>
      <c r="AJ142" s="17"/>
    </row>
    <row r="143" spans="1:36" s="18" customFormat="1" ht="350.1" customHeight="1" x14ac:dyDescent="0.2">
      <c r="A143" s="73">
        <v>85</v>
      </c>
      <c r="B143" s="144">
        <v>142</v>
      </c>
      <c r="C143" s="73"/>
      <c r="D143" s="73" t="s">
        <v>1636</v>
      </c>
      <c r="E143" s="76" t="s">
        <v>1660</v>
      </c>
      <c r="F143" s="82" t="s">
        <v>2285</v>
      </c>
      <c r="G143" s="82" t="s">
        <v>1706</v>
      </c>
      <c r="H143" s="82" t="s">
        <v>1988</v>
      </c>
      <c r="I143" s="82" t="s">
        <v>1702</v>
      </c>
      <c r="J143" s="82" t="s">
        <v>1987</v>
      </c>
      <c r="K143" s="74">
        <v>2</v>
      </c>
      <c r="L143" s="86">
        <v>43690</v>
      </c>
      <c r="M143" s="86">
        <v>44055</v>
      </c>
      <c r="N143" s="78">
        <f t="shared" si="65"/>
        <v>52.142857142857146</v>
      </c>
      <c r="O143" s="74" t="s">
        <v>1534</v>
      </c>
      <c r="P143" s="76">
        <v>0</v>
      </c>
      <c r="Q143" s="74" t="s">
        <v>1913</v>
      </c>
      <c r="R143" s="79">
        <f t="shared" si="70"/>
        <v>0</v>
      </c>
      <c r="S143" s="147">
        <f t="shared" si="71"/>
        <v>0</v>
      </c>
      <c r="T143" s="147">
        <f t="shared" si="72"/>
        <v>0</v>
      </c>
      <c r="U143" s="147">
        <f t="shared" si="73"/>
        <v>52.142857142857146</v>
      </c>
      <c r="V143" s="143"/>
      <c r="W143" s="148" t="str">
        <f t="shared" si="75"/>
        <v>VENCIDA</v>
      </c>
      <c r="X143" s="148" t="str">
        <f t="shared" si="74"/>
        <v>VENCIDO</v>
      </c>
      <c r="Y143" s="107" t="s">
        <v>1552</v>
      </c>
      <c r="Z143" s="149" t="str">
        <f t="shared" si="76"/>
        <v>H51AF18</v>
      </c>
      <c r="AA143" s="149">
        <f t="shared" si="77"/>
        <v>1</v>
      </c>
      <c r="AB143" s="149" t="str">
        <f t="shared" si="78"/>
        <v>H51AF18 - 1</v>
      </c>
      <c r="AC143" s="146">
        <f t="shared" si="79"/>
        <v>1</v>
      </c>
      <c r="AD143" s="146">
        <f t="shared" si="80"/>
        <v>1</v>
      </c>
      <c r="AE143" s="146" t="str">
        <f t="shared" si="81"/>
        <v>H51AF18.</v>
      </c>
      <c r="AF143" s="146" t="str">
        <f t="shared" si="82"/>
        <v>H51AF18</v>
      </c>
      <c r="AG143" s="62"/>
      <c r="AH143" s="63"/>
      <c r="AI143" s="64"/>
      <c r="AJ143" s="17"/>
    </row>
    <row r="144" spans="1:36" s="18" customFormat="1" ht="350.1" customHeight="1" x14ac:dyDescent="0.2">
      <c r="A144" s="73"/>
      <c r="B144" s="144">
        <v>143</v>
      </c>
      <c r="C144" s="73"/>
      <c r="D144" s="73" t="s">
        <v>1636</v>
      </c>
      <c r="E144" s="76" t="s">
        <v>1660</v>
      </c>
      <c r="F144" s="82" t="s">
        <v>2286</v>
      </c>
      <c r="G144" s="82" t="s">
        <v>1706</v>
      </c>
      <c r="H144" s="82" t="s">
        <v>1703</v>
      </c>
      <c r="I144" s="82" t="s">
        <v>1704</v>
      </c>
      <c r="J144" s="74" t="s">
        <v>1705</v>
      </c>
      <c r="K144" s="74">
        <v>40</v>
      </c>
      <c r="L144" s="86">
        <v>43690</v>
      </c>
      <c r="M144" s="86">
        <v>44012</v>
      </c>
      <c r="N144" s="78">
        <f t="shared" si="65"/>
        <v>46</v>
      </c>
      <c r="O144" s="74" t="s">
        <v>1534</v>
      </c>
      <c r="P144" s="74">
        <v>34</v>
      </c>
      <c r="Q144" s="82" t="s">
        <v>2310</v>
      </c>
      <c r="R144" s="79">
        <f t="shared" si="70"/>
        <v>85</v>
      </c>
      <c r="S144" s="147">
        <f t="shared" si="71"/>
        <v>39.1</v>
      </c>
      <c r="T144" s="147">
        <f t="shared" si="72"/>
        <v>39.1</v>
      </c>
      <c r="U144" s="147">
        <f t="shared" si="73"/>
        <v>46</v>
      </c>
      <c r="V144" s="143"/>
      <c r="W144" s="148" t="str">
        <f t="shared" si="75"/>
        <v>VENCIDA</v>
      </c>
      <c r="X144" s="148" t="str">
        <f t="shared" si="74"/>
        <v/>
      </c>
      <c r="Y144" s="107" t="s">
        <v>1552</v>
      </c>
      <c r="Z144" s="149" t="str">
        <f t="shared" si="76"/>
        <v>H51AF18</v>
      </c>
      <c r="AA144" s="149">
        <f t="shared" si="77"/>
        <v>2</v>
      </c>
      <c r="AB144" s="149" t="str">
        <f t="shared" si="78"/>
        <v>H51AF18 - 2</v>
      </c>
      <c r="AC144" s="146">
        <f t="shared" si="79"/>
        <v>1</v>
      </c>
      <c r="AD144" s="146">
        <f t="shared" si="80"/>
        <v>1</v>
      </c>
      <c r="AE144" s="146" t="str">
        <f t="shared" si="81"/>
        <v>H51AF18.</v>
      </c>
      <c r="AF144" s="146" t="str">
        <f t="shared" si="82"/>
        <v>H51AF18</v>
      </c>
      <c r="AG144" s="62"/>
      <c r="AH144" s="63"/>
      <c r="AI144" s="64"/>
      <c r="AJ144" s="17"/>
    </row>
    <row r="145" spans="1:36" s="18" customFormat="1" ht="350.1" customHeight="1" x14ac:dyDescent="0.2">
      <c r="A145" s="73">
        <v>86</v>
      </c>
      <c r="B145" s="144">
        <v>144</v>
      </c>
      <c r="C145" s="73"/>
      <c r="D145" s="73" t="s">
        <v>1046</v>
      </c>
      <c r="E145" s="76" t="s">
        <v>1660</v>
      </c>
      <c r="F145" s="82" t="s">
        <v>2287</v>
      </c>
      <c r="G145" s="82" t="s">
        <v>1707</v>
      </c>
      <c r="H145" s="84" t="s">
        <v>1708</v>
      </c>
      <c r="I145" s="84" t="s">
        <v>1709</v>
      </c>
      <c r="J145" s="84" t="s">
        <v>1710</v>
      </c>
      <c r="K145" s="83">
        <v>1</v>
      </c>
      <c r="L145" s="117">
        <v>43690</v>
      </c>
      <c r="M145" s="117">
        <v>44012</v>
      </c>
      <c r="N145" s="78">
        <f t="shared" si="65"/>
        <v>46</v>
      </c>
      <c r="O145" s="74" t="s">
        <v>1534</v>
      </c>
      <c r="P145" s="76">
        <v>0</v>
      </c>
      <c r="Q145" s="74" t="s">
        <v>1913</v>
      </c>
      <c r="R145" s="79">
        <f t="shared" si="70"/>
        <v>0</v>
      </c>
      <c r="S145" s="147">
        <f t="shared" si="71"/>
        <v>0</v>
      </c>
      <c r="T145" s="147">
        <f t="shared" si="72"/>
        <v>0</v>
      </c>
      <c r="U145" s="147">
        <f t="shared" si="73"/>
        <v>46</v>
      </c>
      <c r="V145" s="143"/>
      <c r="W145" s="148" t="str">
        <f t="shared" si="75"/>
        <v>VENCIDA</v>
      </c>
      <c r="X145" s="148" t="str">
        <f t="shared" si="74"/>
        <v>VENCIDO</v>
      </c>
      <c r="Y145" s="107" t="s">
        <v>1552</v>
      </c>
      <c r="Z145" s="149" t="str">
        <f t="shared" si="76"/>
        <v>H52AF18</v>
      </c>
      <c r="AA145" s="149">
        <f t="shared" si="77"/>
        <v>1</v>
      </c>
      <c r="AB145" s="149" t="str">
        <f t="shared" si="78"/>
        <v>H52AF18 - 1</v>
      </c>
      <c r="AC145" s="146">
        <f t="shared" si="79"/>
        <v>1</v>
      </c>
      <c r="AD145" s="146">
        <f t="shared" si="80"/>
        <v>1</v>
      </c>
      <c r="AE145" s="146" t="str">
        <f t="shared" si="81"/>
        <v>H52AF18.</v>
      </c>
      <c r="AF145" s="146" t="str">
        <f t="shared" si="82"/>
        <v>H52AF18</v>
      </c>
      <c r="AG145" s="62"/>
      <c r="AH145" s="63"/>
      <c r="AI145" s="64"/>
      <c r="AJ145" s="17"/>
    </row>
    <row r="146" spans="1:36" s="18" customFormat="1" ht="350.1" customHeight="1" x14ac:dyDescent="0.2">
      <c r="A146" s="73">
        <v>87</v>
      </c>
      <c r="B146" s="144">
        <v>145</v>
      </c>
      <c r="C146" s="73"/>
      <c r="D146" s="73" t="s">
        <v>1045</v>
      </c>
      <c r="E146" s="76" t="s">
        <v>1660</v>
      </c>
      <c r="F146" s="75" t="s">
        <v>2288</v>
      </c>
      <c r="G146" s="75" t="s">
        <v>1711</v>
      </c>
      <c r="H146" s="214" t="s">
        <v>1712</v>
      </c>
      <c r="I146" s="75" t="s">
        <v>1713</v>
      </c>
      <c r="J146" s="75" t="s">
        <v>1714</v>
      </c>
      <c r="K146" s="76">
        <v>1</v>
      </c>
      <c r="L146" s="77">
        <v>43690</v>
      </c>
      <c r="M146" s="77">
        <v>43830</v>
      </c>
      <c r="N146" s="78">
        <f t="shared" si="65"/>
        <v>20</v>
      </c>
      <c r="O146" s="76" t="s">
        <v>683</v>
      </c>
      <c r="P146" s="76">
        <v>0</v>
      </c>
      <c r="Q146" s="74" t="s">
        <v>1913</v>
      </c>
      <c r="R146" s="79">
        <f t="shared" si="70"/>
        <v>0</v>
      </c>
      <c r="S146" s="147">
        <f t="shared" si="71"/>
        <v>0</v>
      </c>
      <c r="T146" s="147">
        <f t="shared" si="72"/>
        <v>0</v>
      </c>
      <c r="U146" s="147">
        <f t="shared" si="73"/>
        <v>20</v>
      </c>
      <c r="V146" s="143"/>
      <c r="W146" s="148" t="str">
        <f t="shared" si="75"/>
        <v>VENCIDA</v>
      </c>
      <c r="X146" s="148" t="str">
        <f t="shared" si="74"/>
        <v>VENCIDO</v>
      </c>
      <c r="Y146" s="107" t="s">
        <v>1552</v>
      </c>
      <c r="Z146" s="149" t="str">
        <f t="shared" si="76"/>
        <v>H53AF18</v>
      </c>
      <c r="AA146" s="149">
        <f t="shared" si="77"/>
        <v>1</v>
      </c>
      <c r="AB146" s="149" t="str">
        <f t="shared" si="78"/>
        <v>H53AF18 - 1</v>
      </c>
      <c r="AC146" s="146">
        <f t="shared" si="79"/>
        <v>1</v>
      </c>
      <c r="AD146" s="146">
        <f t="shared" si="80"/>
        <v>1</v>
      </c>
      <c r="AE146" s="146" t="str">
        <f t="shared" si="81"/>
        <v>H53AF18.</v>
      </c>
      <c r="AF146" s="146" t="str">
        <f t="shared" si="82"/>
        <v>H53AF18</v>
      </c>
      <c r="AG146" s="62"/>
      <c r="AH146" s="63"/>
      <c r="AI146" s="64"/>
      <c r="AJ146" s="17"/>
    </row>
    <row r="147" spans="1:36" s="18" customFormat="1" ht="350.1" customHeight="1" x14ac:dyDescent="0.2">
      <c r="A147" s="73">
        <v>88</v>
      </c>
      <c r="B147" s="144">
        <v>146</v>
      </c>
      <c r="C147" s="73"/>
      <c r="D147" s="73" t="s">
        <v>1045</v>
      </c>
      <c r="E147" s="76" t="s">
        <v>1660</v>
      </c>
      <c r="F147" s="75" t="s">
        <v>2289</v>
      </c>
      <c r="G147" s="75" t="s">
        <v>1715</v>
      </c>
      <c r="H147" s="122" t="s">
        <v>1735</v>
      </c>
      <c r="I147" s="122" t="s">
        <v>1716</v>
      </c>
      <c r="J147" s="122" t="s">
        <v>1717</v>
      </c>
      <c r="K147" s="130">
        <v>1</v>
      </c>
      <c r="L147" s="131">
        <v>43690</v>
      </c>
      <c r="M147" s="131">
        <v>43830</v>
      </c>
      <c r="N147" s="78">
        <f t="shared" si="65"/>
        <v>20</v>
      </c>
      <c r="O147" s="76" t="s">
        <v>1756</v>
      </c>
      <c r="P147" s="74">
        <v>0.4</v>
      </c>
      <c r="Q147" s="74" t="s">
        <v>1913</v>
      </c>
      <c r="R147" s="79">
        <f t="shared" si="70"/>
        <v>40</v>
      </c>
      <c r="S147" s="147">
        <f t="shared" si="71"/>
        <v>8</v>
      </c>
      <c r="T147" s="147">
        <f t="shared" si="72"/>
        <v>8</v>
      </c>
      <c r="U147" s="147">
        <f t="shared" si="73"/>
        <v>20</v>
      </c>
      <c r="V147" s="143"/>
      <c r="W147" s="148" t="str">
        <f t="shared" si="75"/>
        <v>VENCIDA</v>
      </c>
      <c r="X147" s="148" t="str">
        <f t="shared" si="74"/>
        <v>VENCIDO</v>
      </c>
      <c r="Y147" s="107" t="s">
        <v>1552</v>
      </c>
      <c r="Z147" s="149" t="str">
        <f t="shared" si="76"/>
        <v xml:space="preserve">
H54AF18</v>
      </c>
      <c r="AA147" s="149">
        <f t="shared" si="77"/>
        <v>1</v>
      </c>
      <c r="AB147" s="149" t="str">
        <f t="shared" si="78"/>
        <v xml:space="preserve">
H54AF18 - 1</v>
      </c>
      <c r="AC147" s="146">
        <f t="shared" si="79"/>
        <v>1</v>
      </c>
      <c r="AD147" s="146">
        <f t="shared" si="80"/>
        <v>1</v>
      </c>
      <c r="AE147" s="146" t="str">
        <f t="shared" si="81"/>
        <v xml:space="preserve">
H54AF18.</v>
      </c>
      <c r="AF147" s="146" t="str">
        <f t="shared" si="82"/>
        <v xml:space="preserve">
H54AF18</v>
      </c>
      <c r="AG147" s="62"/>
      <c r="AH147" s="63"/>
      <c r="AI147" s="64"/>
      <c r="AJ147" s="17"/>
    </row>
    <row r="148" spans="1:36" s="18" customFormat="1" ht="350.1" customHeight="1" x14ac:dyDescent="0.2">
      <c r="A148" s="73">
        <v>89</v>
      </c>
      <c r="B148" s="144">
        <v>147</v>
      </c>
      <c r="C148" s="73"/>
      <c r="D148" s="73" t="s">
        <v>2193</v>
      </c>
      <c r="E148" s="76" t="s">
        <v>1660</v>
      </c>
      <c r="F148" s="75" t="s">
        <v>2290</v>
      </c>
      <c r="G148" s="75" t="s">
        <v>1718</v>
      </c>
      <c r="H148" s="122" t="s">
        <v>1736</v>
      </c>
      <c r="I148" s="122" t="s">
        <v>1737</v>
      </c>
      <c r="J148" s="122" t="s">
        <v>1719</v>
      </c>
      <c r="K148" s="133">
        <v>1</v>
      </c>
      <c r="L148" s="131">
        <v>43690</v>
      </c>
      <c r="M148" s="131">
        <v>43830</v>
      </c>
      <c r="N148" s="78">
        <f t="shared" si="65"/>
        <v>20</v>
      </c>
      <c r="O148" s="76" t="s">
        <v>1756</v>
      </c>
      <c r="P148" s="76">
        <v>0.3</v>
      </c>
      <c r="Q148" s="74" t="s">
        <v>1913</v>
      </c>
      <c r="R148" s="79">
        <f t="shared" si="70"/>
        <v>30</v>
      </c>
      <c r="S148" s="147">
        <f t="shared" si="71"/>
        <v>6</v>
      </c>
      <c r="T148" s="147">
        <f t="shared" si="72"/>
        <v>6</v>
      </c>
      <c r="U148" s="147">
        <f t="shared" si="73"/>
        <v>20</v>
      </c>
      <c r="V148" s="143"/>
      <c r="W148" s="148" t="str">
        <f t="shared" si="75"/>
        <v>VENCIDA</v>
      </c>
      <c r="X148" s="148" t="str">
        <f t="shared" si="74"/>
        <v>VENCIDO</v>
      </c>
      <c r="Y148" s="107" t="s">
        <v>1552</v>
      </c>
      <c r="Z148" s="149" t="str">
        <f t="shared" si="76"/>
        <v>H55AF18</v>
      </c>
      <c r="AA148" s="149">
        <f t="shared" si="77"/>
        <v>1</v>
      </c>
      <c r="AB148" s="149" t="str">
        <f t="shared" si="78"/>
        <v>H55AF18 - 1</v>
      </c>
      <c r="AC148" s="146">
        <f t="shared" si="79"/>
        <v>1</v>
      </c>
      <c r="AD148" s="146">
        <f t="shared" si="80"/>
        <v>1</v>
      </c>
      <c r="AE148" s="146" t="str">
        <f t="shared" si="81"/>
        <v>H55AF18.</v>
      </c>
      <c r="AF148" s="146" t="str">
        <f t="shared" si="82"/>
        <v>H55AF18</v>
      </c>
      <c r="AG148" s="62"/>
      <c r="AH148" s="63"/>
      <c r="AI148" s="64"/>
      <c r="AJ148" s="17"/>
    </row>
    <row r="149" spans="1:36" s="18" customFormat="1" ht="350.1" customHeight="1" x14ac:dyDescent="0.2">
      <c r="A149" s="73">
        <v>90</v>
      </c>
      <c r="B149" s="144">
        <v>148</v>
      </c>
      <c r="C149" s="73"/>
      <c r="D149" s="73" t="s">
        <v>2194</v>
      </c>
      <c r="E149" s="76" t="s">
        <v>1660</v>
      </c>
      <c r="F149" s="82" t="s">
        <v>2291</v>
      </c>
      <c r="G149" s="82" t="s">
        <v>1720</v>
      </c>
      <c r="H149" s="84" t="s">
        <v>1721</v>
      </c>
      <c r="I149" s="84" t="s">
        <v>1722</v>
      </c>
      <c r="J149" s="83" t="s">
        <v>694</v>
      </c>
      <c r="K149" s="83">
        <v>4</v>
      </c>
      <c r="L149" s="117">
        <v>43690</v>
      </c>
      <c r="M149" s="117">
        <v>44055</v>
      </c>
      <c r="N149" s="78">
        <f t="shared" si="65"/>
        <v>52.142857142857146</v>
      </c>
      <c r="O149" s="74" t="s">
        <v>687</v>
      </c>
      <c r="P149" s="76">
        <v>1</v>
      </c>
      <c r="Q149" s="74" t="s">
        <v>1913</v>
      </c>
      <c r="R149" s="79">
        <f t="shared" si="70"/>
        <v>25</v>
      </c>
      <c r="S149" s="147">
        <f t="shared" si="71"/>
        <v>13.035714285714286</v>
      </c>
      <c r="T149" s="147">
        <f t="shared" si="72"/>
        <v>13.035714285714286</v>
      </c>
      <c r="U149" s="147">
        <f t="shared" si="73"/>
        <v>52.142857142857146</v>
      </c>
      <c r="V149" s="143"/>
      <c r="W149" s="148" t="str">
        <f t="shared" si="75"/>
        <v>VENCIDA</v>
      </c>
      <c r="X149" s="148" t="str">
        <f t="shared" si="74"/>
        <v>VENCIDO</v>
      </c>
      <c r="Y149" s="107" t="s">
        <v>1552</v>
      </c>
      <c r="Z149" s="149" t="str">
        <f t="shared" si="76"/>
        <v>H56AF18</v>
      </c>
      <c r="AA149" s="149">
        <f t="shared" si="77"/>
        <v>1</v>
      </c>
      <c r="AB149" s="149" t="str">
        <f t="shared" si="78"/>
        <v>H56AF18 - 1</v>
      </c>
      <c r="AC149" s="146">
        <f t="shared" si="79"/>
        <v>1</v>
      </c>
      <c r="AD149" s="146">
        <f t="shared" si="80"/>
        <v>1</v>
      </c>
      <c r="AE149" s="146" t="str">
        <f t="shared" si="81"/>
        <v>H56AF18.</v>
      </c>
      <c r="AF149" s="146" t="str">
        <f t="shared" si="82"/>
        <v>H56AF18</v>
      </c>
      <c r="AG149" s="62"/>
      <c r="AH149" s="63"/>
      <c r="AI149" s="64"/>
      <c r="AJ149" s="17"/>
    </row>
    <row r="150" spans="1:36" s="18" customFormat="1" ht="350.1" customHeight="1" x14ac:dyDescent="0.2">
      <c r="A150" s="73">
        <v>91</v>
      </c>
      <c r="B150" s="144">
        <v>149</v>
      </c>
      <c r="C150" s="73"/>
      <c r="D150" s="73" t="s">
        <v>1046</v>
      </c>
      <c r="E150" s="76" t="s">
        <v>1660</v>
      </c>
      <c r="F150" s="82" t="s">
        <v>2292</v>
      </c>
      <c r="G150" s="82" t="s">
        <v>1723</v>
      </c>
      <c r="H150" s="84" t="s">
        <v>1724</v>
      </c>
      <c r="I150" s="84" t="s">
        <v>1725</v>
      </c>
      <c r="J150" s="84" t="s">
        <v>1726</v>
      </c>
      <c r="K150" s="83">
        <v>1</v>
      </c>
      <c r="L150" s="117">
        <v>43690</v>
      </c>
      <c r="M150" s="117">
        <v>43753</v>
      </c>
      <c r="N150" s="78">
        <f t="shared" si="65"/>
        <v>9</v>
      </c>
      <c r="O150" s="74" t="s">
        <v>645</v>
      </c>
      <c r="P150" s="74">
        <v>0.5</v>
      </c>
      <c r="Q150" s="74" t="s">
        <v>1913</v>
      </c>
      <c r="R150" s="79">
        <f t="shared" si="70"/>
        <v>50</v>
      </c>
      <c r="S150" s="147">
        <f t="shared" si="71"/>
        <v>4.5</v>
      </c>
      <c r="T150" s="147">
        <f t="shared" si="72"/>
        <v>4.5</v>
      </c>
      <c r="U150" s="147">
        <f t="shared" si="73"/>
        <v>9</v>
      </c>
      <c r="V150" s="143"/>
      <c r="W150" s="148" t="str">
        <f t="shared" si="75"/>
        <v>VENCIDA</v>
      </c>
      <c r="X150" s="148" t="str">
        <f t="shared" si="74"/>
        <v>VENCIDO</v>
      </c>
      <c r="Y150" s="107" t="s">
        <v>1552</v>
      </c>
      <c r="Z150" s="149" t="str">
        <f t="shared" si="76"/>
        <v>H57AF18</v>
      </c>
      <c r="AA150" s="149">
        <f t="shared" si="77"/>
        <v>1</v>
      </c>
      <c r="AB150" s="149" t="str">
        <f t="shared" si="78"/>
        <v>H57AF18 - 1</v>
      </c>
      <c r="AC150" s="146">
        <f t="shared" si="79"/>
        <v>1</v>
      </c>
      <c r="AD150" s="146">
        <f t="shared" si="80"/>
        <v>1</v>
      </c>
      <c r="AE150" s="146" t="str">
        <f t="shared" si="81"/>
        <v>H57AF18.</v>
      </c>
      <c r="AF150" s="146" t="str">
        <f t="shared" si="82"/>
        <v>H57AF18</v>
      </c>
      <c r="AG150" s="62"/>
      <c r="AH150" s="63"/>
      <c r="AI150" s="64"/>
      <c r="AJ150" s="17"/>
    </row>
    <row r="151" spans="1:36" s="18" customFormat="1" ht="350.1" customHeight="1" x14ac:dyDescent="0.2">
      <c r="A151" s="73">
        <v>92</v>
      </c>
      <c r="B151" s="144">
        <v>150</v>
      </c>
      <c r="C151" s="73">
        <v>61</v>
      </c>
      <c r="D151" s="73" t="s">
        <v>2195</v>
      </c>
      <c r="E151" s="76" t="s">
        <v>1660</v>
      </c>
      <c r="F151" s="75" t="s">
        <v>2293</v>
      </c>
      <c r="G151" s="75" t="s">
        <v>1727</v>
      </c>
      <c r="H151" s="75" t="s">
        <v>1728</v>
      </c>
      <c r="I151" s="75" t="s">
        <v>1738</v>
      </c>
      <c r="J151" s="75" t="s">
        <v>1729</v>
      </c>
      <c r="K151" s="76">
        <v>1</v>
      </c>
      <c r="L151" s="77">
        <v>43679</v>
      </c>
      <c r="M151" s="77">
        <v>43799</v>
      </c>
      <c r="N151" s="78">
        <f t="shared" si="65"/>
        <v>17.142857142857142</v>
      </c>
      <c r="O151" s="76" t="s">
        <v>1730</v>
      </c>
      <c r="P151" s="74">
        <v>0.1</v>
      </c>
      <c r="Q151" s="74" t="s">
        <v>1913</v>
      </c>
      <c r="R151" s="79">
        <f t="shared" si="70"/>
        <v>10</v>
      </c>
      <c r="S151" s="147">
        <f t="shared" si="71"/>
        <v>1.7142857142857142</v>
      </c>
      <c r="T151" s="147">
        <f t="shared" si="72"/>
        <v>1.7142857142857142</v>
      </c>
      <c r="U151" s="147">
        <f t="shared" si="73"/>
        <v>17.142857142857142</v>
      </c>
      <c r="V151" s="143"/>
      <c r="W151" s="148" t="str">
        <f t="shared" si="75"/>
        <v>VENCIDA</v>
      </c>
      <c r="X151" s="148" t="str">
        <f t="shared" si="74"/>
        <v>VENCIDO</v>
      </c>
      <c r="Y151" s="107" t="s">
        <v>1552</v>
      </c>
      <c r="Z151" s="149" t="str">
        <f t="shared" si="76"/>
        <v>H58AF18</v>
      </c>
      <c r="AA151" s="149">
        <f t="shared" si="77"/>
        <v>1</v>
      </c>
      <c r="AB151" s="149" t="str">
        <f t="shared" si="78"/>
        <v>H58AF18 - 1</v>
      </c>
      <c r="AC151" s="146">
        <f t="shared" si="79"/>
        <v>1</v>
      </c>
      <c r="AD151" s="146">
        <f t="shared" si="80"/>
        <v>1</v>
      </c>
      <c r="AE151" s="146" t="str">
        <f t="shared" si="81"/>
        <v>H58AF18.</v>
      </c>
      <c r="AF151" s="146" t="str">
        <f t="shared" si="82"/>
        <v>H58AF18</v>
      </c>
      <c r="AG151" s="62"/>
      <c r="AH151" s="63"/>
      <c r="AI151" s="64"/>
      <c r="AJ151" s="17"/>
    </row>
    <row r="152" spans="1:36" s="18" customFormat="1" ht="350.1" customHeight="1" x14ac:dyDescent="0.2">
      <c r="A152" s="73"/>
      <c r="B152" s="144">
        <v>151</v>
      </c>
      <c r="C152" s="73">
        <v>62</v>
      </c>
      <c r="D152" s="73" t="s">
        <v>1045</v>
      </c>
      <c r="E152" s="76" t="s">
        <v>1660</v>
      </c>
      <c r="F152" s="75" t="s">
        <v>2294</v>
      </c>
      <c r="G152" s="75" t="s">
        <v>1727</v>
      </c>
      <c r="H152" s="75" t="s">
        <v>1728</v>
      </c>
      <c r="I152" s="75" t="s">
        <v>1731</v>
      </c>
      <c r="J152" s="75" t="s">
        <v>1732</v>
      </c>
      <c r="K152" s="76">
        <v>2</v>
      </c>
      <c r="L152" s="77">
        <v>43800</v>
      </c>
      <c r="M152" s="77">
        <v>43830</v>
      </c>
      <c r="N152" s="78">
        <f t="shared" si="65"/>
        <v>4.2857142857142856</v>
      </c>
      <c r="O152" s="76" t="s">
        <v>1730</v>
      </c>
      <c r="P152" s="76">
        <v>0</v>
      </c>
      <c r="Q152" s="74" t="s">
        <v>1913</v>
      </c>
      <c r="R152" s="79">
        <f t="shared" si="70"/>
        <v>0</v>
      </c>
      <c r="S152" s="147">
        <f t="shared" si="71"/>
        <v>0</v>
      </c>
      <c r="T152" s="147">
        <f t="shared" si="72"/>
        <v>0</v>
      </c>
      <c r="U152" s="147">
        <f t="shared" si="73"/>
        <v>4.2857142857142856</v>
      </c>
      <c r="V152" s="143"/>
      <c r="W152" s="148" t="str">
        <f t="shared" si="75"/>
        <v>VENCIDA</v>
      </c>
      <c r="X152" s="148" t="str">
        <f t="shared" si="74"/>
        <v/>
      </c>
      <c r="Y152" s="107" t="s">
        <v>1552</v>
      </c>
      <c r="Z152" s="149" t="str">
        <f t="shared" si="76"/>
        <v>H58AF18</v>
      </c>
      <c r="AA152" s="149">
        <f t="shared" si="77"/>
        <v>2</v>
      </c>
      <c r="AB152" s="149" t="str">
        <f t="shared" si="78"/>
        <v>H58AF18 - 2</v>
      </c>
      <c r="AC152" s="146">
        <f t="shared" si="79"/>
        <v>1</v>
      </c>
      <c r="AD152" s="146">
        <f t="shared" si="80"/>
        <v>1</v>
      </c>
      <c r="AE152" s="146" t="str">
        <f t="shared" si="81"/>
        <v>H58AF18.</v>
      </c>
      <c r="AF152" s="146" t="str">
        <f t="shared" si="82"/>
        <v>H58AF18</v>
      </c>
      <c r="AG152" s="62"/>
      <c r="AH152" s="63"/>
      <c r="AI152" s="64"/>
      <c r="AJ152" s="17"/>
    </row>
    <row r="153" spans="1:36" s="112" customFormat="1" ht="350.1" customHeight="1" x14ac:dyDescent="0.2">
      <c r="A153" s="80">
        <v>93</v>
      </c>
      <c r="B153" s="144">
        <v>152</v>
      </c>
      <c r="C153" s="80"/>
      <c r="D153" s="80" t="s">
        <v>1512</v>
      </c>
      <c r="E153" s="73" t="s">
        <v>1443</v>
      </c>
      <c r="F153" s="84" t="s">
        <v>1538</v>
      </c>
      <c r="G153" s="84" t="s">
        <v>1515</v>
      </c>
      <c r="H153" s="75" t="s">
        <v>1516</v>
      </c>
      <c r="I153" s="75" t="s">
        <v>1517</v>
      </c>
      <c r="J153" s="76" t="s">
        <v>1394</v>
      </c>
      <c r="K153" s="76">
        <v>1</v>
      </c>
      <c r="L153" s="77">
        <v>43480</v>
      </c>
      <c r="M153" s="77">
        <v>43524</v>
      </c>
      <c r="N153" s="78">
        <f t="shared" si="65"/>
        <v>6.2857142857142856</v>
      </c>
      <c r="O153" s="76" t="s">
        <v>645</v>
      </c>
      <c r="P153" s="76">
        <v>0.4</v>
      </c>
      <c r="Q153" s="83" t="s">
        <v>1913</v>
      </c>
      <c r="R153" s="79">
        <f t="shared" si="70"/>
        <v>40</v>
      </c>
      <c r="S153" s="147">
        <f t="shared" si="71"/>
        <v>2.5142857142857142</v>
      </c>
      <c r="T153" s="147">
        <f t="shared" si="72"/>
        <v>2.5142857142857142</v>
      </c>
      <c r="U153" s="147">
        <f t="shared" si="73"/>
        <v>6.2857142857142856</v>
      </c>
      <c r="V153" s="143"/>
      <c r="W153" s="148" t="str">
        <f t="shared" si="75"/>
        <v>VENCIDA</v>
      </c>
      <c r="X153" s="148" t="str">
        <f t="shared" si="74"/>
        <v>VENCIDO</v>
      </c>
      <c r="Y153" s="107" t="s">
        <v>1537</v>
      </c>
      <c r="Z153" s="149" t="str">
        <f t="shared" si="76"/>
        <v>H1APCSMF18</v>
      </c>
      <c r="AA153" s="149">
        <f t="shared" si="77"/>
        <v>1</v>
      </c>
      <c r="AB153" s="149" t="str">
        <f t="shared" si="78"/>
        <v>H1APCSMF18 - 1</v>
      </c>
      <c r="AC153" s="146">
        <f t="shared" si="79"/>
        <v>1</v>
      </c>
      <c r="AD153" s="146">
        <f t="shared" si="80"/>
        <v>1</v>
      </c>
      <c r="AE153" s="146" t="str">
        <f t="shared" si="81"/>
        <v>H1APCSMF18.</v>
      </c>
      <c r="AF153" s="146" t="str">
        <f t="shared" si="82"/>
        <v>H1APCSMF18</v>
      </c>
      <c r="AG153" s="108"/>
      <c r="AH153" s="109"/>
      <c r="AI153" s="110"/>
      <c r="AJ153" s="111"/>
    </row>
    <row r="154" spans="1:36" s="112" customFormat="1" ht="350.1" customHeight="1" x14ac:dyDescent="0.2">
      <c r="A154" s="80">
        <v>94</v>
      </c>
      <c r="B154" s="144">
        <v>153</v>
      </c>
      <c r="C154" s="80"/>
      <c r="D154" s="80" t="s">
        <v>1513</v>
      </c>
      <c r="E154" s="73" t="s">
        <v>1443</v>
      </c>
      <c r="F154" s="84" t="s">
        <v>1539</v>
      </c>
      <c r="G154" s="84" t="s">
        <v>1518</v>
      </c>
      <c r="H154" s="87" t="s">
        <v>1519</v>
      </c>
      <c r="I154" s="87" t="s">
        <v>1387</v>
      </c>
      <c r="J154" s="76" t="s">
        <v>1394</v>
      </c>
      <c r="K154" s="76">
        <v>1</v>
      </c>
      <c r="L154" s="77">
        <v>43480</v>
      </c>
      <c r="M154" s="77">
        <v>43524</v>
      </c>
      <c r="N154" s="78">
        <f t="shared" si="65"/>
        <v>6.2857142857142856</v>
      </c>
      <c r="O154" s="76" t="s">
        <v>645</v>
      </c>
      <c r="P154" s="76">
        <v>0.4</v>
      </c>
      <c r="Q154" s="83" t="s">
        <v>1913</v>
      </c>
      <c r="R154" s="79">
        <f t="shared" si="70"/>
        <v>40</v>
      </c>
      <c r="S154" s="147">
        <f t="shared" si="71"/>
        <v>2.5142857142857142</v>
      </c>
      <c r="T154" s="147">
        <f t="shared" si="72"/>
        <v>2.5142857142857142</v>
      </c>
      <c r="U154" s="147">
        <f t="shared" si="73"/>
        <v>6.2857142857142856</v>
      </c>
      <c r="V154" s="143"/>
      <c r="W154" s="148" t="str">
        <f t="shared" si="75"/>
        <v>VENCIDA</v>
      </c>
      <c r="X154" s="148" t="str">
        <f t="shared" si="74"/>
        <v>VENCIDO</v>
      </c>
      <c r="Y154" s="107" t="s">
        <v>1537</v>
      </c>
      <c r="Z154" s="149" t="str">
        <f t="shared" si="76"/>
        <v>H2APCSMF18</v>
      </c>
      <c r="AA154" s="149">
        <f t="shared" si="77"/>
        <v>1</v>
      </c>
      <c r="AB154" s="149" t="str">
        <f t="shared" si="78"/>
        <v>H2APCSMF18 - 1</v>
      </c>
      <c r="AC154" s="146">
        <f t="shared" si="79"/>
        <v>1</v>
      </c>
      <c r="AD154" s="146">
        <f t="shared" si="80"/>
        <v>1</v>
      </c>
      <c r="AE154" s="146" t="str">
        <f t="shared" si="81"/>
        <v>H2APCSMF18.</v>
      </c>
      <c r="AF154" s="146" t="str">
        <f t="shared" si="82"/>
        <v>H2APCSMF18</v>
      </c>
      <c r="AG154" s="108"/>
      <c r="AH154" s="109"/>
      <c r="AI154" s="110"/>
      <c r="AJ154" s="111"/>
    </row>
    <row r="155" spans="1:36" s="112" customFormat="1" ht="350.1" customHeight="1" x14ac:dyDescent="0.2">
      <c r="A155" s="80">
        <v>95</v>
      </c>
      <c r="B155" s="144">
        <v>154</v>
      </c>
      <c r="C155" s="80"/>
      <c r="D155" s="80" t="s">
        <v>1514</v>
      </c>
      <c r="E155" s="73" t="s">
        <v>1532</v>
      </c>
      <c r="F155" s="82" t="s">
        <v>1540</v>
      </c>
      <c r="G155" s="82" t="s">
        <v>1520</v>
      </c>
      <c r="H155" s="75" t="s">
        <v>1521</v>
      </c>
      <c r="I155" s="75" t="s">
        <v>1522</v>
      </c>
      <c r="J155" s="76" t="s">
        <v>1523</v>
      </c>
      <c r="K155" s="76">
        <v>1</v>
      </c>
      <c r="L155" s="77">
        <v>43480</v>
      </c>
      <c r="M155" s="77">
        <v>43646</v>
      </c>
      <c r="N155" s="78">
        <f t="shared" si="65"/>
        <v>23.714285714285715</v>
      </c>
      <c r="O155" s="76" t="s">
        <v>1524</v>
      </c>
      <c r="P155" s="76">
        <v>0</v>
      </c>
      <c r="Q155" s="83" t="s">
        <v>1913</v>
      </c>
      <c r="R155" s="79">
        <f t="shared" si="70"/>
        <v>0</v>
      </c>
      <c r="S155" s="147">
        <f t="shared" si="71"/>
        <v>0</v>
      </c>
      <c r="T155" s="147">
        <f t="shared" si="72"/>
        <v>0</v>
      </c>
      <c r="U155" s="147">
        <f t="shared" si="73"/>
        <v>23.714285714285715</v>
      </c>
      <c r="V155" s="143"/>
      <c r="W155" s="148" t="str">
        <f t="shared" si="75"/>
        <v>VENCIDA</v>
      </c>
      <c r="X155" s="148" t="str">
        <f t="shared" si="74"/>
        <v>VENCIDO</v>
      </c>
      <c r="Y155" s="107" t="s">
        <v>1537</v>
      </c>
      <c r="Z155" s="149" t="str">
        <f t="shared" si="76"/>
        <v>H4APCSMF18</v>
      </c>
      <c r="AA155" s="149">
        <f>IF(A155&lt;&gt;"",1,#REF!+1)</f>
        <v>1</v>
      </c>
      <c r="AB155" s="149" t="str">
        <f t="shared" si="78"/>
        <v>H4APCSMF18 - 1</v>
      </c>
      <c r="AC155" s="146">
        <f t="shared" si="79"/>
        <v>1</v>
      </c>
      <c r="AD155" s="146">
        <f t="shared" si="80"/>
        <v>1</v>
      </c>
      <c r="AE155" s="146" t="str">
        <f t="shared" si="81"/>
        <v>H4APCSMF18.</v>
      </c>
      <c r="AF155" s="146" t="str">
        <f t="shared" si="82"/>
        <v>H4APCSMF18</v>
      </c>
      <c r="AG155" s="108"/>
      <c r="AH155" s="109"/>
      <c r="AI155" s="110"/>
      <c r="AJ155" s="111"/>
    </row>
    <row r="156" spans="1:36" s="112" customFormat="1" ht="350.1" customHeight="1" x14ac:dyDescent="0.2">
      <c r="A156" s="80">
        <v>96</v>
      </c>
      <c r="B156" s="144">
        <v>155</v>
      </c>
      <c r="C156" s="80"/>
      <c r="D156" s="80" t="s">
        <v>1046</v>
      </c>
      <c r="E156" s="73" t="s">
        <v>1533</v>
      </c>
      <c r="F156" s="82" t="s">
        <v>1541</v>
      </c>
      <c r="G156" s="82" t="s">
        <v>1525</v>
      </c>
      <c r="H156" s="75" t="s">
        <v>1526</v>
      </c>
      <c r="I156" s="75" t="s">
        <v>1527</v>
      </c>
      <c r="J156" s="76" t="s">
        <v>1528</v>
      </c>
      <c r="K156" s="76">
        <v>1</v>
      </c>
      <c r="L156" s="77">
        <v>43480</v>
      </c>
      <c r="M156" s="77">
        <v>43524</v>
      </c>
      <c r="N156" s="78">
        <f t="shared" si="65"/>
        <v>6.2857142857142856</v>
      </c>
      <c r="O156" s="76" t="s">
        <v>645</v>
      </c>
      <c r="P156" s="76">
        <v>0.9</v>
      </c>
      <c r="Q156" s="83" t="s">
        <v>1913</v>
      </c>
      <c r="R156" s="79">
        <f t="shared" si="70"/>
        <v>90</v>
      </c>
      <c r="S156" s="147">
        <f t="shared" si="71"/>
        <v>5.6571428571428566</v>
      </c>
      <c r="T156" s="147">
        <f t="shared" si="72"/>
        <v>5.6571428571428566</v>
      </c>
      <c r="U156" s="147">
        <f t="shared" si="73"/>
        <v>6.2857142857142856</v>
      </c>
      <c r="V156" s="143"/>
      <c r="W156" s="148" t="str">
        <f t="shared" si="75"/>
        <v>VENCIDA</v>
      </c>
      <c r="X156" s="148" t="str">
        <f t="shared" si="74"/>
        <v>VENCIDO</v>
      </c>
      <c r="Y156" s="107" t="s">
        <v>1537</v>
      </c>
      <c r="Z156" s="149" t="str">
        <f t="shared" si="76"/>
        <v>H5APCSMF18</v>
      </c>
      <c r="AA156" s="149">
        <f t="shared" si="77"/>
        <v>1</v>
      </c>
      <c r="AB156" s="149" t="str">
        <f t="shared" si="78"/>
        <v>H5APCSMF18 - 1</v>
      </c>
      <c r="AC156" s="146">
        <f t="shared" si="79"/>
        <v>1</v>
      </c>
      <c r="AD156" s="146">
        <f t="shared" si="80"/>
        <v>1</v>
      </c>
      <c r="AE156" s="146" t="str">
        <f t="shared" si="81"/>
        <v>H5APCSMF18.</v>
      </c>
      <c r="AF156" s="146" t="str">
        <f t="shared" si="82"/>
        <v>H5APCSMF18</v>
      </c>
      <c r="AG156" s="108"/>
      <c r="AH156" s="109"/>
      <c r="AI156" s="110"/>
      <c r="AJ156" s="111"/>
    </row>
    <row r="157" spans="1:36" s="112" customFormat="1" ht="350.1" customHeight="1" x14ac:dyDescent="0.2">
      <c r="A157" s="80">
        <v>97</v>
      </c>
      <c r="B157" s="144">
        <v>156</v>
      </c>
      <c r="C157" s="80"/>
      <c r="D157" s="80" t="s">
        <v>1512</v>
      </c>
      <c r="E157" s="73" t="s">
        <v>1443</v>
      </c>
      <c r="F157" s="82" t="s">
        <v>1542</v>
      </c>
      <c r="G157" s="82" t="s">
        <v>1529</v>
      </c>
      <c r="H157" s="75" t="s">
        <v>1530</v>
      </c>
      <c r="I157" s="75" t="s">
        <v>1531</v>
      </c>
      <c r="J157" s="76" t="s">
        <v>1394</v>
      </c>
      <c r="K157" s="76">
        <v>1</v>
      </c>
      <c r="L157" s="77">
        <v>43480</v>
      </c>
      <c r="M157" s="77">
        <v>43524</v>
      </c>
      <c r="N157" s="78">
        <f t="shared" si="65"/>
        <v>6.2857142857142856</v>
      </c>
      <c r="O157" s="76" t="s">
        <v>645</v>
      </c>
      <c r="P157" s="76">
        <v>0.4</v>
      </c>
      <c r="Q157" s="83" t="s">
        <v>1913</v>
      </c>
      <c r="R157" s="79">
        <f t="shared" si="70"/>
        <v>40</v>
      </c>
      <c r="S157" s="147">
        <f t="shared" si="71"/>
        <v>2.5142857142857142</v>
      </c>
      <c r="T157" s="147">
        <f t="shared" si="72"/>
        <v>2.5142857142857142</v>
      </c>
      <c r="U157" s="147">
        <f t="shared" si="73"/>
        <v>6.2857142857142856</v>
      </c>
      <c r="V157" s="143"/>
      <c r="W157" s="148" t="str">
        <f t="shared" si="75"/>
        <v>VENCIDA</v>
      </c>
      <c r="X157" s="148" t="str">
        <f t="shared" si="74"/>
        <v>VENCIDO</v>
      </c>
      <c r="Y157" s="107" t="s">
        <v>1537</v>
      </c>
      <c r="Z157" s="149" t="str">
        <f t="shared" si="76"/>
        <v>H6APCSMF18</v>
      </c>
      <c r="AA157" s="149">
        <f t="shared" si="77"/>
        <v>1</v>
      </c>
      <c r="AB157" s="149" t="str">
        <f t="shared" si="78"/>
        <v>H6APCSMF18 - 1</v>
      </c>
      <c r="AC157" s="146">
        <f t="shared" si="79"/>
        <v>1</v>
      </c>
      <c r="AD157" s="146">
        <f t="shared" si="80"/>
        <v>1</v>
      </c>
      <c r="AE157" s="146" t="str">
        <f t="shared" si="81"/>
        <v>H6APCSMF18.</v>
      </c>
      <c r="AF157" s="146" t="str">
        <f t="shared" si="82"/>
        <v>H6APCSMF18</v>
      </c>
      <c r="AG157" s="108"/>
      <c r="AH157" s="109"/>
      <c r="AI157" s="110"/>
      <c r="AJ157" s="111"/>
    </row>
    <row r="158" spans="1:36" s="18" customFormat="1" ht="350.1" customHeight="1" x14ac:dyDescent="0.2">
      <c r="A158" s="80">
        <v>98</v>
      </c>
      <c r="B158" s="144">
        <v>157</v>
      </c>
      <c r="C158" s="80"/>
      <c r="D158" s="143" t="s">
        <v>1214</v>
      </c>
      <c r="E158" s="76" t="s">
        <v>1440</v>
      </c>
      <c r="F158" s="84" t="s">
        <v>1330</v>
      </c>
      <c r="G158" s="84" t="s">
        <v>1331</v>
      </c>
      <c r="H158" s="87" t="s">
        <v>1401</v>
      </c>
      <c r="I158" s="75" t="s">
        <v>1386</v>
      </c>
      <c r="J158" s="76" t="s">
        <v>1402</v>
      </c>
      <c r="K158" s="76">
        <v>1</v>
      </c>
      <c r="L158" s="77">
        <v>43467</v>
      </c>
      <c r="M158" s="77">
        <v>43524</v>
      </c>
      <c r="N158" s="78">
        <f t="shared" si="65"/>
        <v>8.1428571428571423</v>
      </c>
      <c r="O158" s="76" t="s">
        <v>805</v>
      </c>
      <c r="P158" s="76">
        <v>0</v>
      </c>
      <c r="Q158" s="76" t="s">
        <v>1913</v>
      </c>
      <c r="R158" s="79">
        <f t="shared" si="70"/>
        <v>0</v>
      </c>
      <c r="S158" s="147">
        <f t="shared" si="71"/>
        <v>0</v>
      </c>
      <c r="T158" s="147">
        <f t="shared" si="72"/>
        <v>0</v>
      </c>
      <c r="U158" s="147">
        <f t="shared" si="73"/>
        <v>8.1428571428571423</v>
      </c>
      <c r="V158" s="143"/>
      <c r="W158" s="148" t="str">
        <f t="shared" si="75"/>
        <v>VENCIDA</v>
      </c>
      <c r="X158" s="148" t="str">
        <f t="shared" si="74"/>
        <v>VENCIDO</v>
      </c>
      <c r="Y158" s="81" t="s">
        <v>1400</v>
      </c>
      <c r="Z158" s="149" t="str">
        <f t="shared" si="76"/>
        <v>H1ACSRT17</v>
      </c>
      <c r="AA158" s="149">
        <f t="shared" si="77"/>
        <v>1</v>
      </c>
      <c r="AB158" s="149" t="str">
        <f t="shared" si="78"/>
        <v>H1ACSRT17 - 1</v>
      </c>
      <c r="AC158" s="146">
        <f t="shared" si="79"/>
        <v>1</v>
      </c>
      <c r="AD158" s="146">
        <f t="shared" si="80"/>
        <v>1</v>
      </c>
      <c r="AE158" s="146" t="str">
        <f t="shared" si="81"/>
        <v>H1ACSRT17.</v>
      </c>
      <c r="AF158" s="146" t="str">
        <f t="shared" si="82"/>
        <v>H1ACSRT17</v>
      </c>
      <c r="AG158" s="62"/>
      <c r="AH158" s="63"/>
      <c r="AI158" s="64"/>
      <c r="AJ158" s="17"/>
    </row>
    <row r="159" spans="1:36" s="18" customFormat="1" ht="350.1" customHeight="1" x14ac:dyDescent="0.2">
      <c r="A159" s="80">
        <v>99</v>
      </c>
      <c r="B159" s="144">
        <v>158</v>
      </c>
      <c r="C159" s="80"/>
      <c r="D159" s="143" t="s">
        <v>1045</v>
      </c>
      <c r="E159" s="76" t="s">
        <v>1442</v>
      </c>
      <c r="F159" s="84" t="s">
        <v>1507</v>
      </c>
      <c r="G159" s="84" t="s">
        <v>1441</v>
      </c>
      <c r="H159" s="75" t="s">
        <v>1403</v>
      </c>
      <c r="I159" s="75" t="s">
        <v>1404</v>
      </c>
      <c r="J159" s="76" t="s">
        <v>1405</v>
      </c>
      <c r="K159" s="76">
        <v>1</v>
      </c>
      <c r="L159" s="77">
        <v>43467</v>
      </c>
      <c r="M159" s="77">
        <v>43524</v>
      </c>
      <c r="N159" s="78">
        <f t="shared" si="65"/>
        <v>8.1428571428571423</v>
      </c>
      <c r="O159" s="76" t="s">
        <v>805</v>
      </c>
      <c r="P159" s="76">
        <v>0</v>
      </c>
      <c r="Q159" s="76" t="s">
        <v>1913</v>
      </c>
      <c r="R159" s="79">
        <f t="shared" si="70"/>
        <v>0</v>
      </c>
      <c r="S159" s="147">
        <f t="shared" si="71"/>
        <v>0</v>
      </c>
      <c r="T159" s="147">
        <f t="shared" si="72"/>
        <v>0</v>
      </c>
      <c r="U159" s="147">
        <f t="shared" si="73"/>
        <v>8.1428571428571423</v>
      </c>
      <c r="V159" s="143"/>
      <c r="W159" s="148" t="str">
        <f t="shared" si="75"/>
        <v>VENCIDA</v>
      </c>
      <c r="X159" s="148" t="str">
        <f t="shared" si="74"/>
        <v>VENCIDO</v>
      </c>
      <c r="Y159" s="81" t="s">
        <v>1400</v>
      </c>
      <c r="Z159" s="149" t="str">
        <f t="shared" si="76"/>
        <v>H2ACSRT17</v>
      </c>
      <c r="AA159" s="149">
        <f t="shared" si="77"/>
        <v>1</v>
      </c>
      <c r="AB159" s="149" t="str">
        <f t="shared" si="78"/>
        <v>H2ACSRT17 - 1</v>
      </c>
      <c r="AC159" s="146">
        <f t="shared" si="79"/>
        <v>1</v>
      </c>
      <c r="AD159" s="146">
        <f t="shared" si="80"/>
        <v>1</v>
      </c>
      <c r="AE159" s="146" t="str">
        <f t="shared" si="81"/>
        <v>H2ACSRT17.</v>
      </c>
      <c r="AF159" s="146" t="str">
        <f t="shared" si="82"/>
        <v>H2ACSRT17</v>
      </c>
      <c r="AG159" s="62"/>
      <c r="AH159" s="63"/>
      <c r="AI159" s="64"/>
      <c r="AJ159" s="17"/>
    </row>
    <row r="160" spans="1:36" s="18" customFormat="1" ht="350.1" customHeight="1" x14ac:dyDescent="0.2">
      <c r="A160" s="80">
        <v>100</v>
      </c>
      <c r="B160" s="144">
        <v>159</v>
      </c>
      <c r="C160" s="80"/>
      <c r="D160" s="143" t="s">
        <v>1045</v>
      </c>
      <c r="E160" s="76" t="s">
        <v>1443</v>
      </c>
      <c r="F160" s="84" t="s">
        <v>1332</v>
      </c>
      <c r="G160" s="84" t="s">
        <v>1333</v>
      </c>
      <c r="H160" s="75" t="s">
        <v>1403</v>
      </c>
      <c r="I160" s="75" t="s">
        <v>1406</v>
      </c>
      <c r="J160" s="76" t="s">
        <v>1405</v>
      </c>
      <c r="K160" s="76">
        <v>1</v>
      </c>
      <c r="L160" s="77">
        <v>43467</v>
      </c>
      <c r="M160" s="77">
        <v>43524</v>
      </c>
      <c r="N160" s="78">
        <f t="shared" si="65"/>
        <v>8.1428571428571423</v>
      </c>
      <c r="O160" s="76" t="s">
        <v>805</v>
      </c>
      <c r="P160" s="76">
        <v>0</v>
      </c>
      <c r="Q160" s="76" t="s">
        <v>1913</v>
      </c>
      <c r="R160" s="79">
        <f t="shared" si="70"/>
        <v>0</v>
      </c>
      <c r="S160" s="147">
        <f t="shared" si="71"/>
        <v>0</v>
      </c>
      <c r="T160" s="147">
        <f t="shared" si="72"/>
        <v>0</v>
      </c>
      <c r="U160" s="147">
        <f t="shared" si="73"/>
        <v>8.1428571428571423</v>
      </c>
      <c r="V160" s="143"/>
      <c r="W160" s="148" t="str">
        <f t="shared" si="75"/>
        <v>VENCIDA</v>
      </c>
      <c r="X160" s="148" t="str">
        <f t="shared" si="74"/>
        <v>VENCIDO</v>
      </c>
      <c r="Y160" s="81" t="s">
        <v>1400</v>
      </c>
      <c r="Z160" s="149" t="str">
        <f t="shared" si="76"/>
        <v>H3ACSRT17</v>
      </c>
      <c r="AA160" s="149">
        <f t="shared" si="77"/>
        <v>1</v>
      </c>
      <c r="AB160" s="149" t="str">
        <f t="shared" si="78"/>
        <v>H3ACSRT17 - 1</v>
      </c>
      <c r="AC160" s="146">
        <f t="shared" si="79"/>
        <v>1</v>
      </c>
      <c r="AD160" s="146">
        <f t="shared" si="80"/>
        <v>1</v>
      </c>
      <c r="AE160" s="146" t="str">
        <f t="shared" si="81"/>
        <v>H3ACSRT17.</v>
      </c>
      <c r="AF160" s="146" t="str">
        <f t="shared" si="82"/>
        <v>H3ACSRT17</v>
      </c>
      <c r="AG160" s="62"/>
      <c r="AH160" s="63"/>
      <c r="AI160" s="64"/>
      <c r="AJ160" s="17"/>
    </row>
    <row r="161" spans="1:36" s="18" customFormat="1" ht="350.1" customHeight="1" x14ac:dyDescent="0.2">
      <c r="A161" s="80">
        <v>101</v>
      </c>
      <c r="B161" s="144">
        <v>160</v>
      </c>
      <c r="C161" s="80"/>
      <c r="D161" s="143" t="s">
        <v>1045</v>
      </c>
      <c r="E161" s="76" t="s">
        <v>1444</v>
      </c>
      <c r="F161" s="84" t="s">
        <v>1334</v>
      </c>
      <c r="G161" s="84" t="s">
        <v>1420</v>
      </c>
      <c r="H161" s="75" t="s">
        <v>1407</v>
      </c>
      <c r="I161" s="75" t="s">
        <v>1408</v>
      </c>
      <c r="J161" s="76" t="s">
        <v>1402</v>
      </c>
      <c r="K161" s="76">
        <v>1</v>
      </c>
      <c r="L161" s="77">
        <v>43467</v>
      </c>
      <c r="M161" s="77">
        <v>43524</v>
      </c>
      <c r="N161" s="78">
        <f t="shared" si="65"/>
        <v>8.1428571428571423</v>
      </c>
      <c r="O161" s="76" t="s">
        <v>805</v>
      </c>
      <c r="P161" s="76">
        <v>0</v>
      </c>
      <c r="Q161" s="76" t="s">
        <v>1913</v>
      </c>
      <c r="R161" s="79">
        <f t="shared" si="70"/>
        <v>0</v>
      </c>
      <c r="S161" s="147">
        <f t="shared" si="71"/>
        <v>0</v>
      </c>
      <c r="T161" s="147">
        <f t="shared" si="72"/>
        <v>0</v>
      </c>
      <c r="U161" s="147">
        <f t="shared" si="73"/>
        <v>8.1428571428571423</v>
      </c>
      <c r="V161" s="143"/>
      <c r="W161" s="148" t="str">
        <f t="shared" si="75"/>
        <v>VENCIDA</v>
      </c>
      <c r="X161" s="148" t="str">
        <f t="shared" si="74"/>
        <v>VENCIDO</v>
      </c>
      <c r="Y161" s="81" t="s">
        <v>1400</v>
      </c>
      <c r="Z161" s="149" t="str">
        <f t="shared" si="76"/>
        <v>H4ACSRT17</v>
      </c>
      <c r="AA161" s="149">
        <f t="shared" si="77"/>
        <v>1</v>
      </c>
      <c r="AB161" s="149" t="str">
        <f t="shared" si="78"/>
        <v>H4ACSRT17 - 1</v>
      </c>
      <c r="AC161" s="146">
        <f t="shared" si="79"/>
        <v>1</v>
      </c>
      <c r="AD161" s="146">
        <f t="shared" si="80"/>
        <v>1</v>
      </c>
      <c r="AE161" s="146" t="str">
        <f t="shared" si="81"/>
        <v>H4ACSRT17.</v>
      </c>
      <c r="AF161" s="146" t="str">
        <f t="shared" si="82"/>
        <v>H4ACSRT17</v>
      </c>
      <c r="AG161" s="62"/>
      <c r="AH161" s="63"/>
      <c r="AI161" s="64"/>
      <c r="AJ161" s="17"/>
    </row>
    <row r="162" spans="1:36" s="18" customFormat="1" ht="350.1" customHeight="1" x14ac:dyDescent="0.2">
      <c r="A162" s="80">
        <v>102</v>
      </c>
      <c r="B162" s="144">
        <v>161</v>
      </c>
      <c r="C162" s="80"/>
      <c r="D162" s="80" t="s">
        <v>1046</v>
      </c>
      <c r="E162" s="76" t="s">
        <v>1446</v>
      </c>
      <c r="F162" s="84" t="s">
        <v>1445</v>
      </c>
      <c r="G162" s="84" t="s">
        <v>1335</v>
      </c>
      <c r="H162" s="87" t="s">
        <v>1426</v>
      </c>
      <c r="I162" s="87" t="s">
        <v>1432</v>
      </c>
      <c r="J162" s="76" t="s">
        <v>1433</v>
      </c>
      <c r="K162" s="76">
        <v>1</v>
      </c>
      <c r="L162" s="77">
        <v>43467</v>
      </c>
      <c r="M162" s="77">
        <v>43524</v>
      </c>
      <c r="N162" s="78">
        <f t="shared" ref="N162:N188" si="83">(+M162-L162)/7</f>
        <v>8.1428571428571423</v>
      </c>
      <c r="O162" s="76" t="s">
        <v>805</v>
      </c>
      <c r="P162" s="76">
        <v>0</v>
      </c>
      <c r="Q162" s="76" t="s">
        <v>1913</v>
      </c>
      <c r="R162" s="79">
        <f t="shared" si="70"/>
        <v>0</v>
      </c>
      <c r="S162" s="147">
        <f t="shared" si="71"/>
        <v>0</v>
      </c>
      <c r="T162" s="147">
        <f t="shared" si="72"/>
        <v>0</v>
      </c>
      <c r="U162" s="147">
        <f t="shared" si="73"/>
        <v>8.1428571428571423</v>
      </c>
      <c r="V162" s="143"/>
      <c r="W162" s="148" t="str">
        <f t="shared" si="75"/>
        <v>VENCIDA</v>
      </c>
      <c r="X162" s="148" t="str">
        <f t="shared" si="74"/>
        <v>VENCIDO</v>
      </c>
      <c r="Y162" s="81" t="s">
        <v>1400</v>
      </c>
      <c r="Z162" s="149" t="str">
        <f t="shared" si="76"/>
        <v>H5ACSRT17</v>
      </c>
      <c r="AA162" s="149">
        <f t="shared" si="77"/>
        <v>1</v>
      </c>
      <c r="AB162" s="149" t="str">
        <f t="shared" si="78"/>
        <v>H5ACSRT17 - 1</v>
      </c>
      <c r="AC162" s="146">
        <f t="shared" si="79"/>
        <v>1</v>
      </c>
      <c r="AD162" s="146">
        <f t="shared" si="80"/>
        <v>1</v>
      </c>
      <c r="AE162" s="146" t="str">
        <f t="shared" si="81"/>
        <v>H5ACSRT17.</v>
      </c>
      <c r="AF162" s="146" t="str">
        <f t="shared" si="82"/>
        <v>H5ACSRT17</v>
      </c>
      <c r="AG162" s="62"/>
      <c r="AH162" s="63"/>
      <c r="AI162" s="64"/>
      <c r="AJ162" s="17"/>
    </row>
    <row r="163" spans="1:36" s="18" customFormat="1" ht="350.1" customHeight="1" x14ac:dyDescent="0.2">
      <c r="A163" s="80">
        <v>103</v>
      </c>
      <c r="B163" s="144">
        <v>162</v>
      </c>
      <c r="C163" s="80"/>
      <c r="D163" s="80" t="s">
        <v>1045</v>
      </c>
      <c r="E163" s="76" t="s">
        <v>1448</v>
      </c>
      <c r="F163" s="84" t="s">
        <v>1447</v>
      </c>
      <c r="G163" s="84" t="s">
        <v>1336</v>
      </c>
      <c r="H163" s="87" t="s">
        <v>1401</v>
      </c>
      <c r="I163" s="87" t="s">
        <v>1409</v>
      </c>
      <c r="J163" s="76" t="s">
        <v>1402</v>
      </c>
      <c r="K163" s="76">
        <v>1</v>
      </c>
      <c r="L163" s="77">
        <v>43467</v>
      </c>
      <c r="M163" s="77">
        <v>43524</v>
      </c>
      <c r="N163" s="78">
        <f t="shared" si="83"/>
        <v>8.1428571428571423</v>
      </c>
      <c r="O163" s="76" t="s">
        <v>805</v>
      </c>
      <c r="P163" s="76">
        <v>0</v>
      </c>
      <c r="Q163" s="76" t="s">
        <v>1913</v>
      </c>
      <c r="R163" s="79">
        <f t="shared" si="70"/>
        <v>0</v>
      </c>
      <c r="S163" s="147">
        <f t="shared" si="71"/>
        <v>0</v>
      </c>
      <c r="T163" s="147">
        <f t="shared" si="72"/>
        <v>0</v>
      </c>
      <c r="U163" s="147">
        <f t="shared" si="73"/>
        <v>8.1428571428571423</v>
      </c>
      <c r="V163" s="143"/>
      <c r="W163" s="148" t="str">
        <f t="shared" si="75"/>
        <v>VENCIDA</v>
      </c>
      <c r="X163" s="148" t="str">
        <f t="shared" si="74"/>
        <v>VENCIDO</v>
      </c>
      <c r="Y163" s="81" t="s">
        <v>1400</v>
      </c>
      <c r="Z163" s="149" t="str">
        <f t="shared" si="76"/>
        <v>H6ACSRT17</v>
      </c>
      <c r="AA163" s="149">
        <f t="shared" si="77"/>
        <v>1</v>
      </c>
      <c r="AB163" s="149" t="str">
        <f t="shared" si="78"/>
        <v>H6ACSRT17 - 1</v>
      </c>
      <c r="AC163" s="146">
        <f t="shared" si="79"/>
        <v>1</v>
      </c>
      <c r="AD163" s="146">
        <f t="shared" si="80"/>
        <v>1</v>
      </c>
      <c r="AE163" s="146" t="str">
        <f t="shared" si="81"/>
        <v>H6ACSRT17.</v>
      </c>
      <c r="AF163" s="146" t="str">
        <f t="shared" si="82"/>
        <v>H6ACSRT17</v>
      </c>
      <c r="AG163" s="62"/>
      <c r="AH163" s="63"/>
      <c r="AI163" s="64"/>
      <c r="AJ163" s="17"/>
    </row>
    <row r="164" spans="1:36" s="18" customFormat="1" ht="350.1" customHeight="1" x14ac:dyDescent="0.2">
      <c r="A164" s="73">
        <v>104</v>
      </c>
      <c r="B164" s="144">
        <v>163</v>
      </c>
      <c r="C164" s="80"/>
      <c r="D164" s="80" t="s">
        <v>1045</v>
      </c>
      <c r="E164" s="76" t="s">
        <v>1449</v>
      </c>
      <c r="F164" s="84" t="s">
        <v>1337</v>
      </c>
      <c r="G164" s="84" t="s">
        <v>1338</v>
      </c>
      <c r="H164" s="87" t="s">
        <v>1425</v>
      </c>
      <c r="I164" s="87" t="s">
        <v>1434</v>
      </c>
      <c r="J164" s="76" t="s">
        <v>1405</v>
      </c>
      <c r="K164" s="76">
        <v>2</v>
      </c>
      <c r="L164" s="77">
        <v>43467</v>
      </c>
      <c r="M164" s="77">
        <v>43524</v>
      </c>
      <c r="N164" s="78">
        <f t="shared" si="83"/>
        <v>8.1428571428571423</v>
      </c>
      <c r="O164" s="76" t="s">
        <v>805</v>
      </c>
      <c r="P164" s="76">
        <v>0</v>
      </c>
      <c r="Q164" s="76" t="s">
        <v>1913</v>
      </c>
      <c r="R164" s="79">
        <f t="shared" si="70"/>
        <v>0</v>
      </c>
      <c r="S164" s="147">
        <f t="shared" si="71"/>
        <v>0</v>
      </c>
      <c r="T164" s="147">
        <f t="shared" si="72"/>
        <v>0</v>
      </c>
      <c r="U164" s="147">
        <f t="shared" si="73"/>
        <v>8.1428571428571423</v>
      </c>
      <c r="V164" s="143"/>
      <c r="W164" s="148" t="str">
        <f t="shared" si="75"/>
        <v>VENCIDA</v>
      </c>
      <c r="X164" s="148" t="str">
        <f t="shared" si="74"/>
        <v>VENCIDO</v>
      </c>
      <c r="Y164" s="81" t="s">
        <v>1400</v>
      </c>
      <c r="Z164" s="149" t="str">
        <f t="shared" si="76"/>
        <v>H7ACSRT17</v>
      </c>
      <c r="AA164" s="149">
        <f t="shared" si="77"/>
        <v>1</v>
      </c>
      <c r="AB164" s="149" t="str">
        <f t="shared" si="78"/>
        <v>H7ACSRT17 - 1</v>
      </c>
      <c r="AC164" s="146">
        <f t="shared" si="79"/>
        <v>1</v>
      </c>
      <c r="AD164" s="146">
        <f t="shared" si="80"/>
        <v>1</v>
      </c>
      <c r="AE164" s="146" t="str">
        <f t="shared" si="81"/>
        <v>H7ACSRT17.</v>
      </c>
      <c r="AF164" s="146" t="str">
        <f t="shared" si="82"/>
        <v>H7ACSRT17</v>
      </c>
      <c r="AG164" s="62"/>
      <c r="AH164" s="63"/>
      <c r="AI164" s="64"/>
      <c r="AJ164" s="17"/>
    </row>
    <row r="165" spans="1:36" s="18" customFormat="1" ht="350.1" customHeight="1" x14ac:dyDescent="0.2">
      <c r="A165" s="80">
        <v>105</v>
      </c>
      <c r="B165" s="144">
        <v>164</v>
      </c>
      <c r="C165" s="80"/>
      <c r="D165" s="143" t="s">
        <v>1045</v>
      </c>
      <c r="E165" s="76" t="s">
        <v>1452</v>
      </c>
      <c r="F165" s="84" t="s">
        <v>1451</v>
      </c>
      <c r="G165" s="84" t="s">
        <v>1339</v>
      </c>
      <c r="H165" s="75" t="s">
        <v>1403</v>
      </c>
      <c r="I165" s="75" t="s">
        <v>1406</v>
      </c>
      <c r="J165" s="76" t="s">
        <v>1405</v>
      </c>
      <c r="K165" s="76">
        <v>1</v>
      </c>
      <c r="L165" s="77">
        <v>43467</v>
      </c>
      <c r="M165" s="77">
        <v>43524</v>
      </c>
      <c r="N165" s="78">
        <f t="shared" si="83"/>
        <v>8.1428571428571423</v>
      </c>
      <c r="O165" s="76" t="s">
        <v>805</v>
      </c>
      <c r="P165" s="76">
        <v>0</v>
      </c>
      <c r="Q165" s="76" t="s">
        <v>1913</v>
      </c>
      <c r="R165" s="79">
        <f t="shared" si="70"/>
        <v>0</v>
      </c>
      <c r="S165" s="147">
        <f t="shared" si="71"/>
        <v>0</v>
      </c>
      <c r="T165" s="147">
        <f t="shared" si="72"/>
        <v>0</v>
      </c>
      <c r="U165" s="147">
        <f t="shared" si="73"/>
        <v>8.1428571428571423</v>
      </c>
      <c r="V165" s="143"/>
      <c r="W165" s="148" t="str">
        <f t="shared" si="75"/>
        <v>VENCIDA</v>
      </c>
      <c r="X165" s="148" t="str">
        <f t="shared" si="74"/>
        <v>VENCIDO</v>
      </c>
      <c r="Y165" s="81" t="s">
        <v>1400</v>
      </c>
      <c r="Z165" s="149" t="str">
        <f t="shared" si="76"/>
        <v>H8ACSRT17</v>
      </c>
      <c r="AA165" s="149">
        <f t="shared" si="77"/>
        <v>1</v>
      </c>
      <c r="AB165" s="149" t="str">
        <f t="shared" si="78"/>
        <v>H8ACSRT17 - 1</v>
      </c>
      <c r="AC165" s="146">
        <f t="shared" si="79"/>
        <v>1</v>
      </c>
      <c r="AD165" s="146">
        <f t="shared" si="80"/>
        <v>1</v>
      </c>
      <c r="AE165" s="146" t="str">
        <f t="shared" si="81"/>
        <v>H8ACSRT17.</v>
      </c>
      <c r="AF165" s="146" t="str">
        <f t="shared" si="82"/>
        <v>H8ACSRT17</v>
      </c>
      <c r="AG165" s="62"/>
      <c r="AH165" s="63"/>
      <c r="AI165" s="64"/>
      <c r="AJ165" s="17"/>
    </row>
    <row r="166" spans="1:36" s="18" customFormat="1" ht="350.1" customHeight="1" x14ac:dyDescent="0.2">
      <c r="A166" s="80">
        <v>106</v>
      </c>
      <c r="B166" s="144">
        <v>165</v>
      </c>
      <c r="C166" s="80"/>
      <c r="D166" s="143" t="s">
        <v>1045</v>
      </c>
      <c r="E166" s="76" t="s">
        <v>1453</v>
      </c>
      <c r="F166" s="82" t="s">
        <v>1450</v>
      </c>
      <c r="G166" s="82" t="s">
        <v>1340</v>
      </c>
      <c r="H166" s="75" t="s">
        <v>1382</v>
      </c>
      <c r="I166" s="75" t="s">
        <v>1387</v>
      </c>
      <c r="J166" s="76" t="s">
        <v>1402</v>
      </c>
      <c r="K166" s="76">
        <v>1</v>
      </c>
      <c r="L166" s="77">
        <v>43467</v>
      </c>
      <c r="M166" s="77">
        <v>43524</v>
      </c>
      <c r="N166" s="78">
        <f t="shared" si="83"/>
        <v>8.1428571428571423</v>
      </c>
      <c r="O166" s="76" t="s">
        <v>805</v>
      </c>
      <c r="P166" s="76">
        <v>0</v>
      </c>
      <c r="Q166" s="76" t="s">
        <v>1913</v>
      </c>
      <c r="R166" s="79">
        <f t="shared" si="70"/>
        <v>0</v>
      </c>
      <c r="S166" s="147">
        <f t="shared" si="71"/>
        <v>0</v>
      </c>
      <c r="T166" s="147">
        <f t="shared" si="72"/>
        <v>0</v>
      </c>
      <c r="U166" s="147">
        <f t="shared" si="73"/>
        <v>8.1428571428571423</v>
      </c>
      <c r="V166" s="143"/>
      <c r="W166" s="148" t="str">
        <f t="shared" si="75"/>
        <v>VENCIDA</v>
      </c>
      <c r="X166" s="148" t="str">
        <f t="shared" si="74"/>
        <v>VENCIDO</v>
      </c>
      <c r="Y166" s="81" t="s">
        <v>1400</v>
      </c>
      <c r="Z166" s="149" t="str">
        <f t="shared" si="76"/>
        <v>H9ACSRT17</v>
      </c>
      <c r="AA166" s="149">
        <f t="shared" si="77"/>
        <v>1</v>
      </c>
      <c r="AB166" s="149" t="str">
        <f t="shared" si="78"/>
        <v>H9ACSRT17 - 1</v>
      </c>
      <c r="AC166" s="146">
        <f t="shared" si="79"/>
        <v>1</v>
      </c>
      <c r="AD166" s="146">
        <f t="shared" si="80"/>
        <v>1</v>
      </c>
      <c r="AE166" s="146" t="str">
        <f t="shared" si="81"/>
        <v>H9ACSRT17.</v>
      </c>
      <c r="AF166" s="146" t="str">
        <f t="shared" si="82"/>
        <v>H9ACSRT17</v>
      </c>
      <c r="AG166" s="62"/>
      <c r="AH166" s="63"/>
      <c r="AI166" s="64"/>
      <c r="AJ166" s="17"/>
    </row>
    <row r="167" spans="1:36" s="18" customFormat="1" ht="350.1" customHeight="1" x14ac:dyDescent="0.2">
      <c r="A167" s="80">
        <v>107</v>
      </c>
      <c r="B167" s="144">
        <v>166</v>
      </c>
      <c r="C167" s="80"/>
      <c r="D167" s="143" t="s">
        <v>1045</v>
      </c>
      <c r="E167" s="76" t="s">
        <v>1443</v>
      </c>
      <c r="F167" s="82" t="s">
        <v>1341</v>
      </c>
      <c r="G167" s="82" t="s">
        <v>1342</v>
      </c>
      <c r="H167" s="75" t="s">
        <v>1410</v>
      </c>
      <c r="I167" s="75" t="s">
        <v>1388</v>
      </c>
      <c r="J167" s="76" t="s">
        <v>1411</v>
      </c>
      <c r="K167" s="76">
        <v>1</v>
      </c>
      <c r="L167" s="77">
        <v>43467</v>
      </c>
      <c r="M167" s="77">
        <v>43524</v>
      </c>
      <c r="N167" s="78">
        <f t="shared" si="83"/>
        <v>8.1428571428571423</v>
      </c>
      <c r="O167" s="76" t="s">
        <v>805</v>
      </c>
      <c r="P167" s="76">
        <v>0</v>
      </c>
      <c r="Q167" s="76" t="s">
        <v>1913</v>
      </c>
      <c r="R167" s="79">
        <f t="shared" si="70"/>
        <v>0</v>
      </c>
      <c r="S167" s="147">
        <f t="shared" si="71"/>
        <v>0</v>
      </c>
      <c r="T167" s="147">
        <f t="shared" si="72"/>
        <v>0</v>
      </c>
      <c r="U167" s="147">
        <f t="shared" si="73"/>
        <v>8.1428571428571423</v>
      </c>
      <c r="V167" s="143"/>
      <c r="W167" s="148" t="str">
        <f t="shared" si="75"/>
        <v>VENCIDA</v>
      </c>
      <c r="X167" s="148" t="str">
        <f t="shared" si="74"/>
        <v>VENCIDO</v>
      </c>
      <c r="Y167" s="81" t="s">
        <v>1400</v>
      </c>
      <c r="Z167" s="149" t="str">
        <f t="shared" si="76"/>
        <v>H10ACSRT17</v>
      </c>
      <c r="AA167" s="149">
        <f t="shared" si="77"/>
        <v>1</v>
      </c>
      <c r="AB167" s="149" t="str">
        <f t="shared" si="78"/>
        <v>H10ACSRT17 - 1</v>
      </c>
      <c r="AC167" s="146">
        <f t="shared" si="79"/>
        <v>1</v>
      </c>
      <c r="AD167" s="146">
        <f t="shared" si="80"/>
        <v>1</v>
      </c>
      <c r="AE167" s="146" t="str">
        <f t="shared" si="81"/>
        <v>H10ACSRT17.</v>
      </c>
      <c r="AF167" s="146" t="str">
        <f t="shared" si="82"/>
        <v>H10ACSRT17</v>
      </c>
      <c r="AG167" s="62"/>
      <c r="AH167" s="63"/>
      <c r="AI167" s="64"/>
      <c r="AJ167" s="17"/>
    </row>
    <row r="168" spans="1:36" s="18" customFormat="1" ht="350.1" customHeight="1" x14ac:dyDescent="0.2">
      <c r="A168" s="80">
        <v>108</v>
      </c>
      <c r="B168" s="144">
        <v>167</v>
      </c>
      <c r="C168" s="80"/>
      <c r="D168" s="143" t="s">
        <v>1046</v>
      </c>
      <c r="E168" s="76" t="s">
        <v>1454</v>
      </c>
      <c r="F168" s="82" t="s">
        <v>1343</v>
      </c>
      <c r="G168" s="82" t="s">
        <v>1344</v>
      </c>
      <c r="H168" s="75" t="s">
        <v>1427</v>
      </c>
      <c r="I168" s="75" t="s">
        <v>1435</v>
      </c>
      <c r="J168" s="76" t="s">
        <v>1394</v>
      </c>
      <c r="K168" s="76">
        <v>2</v>
      </c>
      <c r="L168" s="77">
        <v>43467</v>
      </c>
      <c r="M168" s="77">
        <v>43524</v>
      </c>
      <c r="N168" s="78">
        <f t="shared" si="83"/>
        <v>8.1428571428571423</v>
      </c>
      <c r="O168" s="76" t="s">
        <v>805</v>
      </c>
      <c r="P168" s="76">
        <v>0</v>
      </c>
      <c r="Q168" s="76" t="s">
        <v>1913</v>
      </c>
      <c r="R168" s="79">
        <f t="shared" si="70"/>
        <v>0</v>
      </c>
      <c r="S168" s="147">
        <f t="shared" si="71"/>
        <v>0</v>
      </c>
      <c r="T168" s="147">
        <f t="shared" si="72"/>
        <v>0</v>
      </c>
      <c r="U168" s="147">
        <f t="shared" si="73"/>
        <v>8.1428571428571423</v>
      </c>
      <c r="V168" s="143"/>
      <c r="W168" s="148" t="str">
        <f t="shared" si="75"/>
        <v>VENCIDA</v>
      </c>
      <c r="X168" s="148" t="str">
        <f t="shared" si="74"/>
        <v>VENCIDO</v>
      </c>
      <c r="Y168" s="81" t="s">
        <v>1400</v>
      </c>
      <c r="Z168" s="149" t="str">
        <f t="shared" si="76"/>
        <v>H11ACSRT17</v>
      </c>
      <c r="AA168" s="149">
        <f t="shared" si="77"/>
        <v>1</v>
      </c>
      <c r="AB168" s="149" t="str">
        <f t="shared" si="78"/>
        <v>H11ACSRT17 - 1</v>
      </c>
      <c r="AC168" s="146">
        <f t="shared" si="79"/>
        <v>1</v>
      </c>
      <c r="AD168" s="146">
        <f t="shared" si="80"/>
        <v>1</v>
      </c>
      <c r="AE168" s="146" t="str">
        <f t="shared" si="81"/>
        <v>H11ACSRT17.</v>
      </c>
      <c r="AF168" s="146" t="str">
        <f t="shared" si="82"/>
        <v>H11ACSRT17</v>
      </c>
      <c r="AG168" s="62"/>
      <c r="AH168" s="63"/>
      <c r="AI168" s="64"/>
      <c r="AJ168" s="17"/>
    </row>
    <row r="169" spans="1:36" s="18" customFormat="1" ht="350.1" customHeight="1" x14ac:dyDescent="0.2">
      <c r="A169" s="80">
        <v>109</v>
      </c>
      <c r="B169" s="144">
        <v>168</v>
      </c>
      <c r="C169" s="80"/>
      <c r="D169" s="143" t="s">
        <v>1045</v>
      </c>
      <c r="E169" s="76" t="s">
        <v>1455</v>
      </c>
      <c r="F169" s="82" t="s">
        <v>1345</v>
      </c>
      <c r="G169" s="82" t="s">
        <v>1346</v>
      </c>
      <c r="H169" s="75" t="s">
        <v>1428</v>
      </c>
      <c r="I169" s="75" t="s">
        <v>1435</v>
      </c>
      <c r="J169" s="76" t="s">
        <v>1394</v>
      </c>
      <c r="K169" s="76">
        <v>2</v>
      </c>
      <c r="L169" s="77">
        <v>43467</v>
      </c>
      <c r="M169" s="77">
        <v>43524</v>
      </c>
      <c r="N169" s="78">
        <f t="shared" si="83"/>
        <v>8.1428571428571423</v>
      </c>
      <c r="O169" s="76" t="s">
        <v>805</v>
      </c>
      <c r="P169" s="76">
        <v>0</v>
      </c>
      <c r="Q169" s="76" t="s">
        <v>1913</v>
      </c>
      <c r="R169" s="79">
        <f t="shared" si="70"/>
        <v>0</v>
      </c>
      <c r="S169" s="147">
        <f t="shared" si="71"/>
        <v>0</v>
      </c>
      <c r="T169" s="147">
        <f t="shared" si="72"/>
        <v>0</v>
      </c>
      <c r="U169" s="147">
        <f t="shared" si="73"/>
        <v>8.1428571428571423</v>
      </c>
      <c r="V169" s="143"/>
      <c r="W169" s="148" t="str">
        <f t="shared" si="75"/>
        <v>VENCIDA</v>
      </c>
      <c r="X169" s="148" t="str">
        <f t="shared" si="74"/>
        <v>VENCIDO</v>
      </c>
      <c r="Y169" s="81" t="s">
        <v>1400</v>
      </c>
      <c r="Z169" s="149" t="str">
        <f t="shared" si="76"/>
        <v>H12ACSRT17</v>
      </c>
      <c r="AA169" s="149">
        <f t="shared" si="77"/>
        <v>1</v>
      </c>
      <c r="AB169" s="149" t="str">
        <f t="shared" si="78"/>
        <v>H12ACSRT17 - 1</v>
      </c>
      <c r="AC169" s="146">
        <f t="shared" si="79"/>
        <v>1</v>
      </c>
      <c r="AD169" s="146">
        <f t="shared" si="80"/>
        <v>1</v>
      </c>
      <c r="AE169" s="146" t="str">
        <f t="shared" si="81"/>
        <v>H12ACSRT17.</v>
      </c>
      <c r="AF169" s="146" t="str">
        <f t="shared" si="82"/>
        <v>H12ACSRT17</v>
      </c>
      <c r="AG169" s="62"/>
      <c r="AH169" s="63"/>
      <c r="AI169" s="64"/>
      <c r="AJ169" s="17"/>
    </row>
    <row r="170" spans="1:36" s="18" customFormat="1" ht="350.1" customHeight="1" x14ac:dyDescent="0.2">
      <c r="A170" s="73">
        <v>110</v>
      </c>
      <c r="B170" s="144">
        <v>169</v>
      </c>
      <c r="C170" s="80"/>
      <c r="D170" s="143" t="s">
        <v>1046</v>
      </c>
      <c r="E170" s="76" t="s">
        <v>1455</v>
      </c>
      <c r="F170" s="82" t="s">
        <v>1347</v>
      </c>
      <c r="G170" s="82" t="s">
        <v>1348</v>
      </c>
      <c r="H170" s="75" t="s">
        <v>1412</v>
      </c>
      <c r="I170" s="75" t="s">
        <v>1389</v>
      </c>
      <c r="J170" s="76" t="s">
        <v>1394</v>
      </c>
      <c r="K170" s="76">
        <v>1</v>
      </c>
      <c r="L170" s="77">
        <v>43467</v>
      </c>
      <c r="M170" s="77">
        <v>43524</v>
      </c>
      <c r="N170" s="78">
        <f t="shared" si="83"/>
        <v>8.1428571428571423</v>
      </c>
      <c r="O170" s="76" t="s">
        <v>805</v>
      </c>
      <c r="P170" s="76">
        <v>0</v>
      </c>
      <c r="Q170" s="76" t="s">
        <v>1913</v>
      </c>
      <c r="R170" s="79">
        <f t="shared" si="70"/>
        <v>0</v>
      </c>
      <c r="S170" s="147">
        <f t="shared" si="71"/>
        <v>0</v>
      </c>
      <c r="T170" s="147">
        <f t="shared" si="72"/>
        <v>0</v>
      </c>
      <c r="U170" s="147">
        <f t="shared" si="73"/>
        <v>8.1428571428571423</v>
      </c>
      <c r="V170" s="143"/>
      <c r="W170" s="148" t="str">
        <f t="shared" si="75"/>
        <v>VENCIDA</v>
      </c>
      <c r="X170" s="148" t="str">
        <f t="shared" si="74"/>
        <v>VENCIDO</v>
      </c>
      <c r="Y170" s="81" t="s">
        <v>1400</v>
      </c>
      <c r="Z170" s="149" t="str">
        <f t="shared" si="76"/>
        <v>H13ACSRT17</v>
      </c>
      <c r="AA170" s="149">
        <f t="shared" si="77"/>
        <v>1</v>
      </c>
      <c r="AB170" s="149" t="str">
        <f t="shared" si="78"/>
        <v>H13ACSRT17 - 1</v>
      </c>
      <c r="AC170" s="146">
        <f t="shared" si="79"/>
        <v>1</v>
      </c>
      <c r="AD170" s="146">
        <f t="shared" si="80"/>
        <v>1</v>
      </c>
      <c r="AE170" s="146" t="str">
        <f t="shared" si="81"/>
        <v>H13ACSRT17.</v>
      </c>
      <c r="AF170" s="146" t="str">
        <f t="shared" si="82"/>
        <v>H13ACSRT17</v>
      </c>
      <c r="AG170" s="62"/>
      <c r="AH170" s="63"/>
      <c r="AI170" s="64"/>
      <c r="AJ170" s="17"/>
    </row>
    <row r="171" spans="1:36" s="18" customFormat="1" ht="350.1" customHeight="1" x14ac:dyDescent="0.2">
      <c r="A171" s="73">
        <v>111</v>
      </c>
      <c r="B171" s="144">
        <v>170</v>
      </c>
      <c r="C171" s="80"/>
      <c r="D171" s="80" t="s">
        <v>1045</v>
      </c>
      <c r="E171" s="76" t="s">
        <v>1456</v>
      </c>
      <c r="F171" s="84" t="s">
        <v>1349</v>
      </c>
      <c r="G171" s="84" t="s">
        <v>1466</v>
      </c>
      <c r="H171" s="87" t="s">
        <v>1413</v>
      </c>
      <c r="I171" s="87" t="s">
        <v>1404</v>
      </c>
      <c r="J171" s="76" t="s">
        <v>1405</v>
      </c>
      <c r="K171" s="76">
        <v>1</v>
      </c>
      <c r="L171" s="77">
        <v>43467</v>
      </c>
      <c r="M171" s="77">
        <v>43524</v>
      </c>
      <c r="N171" s="78">
        <f t="shared" si="83"/>
        <v>8.1428571428571423</v>
      </c>
      <c r="O171" s="76" t="s">
        <v>805</v>
      </c>
      <c r="P171" s="76">
        <v>0</v>
      </c>
      <c r="Q171" s="76" t="s">
        <v>1913</v>
      </c>
      <c r="R171" s="79">
        <f t="shared" si="70"/>
        <v>0</v>
      </c>
      <c r="S171" s="147">
        <f t="shared" si="71"/>
        <v>0</v>
      </c>
      <c r="T171" s="147">
        <f t="shared" si="72"/>
        <v>0</v>
      </c>
      <c r="U171" s="147">
        <f t="shared" si="73"/>
        <v>8.1428571428571423</v>
      </c>
      <c r="V171" s="143"/>
      <c r="W171" s="148" t="str">
        <f t="shared" si="75"/>
        <v>VENCIDA</v>
      </c>
      <c r="X171" s="148" t="str">
        <f t="shared" si="74"/>
        <v>VENCIDO</v>
      </c>
      <c r="Y171" s="81" t="s">
        <v>1400</v>
      </c>
      <c r="Z171" s="149" t="str">
        <f t="shared" si="76"/>
        <v>H14ACSRT17</v>
      </c>
      <c r="AA171" s="149">
        <f t="shared" si="77"/>
        <v>1</v>
      </c>
      <c r="AB171" s="149" t="str">
        <f t="shared" si="78"/>
        <v>H14ACSRT17 - 1</v>
      </c>
      <c r="AC171" s="146">
        <f t="shared" si="79"/>
        <v>1</v>
      </c>
      <c r="AD171" s="146">
        <f t="shared" si="80"/>
        <v>1</v>
      </c>
      <c r="AE171" s="146" t="str">
        <f t="shared" si="81"/>
        <v>H14ACSRT17.</v>
      </c>
      <c r="AF171" s="146" t="str">
        <f t="shared" si="82"/>
        <v>H14ACSRT17</v>
      </c>
      <c r="AG171" s="62"/>
      <c r="AH171" s="63"/>
      <c r="AI171" s="64"/>
      <c r="AJ171" s="17"/>
    </row>
    <row r="172" spans="1:36" s="18" customFormat="1" ht="350.1" customHeight="1" x14ac:dyDescent="0.2">
      <c r="A172" s="73">
        <v>112</v>
      </c>
      <c r="B172" s="144">
        <v>171</v>
      </c>
      <c r="C172" s="80"/>
      <c r="D172" s="143" t="s">
        <v>1046</v>
      </c>
      <c r="E172" s="76" t="s">
        <v>1443</v>
      </c>
      <c r="F172" s="84" t="s">
        <v>1350</v>
      </c>
      <c r="G172" s="82" t="s">
        <v>1351</v>
      </c>
      <c r="H172" s="75" t="s">
        <v>1413</v>
      </c>
      <c r="I172" s="75" t="s">
        <v>1404</v>
      </c>
      <c r="J172" s="76" t="s">
        <v>1405</v>
      </c>
      <c r="K172" s="76">
        <v>1</v>
      </c>
      <c r="L172" s="77">
        <v>43467</v>
      </c>
      <c r="M172" s="77">
        <v>43524</v>
      </c>
      <c r="N172" s="78">
        <f t="shared" si="83"/>
        <v>8.1428571428571423</v>
      </c>
      <c r="O172" s="76" t="s">
        <v>805</v>
      </c>
      <c r="P172" s="76">
        <v>0</v>
      </c>
      <c r="Q172" s="76" t="s">
        <v>1913</v>
      </c>
      <c r="R172" s="79">
        <f t="shared" si="70"/>
        <v>0</v>
      </c>
      <c r="S172" s="147">
        <f t="shared" si="71"/>
        <v>0</v>
      </c>
      <c r="T172" s="147">
        <f t="shared" si="72"/>
        <v>0</v>
      </c>
      <c r="U172" s="147">
        <f t="shared" si="73"/>
        <v>8.1428571428571423</v>
      </c>
      <c r="V172" s="143"/>
      <c r="W172" s="148" t="str">
        <f t="shared" si="75"/>
        <v>VENCIDA</v>
      </c>
      <c r="X172" s="148" t="str">
        <f t="shared" si="74"/>
        <v>VENCIDO</v>
      </c>
      <c r="Y172" s="81" t="s">
        <v>1400</v>
      </c>
      <c r="Z172" s="149" t="str">
        <f t="shared" si="76"/>
        <v>H15ACSRT17</v>
      </c>
      <c r="AA172" s="149">
        <f t="shared" si="77"/>
        <v>1</v>
      </c>
      <c r="AB172" s="149" t="str">
        <f t="shared" si="78"/>
        <v>H15ACSRT17 - 1</v>
      </c>
      <c r="AC172" s="146">
        <f t="shared" si="79"/>
        <v>1</v>
      </c>
      <c r="AD172" s="146">
        <f t="shared" si="80"/>
        <v>1</v>
      </c>
      <c r="AE172" s="146" t="str">
        <f t="shared" si="81"/>
        <v>H15ACSRT17.</v>
      </c>
      <c r="AF172" s="146" t="str">
        <f t="shared" si="82"/>
        <v>H15ACSRT17</v>
      </c>
      <c r="AG172" s="62"/>
      <c r="AH172" s="63"/>
      <c r="AI172" s="64"/>
      <c r="AJ172" s="17"/>
    </row>
    <row r="173" spans="1:36" s="18" customFormat="1" ht="350.1" customHeight="1" x14ac:dyDescent="0.2">
      <c r="A173" s="73">
        <v>113</v>
      </c>
      <c r="B173" s="144">
        <v>172</v>
      </c>
      <c r="C173" s="80"/>
      <c r="D173" s="143" t="s">
        <v>1045</v>
      </c>
      <c r="E173" s="76" t="s">
        <v>1456</v>
      </c>
      <c r="F173" s="84" t="s">
        <v>1959</v>
      </c>
      <c r="G173" s="82" t="s">
        <v>1352</v>
      </c>
      <c r="H173" s="75" t="s">
        <v>1383</v>
      </c>
      <c r="I173" s="75" t="s">
        <v>1390</v>
      </c>
      <c r="J173" s="76" t="s">
        <v>1405</v>
      </c>
      <c r="K173" s="76">
        <v>1</v>
      </c>
      <c r="L173" s="77">
        <v>43467</v>
      </c>
      <c r="M173" s="77">
        <v>43524</v>
      </c>
      <c r="N173" s="78">
        <f t="shared" si="83"/>
        <v>8.1428571428571423</v>
      </c>
      <c r="O173" s="76" t="s">
        <v>805</v>
      </c>
      <c r="P173" s="76">
        <v>0</v>
      </c>
      <c r="Q173" s="76" t="s">
        <v>1913</v>
      </c>
      <c r="R173" s="79">
        <f t="shared" si="70"/>
        <v>0</v>
      </c>
      <c r="S173" s="147">
        <f t="shared" si="71"/>
        <v>0</v>
      </c>
      <c r="T173" s="147">
        <f t="shared" si="72"/>
        <v>0</v>
      </c>
      <c r="U173" s="147">
        <f t="shared" si="73"/>
        <v>8.1428571428571423</v>
      </c>
      <c r="V173" s="143"/>
      <c r="W173" s="148" t="str">
        <f t="shared" si="75"/>
        <v>VENCIDA</v>
      </c>
      <c r="X173" s="148" t="str">
        <f t="shared" si="74"/>
        <v>VENCIDO</v>
      </c>
      <c r="Y173" s="81" t="s">
        <v>1400</v>
      </c>
      <c r="Z173" s="149" t="str">
        <f t="shared" si="76"/>
        <v>H16ACSRT17</v>
      </c>
      <c r="AA173" s="149">
        <f t="shared" si="77"/>
        <v>1</v>
      </c>
      <c r="AB173" s="149" t="str">
        <f t="shared" si="78"/>
        <v>H16ACSRT17 - 1</v>
      </c>
      <c r="AC173" s="146">
        <f t="shared" si="79"/>
        <v>1</v>
      </c>
      <c r="AD173" s="146">
        <f t="shared" si="80"/>
        <v>1</v>
      </c>
      <c r="AE173" s="146" t="str">
        <f t="shared" si="81"/>
        <v>H16ACSRT17.</v>
      </c>
      <c r="AF173" s="146" t="str">
        <f t="shared" si="82"/>
        <v>H16ACSRT17</v>
      </c>
      <c r="AG173" s="62"/>
      <c r="AH173" s="63"/>
      <c r="AI173" s="64"/>
      <c r="AJ173" s="17"/>
    </row>
    <row r="174" spans="1:36" s="18" customFormat="1" ht="350.1" customHeight="1" x14ac:dyDescent="0.2">
      <c r="A174" s="152">
        <v>114</v>
      </c>
      <c r="B174" s="144">
        <v>173</v>
      </c>
      <c r="C174" s="152"/>
      <c r="D174" s="152" t="s">
        <v>1046</v>
      </c>
      <c r="E174" s="76" t="s">
        <v>1457</v>
      </c>
      <c r="F174" s="87" t="s">
        <v>1353</v>
      </c>
      <c r="G174" s="87" t="s">
        <v>1354</v>
      </c>
      <c r="H174" s="87" t="s">
        <v>1414</v>
      </c>
      <c r="I174" s="87" t="s">
        <v>1415</v>
      </c>
      <c r="J174" s="76" t="s">
        <v>1405</v>
      </c>
      <c r="K174" s="76">
        <v>1</v>
      </c>
      <c r="L174" s="77">
        <v>43467</v>
      </c>
      <c r="M174" s="77">
        <v>43524</v>
      </c>
      <c r="N174" s="78">
        <f t="shared" si="83"/>
        <v>8.1428571428571423</v>
      </c>
      <c r="O174" s="76" t="s">
        <v>805</v>
      </c>
      <c r="P174" s="76">
        <v>0</v>
      </c>
      <c r="Q174" s="75" t="s">
        <v>2116</v>
      </c>
      <c r="R174" s="79">
        <f t="shared" si="70"/>
        <v>0</v>
      </c>
      <c r="S174" s="147">
        <f t="shared" si="71"/>
        <v>0</v>
      </c>
      <c r="T174" s="147">
        <f t="shared" si="72"/>
        <v>0</v>
      </c>
      <c r="U174" s="147">
        <f t="shared" si="73"/>
        <v>8.1428571428571423</v>
      </c>
      <c r="V174" s="143"/>
      <c r="W174" s="148" t="str">
        <f t="shared" si="75"/>
        <v>VENCIDA</v>
      </c>
      <c r="X174" s="148" t="str">
        <f t="shared" si="74"/>
        <v>VENCIDO</v>
      </c>
      <c r="Y174" s="81" t="s">
        <v>1400</v>
      </c>
      <c r="Z174" s="149" t="str">
        <f t="shared" si="76"/>
        <v>H17ACSRT17</v>
      </c>
      <c r="AA174" s="149">
        <f t="shared" si="77"/>
        <v>1</v>
      </c>
      <c r="AB174" s="149" t="str">
        <f t="shared" si="78"/>
        <v>H17ACSRT17 - 1</v>
      </c>
      <c r="AC174" s="146">
        <f t="shared" si="79"/>
        <v>1</v>
      </c>
      <c r="AD174" s="146">
        <f t="shared" si="80"/>
        <v>1</v>
      </c>
      <c r="AE174" s="146" t="str">
        <f t="shared" si="81"/>
        <v>H17ACSRT17.</v>
      </c>
      <c r="AF174" s="146" t="str">
        <f t="shared" si="82"/>
        <v>H17ACSRT17</v>
      </c>
      <c r="AG174" s="62"/>
      <c r="AH174" s="63"/>
      <c r="AI174" s="64"/>
      <c r="AJ174" s="17"/>
    </row>
    <row r="175" spans="1:36" s="18" customFormat="1" ht="350.1" customHeight="1" x14ac:dyDescent="0.2">
      <c r="A175" s="73">
        <v>115</v>
      </c>
      <c r="B175" s="144">
        <v>174</v>
      </c>
      <c r="C175" s="80"/>
      <c r="D175" s="73" t="s">
        <v>1045</v>
      </c>
      <c r="E175" s="76" t="s">
        <v>1443</v>
      </c>
      <c r="F175" s="84" t="s">
        <v>1355</v>
      </c>
      <c r="G175" s="84" t="s">
        <v>1356</v>
      </c>
      <c r="H175" s="75" t="s">
        <v>1384</v>
      </c>
      <c r="I175" s="75" t="s">
        <v>1391</v>
      </c>
      <c r="J175" s="76" t="s">
        <v>1395</v>
      </c>
      <c r="K175" s="76">
        <v>1</v>
      </c>
      <c r="L175" s="77">
        <v>43467</v>
      </c>
      <c r="M175" s="77">
        <v>43524</v>
      </c>
      <c r="N175" s="78">
        <f t="shared" si="83"/>
        <v>8.1428571428571423</v>
      </c>
      <c r="O175" s="76" t="s">
        <v>384</v>
      </c>
      <c r="P175" s="76">
        <v>0</v>
      </c>
      <c r="Q175" s="76" t="s">
        <v>1913</v>
      </c>
      <c r="R175" s="79">
        <f t="shared" si="70"/>
        <v>0</v>
      </c>
      <c r="S175" s="147">
        <f t="shared" si="71"/>
        <v>0</v>
      </c>
      <c r="T175" s="147">
        <f t="shared" si="72"/>
        <v>0</v>
      </c>
      <c r="U175" s="147">
        <f t="shared" si="73"/>
        <v>8.1428571428571423</v>
      </c>
      <c r="V175" s="143"/>
      <c r="W175" s="148" t="str">
        <f t="shared" si="75"/>
        <v>VENCIDA</v>
      </c>
      <c r="X175" s="148" t="str">
        <f t="shared" si="74"/>
        <v>VENCIDO</v>
      </c>
      <c r="Y175" s="81" t="s">
        <v>1400</v>
      </c>
      <c r="Z175" s="149" t="str">
        <f t="shared" si="76"/>
        <v>H18ACSRT17</v>
      </c>
      <c r="AA175" s="149">
        <f t="shared" si="77"/>
        <v>1</v>
      </c>
      <c r="AB175" s="149" t="str">
        <f t="shared" si="78"/>
        <v>H18ACSRT17 - 1</v>
      </c>
      <c r="AC175" s="146">
        <f t="shared" si="79"/>
        <v>1</v>
      </c>
      <c r="AD175" s="146">
        <f t="shared" si="80"/>
        <v>1</v>
      </c>
      <c r="AE175" s="146" t="str">
        <f t="shared" si="81"/>
        <v>H18ACSRT17.</v>
      </c>
      <c r="AF175" s="146" t="str">
        <f t="shared" si="82"/>
        <v>H18ACSRT17</v>
      </c>
      <c r="AG175" s="62"/>
      <c r="AH175" s="63"/>
      <c r="AI175" s="64"/>
      <c r="AJ175" s="17"/>
    </row>
    <row r="176" spans="1:36" s="18" customFormat="1" ht="350.1" customHeight="1" x14ac:dyDescent="0.2">
      <c r="A176" s="73">
        <v>116</v>
      </c>
      <c r="B176" s="144">
        <v>175</v>
      </c>
      <c r="C176" s="80"/>
      <c r="D176" s="80" t="s">
        <v>1045</v>
      </c>
      <c r="E176" s="76" t="s">
        <v>1458</v>
      </c>
      <c r="F176" s="84" t="s">
        <v>1357</v>
      </c>
      <c r="G176" s="84" t="s">
        <v>1358</v>
      </c>
      <c r="H176" s="87" t="s">
        <v>1401</v>
      </c>
      <c r="I176" s="87" t="s">
        <v>1416</v>
      </c>
      <c r="J176" s="76" t="s">
        <v>1405</v>
      </c>
      <c r="K176" s="76">
        <v>1</v>
      </c>
      <c r="L176" s="77">
        <v>43467</v>
      </c>
      <c r="M176" s="77">
        <v>43524</v>
      </c>
      <c r="N176" s="78">
        <f t="shared" si="83"/>
        <v>8.1428571428571423</v>
      </c>
      <c r="O176" s="76" t="s">
        <v>805</v>
      </c>
      <c r="P176" s="76">
        <v>0</v>
      </c>
      <c r="Q176" s="76" t="s">
        <v>1913</v>
      </c>
      <c r="R176" s="79">
        <f t="shared" si="70"/>
        <v>0</v>
      </c>
      <c r="S176" s="147">
        <f t="shared" si="71"/>
        <v>0</v>
      </c>
      <c r="T176" s="147">
        <f t="shared" si="72"/>
        <v>0</v>
      </c>
      <c r="U176" s="147">
        <f t="shared" si="73"/>
        <v>8.1428571428571423</v>
      </c>
      <c r="V176" s="143"/>
      <c r="W176" s="148" t="str">
        <f t="shared" si="75"/>
        <v>VENCIDA</v>
      </c>
      <c r="X176" s="148" t="str">
        <f t="shared" si="74"/>
        <v>VENCIDO</v>
      </c>
      <c r="Y176" s="81" t="s">
        <v>1400</v>
      </c>
      <c r="Z176" s="149" t="str">
        <f t="shared" si="76"/>
        <v>H19ACSRT17</v>
      </c>
      <c r="AA176" s="149">
        <f t="shared" si="77"/>
        <v>1</v>
      </c>
      <c r="AB176" s="149" t="str">
        <f t="shared" si="78"/>
        <v>H19ACSRT17 - 1</v>
      </c>
      <c r="AC176" s="146">
        <f t="shared" si="79"/>
        <v>1</v>
      </c>
      <c r="AD176" s="146">
        <f t="shared" si="80"/>
        <v>1</v>
      </c>
      <c r="AE176" s="146" t="str">
        <f t="shared" si="81"/>
        <v>H19ACSRT17.</v>
      </c>
      <c r="AF176" s="146" t="str">
        <f t="shared" si="82"/>
        <v>H19ACSRT17</v>
      </c>
      <c r="AG176" s="62"/>
      <c r="AH176" s="63"/>
      <c r="AI176" s="64"/>
      <c r="AJ176" s="17"/>
    </row>
    <row r="177" spans="1:42" s="18" customFormat="1" ht="350.1" customHeight="1" x14ac:dyDescent="0.2">
      <c r="A177" s="73">
        <v>117</v>
      </c>
      <c r="B177" s="144">
        <v>176</v>
      </c>
      <c r="C177" s="80"/>
      <c r="D177" s="143" t="s">
        <v>1045</v>
      </c>
      <c r="E177" s="76" t="s">
        <v>1456</v>
      </c>
      <c r="F177" s="84" t="s">
        <v>1359</v>
      </c>
      <c r="G177" s="84" t="s">
        <v>1360</v>
      </c>
      <c r="H177" s="87" t="s">
        <v>1428</v>
      </c>
      <c r="I177" s="75" t="s">
        <v>1435</v>
      </c>
      <c r="J177" s="76" t="s">
        <v>1394</v>
      </c>
      <c r="K177" s="76">
        <v>2</v>
      </c>
      <c r="L177" s="77">
        <v>43467</v>
      </c>
      <c r="M177" s="77">
        <v>43524</v>
      </c>
      <c r="N177" s="78">
        <f t="shared" si="83"/>
        <v>8.1428571428571423</v>
      </c>
      <c r="O177" s="76" t="s">
        <v>805</v>
      </c>
      <c r="P177" s="76">
        <v>0</v>
      </c>
      <c r="Q177" s="76" t="s">
        <v>1913</v>
      </c>
      <c r="R177" s="79">
        <f t="shared" si="70"/>
        <v>0</v>
      </c>
      <c r="S177" s="147">
        <f t="shared" si="71"/>
        <v>0</v>
      </c>
      <c r="T177" s="147">
        <f t="shared" si="72"/>
        <v>0</v>
      </c>
      <c r="U177" s="147">
        <f t="shared" si="73"/>
        <v>8.1428571428571423</v>
      </c>
      <c r="V177" s="143"/>
      <c r="W177" s="148" t="str">
        <f t="shared" si="75"/>
        <v>VENCIDA</v>
      </c>
      <c r="X177" s="148" t="str">
        <f t="shared" si="74"/>
        <v>VENCIDO</v>
      </c>
      <c r="Y177" s="81" t="s">
        <v>1400</v>
      </c>
      <c r="Z177" s="149" t="str">
        <f t="shared" si="76"/>
        <v>H20ACSRT17</v>
      </c>
      <c r="AA177" s="149">
        <f t="shared" si="77"/>
        <v>1</v>
      </c>
      <c r="AB177" s="149" t="str">
        <f t="shared" si="78"/>
        <v>H20ACSRT17 - 1</v>
      </c>
      <c r="AC177" s="146">
        <f t="shared" si="79"/>
        <v>1</v>
      </c>
      <c r="AD177" s="146">
        <f t="shared" si="80"/>
        <v>1</v>
      </c>
      <c r="AE177" s="146" t="str">
        <f t="shared" si="81"/>
        <v>H20ACSRT17.</v>
      </c>
      <c r="AF177" s="146" t="str">
        <f t="shared" si="82"/>
        <v>H20ACSRT17</v>
      </c>
      <c r="AG177" s="62"/>
      <c r="AH177" s="63"/>
      <c r="AI177" s="64"/>
      <c r="AJ177" s="17"/>
    </row>
    <row r="178" spans="1:42" s="18" customFormat="1" ht="350.1" customHeight="1" x14ac:dyDescent="0.2">
      <c r="A178" s="73">
        <v>118</v>
      </c>
      <c r="B178" s="144">
        <v>177</v>
      </c>
      <c r="C178" s="80"/>
      <c r="D178" s="80" t="s">
        <v>1045</v>
      </c>
      <c r="E178" s="76" t="s">
        <v>1459</v>
      </c>
      <c r="F178" s="84" t="s">
        <v>1361</v>
      </c>
      <c r="G178" s="84" t="s">
        <v>1362</v>
      </c>
      <c r="H178" s="87" t="s">
        <v>1417</v>
      </c>
      <c r="I178" s="87" t="s">
        <v>1418</v>
      </c>
      <c r="J178" s="73" t="s">
        <v>1396</v>
      </c>
      <c r="K178" s="73">
        <v>12</v>
      </c>
      <c r="L178" s="77">
        <v>43467</v>
      </c>
      <c r="M178" s="77">
        <v>43827</v>
      </c>
      <c r="N178" s="78">
        <f t="shared" si="83"/>
        <v>51.428571428571431</v>
      </c>
      <c r="O178" s="76" t="s">
        <v>805</v>
      </c>
      <c r="P178" s="76">
        <v>0</v>
      </c>
      <c r="Q178" s="76" t="s">
        <v>1913</v>
      </c>
      <c r="R178" s="79">
        <f t="shared" si="70"/>
        <v>0</v>
      </c>
      <c r="S178" s="147">
        <f t="shared" si="71"/>
        <v>0</v>
      </c>
      <c r="T178" s="147">
        <f t="shared" si="72"/>
        <v>0</v>
      </c>
      <c r="U178" s="147">
        <f t="shared" si="73"/>
        <v>51.428571428571431</v>
      </c>
      <c r="V178" s="143"/>
      <c r="W178" s="148" t="str">
        <f t="shared" si="75"/>
        <v>VENCIDA</v>
      </c>
      <c r="X178" s="148" t="str">
        <f t="shared" si="74"/>
        <v>VENCIDO</v>
      </c>
      <c r="Y178" s="81" t="s">
        <v>1400</v>
      </c>
      <c r="Z178" s="149" t="str">
        <f t="shared" si="76"/>
        <v>H21ACSRT17</v>
      </c>
      <c r="AA178" s="149">
        <f t="shared" si="77"/>
        <v>1</v>
      </c>
      <c r="AB178" s="149" t="str">
        <f t="shared" si="78"/>
        <v>H21ACSRT17 - 1</v>
      </c>
      <c r="AC178" s="146">
        <f t="shared" si="79"/>
        <v>1</v>
      </c>
      <c r="AD178" s="146">
        <f t="shared" si="80"/>
        <v>1</v>
      </c>
      <c r="AE178" s="146" t="str">
        <f t="shared" si="81"/>
        <v>H21ACSRT17.</v>
      </c>
      <c r="AF178" s="146" t="str">
        <f t="shared" si="82"/>
        <v>H21ACSRT17</v>
      </c>
      <c r="AG178" s="62"/>
      <c r="AH178" s="63"/>
      <c r="AI178" s="64"/>
      <c r="AJ178" s="17"/>
    </row>
    <row r="179" spans="1:42" s="18" customFormat="1" ht="350.1" customHeight="1" x14ac:dyDescent="0.2">
      <c r="A179" s="73">
        <v>119</v>
      </c>
      <c r="B179" s="144">
        <v>178</v>
      </c>
      <c r="C179" s="80"/>
      <c r="D179" s="143" t="s">
        <v>1045</v>
      </c>
      <c r="E179" s="76" t="s">
        <v>1460</v>
      </c>
      <c r="F179" s="84" t="s">
        <v>1363</v>
      </c>
      <c r="G179" s="84" t="s">
        <v>1364</v>
      </c>
      <c r="H179" s="75" t="s">
        <v>1385</v>
      </c>
      <c r="I179" s="75" t="s">
        <v>1421</v>
      </c>
      <c r="J179" s="73" t="s">
        <v>1396</v>
      </c>
      <c r="K179" s="73">
        <v>12</v>
      </c>
      <c r="L179" s="77">
        <v>43467</v>
      </c>
      <c r="M179" s="77">
        <v>43827</v>
      </c>
      <c r="N179" s="78">
        <f t="shared" si="83"/>
        <v>51.428571428571431</v>
      </c>
      <c r="O179" s="76" t="s">
        <v>384</v>
      </c>
      <c r="P179" s="76">
        <v>0</v>
      </c>
      <c r="Q179" s="76" t="s">
        <v>1913</v>
      </c>
      <c r="R179" s="79">
        <f t="shared" si="70"/>
        <v>0</v>
      </c>
      <c r="S179" s="147">
        <f t="shared" si="71"/>
        <v>0</v>
      </c>
      <c r="T179" s="147">
        <f t="shared" si="72"/>
        <v>0</v>
      </c>
      <c r="U179" s="147">
        <f t="shared" si="73"/>
        <v>51.428571428571431</v>
      </c>
      <c r="V179" s="143"/>
      <c r="W179" s="148" t="str">
        <f t="shared" si="75"/>
        <v>VENCIDA</v>
      </c>
      <c r="X179" s="148" t="str">
        <f t="shared" si="74"/>
        <v>VENCIDO</v>
      </c>
      <c r="Y179" s="81" t="s">
        <v>1400</v>
      </c>
      <c r="Z179" s="149" t="str">
        <f t="shared" si="76"/>
        <v>H22ACSRT17</v>
      </c>
      <c r="AA179" s="149">
        <f t="shared" si="77"/>
        <v>1</v>
      </c>
      <c r="AB179" s="149" t="str">
        <f t="shared" si="78"/>
        <v>H22ACSRT17 - 1</v>
      </c>
      <c r="AC179" s="146">
        <f t="shared" si="79"/>
        <v>1</v>
      </c>
      <c r="AD179" s="146">
        <f t="shared" si="80"/>
        <v>1</v>
      </c>
      <c r="AE179" s="146" t="str">
        <f t="shared" si="81"/>
        <v>H22ACSRT17.</v>
      </c>
      <c r="AF179" s="146" t="str">
        <f t="shared" si="82"/>
        <v>H22ACSRT17</v>
      </c>
      <c r="AG179" s="62"/>
      <c r="AH179" s="63"/>
      <c r="AI179" s="64"/>
      <c r="AJ179" s="17"/>
    </row>
    <row r="180" spans="1:42" s="18" customFormat="1" ht="350.1" customHeight="1" x14ac:dyDescent="0.2">
      <c r="A180" s="73">
        <v>120</v>
      </c>
      <c r="B180" s="144">
        <v>179</v>
      </c>
      <c r="C180" s="80"/>
      <c r="D180" s="143" t="s">
        <v>1046</v>
      </c>
      <c r="E180" s="76" t="s">
        <v>1461</v>
      </c>
      <c r="F180" s="84" t="s">
        <v>1365</v>
      </c>
      <c r="G180" s="84" t="s">
        <v>1366</v>
      </c>
      <c r="H180" s="75" t="s">
        <v>1422</v>
      </c>
      <c r="I180" s="75" t="s">
        <v>1436</v>
      </c>
      <c r="J180" s="76" t="s">
        <v>1397</v>
      </c>
      <c r="K180" s="85">
        <v>1</v>
      </c>
      <c r="L180" s="77">
        <v>43527</v>
      </c>
      <c r="M180" s="77">
        <v>43830</v>
      </c>
      <c r="N180" s="78">
        <f t="shared" si="83"/>
        <v>43.285714285714285</v>
      </c>
      <c r="O180" s="76" t="s">
        <v>805</v>
      </c>
      <c r="P180" s="76">
        <v>0</v>
      </c>
      <c r="Q180" s="76" t="s">
        <v>1913</v>
      </c>
      <c r="R180" s="79">
        <f t="shared" si="70"/>
        <v>0</v>
      </c>
      <c r="S180" s="147">
        <f t="shared" si="71"/>
        <v>0</v>
      </c>
      <c r="T180" s="147">
        <f t="shared" si="72"/>
        <v>0</v>
      </c>
      <c r="U180" s="147">
        <f t="shared" si="73"/>
        <v>43.285714285714285</v>
      </c>
      <c r="V180" s="143"/>
      <c r="W180" s="148" t="str">
        <f t="shared" si="75"/>
        <v>VENCIDA</v>
      </c>
      <c r="X180" s="148" t="str">
        <f t="shared" si="74"/>
        <v>VENCIDO</v>
      </c>
      <c r="Y180" s="81" t="s">
        <v>1400</v>
      </c>
      <c r="Z180" s="149" t="str">
        <f t="shared" si="76"/>
        <v>H23ACSRT17</v>
      </c>
      <c r="AA180" s="149">
        <f t="shared" si="77"/>
        <v>1</v>
      </c>
      <c r="AB180" s="149" t="str">
        <f t="shared" si="78"/>
        <v>H23ACSRT17 - 1</v>
      </c>
      <c r="AC180" s="146">
        <f t="shared" si="79"/>
        <v>1</v>
      </c>
      <c r="AD180" s="146">
        <f t="shared" si="80"/>
        <v>1</v>
      </c>
      <c r="AE180" s="146" t="str">
        <f t="shared" si="81"/>
        <v>H23ACSRT17.</v>
      </c>
      <c r="AF180" s="146" t="str">
        <f t="shared" si="82"/>
        <v>H23ACSRT17</v>
      </c>
      <c r="AG180" s="62"/>
      <c r="AH180" s="63"/>
      <c r="AI180" s="64"/>
      <c r="AJ180" s="17"/>
    </row>
    <row r="181" spans="1:42" s="18" customFormat="1" ht="350.1" customHeight="1" x14ac:dyDescent="0.2">
      <c r="A181" s="73">
        <v>121</v>
      </c>
      <c r="B181" s="144">
        <v>180</v>
      </c>
      <c r="C181" s="80"/>
      <c r="D181" s="80" t="s">
        <v>1045</v>
      </c>
      <c r="E181" s="76" t="s">
        <v>1462</v>
      </c>
      <c r="F181" s="84" t="s">
        <v>1367</v>
      </c>
      <c r="G181" s="84" t="s">
        <v>1368</v>
      </c>
      <c r="H181" s="87" t="s">
        <v>1423</v>
      </c>
      <c r="I181" s="87" t="s">
        <v>1437</v>
      </c>
      <c r="J181" s="73" t="s">
        <v>1398</v>
      </c>
      <c r="K181" s="76">
        <v>1</v>
      </c>
      <c r="L181" s="77">
        <v>43467</v>
      </c>
      <c r="M181" s="77">
        <v>43524</v>
      </c>
      <c r="N181" s="78">
        <f t="shared" si="83"/>
        <v>8.1428571428571423</v>
      </c>
      <c r="O181" s="76" t="s">
        <v>805</v>
      </c>
      <c r="P181" s="76">
        <v>0</v>
      </c>
      <c r="Q181" s="76" t="s">
        <v>1913</v>
      </c>
      <c r="R181" s="79">
        <f t="shared" si="70"/>
        <v>0</v>
      </c>
      <c r="S181" s="147">
        <f t="shared" si="71"/>
        <v>0</v>
      </c>
      <c r="T181" s="147">
        <f t="shared" si="72"/>
        <v>0</v>
      </c>
      <c r="U181" s="147">
        <f t="shared" si="73"/>
        <v>8.1428571428571423</v>
      </c>
      <c r="V181" s="143"/>
      <c r="W181" s="148" t="str">
        <f t="shared" si="75"/>
        <v>VENCIDA</v>
      </c>
      <c r="X181" s="148" t="str">
        <f t="shared" si="74"/>
        <v>VENCIDO</v>
      </c>
      <c r="Y181" s="81" t="s">
        <v>1400</v>
      </c>
      <c r="Z181" s="149" t="str">
        <f t="shared" si="76"/>
        <v>H24ACSRT17</v>
      </c>
      <c r="AA181" s="149">
        <f t="shared" si="77"/>
        <v>1</v>
      </c>
      <c r="AB181" s="149" t="str">
        <f t="shared" si="78"/>
        <v>H24ACSRT17 - 1</v>
      </c>
      <c r="AC181" s="146">
        <f t="shared" si="79"/>
        <v>1</v>
      </c>
      <c r="AD181" s="146">
        <f t="shared" si="80"/>
        <v>1</v>
      </c>
      <c r="AE181" s="146" t="str">
        <f t="shared" si="81"/>
        <v>H24ACSRT17.</v>
      </c>
      <c r="AF181" s="146" t="str">
        <f t="shared" si="82"/>
        <v>H24ACSRT17</v>
      </c>
      <c r="AG181" s="62"/>
      <c r="AH181" s="63"/>
      <c r="AI181" s="64"/>
      <c r="AJ181" s="17"/>
    </row>
    <row r="182" spans="1:42" s="18" customFormat="1" ht="350.1" customHeight="1" x14ac:dyDescent="0.2">
      <c r="A182" s="73">
        <v>122</v>
      </c>
      <c r="B182" s="144">
        <v>181</v>
      </c>
      <c r="C182" s="80"/>
      <c r="D182" s="143" t="s">
        <v>1045</v>
      </c>
      <c r="E182" s="76" t="s">
        <v>1463</v>
      </c>
      <c r="F182" s="84" t="s">
        <v>1369</v>
      </c>
      <c r="G182" s="84" t="s">
        <v>1370</v>
      </c>
      <c r="H182" s="75" t="s">
        <v>1424</v>
      </c>
      <c r="I182" s="75" t="s">
        <v>1438</v>
      </c>
      <c r="J182" s="76" t="s">
        <v>1399</v>
      </c>
      <c r="K182" s="76">
        <v>1</v>
      </c>
      <c r="L182" s="77">
        <v>43467</v>
      </c>
      <c r="M182" s="77">
        <v>43830</v>
      </c>
      <c r="N182" s="78">
        <f t="shared" si="83"/>
        <v>51.857142857142854</v>
      </c>
      <c r="O182" s="76" t="s">
        <v>805</v>
      </c>
      <c r="P182" s="76">
        <v>0</v>
      </c>
      <c r="Q182" s="76" t="s">
        <v>1913</v>
      </c>
      <c r="R182" s="79">
        <f t="shared" si="70"/>
        <v>0</v>
      </c>
      <c r="S182" s="147">
        <f t="shared" si="71"/>
        <v>0</v>
      </c>
      <c r="T182" s="147">
        <f t="shared" si="72"/>
        <v>0</v>
      </c>
      <c r="U182" s="147">
        <f t="shared" si="73"/>
        <v>51.857142857142854</v>
      </c>
      <c r="V182" s="143"/>
      <c r="W182" s="148" t="str">
        <f t="shared" si="75"/>
        <v>VENCIDA</v>
      </c>
      <c r="X182" s="148" t="str">
        <f t="shared" si="74"/>
        <v>VENCIDO</v>
      </c>
      <c r="Y182" s="81" t="s">
        <v>1400</v>
      </c>
      <c r="Z182" s="149" t="str">
        <f t="shared" si="76"/>
        <v>H25ACSRT17</v>
      </c>
      <c r="AA182" s="149">
        <f t="shared" si="77"/>
        <v>1</v>
      </c>
      <c r="AB182" s="149" t="str">
        <f t="shared" si="78"/>
        <v>H25ACSRT17 - 1</v>
      </c>
      <c r="AC182" s="146">
        <f t="shared" si="79"/>
        <v>1</v>
      </c>
      <c r="AD182" s="146">
        <f t="shared" si="80"/>
        <v>1</v>
      </c>
      <c r="AE182" s="146" t="str">
        <f t="shared" si="81"/>
        <v>H25ACSRT17.</v>
      </c>
      <c r="AF182" s="146" t="str">
        <f t="shared" si="82"/>
        <v>H25ACSRT17</v>
      </c>
      <c r="AG182" s="62"/>
      <c r="AH182" s="63"/>
      <c r="AI182" s="64"/>
      <c r="AJ182" s="17"/>
    </row>
    <row r="183" spans="1:42" s="18" customFormat="1" ht="350.1" customHeight="1" x14ac:dyDescent="0.2">
      <c r="A183" s="73">
        <v>123</v>
      </c>
      <c r="B183" s="144">
        <v>182</v>
      </c>
      <c r="C183" s="80"/>
      <c r="D183" s="143" t="s">
        <v>1046</v>
      </c>
      <c r="E183" s="76" t="s">
        <v>1464</v>
      </c>
      <c r="F183" s="82" t="s">
        <v>1371</v>
      </c>
      <c r="G183" s="82" t="s">
        <v>1372</v>
      </c>
      <c r="H183" s="75" t="s">
        <v>1429</v>
      </c>
      <c r="I183" s="75" t="s">
        <v>1392</v>
      </c>
      <c r="J183" s="76" t="s">
        <v>1394</v>
      </c>
      <c r="K183" s="76">
        <v>2</v>
      </c>
      <c r="L183" s="77">
        <v>43467</v>
      </c>
      <c r="M183" s="77">
        <v>43524</v>
      </c>
      <c r="N183" s="78">
        <f t="shared" si="83"/>
        <v>8.1428571428571423</v>
      </c>
      <c r="O183" s="76" t="s">
        <v>805</v>
      </c>
      <c r="P183" s="76">
        <v>0</v>
      </c>
      <c r="Q183" s="76" t="s">
        <v>1913</v>
      </c>
      <c r="R183" s="79">
        <f t="shared" si="70"/>
        <v>0</v>
      </c>
      <c r="S183" s="147">
        <f t="shared" si="71"/>
        <v>0</v>
      </c>
      <c r="T183" s="147">
        <f t="shared" si="72"/>
        <v>0</v>
      </c>
      <c r="U183" s="147">
        <f t="shared" si="73"/>
        <v>8.1428571428571423</v>
      </c>
      <c r="V183" s="143"/>
      <c r="W183" s="148" t="str">
        <f t="shared" si="75"/>
        <v>VENCIDA</v>
      </c>
      <c r="X183" s="148" t="str">
        <f t="shared" si="74"/>
        <v>VENCIDO</v>
      </c>
      <c r="Y183" s="81" t="s">
        <v>1400</v>
      </c>
      <c r="Z183" s="149" t="str">
        <f t="shared" si="76"/>
        <v>H26ACSRT17</v>
      </c>
      <c r="AA183" s="149">
        <f t="shared" si="77"/>
        <v>1</v>
      </c>
      <c r="AB183" s="149" t="str">
        <f t="shared" si="78"/>
        <v>H26ACSRT17 - 1</v>
      </c>
      <c r="AC183" s="146">
        <f t="shared" si="79"/>
        <v>1</v>
      </c>
      <c r="AD183" s="146">
        <f t="shared" si="80"/>
        <v>1</v>
      </c>
      <c r="AE183" s="146" t="str">
        <f t="shared" si="81"/>
        <v>H26ACSRT17.</v>
      </c>
      <c r="AF183" s="146" t="str">
        <f t="shared" si="82"/>
        <v>H26ACSRT17</v>
      </c>
      <c r="AG183" s="62"/>
      <c r="AH183" s="63"/>
      <c r="AI183" s="64"/>
      <c r="AJ183" s="17"/>
    </row>
    <row r="184" spans="1:42" s="18" customFormat="1" ht="350.1" customHeight="1" x14ac:dyDescent="0.2">
      <c r="A184" s="73">
        <v>124</v>
      </c>
      <c r="B184" s="144">
        <v>183</v>
      </c>
      <c r="C184" s="80"/>
      <c r="D184" s="143" t="s">
        <v>1046</v>
      </c>
      <c r="E184" s="76" t="s">
        <v>1461</v>
      </c>
      <c r="F184" s="82" t="s">
        <v>1373</v>
      </c>
      <c r="G184" s="82" t="s">
        <v>1374</v>
      </c>
      <c r="H184" s="87" t="s">
        <v>1430</v>
      </c>
      <c r="I184" s="75" t="s">
        <v>1439</v>
      </c>
      <c r="J184" s="76" t="s">
        <v>1394</v>
      </c>
      <c r="K184" s="76">
        <v>2</v>
      </c>
      <c r="L184" s="77">
        <v>43467</v>
      </c>
      <c r="M184" s="77">
        <v>43524</v>
      </c>
      <c r="N184" s="78">
        <f t="shared" si="83"/>
        <v>8.1428571428571423</v>
      </c>
      <c r="O184" s="76" t="s">
        <v>805</v>
      </c>
      <c r="P184" s="76">
        <v>0</v>
      </c>
      <c r="Q184" s="76" t="s">
        <v>1913</v>
      </c>
      <c r="R184" s="79">
        <f t="shared" si="70"/>
        <v>0</v>
      </c>
      <c r="S184" s="147">
        <f t="shared" si="71"/>
        <v>0</v>
      </c>
      <c r="T184" s="147">
        <f t="shared" si="72"/>
        <v>0</v>
      </c>
      <c r="U184" s="147">
        <f t="shared" si="73"/>
        <v>8.1428571428571423</v>
      </c>
      <c r="V184" s="143"/>
      <c r="W184" s="148" t="str">
        <f t="shared" si="75"/>
        <v>VENCIDA</v>
      </c>
      <c r="X184" s="148" t="str">
        <f t="shared" si="74"/>
        <v>VENCIDO</v>
      </c>
      <c r="Y184" s="81" t="s">
        <v>1400</v>
      </c>
      <c r="Z184" s="149" t="str">
        <f t="shared" si="76"/>
        <v>H27ACSRT17</v>
      </c>
      <c r="AA184" s="149">
        <f t="shared" si="77"/>
        <v>1</v>
      </c>
      <c r="AB184" s="149" t="str">
        <f t="shared" si="78"/>
        <v>H27ACSRT17 - 1</v>
      </c>
      <c r="AC184" s="146">
        <f t="shared" si="79"/>
        <v>1</v>
      </c>
      <c r="AD184" s="146">
        <f t="shared" si="80"/>
        <v>1</v>
      </c>
      <c r="AE184" s="146" t="str">
        <f t="shared" si="81"/>
        <v>H27ACSRT17.</v>
      </c>
      <c r="AF184" s="146" t="str">
        <f t="shared" si="82"/>
        <v>H27ACSRT17</v>
      </c>
      <c r="AG184" s="62"/>
      <c r="AH184" s="63"/>
      <c r="AI184" s="64"/>
      <c r="AJ184" s="17"/>
    </row>
    <row r="185" spans="1:42" s="18" customFormat="1" ht="350.1" customHeight="1" x14ac:dyDescent="0.2">
      <c r="A185" s="73">
        <v>125</v>
      </c>
      <c r="B185" s="144">
        <v>184</v>
      </c>
      <c r="C185" s="80"/>
      <c r="D185" s="143" t="s">
        <v>1045</v>
      </c>
      <c r="E185" s="76" t="s">
        <v>1465</v>
      </c>
      <c r="F185" s="82" t="s">
        <v>1375</v>
      </c>
      <c r="G185" s="82" t="s">
        <v>1431</v>
      </c>
      <c r="H185" s="75" t="s">
        <v>1385</v>
      </c>
      <c r="I185" s="75" t="s">
        <v>1421</v>
      </c>
      <c r="J185" s="73" t="s">
        <v>1396</v>
      </c>
      <c r="K185" s="73">
        <v>12</v>
      </c>
      <c r="L185" s="77">
        <v>43467</v>
      </c>
      <c r="M185" s="77">
        <v>43827</v>
      </c>
      <c r="N185" s="78">
        <f t="shared" si="83"/>
        <v>51.428571428571431</v>
      </c>
      <c r="O185" s="76" t="s">
        <v>384</v>
      </c>
      <c r="P185" s="76">
        <v>2.4</v>
      </c>
      <c r="Q185" s="76" t="s">
        <v>1913</v>
      </c>
      <c r="R185" s="79">
        <f t="shared" si="70"/>
        <v>20</v>
      </c>
      <c r="S185" s="147">
        <f t="shared" si="71"/>
        <v>10.285714285714286</v>
      </c>
      <c r="T185" s="147">
        <f t="shared" si="72"/>
        <v>10.285714285714286</v>
      </c>
      <c r="U185" s="147">
        <f t="shared" si="73"/>
        <v>51.428571428571431</v>
      </c>
      <c r="V185" s="143"/>
      <c r="W185" s="148" t="str">
        <f t="shared" si="75"/>
        <v>VENCIDA</v>
      </c>
      <c r="X185" s="148" t="str">
        <f t="shared" si="74"/>
        <v>VENCIDO</v>
      </c>
      <c r="Y185" s="81" t="s">
        <v>1400</v>
      </c>
      <c r="Z185" s="149" t="str">
        <f t="shared" si="76"/>
        <v>H28ACSRT17</v>
      </c>
      <c r="AA185" s="149">
        <f t="shared" si="77"/>
        <v>1</v>
      </c>
      <c r="AB185" s="149" t="str">
        <f t="shared" si="78"/>
        <v>H28ACSRT17 - 1</v>
      </c>
      <c r="AC185" s="146">
        <f t="shared" si="79"/>
        <v>1</v>
      </c>
      <c r="AD185" s="146">
        <f t="shared" si="80"/>
        <v>1</v>
      </c>
      <c r="AE185" s="146" t="str">
        <f t="shared" si="81"/>
        <v>H28ACSRT17.</v>
      </c>
      <c r="AF185" s="146" t="str">
        <f t="shared" si="82"/>
        <v>H28ACSRT17</v>
      </c>
      <c r="AG185" s="62"/>
      <c r="AH185" s="63"/>
      <c r="AI185" s="64"/>
      <c r="AJ185" s="17"/>
    </row>
    <row r="186" spans="1:42" s="18" customFormat="1" ht="350.1" customHeight="1" x14ac:dyDescent="0.2">
      <c r="A186" s="73">
        <v>126</v>
      </c>
      <c r="B186" s="144">
        <v>185</v>
      </c>
      <c r="C186" s="80"/>
      <c r="D186" s="143" t="s">
        <v>1045</v>
      </c>
      <c r="E186" s="76" t="s">
        <v>1443</v>
      </c>
      <c r="F186" s="82" t="s">
        <v>1376</v>
      </c>
      <c r="G186" s="82" t="s">
        <v>1377</v>
      </c>
      <c r="H186" s="75" t="s">
        <v>1383</v>
      </c>
      <c r="I186" s="75" t="s">
        <v>1393</v>
      </c>
      <c r="J186" s="76" t="s">
        <v>1405</v>
      </c>
      <c r="K186" s="76">
        <v>1</v>
      </c>
      <c r="L186" s="77">
        <v>43467</v>
      </c>
      <c r="M186" s="77">
        <v>43524</v>
      </c>
      <c r="N186" s="78">
        <f t="shared" si="83"/>
        <v>8.1428571428571423</v>
      </c>
      <c r="O186" s="76" t="s">
        <v>805</v>
      </c>
      <c r="P186" s="76">
        <v>0</v>
      </c>
      <c r="Q186" s="76" t="s">
        <v>1913</v>
      </c>
      <c r="R186" s="79">
        <f t="shared" si="70"/>
        <v>0</v>
      </c>
      <c r="S186" s="147">
        <f t="shared" si="71"/>
        <v>0</v>
      </c>
      <c r="T186" s="147">
        <f t="shared" si="72"/>
        <v>0</v>
      </c>
      <c r="U186" s="147">
        <f t="shared" si="73"/>
        <v>8.1428571428571423</v>
      </c>
      <c r="V186" s="143"/>
      <c r="W186" s="148" t="str">
        <f t="shared" si="75"/>
        <v>VENCIDA</v>
      </c>
      <c r="X186" s="148" t="str">
        <f t="shared" si="74"/>
        <v>VENCIDO</v>
      </c>
      <c r="Y186" s="81" t="s">
        <v>1400</v>
      </c>
      <c r="Z186" s="149" t="str">
        <f t="shared" si="76"/>
        <v>H29ACSRT17</v>
      </c>
      <c r="AA186" s="149">
        <f t="shared" si="77"/>
        <v>1</v>
      </c>
      <c r="AB186" s="149" t="str">
        <f t="shared" si="78"/>
        <v>H29ACSRT17 - 1</v>
      </c>
      <c r="AC186" s="146">
        <f t="shared" si="79"/>
        <v>1</v>
      </c>
      <c r="AD186" s="146">
        <f t="shared" si="80"/>
        <v>1</v>
      </c>
      <c r="AE186" s="146" t="str">
        <f t="shared" si="81"/>
        <v>H29ACSRT17.</v>
      </c>
      <c r="AF186" s="146" t="str">
        <f t="shared" si="82"/>
        <v>H29ACSRT17</v>
      </c>
      <c r="AG186" s="62"/>
      <c r="AH186" s="63"/>
      <c r="AI186" s="64"/>
      <c r="AJ186" s="17"/>
    </row>
    <row r="187" spans="1:42" s="18" customFormat="1" ht="350.1" customHeight="1" x14ac:dyDescent="0.2">
      <c r="A187" s="73">
        <v>127</v>
      </c>
      <c r="B187" s="144">
        <v>186</v>
      </c>
      <c r="C187" s="80"/>
      <c r="D187" s="143" t="s">
        <v>1046</v>
      </c>
      <c r="E187" s="76" t="s">
        <v>1457</v>
      </c>
      <c r="F187" s="82" t="s">
        <v>1378</v>
      </c>
      <c r="G187" s="82" t="s">
        <v>1379</v>
      </c>
      <c r="H187" s="75" t="s">
        <v>1385</v>
      </c>
      <c r="I187" s="75" t="s">
        <v>1421</v>
      </c>
      <c r="J187" s="73" t="s">
        <v>1396</v>
      </c>
      <c r="K187" s="73">
        <v>12</v>
      </c>
      <c r="L187" s="77">
        <v>43467</v>
      </c>
      <c r="M187" s="77">
        <v>43827</v>
      </c>
      <c r="N187" s="78">
        <f t="shared" si="83"/>
        <v>51.428571428571431</v>
      </c>
      <c r="O187" s="76" t="s">
        <v>384</v>
      </c>
      <c r="P187" s="76">
        <v>12</v>
      </c>
      <c r="Q187" s="76" t="s">
        <v>1913</v>
      </c>
      <c r="R187" s="79">
        <f t="shared" si="70"/>
        <v>100</v>
      </c>
      <c r="S187" s="147">
        <f t="shared" si="71"/>
        <v>51.428571428571431</v>
      </c>
      <c r="T187" s="147">
        <f t="shared" si="72"/>
        <v>51.428571428571431</v>
      </c>
      <c r="U187" s="147">
        <f t="shared" si="73"/>
        <v>51.428571428571431</v>
      </c>
      <c r="V187" s="143"/>
      <c r="W187" s="148" t="str">
        <f t="shared" si="75"/>
        <v>CUMPLIDA</v>
      </c>
      <c r="X187" s="148" t="str">
        <f t="shared" si="74"/>
        <v>CUMPLIDO</v>
      </c>
      <c r="Y187" s="81" t="s">
        <v>1400</v>
      </c>
      <c r="Z187" s="149" t="str">
        <f t="shared" si="76"/>
        <v>H30ACSRT17</v>
      </c>
      <c r="AA187" s="149">
        <f t="shared" si="77"/>
        <v>1</v>
      </c>
      <c r="AB187" s="149" t="str">
        <f t="shared" si="78"/>
        <v>H30ACSRT17 - 1</v>
      </c>
      <c r="AC187" s="146">
        <f t="shared" si="79"/>
        <v>5</v>
      </c>
      <c r="AD187" s="146">
        <f t="shared" si="80"/>
        <v>5</v>
      </c>
      <c r="AE187" s="146" t="str">
        <f t="shared" si="81"/>
        <v>H30ACSRT17.</v>
      </c>
      <c r="AF187" s="146" t="str">
        <f t="shared" si="82"/>
        <v>H30ACSRT17</v>
      </c>
      <c r="AG187" s="62"/>
      <c r="AH187" s="63"/>
      <c r="AI187" s="64"/>
      <c r="AJ187" s="17"/>
    </row>
    <row r="188" spans="1:42" s="18" customFormat="1" ht="350.1" customHeight="1" x14ac:dyDescent="0.2">
      <c r="A188" s="73">
        <v>128</v>
      </c>
      <c r="B188" s="144">
        <v>187</v>
      </c>
      <c r="C188" s="80"/>
      <c r="D188" s="143" t="s">
        <v>1046</v>
      </c>
      <c r="E188" s="76" t="s">
        <v>1456</v>
      </c>
      <c r="F188" s="82" t="s">
        <v>1380</v>
      </c>
      <c r="G188" s="82" t="s">
        <v>1381</v>
      </c>
      <c r="H188" s="75" t="s">
        <v>1413</v>
      </c>
      <c r="I188" s="75" t="s">
        <v>1419</v>
      </c>
      <c r="J188" s="76" t="s">
        <v>1405</v>
      </c>
      <c r="K188" s="76">
        <v>1</v>
      </c>
      <c r="L188" s="77">
        <v>43467</v>
      </c>
      <c r="M188" s="77">
        <v>43524</v>
      </c>
      <c r="N188" s="78">
        <f t="shared" si="83"/>
        <v>8.1428571428571423</v>
      </c>
      <c r="O188" s="76" t="s">
        <v>805</v>
      </c>
      <c r="P188" s="76">
        <v>0</v>
      </c>
      <c r="Q188" s="76" t="s">
        <v>1913</v>
      </c>
      <c r="R188" s="79">
        <f t="shared" si="70"/>
        <v>0</v>
      </c>
      <c r="S188" s="147">
        <f t="shared" si="71"/>
        <v>0</v>
      </c>
      <c r="T188" s="147">
        <f t="shared" si="72"/>
        <v>0</v>
      </c>
      <c r="U188" s="147">
        <f t="shared" si="73"/>
        <v>8.1428571428571423</v>
      </c>
      <c r="V188" s="143"/>
      <c r="W188" s="148" t="str">
        <f t="shared" si="75"/>
        <v>VENCIDA</v>
      </c>
      <c r="X188" s="148" t="str">
        <f t="shared" si="74"/>
        <v>VENCIDO</v>
      </c>
      <c r="Y188" s="81" t="s">
        <v>1400</v>
      </c>
      <c r="Z188" s="149" t="str">
        <f t="shared" si="76"/>
        <v>H31ACSRT17</v>
      </c>
      <c r="AA188" s="149">
        <f t="shared" si="77"/>
        <v>1</v>
      </c>
      <c r="AB188" s="149" t="str">
        <f t="shared" si="78"/>
        <v>H31ACSRT17 - 1</v>
      </c>
      <c r="AC188" s="146">
        <f t="shared" si="79"/>
        <v>1</v>
      </c>
      <c r="AD188" s="146">
        <f t="shared" si="80"/>
        <v>1</v>
      </c>
      <c r="AE188" s="146" t="str">
        <f t="shared" si="81"/>
        <v>H31ACSRT17.</v>
      </c>
      <c r="AF188" s="146" t="str">
        <f t="shared" si="82"/>
        <v>H31ACSRT17</v>
      </c>
      <c r="AG188" s="62"/>
      <c r="AH188" s="63"/>
      <c r="AI188" s="64"/>
      <c r="AJ188" s="17"/>
    </row>
    <row r="189" spans="1:42" s="54" customFormat="1" ht="350.1" customHeight="1" x14ac:dyDescent="0.2">
      <c r="A189" s="73">
        <v>129</v>
      </c>
      <c r="B189" s="144">
        <v>188</v>
      </c>
      <c r="C189" s="80"/>
      <c r="D189" s="73" t="s">
        <v>1213</v>
      </c>
      <c r="E189" s="76" t="s">
        <v>18</v>
      </c>
      <c r="F189" s="82" t="s">
        <v>1543</v>
      </c>
      <c r="G189" s="82" t="s">
        <v>1304</v>
      </c>
      <c r="H189" s="82" t="s">
        <v>1315</v>
      </c>
      <c r="I189" s="82" t="s">
        <v>1316</v>
      </c>
      <c r="J189" s="74" t="s">
        <v>1312</v>
      </c>
      <c r="K189" s="74">
        <v>4</v>
      </c>
      <c r="L189" s="86">
        <v>43361</v>
      </c>
      <c r="M189" s="86">
        <v>43434</v>
      </c>
      <c r="N189" s="78">
        <f t="shared" ref="N189:N196" si="84">(+M189-L189)/7</f>
        <v>10.428571428571429</v>
      </c>
      <c r="O189" s="76" t="s">
        <v>1313</v>
      </c>
      <c r="P189" s="74">
        <v>4</v>
      </c>
      <c r="Q189" s="82" t="s">
        <v>1329</v>
      </c>
      <c r="R189" s="79">
        <f t="shared" si="70"/>
        <v>100</v>
      </c>
      <c r="S189" s="147">
        <f t="shared" si="71"/>
        <v>10.428571428571429</v>
      </c>
      <c r="T189" s="147">
        <f t="shared" si="72"/>
        <v>10.428571428571429</v>
      </c>
      <c r="U189" s="147">
        <f t="shared" si="73"/>
        <v>10.428571428571429</v>
      </c>
      <c r="V189" s="143"/>
      <c r="W189" s="148" t="str">
        <f t="shared" si="75"/>
        <v>CUMPLIDA</v>
      </c>
      <c r="X189" s="148" t="str">
        <f t="shared" si="74"/>
        <v>CUMPLIDO</v>
      </c>
      <c r="Y189" s="81" t="s">
        <v>1308</v>
      </c>
      <c r="Z189" s="149" t="str">
        <f t="shared" si="76"/>
        <v>H1DP17</v>
      </c>
      <c r="AA189" s="149">
        <f t="shared" si="77"/>
        <v>1</v>
      </c>
      <c r="AB189" s="149" t="str">
        <f t="shared" si="78"/>
        <v>H1DP17 - 1</v>
      </c>
      <c r="AC189" s="146">
        <f t="shared" si="79"/>
        <v>5</v>
      </c>
      <c r="AD189" s="146">
        <f t="shared" si="80"/>
        <v>5</v>
      </c>
      <c r="AE189" s="146" t="str">
        <f t="shared" si="81"/>
        <v>H1DP17.</v>
      </c>
      <c r="AF189" s="146" t="str">
        <f t="shared" si="82"/>
        <v>H1DP17</v>
      </c>
      <c r="AG189" s="62"/>
      <c r="AH189" s="63"/>
      <c r="AI189" s="64"/>
      <c r="AJ189" s="17"/>
      <c r="AK189" s="18"/>
      <c r="AL189" s="18"/>
      <c r="AM189" s="18"/>
      <c r="AN189" s="18"/>
      <c r="AO189" s="18"/>
      <c r="AP189" s="18"/>
    </row>
    <row r="190" spans="1:42" s="54" customFormat="1" ht="350.1" customHeight="1" x14ac:dyDescent="0.2">
      <c r="A190" s="73">
        <v>130</v>
      </c>
      <c r="B190" s="144">
        <v>189</v>
      </c>
      <c r="C190" s="80"/>
      <c r="D190" s="73" t="s">
        <v>1213</v>
      </c>
      <c r="E190" s="76" t="s">
        <v>18</v>
      </c>
      <c r="F190" s="82" t="s">
        <v>1544</v>
      </c>
      <c r="G190" s="82" t="s">
        <v>1304</v>
      </c>
      <c r="H190" s="82" t="s">
        <v>1850</v>
      </c>
      <c r="I190" s="82" t="s">
        <v>1849</v>
      </c>
      <c r="J190" s="74" t="s">
        <v>1918</v>
      </c>
      <c r="K190" s="74">
        <v>1</v>
      </c>
      <c r="L190" s="86">
        <v>43858</v>
      </c>
      <c r="M190" s="86">
        <v>44165</v>
      </c>
      <c r="N190" s="78">
        <f t="shared" si="84"/>
        <v>43.857142857142854</v>
      </c>
      <c r="O190" s="76" t="s">
        <v>1313</v>
      </c>
      <c r="P190" s="76">
        <v>0</v>
      </c>
      <c r="Q190" s="74" t="s">
        <v>1913</v>
      </c>
      <c r="R190" s="79">
        <f t="shared" si="70"/>
        <v>0</v>
      </c>
      <c r="S190" s="147">
        <f t="shared" si="71"/>
        <v>0</v>
      </c>
      <c r="T190" s="147">
        <f t="shared" si="72"/>
        <v>0</v>
      </c>
      <c r="U190" s="147">
        <f t="shared" si="73"/>
        <v>0</v>
      </c>
      <c r="V190" s="143"/>
      <c r="W190" s="148" t="str">
        <f t="shared" si="75"/>
        <v>EN TERMINO</v>
      </c>
      <c r="X190" s="148" t="str">
        <f t="shared" si="74"/>
        <v>EN TERMINO</v>
      </c>
      <c r="Y190" s="81" t="s">
        <v>1308</v>
      </c>
      <c r="Z190" s="149" t="str">
        <f t="shared" si="76"/>
        <v>H2DP17</v>
      </c>
      <c r="AA190" s="149">
        <f t="shared" si="77"/>
        <v>1</v>
      </c>
      <c r="AB190" s="149" t="str">
        <f t="shared" si="78"/>
        <v>H2DP17 - 1</v>
      </c>
      <c r="AC190" s="146">
        <f t="shared" si="79"/>
        <v>3</v>
      </c>
      <c r="AD190" s="146">
        <f t="shared" si="80"/>
        <v>3</v>
      </c>
      <c r="AE190" s="146" t="str">
        <f t="shared" si="81"/>
        <v>H2DP17.</v>
      </c>
      <c r="AF190" s="146" t="str">
        <f t="shared" si="82"/>
        <v>H2DP17</v>
      </c>
      <c r="AG190" s="62"/>
      <c r="AH190" s="63"/>
      <c r="AI190" s="64"/>
      <c r="AJ190" s="17"/>
      <c r="AK190" s="18"/>
      <c r="AL190" s="18"/>
      <c r="AM190" s="18"/>
      <c r="AN190" s="18"/>
      <c r="AO190" s="18"/>
      <c r="AP190" s="18"/>
    </row>
    <row r="191" spans="1:42" s="54" customFormat="1" ht="350.1" customHeight="1" x14ac:dyDescent="0.2">
      <c r="A191" s="73">
        <v>131</v>
      </c>
      <c r="B191" s="144">
        <v>190</v>
      </c>
      <c r="C191" s="80"/>
      <c r="D191" s="73" t="s">
        <v>1213</v>
      </c>
      <c r="E191" s="76" t="s">
        <v>18</v>
      </c>
      <c r="F191" s="82" t="s">
        <v>1546</v>
      </c>
      <c r="G191" s="82" t="s">
        <v>1304</v>
      </c>
      <c r="H191" s="82" t="s">
        <v>1315</v>
      </c>
      <c r="I191" s="82" t="s">
        <v>1316</v>
      </c>
      <c r="J191" s="74" t="s">
        <v>1312</v>
      </c>
      <c r="K191" s="74">
        <v>4</v>
      </c>
      <c r="L191" s="86">
        <v>43361</v>
      </c>
      <c r="M191" s="86">
        <v>43434</v>
      </c>
      <c r="N191" s="78">
        <f t="shared" si="84"/>
        <v>10.428571428571429</v>
      </c>
      <c r="O191" s="76" t="s">
        <v>1313</v>
      </c>
      <c r="P191" s="74">
        <v>4</v>
      </c>
      <c r="Q191" s="82" t="s">
        <v>1329</v>
      </c>
      <c r="R191" s="79">
        <f t="shared" si="70"/>
        <v>100</v>
      </c>
      <c r="S191" s="147">
        <f t="shared" si="71"/>
        <v>10.428571428571429</v>
      </c>
      <c r="T191" s="147">
        <f t="shared" si="72"/>
        <v>10.428571428571429</v>
      </c>
      <c r="U191" s="147">
        <f t="shared" si="73"/>
        <v>10.428571428571429</v>
      </c>
      <c r="V191" s="143"/>
      <c r="W191" s="148" t="str">
        <f t="shared" si="75"/>
        <v>CUMPLIDA</v>
      </c>
      <c r="X191" s="148" t="str">
        <f t="shared" si="74"/>
        <v>VENCIDO</v>
      </c>
      <c r="Y191" s="81" t="s">
        <v>1308</v>
      </c>
      <c r="Z191" s="149" t="str">
        <f t="shared" si="76"/>
        <v>H3DP17</v>
      </c>
      <c r="AA191" s="149">
        <f t="shared" si="77"/>
        <v>1</v>
      </c>
      <c r="AB191" s="149" t="str">
        <f t="shared" si="78"/>
        <v>H3DP17 - 1</v>
      </c>
      <c r="AC191" s="146">
        <f t="shared" si="79"/>
        <v>5</v>
      </c>
      <c r="AD191" s="146">
        <f t="shared" si="80"/>
        <v>1</v>
      </c>
      <c r="AE191" s="146" t="str">
        <f t="shared" si="81"/>
        <v>H3DP17.</v>
      </c>
      <c r="AF191" s="146" t="str">
        <f t="shared" si="82"/>
        <v>H3DP17</v>
      </c>
      <c r="AG191" s="62"/>
      <c r="AH191" s="63"/>
      <c r="AI191" s="64"/>
      <c r="AJ191" s="17"/>
      <c r="AK191" s="18"/>
      <c r="AL191" s="18"/>
      <c r="AM191" s="18"/>
      <c r="AN191" s="18"/>
      <c r="AO191" s="18"/>
      <c r="AP191" s="18"/>
    </row>
    <row r="192" spans="1:42" s="54" customFormat="1" ht="350.1" customHeight="1" x14ac:dyDescent="0.2">
      <c r="A192" s="73"/>
      <c r="B192" s="144">
        <v>191</v>
      </c>
      <c r="C192" s="80"/>
      <c r="D192" s="73"/>
      <c r="E192" s="76" t="s">
        <v>18</v>
      </c>
      <c r="F192" s="82" t="s">
        <v>1545</v>
      </c>
      <c r="G192" s="82" t="s">
        <v>1304</v>
      </c>
      <c r="H192" s="82" t="s">
        <v>1319</v>
      </c>
      <c r="I192" s="82" t="s">
        <v>1317</v>
      </c>
      <c r="J192" s="74" t="s">
        <v>1318</v>
      </c>
      <c r="K192" s="74">
        <v>2</v>
      </c>
      <c r="L192" s="86">
        <v>43361</v>
      </c>
      <c r="M192" s="86">
        <v>43434</v>
      </c>
      <c r="N192" s="78">
        <f t="shared" si="84"/>
        <v>10.428571428571429</v>
      </c>
      <c r="O192" s="76" t="s">
        <v>1313</v>
      </c>
      <c r="P192" s="76">
        <v>0</v>
      </c>
      <c r="Q192" s="74" t="s">
        <v>1913</v>
      </c>
      <c r="R192" s="79">
        <f t="shared" si="70"/>
        <v>0</v>
      </c>
      <c r="S192" s="147">
        <f t="shared" si="71"/>
        <v>0</v>
      </c>
      <c r="T192" s="147">
        <f t="shared" si="72"/>
        <v>0</v>
      </c>
      <c r="U192" s="147">
        <f t="shared" si="73"/>
        <v>10.428571428571429</v>
      </c>
      <c r="V192" s="143"/>
      <c r="W192" s="148" t="str">
        <f t="shared" si="75"/>
        <v>VENCIDA</v>
      </c>
      <c r="X192" s="148" t="str">
        <f t="shared" si="74"/>
        <v/>
      </c>
      <c r="Y192" s="81" t="s">
        <v>1308</v>
      </c>
      <c r="Z192" s="149" t="str">
        <f t="shared" si="76"/>
        <v>H3DP17</v>
      </c>
      <c r="AA192" s="149">
        <f t="shared" si="77"/>
        <v>2</v>
      </c>
      <c r="AB192" s="149" t="str">
        <f t="shared" si="78"/>
        <v>H3DP17 - 2</v>
      </c>
      <c r="AC192" s="146">
        <f t="shared" si="79"/>
        <v>1</v>
      </c>
      <c r="AD192" s="146">
        <f t="shared" si="80"/>
        <v>1</v>
      </c>
      <c r="AE192" s="146" t="str">
        <f t="shared" si="81"/>
        <v>H3DP17.</v>
      </c>
      <c r="AF192" s="146" t="str">
        <f t="shared" si="82"/>
        <v>H3DP17</v>
      </c>
      <c r="AG192" s="62"/>
      <c r="AH192" s="63"/>
      <c r="AI192" s="64"/>
      <c r="AJ192" s="17"/>
      <c r="AK192" s="18"/>
      <c r="AL192" s="18"/>
      <c r="AM192" s="18"/>
      <c r="AN192" s="18"/>
      <c r="AO192" s="18"/>
      <c r="AP192" s="18"/>
    </row>
    <row r="193" spans="1:42" s="54" customFormat="1" ht="350.1" customHeight="1" x14ac:dyDescent="0.2">
      <c r="A193" s="73">
        <v>132</v>
      </c>
      <c r="B193" s="144">
        <v>192</v>
      </c>
      <c r="C193" s="80"/>
      <c r="D193" s="73" t="s">
        <v>1213</v>
      </c>
      <c r="E193" s="76" t="s">
        <v>18</v>
      </c>
      <c r="F193" s="82" t="s">
        <v>1547</v>
      </c>
      <c r="G193" s="82" t="s">
        <v>1304</v>
      </c>
      <c r="H193" s="82" t="s">
        <v>1850</v>
      </c>
      <c r="I193" s="82" t="s">
        <v>1849</v>
      </c>
      <c r="J193" s="74" t="s">
        <v>1918</v>
      </c>
      <c r="K193" s="74">
        <v>1</v>
      </c>
      <c r="L193" s="86">
        <v>43858</v>
      </c>
      <c r="M193" s="86">
        <v>44165</v>
      </c>
      <c r="N193" s="78">
        <f t="shared" si="84"/>
        <v>43.857142857142854</v>
      </c>
      <c r="O193" s="76" t="s">
        <v>1313</v>
      </c>
      <c r="P193" s="76">
        <v>0</v>
      </c>
      <c r="Q193" s="74" t="s">
        <v>1913</v>
      </c>
      <c r="R193" s="79">
        <f t="shared" si="70"/>
        <v>0</v>
      </c>
      <c r="S193" s="147">
        <f t="shared" si="71"/>
        <v>0</v>
      </c>
      <c r="T193" s="147">
        <f t="shared" si="72"/>
        <v>0</v>
      </c>
      <c r="U193" s="147">
        <f t="shared" si="73"/>
        <v>0</v>
      </c>
      <c r="V193" s="143"/>
      <c r="W193" s="148" t="str">
        <f t="shared" si="75"/>
        <v>EN TERMINO</v>
      </c>
      <c r="X193" s="148" t="str">
        <f t="shared" si="74"/>
        <v>EN TERMINO</v>
      </c>
      <c r="Y193" s="81" t="s">
        <v>1308</v>
      </c>
      <c r="Z193" s="149" t="str">
        <f t="shared" si="76"/>
        <v>H4DP17</v>
      </c>
      <c r="AA193" s="149">
        <f t="shared" si="77"/>
        <v>1</v>
      </c>
      <c r="AB193" s="149" t="str">
        <f t="shared" si="78"/>
        <v>H4DP17 - 1</v>
      </c>
      <c r="AC193" s="146">
        <f t="shared" si="79"/>
        <v>3</v>
      </c>
      <c r="AD193" s="146">
        <f t="shared" si="80"/>
        <v>3</v>
      </c>
      <c r="AE193" s="146" t="str">
        <f t="shared" si="81"/>
        <v>H4DP17.</v>
      </c>
      <c r="AF193" s="146" t="str">
        <f t="shared" si="82"/>
        <v>H4DP17</v>
      </c>
      <c r="AG193" s="62"/>
      <c r="AH193" s="63"/>
      <c r="AI193" s="64"/>
      <c r="AJ193" s="17"/>
      <c r="AK193" s="18"/>
      <c r="AL193" s="18"/>
      <c r="AM193" s="18"/>
      <c r="AN193" s="18"/>
      <c r="AO193" s="18"/>
      <c r="AP193" s="18"/>
    </row>
    <row r="194" spans="1:42" s="54" customFormat="1" ht="350.1" customHeight="1" x14ac:dyDescent="0.2">
      <c r="A194" s="73">
        <v>133</v>
      </c>
      <c r="B194" s="144">
        <v>193</v>
      </c>
      <c r="C194" s="80"/>
      <c r="D194" s="73" t="s">
        <v>1213</v>
      </c>
      <c r="E194" s="76" t="s">
        <v>18</v>
      </c>
      <c r="F194" s="82" t="s">
        <v>1305</v>
      </c>
      <c r="G194" s="82" t="s">
        <v>1306</v>
      </c>
      <c r="H194" s="82" t="s">
        <v>1314</v>
      </c>
      <c r="I194" s="82" t="s">
        <v>1311</v>
      </c>
      <c r="J194" s="74" t="s">
        <v>9</v>
      </c>
      <c r="K194" s="74">
        <v>1</v>
      </c>
      <c r="L194" s="86">
        <v>43361</v>
      </c>
      <c r="M194" s="86">
        <v>43434</v>
      </c>
      <c r="N194" s="78">
        <f t="shared" si="84"/>
        <v>10.428571428571429</v>
      </c>
      <c r="O194" s="76" t="s">
        <v>22</v>
      </c>
      <c r="P194" s="76">
        <v>0</v>
      </c>
      <c r="Q194" s="74" t="s">
        <v>1913</v>
      </c>
      <c r="R194" s="79">
        <f t="shared" si="70"/>
        <v>0</v>
      </c>
      <c r="S194" s="147">
        <f t="shared" si="71"/>
        <v>0</v>
      </c>
      <c r="T194" s="147">
        <f t="shared" si="72"/>
        <v>0</v>
      </c>
      <c r="U194" s="147">
        <f t="shared" si="73"/>
        <v>10.428571428571429</v>
      </c>
      <c r="V194" s="143"/>
      <c r="W194" s="148" t="str">
        <f t="shared" si="75"/>
        <v>VENCIDA</v>
      </c>
      <c r="X194" s="148" t="str">
        <f t="shared" si="74"/>
        <v>VENCIDO</v>
      </c>
      <c r="Y194" s="81" t="s">
        <v>1308</v>
      </c>
      <c r="Z194" s="149" t="str">
        <f t="shared" si="76"/>
        <v>H5DP17</v>
      </c>
      <c r="AA194" s="149">
        <f t="shared" si="77"/>
        <v>1</v>
      </c>
      <c r="AB194" s="149" t="str">
        <f t="shared" si="78"/>
        <v>H5DP17 - 1</v>
      </c>
      <c r="AC194" s="146">
        <f t="shared" si="79"/>
        <v>1</v>
      </c>
      <c r="AD194" s="146">
        <f t="shared" si="80"/>
        <v>1</v>
      </c>
      <c r="AE194" s="146" t="str">
        <f t="shared" si="81"/>
        <v>H5DP17.</v>
      </c>
      <c r="AF194" s="146" t="str">
        <f t="shared" si="82"/>
        <v>H5DP17</v>
      </c>
      <c r="AG194" s="62"/>
      <c r="AH194" s="63"/>
      <c r="AI194" s="64"/>
      <c r="AJ194" s="17"/>
      <c r="AK194" s="18"/>
      <c r="AL194" s="18"/>
      <c r="AM194" s="18"/>
      <c r="AN194" s="18"/>
      <c r="AO194" s="18"/>
      <c r="AP194" s="18"/>
    </row>
    <row r="195" spans="1:42" s="54" customFormat="1" ht="350.1" customHeight="1" x14ac:dyDescent="0.2">
      <c r="A195" s="73">
        <v>134</v>
      </c>
      <c r="B195" s="144">
        <v>194</v>
      </c>
      <c r="C195" s="80"/>
      <c r="D195" s="73" t="s">
        <v>1213</v>
      </c>
      <c r="E195" s="76" t="s">
        <v>18</v>
      </c>
      <c r="F195" s="82" t="s">
        <v>1548</v>
      </c>
      <c r="G195" s="82" t="s">
        <v>1307</v>
      </c>
      <c r="H195" s="82" t="s">
        <v>1851</v>
      </c>
      <c r="I195" s="82" t="s">
        <v>1849</v>
      </c>
      <c r="J195" s="74" t="s">
        <v>1918</v>
      </c>
      <c r="K195" s="74">
        <v>1</v>
      </c>
      <c r="L195" s="86">
        <v>43858</v>
      </c>
      <c r="M195" s="86">
        <v>44165</v>
      </c>
      <c r="N195" s="78">
        <f t="shared" si="84"/>
        <v>43.857142857142854</v>
      </c>
      <c r="O195" s="76" t="s">
        <v>1313</v>
      </c>
      <c r="P195" s="76">
        <v>0</v>
      </c>
      <c r="Q195" s="74" t="s">
        <v>1913</v>
      </c>
      <c r="R195" s="79">
        <f t="shared" si="70"/>
        <v>0</v>
      </c>
      <c r="S195" s="147">
        <f t="shared" si="71"/>
        <v>0</v>
      </c>
      <c r="T195" s="147">
        <f t="shared" si="72"/>
        <v>0</v>
      </c>
      <c r="U195" s="147">
        <f t="shared" si="73"/>
        <v>0</v>
      </c>
      <c r="V195" s="143"/>
      <c r="W195" s="148" t="str">
        <f t="shared" si="75"/>
        <v>EN TERMINO</v>
      </c>
      <c r="X195" s="148" t="str">
        <f t="shared" si="74"/>
        <v>EN TERMINO</v>
      </c>
      <c r="Y195" s="81" t="s">
        <v>1308</v>
      </c>
      <c r="Z195" s="149" t="str">
        <f t="shared" si="76"/>
        <v>H6DP17</v>
      </c>
      <c r="AA195" s="149">
        <f t="shared" si="77"/>
        <v>1</v>
      </c>
      <c r="AB195" s="149" t="str">
        <f t="shared" si="78"/>
        <v>H6DP17 - 1</v>
      </c>
      <c r="AC195" s="146">
        <f t="shared" si="79"/>
        <v>3</v>
      </c>
      <c r="AD195" s="146">
        <f t="shared" si="80"/>
        <v>3</v>
      </c>
      <c r="AE195" s="146" t="str">
        <f t="shared" si="81"/>
        <v>H6DP17.</v>
      </c>
      <c r="AF195" s="146" t="str">
        <f t="shared" si="82"/>
        <v>H6DP17</v>
      </c>
      <c r="AG195" s="62"/>
      <c r="AH195" s="63"/>
      <c r="AI195" s="64"/>
      <c r="AJ195" s="17"/>
      <c r="AK195" s="18"/>
      <c r="AL195" s="18"/>
      <c r="AM195" s="18"/>
      <c r="AN195" s="18"/>
      <c r="AO195" s="18"/>
      <c r="AP195" s="18"/>
    </row>
    <row r="196" spans="1:42" s="54" customFormat="1" ht="350.1" customHeight="1" x14ac:dyDescent="0.2">
      <c r="A196" s="73">
        <v>135</v>
      </c>
      <c r="B196" s="144">
        <v>195</v>
      </c>
      <c r="C196" s="80"/>
      <c r="D196" s="73" t="s">
        <v>1213</v>
      </c>
      <c r="E196" s="76" t="s">
        <v>18</v>
      </c>
      <c r="F196" s="82" t="s">
        <v>1549</v>
      </c>
      <c r="G196" s="82" t="s">
        <v>1304</v>
      </c>
      <c r="H196" s="82" t="s">
        <v>1851</v>
      </c>
      <c r="I196" s="82" t="s">
        <v>1849</v>
      </c>
      <c r="J196" s="74" t="s">
        <v>1918</v>
      </c>
      <c r="K196" s="74">
        <v>1</v>
      </c>
      <c r="L196" s="86">
        <v>43858</v>
      </c>
      <c r="M196" s="86">
        <v>44165</v>
      </c>
      <c r="N196" s="78">
        <f t="shared" si="84"/>
        <v>43.857142857142854</v>
      </c>
      <c r="O196" s="76" t="s">
        <v>1313</v>
      </c>
      <c r="P196" s="76">
        <v>0</v>
      </c>
      <c r="Q196" s="74" t="s">
        <v>1913</v>
      </c>
      <c r="R196" s="79">
        <f t="shared" ref="R196:R258" si="85">IF(P196/K196&gt;1,100,+P196/K196*100)</f>
        <v>0</v>
      </c>
      <c r="S196" s="147">
        <f t="shared" ref="S196:S258" si="86">+N196*R196/100</f>
        <v>0</v>
      </c>
      <c r="T196" s="147">
        <f t="shared" ref="T196:T258" si="87">IF(M196&lt;=$AH$1,S196,0)</f>
        <v>0</v>
      </c>
      <c r="U196" s="147">
        <f t="shared" ref="U196:U258" si="88">IF($AH$1&gt;=M196,N196,0)</f>
        <v>0</v>
      </c>
      <c r="V196" s="143"/>
      <c r="W196" s="148" t="str">
        <f t="shared" si="75"/>
        <v>EN TERMINO</v>
      </c>
      <c r="X196" s="148" t="str">
        <f t="shared" ref="X196:X258" si="89">IF(A196&lt;&gt;"",IF(AD196=1,"VENCIDO",IF(AD196=2,"PRÓXIMO A VENCER",IF(AD196=3,"EN TERMINO",IF(AD196=4,"CON AVANCE",IF(AD196=5,"CUMPLIDO",))))),"")</f>
        <v>EN TERMINO</v>
      </c>
      <c r="Y196" s="81" t="s">
        <v>1308</v>
      </c>
      <c r="Z196" s="149" t="str">
        <f t="shared" si="76"/>
        <v>H7DP17</v>
      </c>
      <c r="AA196" s="149">
        <f t="shared" ref="AA196:AA258" si="90">IF(A196&lt;&gt;"",1,AA195+1)</f>
        <v>1</v>
      </c>
      <c r="AB196" s="149" t="str">
        <f t="shared" si="78"/>
        <v>H7DP17 - 1</v>
      </c>
      <c r="AC196" s="146">
        <f t="shared" si="79"/>
        <v>3</v>
      </c>
      <c r="AD196" s="146">
        <f t="shared" si="80"/>
        <v>3</v>
      </c>
      <c r="AE196" s="146" t="str">
        <f t="shared" si="81"/>
        <v>H7DP17.</v>
      </c>
      <c r="AF196" s="146" t="str">
        <f t="shared" si="82"/>
        <v>H7DP17</v>
      </c>
      <c r="AG196" s="62"/>
      <c r="AH196" s="63"/>
      <c r="AI196" s="64"/>
      <c r="AJ196" s="17"/>
      <c r="AK196" s="18"/>
      <c r="AL196" s="18"/>
      <c r="AM196" s="18"/>
      <c r="AN196" s="18"/>
      <c r="AO196" s="18"/>
      <c r="AP196" s="18"/>
    </row>
    <row r="197" spans="1:42" s="27" customFormat="1" ht="350.1" customHeight="1" x14ac:dyDescent="0.2">
      <c r="A197" s="73">
        <v>136</v>
      </c>
      <c r="B197" s="144">
        <v>196</v>
      </c>
      <c r="C197" s="80"/>
      <c r="D197" s="73" t="s">
        <v>1215</v>
      </c>
      <c r="E197" s="76" t="s">
        <v>98</v>
      </c>
      <c r="F197" s="75" t="s">
        <v>1100</v>
      </c>
      <c r="G197" s="75" t="s">
        <v>1101</v>
      </c>
      <c r="H197" s="75" t="s">
        <v>1102</v>
      </c>
      <c r="I197" s="75" t="s">
        <v>1103</v>
      </c>
      <c r="J197" s="76" t="s">
        <v>1104</v>
      </c>
      <c r="K197" s="76">
        <v>2</v>
      </c>
      <c r="L197" s="77">
        <v>43313</v>
      </c>
      <c r="M197" s="77">
        <v>43404</v>
      </c>
      <c r="N197" s="78">
        <f t="shared" ref="N197:N257" si="91">(+M197-L197)/7</f>
        <v>13</v>
      </c>
      <c r="O197" s="76" t="s">
        <v>687</v>
      </c>
      <c r="P197" s="74">
        <v>2</v>
      </c>
      <c r="Q197" s="74" t="s">
        <v>1913</v>
      </c>
      <c r="R197" s="79">
        <f t="shared" si="85"/>
        <v>100</v>
      </c>
      <c r="S197" s="147">
        <f t="shared" si="86"/>
        <v>13</v>
      </c>
      <c r="T197" s="147">
        <f t="shared" si="87"/>
        <v>13</v>
      </c>
      <c r="U197" s="147">
        <f t="shared" si="88"/>
        <v>13</v>
      </c>
      <c r="V197" s="143"/>
      <c r="W197" s="148" t="str">
        <f t="shared" ref="W197:W259" si="92">IF(R197=100,"CUMPLIDA",IF(M197-$AH$1&lt;0,"VENCIDA",IF(M197-$AH$1&lt;=30,"PRÓXIMA A VENCER",IF(R197&gt;0,"CON AVANCE","EN TERMINO"))))</f>
        <v>CUMPLIDA</v>
      </c>
      <c r="X197" s="148" t="str">
        <f t="shared" si="89"/>
        <v>CUMPLIDO</v>
      </c>
      <c r="Y197" s="81" t="s">
        <v>1217</v>
      </c>
      <c r="Z197" s="149" t="str">
        <f t="shared" ref="Z197:Z259" si="93">AF197</f>
        <v>H1AF17</v>
      </c>
      <c r="AA197" s="149">
        <f t="shared" si="90"/>
        <v>1</v>
      </c>
      <c r="AB197" s="149" t="str">
        <f t="shared" ref="AB197:AB259" si="94">CONCATENATE(Z197," - ",AA197)</f>
        <v>H1AF17 - 1</v>
      </c>
      <c r="AC197" s="146">
        <f t="shared" si="79"/>
        <v>5</v>
      </c>
      <c r="AD197" s="146">
        <f t="shared" si="80"/>
        <v>5</v>
      </c>
      <c r="AE197" s="146" t="str">
        <f t="shared" si="81"/>
        <v>H1AF17.</v>
      </c>
      <c r="AF197" s="146" t="str">
        <f t="shared" si="82"/>
        <v>H1AF17</v>
      </c>
      <c r="AG197" s="62"/>
      <c r="AH197" s="63"/>
      <c r="AI197" s="64"/>
      <c r="AJ197" s="17"/>
      <c r="AK197" s="18"/>
      <c r="AL197" s="18"/>
      <c r="AM197" s="18"/>
      <c r="AN197" s="18"/>
      <c r="AO197" s="18"/>
      <c r="AP197" s="18"/>
    </row>
    <row r="198" spans="1:42" s="27" customFormat="1" ht="350.1" customHeight="1" x14ac:dyDescent="0.2">
      <c r="A198" s="73">
        <v>137</v>
      </c>
      <c r="B198" s="144">
        <v>197</v>
      </c>
      <c r="C198" s="80"/>
      <c r="D198" s="73" t="s">
        <v>1046</v>
      </c>
      <c r="E198" s="76" t="s">
        <v>98</v>
      </c>
      <c r="F198" s="75" t="s">
        <v>1105</v>
      </c>
      <c r="G198" s="75" t="s">
        <v>1106</v>
      </c>
      <c r="H198" s="75" t="s">
        <v>1843</v>
      </c>
      <c r="I198" s="75" t="s">
        <v>1799</v>
      </c>
      <c r="J198" s="76" t="s">
        <v>1800</v>
      </c>
      <c r="K198" s="76">
        <v>4</v>
      </c>
      <c r="L198" s="77">
        <v>43859</v>
      </c>
      <c r="M198" s="77">
        <v>44224</v>
      </c>
      <c r="N198" s="78">
        <f t="shared" si="91"/>
        <v>52.142857142857146</v>
      </c>
      <c r="O198" s="76" t="s">
        <v>433</v>
      </c>
      <c r="P198" s="76">
        <v>0</v>
      </c>
      <c r="Q198" s="74" t="s">
        <v>1913</v>
      </c>
      <c r="R198" s="79">
        <f t="shared" si="85"/>
        <v>0</v>
      </c>
      <c r="S198" s="147">
        <f t="shared" si="86"/>
        <v>0</v>
      </c>
      <c r="T198" s="147">
        <f t="shared" si="87"/>
        <v>0</v>
      </c>
      <c r="U198" s="147">
        <f t="shared" si="88"/>
        <v>0</v>
      </c>
      <c r="V198" s="143"/>
      <c r="W198" s="148" t="str">
        <f t="shared" si="92"/>
        <v>EN TERMINO</v>
      </c>
      <c r="X198" s="148" t="str">
        <f t="shared" si="89"/>
        <v>EN TERMINO</v>
      </c>
      <c r="Y198" s="81" t="s">
        <v>1217</v>
      </c>
      <c r="Z198" s="149" t="str">
        <f t="shared" si="93"/>
        <v>H2AF17</v>
      </c>
      <c r="AA198" s="149">
        <f t="shared" si="90"/>
        <v>1</v>
      </c>
      <c r="AB198" s="149" t="str">
        <f t="shared" si="94"/>
        <v>H2AF17 - 1</v>
      </c>
      <c r="AC198" s="146">
        <f t="shared" si="79"/>
        <v>3</v>
      </c>
      <c r="AD198" s="146">
        <f t="shared" si="80"/>
        <v>3</v>
      </c>
      <c r="AE198" s="146" t="str">
        <f t="shared" si="81"/>
        <v>H2AF17.</v>
      </c>
      <c r="AF198" s="146" t="str">
        <f t="shared" si="82"/>
        <v>H2AF17</v>
      </c>
      <c r="AG198" s="62"/>
      <c r="AH198" s="63"/>
      <c r="AI198" s="64"/>
      <c r="AJ198" s="17"/>
      <c r="AK198" s="18"/>
      <c r="AL198" s="18"/>
      <c r="AM198" s="18"/>
      <c r="AN198" s="18"/>
      <c r="AO198" s="18"/>
      <c r="AP198" s="18"/>
    </row>
    <row r="199" spans="1:42" s="27" customFormat="1" ht="350.1" customHeight="1" x14ac:dyDescent="0.2">
      <c r="A199" s="73">
        <v>138</v>
      </c>
      <c r="B199" s="144">
        <v>198</v>
      </c>
      <c r="C199" s="80"/>
      <c r="D199" s="73" t="s">
        <v>1215</v>
      </c>
      <c r="E199" s="76" t="s">
        <v>98</v>
      </c>
      <c r="F199" s="75" t="s">
        <v>1801</v>
      </c>
      <c r="G199" s="75" t="s">
        <v>1107</v>
      </c>
      <c r="H199" s="75" t="s">
        <v>1844</v>
      </c>
      <c r="I199" s="75" t="s">
        <v>1802</v>
      </c>
      <c r="J199" s="76" t="s">
        <v>1803</v>
      </c>
      <c r="K199" s="76">
        <v>4</v>
      </c>
      <c r="L199" s="77">
        <v>43859</v>
      </c>
      <c r="M199" s="77">
        <v>44224</v>
      </c>
      <c r="N199" s="78">
        <f t="shared" si="91"/>
        <v>52.142857142857146</v>
      </c>
      <c r="O199" s="76" t="s">
        <v>433</v>
      </c>
      <c r="P199" s="76">
        <v>0</v>
      </c>
      <c r="Q199" s="74" t="s">
        <v>1913</v>
      </c>
      <c r="R199" s="79">
        <f t="shared" si="85"/>
        <v>0</v>
      </c>
      <c r="S199" s="147">
        <f t="shared" si="86"/>
        <v>0</v>
      </c>
      <c r="T199" s="147">
        <f t="shared" si="87"/>
        <v>0</v>
      </c>
      <c r="U199" s="147">
        <f t="shared" si="88"/>
        <v>0</v>
      </c>
      <c r="V199" s="143"/>
      <c r="W199" s="148" t="str">
        <f t="shared" si="92"/>
        <v>EN TERMINO</v>
      </c>
      <c r="X199" s="148" t="str">
        <f t="shared" si="89"/>
        <v>EN TERMINO</v>
      </c>
      <c r="Y199" s="81" t="s">
        <v>1217</v>
      </c>
      <c r="Z199" s="149" t="str">
        <f t="shared" si="93"/>
        <v>H3AF17</v>
      </c>
      <c r="AA199" s="149">
        <f t="shared" si="90"/>
        <v>1</v>
      </c>
      <c r="AB199" s="149" t="str">
        <f t="shared" si="94"/>
        <v>H3AF17 - 1</v>
      </c>
      <c r="AC199" s="146">
        <f t="shared" si="79"/>
        <v>3</v>
      </c>
      <c r="AD199" s="146">
        <f t="shared" si="80"/>
        <v>3</v>
      </c>
      <c r="AE199" s="146" t="str">
        <f t="shared" si="81"/>
        <v>H3AF17.</v>
      </c>
      <c r="AF199" s="146" t="str">
        <f t="shared" si="82"/>
        <v>H3AF17</v>
      </c>
      <c r="AG199" s="62"/>
      <c r="AH199" s="63"/>
      <c r="AI199" s="64"/>
      <c r="AJ199" s="17"/>
      <c r="AK199" s="18"/>
      <c r="AL199" s="18"/>
      <c r="AM199" s="18"/>
      <c r="AN199" s="18"/>
      <c r="AO199" s="18"/>
      <c r="AP199" s="18"/>
    </row>
    <row r="200" spans="1:42" s="27" customFormat="1" ht="350.1" customHeight="1" x14ac:dyDescent="0.2">
      <c r="A200" s="73">
        <v>139</v>
      </c>
      <c r="B200" s="144">
        <v>199</v>
      </c>
      <c r="C200" s="80"/>
      <c r="D200" s="73" t="s">
        <v>1046</v>
      </c>
      <c r="E200" s="76" t="s">
        <v>1211</v>
      </c>
      <c r="F200" s="75" t="s">
        <v>1108</v>
      </c>
      <c r="G200" s="75" t="s">
        <v>1109</v>
      </c>
      <c r="H200" s="75" t="s">
        <v>1110</v>
      </c>
      <c r="I200" s="75" t="s">
        <v>1467</v>
      </c>
      <c r="J200" s="76" t="s">
        <v>375</v>
      </c>
      <c r="K200" s="76">
        <v>2</v>
      </c>
      <c r="L200" s="77">
        <v>43313</v>
      </c>
      <c r="M200" s="77">
        <v>43677</v>
      </c>
      <c r="N200" s="78">
        <f t="shared" si="91"/>
        <v>52</v>
      </c>
      <c r="O200" s="76" t="s">
        <v>433</v>
      </c>
      <c r="P200" s="76">
        <v>2</v>
      </c>
      <c r="Q200" s="74" t="s">
        <v>1913</v>
      </c>
      <c r="R200" s="79">
        <f t="shared" si="85"/>
        <v>100</v>
      </c>
      <c r="S200" s="147">
        <f t="shared" si="86"/>
        <v>52</v>
      </c>
      <c r="T200" s="147">
        <f t="shared" si="87"/>
        <v>52</v>
      </c>
      <c r="U200" s="147">
        <f t="shared" si="88"/>
        <v>52</v>
      </c>
      <c r="V200" s="143"/>
      <c r="W200" s="148" t="str">
        <f t="shared" si="92"/>
        <v>CUMPLIDA</v>
      </c>
      <c r="X200" s="148" t="str">
        <f t="shared" si="89"/>
        <v>CUMPLIDO</v>
      </c>
      <c r="Y200" s="81" t="s">
        <v>1217</v>
      </c>
      <c r="Z200" s="149" t="str">
        <f t="shared" si="93"/>
        <v>H4AF17</v>
      </c>
      <c r="AA200" s="149">
        <f t="shared" si="90"/>
        <v>1</v>
      </c>
      <c r="AB200" s="149" t="str">
        <f t="shared" si="94"/>
        <v>H4AF17 - 1</v>
      </c>
      <c r="AC200" s="146">
        <f t="shared" si="79"/>
        <v>5</v>
      </c>
      <c r="AD200" s="146">
        <f t="shared" si="80"/>
        <v>5</v>
      </c>
      <c r="AE200" s="146" t="str">
        <f t="shared" si="81"/>
        <v>H4AF17.</v>
      </c>
      <c r="AF200" s="146" t="str">
        <f t="shared" si="82"/>
        <v>H4AF17</v>
      </c>
      <c r="AG200" s="62"/>
      <c r="AH200" s="63"/>
      <c r="AI200" s="64"/>
      <c r="AJ200" s="17"/>
      <c r="AK200" s="18"/>
      <c r="AL200" s="18"/>
      <c r="AM200" s="18"/>
      <c r="AN200" s="18"/>
      <c r="AO200" s="18"/>
      <c r="AP200" s="18"/>
    </row>
    <row r="201" spans="1:42" s="27" customFormat="1" ht="350.1" customHeight="1" x14ac:dyDescent="0.2">
      <c r="A201" s="73">
        <v>140</v>
      </c>
      <c r="B201" s="144">
        <v>200</v>
      </c>
      <c r="C201" s="80"/>
      <c r="D201" s="73" t="s">
        <v>1046</v>
      </c>
      <c r="E201" s="76" t="s">
        <v>98</v>
      </c>
      <c r="F201" s="75" t="s">
        <v>1111</v>
      </c>
      <c r="G201" s="75" t="s">
        <v>1112</v>
      </c>
      <c r="H201" s="75" t="s">
        <v>1113</v>
      </c>
      <c r="I201" s="75" t="s">
        <v>1468</v>
      </c>
      <c r="J201" s="76" t="s">
        <v>375</v>
      </c>
      <c r="K201" s="76">
        <v>2</v>
      </c>
      <c r="L201" s="77">
        <v>43313</v>
      </c>
      <c r="M201" s="77">
        <v>43677</v>
      </c>
      <c r="N201" s="78">
        <f t="shared" si="91"/>
        <v>52</v>
      </c>
      <c r="O201" s="76" t="s">
        <v>433</v>
      </c>
      <c r="P201" s="76">
        <v>2</v>
      </c>
      <c r="Q201" s="74" t="s">
        <v>1913</v>
      </c>
      <c r="R201" s="79">
        <f t="shared" si="85"/>
        <v>100</v>
      </c>
      <c r="S201" s="147">
        <f t="shared" si="86"/>
        <v>52</v>
      </c>
      <c r="T201" s="147">
        <f t="shared" si="87"/>
        <v>52</v>
      </c>
      <c r="U201" s="147">
        <f t="shared" si="88"/>
        <v>52</v>
      </c>
      <c r="V201" s="143"/>
      <c r="W201" s="148" t="str">
        <f t="shared" si="92"/>
        <v>CUMPLIDA</v>
      </c>
      <c r="X201" s="148" t="str">
        <f t="shared" si="89"/>
        <v>CUMPLIDO</v>
      </c>
      <c r="Y201" s="81" t="s">
        <v>1217</v>
      </c>
      <c r="Z201" s="149" t="str">
        <f t="shared" si="93"/>
        <v>H5AF17</v>
      </c>
      <c r="AA201" s="149">
        <f t="shared" si="90"/>
        <v>1</v>
      </c>
      <c r="AB201" s="149" t="str">
        <f t="shared" si="94"/>
        <v>H5AF17 - 1</v>
      </c>
      <c r="AC201" s="146">
        <f t="shared" si="79"/>
        <v>5</v>
      </c>
      <c r="AD201" s="146">
        <f t="shared" si="80"/>
        <v>5</v>
      </c>
      <c r="AE201" s="146" t="str">
        <f t="shared" si="81"/>
        <v>H5AF17.</v>
      </c>
      <c r="AF201" s="146" t="str">
        <f t="shared" si="82"/>
        <v>H5AF17</v>
      </c>
      <c r="AG201" s="62"/>
      <c r="AH201" s="63"/>
      <c r="AI201" s="64"/>
      <c r="AJ201" s="17"/>
      <c r="AK201" s="18"/>
      <c r="AL201" s="18"/>
      <c r="AM201" s="18"/>
      <c r="AN201" s="18"/>
      <c r="AO201" s="18"/>
      <c r="AP201" s="18"/>
    </row>
    <row r="202" spans="1:42" s="27" customFormat="1" ht="350.1" customHeight="1" x14ac:dyDescent="0.2">
      <c r="A202" s="73">
        <v>141</v>
      </c>
      <c r="B202" s="144">
        <v>201</v>
      </c>
      <c r="C202" s="80"/>
      <c r="D202" s="73" t="s">
        <v>1215</v>
      </c>
      <c r="E202" s="76" t="s">
        <v>98</v>
      </c>
      <c r="F202" s="75" t="s">
        <v>1114</v>
      </c>
      <c r="G202" s="75" t="s">
        <v>1115</v>
      </c>
      <c r="H202" s="75" t="s">
        <v>1116</v>
      </c>
      <c r="I202" s="75" t="s">
        <v>1469</v>
      </c>
      <c r="J202" s="76" t="s">
        <v>1117</v>
      </c>
      <c r="K202" s="76">
        <v>3</v>
      </c>
      <c r="L202" s="77">
        <v>43313</v>
      </c>
      <c r="M202" s="77">
        <v>43497</v>
      </c>
      <c r="N202" s="78">
        <f t="shared" si="91"/>
        <v>26.285714285714285</v>
      </c>
      <c r="O202" s="76" t="s">
        <v>1118</v>
      </c>
      <c r="P202" s="76">
        <v>0</v>
      </c>
      <c r="Q202" s="74" t="s">
        <v>1913</v>
      </c>
      <c r="R202" s="79">
        <f t="shared" si="85"/>
        <v>0</v>
      </c>
      <c r="S202" s="147">
        <f t="shared" si="86"/>
        <v>0</v>
      </c>
      <c r="T202" s="147">
        <f t="shared" si="87"/>
        <v>0</v>
      </c>
      <c r="U202" s="147">
        <f t="shared" si="88"/>
        <v>26.285714285714285</v>
      </c>
      <c r="V202" s="143"/>
      <c r="W202" s="148" t="str">
        <f t="shared" si="92"/>
        <v>VENCIDA</v>
      </c>
      <c r="X202" s="148" t="str">
        <f t="shared" si="89"/>
        <v>VENCIDO</v>
      </c>
      <c r="Y202" s="81" t="s">
        <v>1217</v>
      </c>
      <c r="Z202" s="149" t="str">
        <f t="shared" si="93"/>
        <v>H7AF17</v>
      </c>
      <c r="AA202" s="149">
        <f>IF(A202&lt;&gt;"",1,#REF!+1)</f>
        <v>1</v>
      </c>
      <c r="AB202" s="149" t="str">
        <f t="shared" si="94"/>
        <v>H7AF17 - 1</v>
      </c>
      <c r="AC202" s="146">
        <f t="shared" si="79"/>
        <v>1</v>
      </c>
      <c r="AD202" s="146">
        <f t="shared" si="80"/>
        <v>1</v>
      </c>
      <c r="AE202" s="146" t="str">
        <f t="shared" si="81"/>
        <v>H7AF17.</v>
      </c>
      <c r="AF202" s="146" t="str">
        <f t="shared" si="82"/>
        <v>H7AF17</v>
      </c>
      <c r="AG202" s="62"/>
      <c r="AH202" s="63"/>
      <c r="AI202" s="64"/>
      <c r="AJ202" s="17"/>
      <c r="AK202" s="18"/>
      <c r="AL202" s="18"/>
      <c r="AM202" s="18"/>
      <c r="AN202" s="18"/>
      <c r="AO202" s="18"/>
      <c r="AP202" s="18"/>
    </row>
    <row r="203" spans="1:42" s="27" customFormat="1" ht="350.1" customHeight="1" x14ac:dyDescent="0.2">
      <c r="A203" s="73">
        <v>142</v>
      </c>
      <c r="B203" s="144">
        <v>202</v>
      </c>
      <c r="C203" s="80"/>
      <c r="D203" s="73" t="s">
        <v>1046</v>
      </c>
      <c r="E203" s="76" t="s">
        <v>98</v>
      </c>
      <c r="F203" s="75" t="s">
        <v>1119</v>
      </c>
      <c r="G203" s="75" t="s">
        <v>1120</v>
      </c>
      <c r="H203" s="75" t="s">
        <v>1121</v>
      </c>
      <c r="I203" s="75" t="s">
        <v>1122</v>
      </c>
      <c r="J203" s="76" t="s">
        <v>21</v>
      </c>
      <c r="K203" s="76">
        <v>2</v>
      </c>
      <c r="L203" s="77">
        <v>43344</v>
      </c>
      <c r="M203" s="77">
        <v>43525</v>
      </c>
      <c r="N203" s="78">
        <f t="shared" si="91"/>
        <v>25.857142857142858</v>
      </c>
      <c r="O203" s="76" t="s">
        <v>464</v>
      </c>
      <c r="P203" s="76">
        <v>2</v>
      </c>
      <c r="Q203" s="74" t="s">
        <v>1913</v>
      </c>
      <c r="R203" s="79">
        <f t="shared" si="85"/>
        <v>100</v>
      </c>
      <c r="S203" s="147">
        <f t="shared" si="86"/>
        <v>25.857142857142858</v>
      </c>
      <c r="T203" s="147">
        <f t="shared" si="87"/>
        <v>25.857142857142858</v>
      </c>
      <c r="U203" s="147">
        <f t="shared" si="88"/>
        <v>25.857142857142858</v>
      </c>
      <c r="V203" s="143"/>
      <c r="W203" s="148" t="str">
        <f t="shared" si="92"/>
        <v>CUMPLIDA</v>
      </c>
      <c r="X203" s="148" t="str">
        <f t="shared" si="89"/>
        <v>CUMPLIDO</v>
      </c>
      <c r="Y203" s="81" t="s">
        <v>1217</v>
      </c>
      <c r="Z203" s="149" t="str">
        <f t="shared" si="93"/>
        <v>H8AF17</v>
      </c>
      <c r="AA203" s="149">
        <f t="shared" si="90"/>
        <v>1</v>
      </c>
      <c r="AB203" s="149" t="str">
        <f t="shared" si="94"/>
        <v>H8AF17 - 1</v>
      </c>
      <c r="AC203" s="146">
        <f t="shared" si="79"/>
        <v>5</v>
      </c>
      <c r="AD203" s="146">
        <f t="shared" si="80"/>
        <v>5</v>
      </c>
      <c r="AE203" s="146" t="str">
        <f t="shared" si="81"/>
        <v>H8AF17.</v>
      </c>
      <c r="AF203" s="146" t="str">
        <f t="shared" si="82"/>
        <v>H8AF17</v>
      </c>
      <c r="AG203" s="62"/>
      <c r="AH203" s="63"/>
      <c r="AI203" s="64"/>
      <c r="AJ203" s="17"/>
      <c r="AK203" s="18"/>
      <c r="AL203" s="18"/>
      <c r="AM203" s="18"/>
      <c r="AN203" s="18"/>
      <c r="AO203" s="18"/>
      <c r="AP203" s="18"/>
    </row>
    <row r="204" spans="1:42" s="27" customFormat="1" ht="350.1" customHeight="1" x14ac:dyDescent="0.2">
      <c r="A204" s="156">
        <v>143</v>
      </c>
      <c r="B204" s="144">
        <v>203</v>
      </c>
      <c r="C204" s="156"/>
      <c r="D204" s="156" t="s">
        <v>1047</v>
      </c>
      <c r="E204" s="76" t="s">
        <v>98</v>
      </c>
      <c r="F204" s="75" t="s">
        <v>1123</v>
      </c>
      <c r="G204" s="75" t="s">
        <v>1124</v>
      </c>
      <c r="H204" s="75" t="s">
        <v>1125</v>
      </c>
      <c r="I204" s="75" t="s">
        <v>1126</v>
      </c>
      <c r="J204" s="76" t="s">
        <v>1127</v>
      </c>
      <c r="K204" s="76">
        <v>1</v>
      </c>
      <c r="L204" s="77">
        <v>43313</v>
      </c>
      <c r="M204" s="77">
        <v>43707</v>
      </c>
      <c r="N204" s="78">
        <f t="shared" si="91"/>
        <v>56.285714285714285</v>
      </c>
      <c r="O204" s="76" t="s">
        <v>464</v>
      </c>
      <c r="P204" s="76">
        <v>1</v>
      </c>
      <c r="Q204" s="87" t="s">
        <v>2122</v>
      </c>
      <c r="R204" s="79">
        <f t="shared" si="85"/>
        <v>100</v>
      </c>
      <c r="S204" s="147">
        <f t="shared" si="86"/>
        <v>56.285714285714285</v>
      </c>
      <c r="T204" s="147">
        <f t="shared" si="87"/>
        <v>56.285714285714285</v>
      </c>
      <c r="U204" s="147">
        <f t="shared" si="88"/>
        <v>56.285714285714285</v>
      </c>
      <c r="V204" s="143"/>
      <c r="W204" s="148" t="str">
        <f t="shared" si="92"/>
        <v>CUMPLIDA</v>
      </c>
      <c r="X204" s="148" t="str">
        <f t="shared" si="89"/>
        <v>CUMPLIDO</v>
      </c>
      <c r="Y204" s="81" t="s">
        <v>1217</v>
      </c>
      <c r="Z204" s="149" t="str">
        <f t="shared" si="93"/>
        <v>H9AF17</v>
      </c>
      <c r="AA204" s="149">
        <f t="shared" si="90"/>
        <v>1</v>
      </c>
      <c r="AB204" s="149" t="str">
        <f t="shared" si="94"/>
        <v>H9AF17 - 1</v>
      </c>
      <c r="AC204" s="146">
        <f t="shared" si="79"/>
        <v>5</v>
      </c>
      <c r="AD204" s="146">
        <f t="shared" si="80"/>
        <v>5</v>
      </c>
      <c r="AE204" s="146" t="str">
        <f t="shared" si="81"/>
        <v>H9AF17.</v>
      </c>
      <c r="AF204" s="146" t="str">
        <f t="shared" si="82"/>
        <v>H9AF17</v>
      </c>
      <c r="AG204" s="62"/>
      <c r="AH204" s="63"/>
      <c r="AI204" s="64"/>
      <c r="AJ204" s="17"/>
      <c r="AK204" s="18"/>
      <c r="AL204" s="18"/>
      <c r="AM204" s="18"/>
      <c r="AN204" s="18"/>
      <c r="AO204" s="18"/>
      <c r="AP204" s="18"/>
    </row>
    <row r="205" spans="1:42" s="27" customFormat="1" ht="350.1" customHeight="1" x14ac:dyDescent="0.2">
      <c r="A205" s="73">
        <v>144</v>
      </c>
      <c r="B205" s="144">
        <v>204</v>
      </c>
      <c r="C205" s="80"/>
      <c r="D205" s="73" t="s">
        <v>1046</v>
      </c>
      <c r="E205" s="76" t="s">
        <v>90</v>
      </c>
      <c r="F205" s="75" t="s">
        <v>1128</v>
      </c>
      <c r="G205" s="75" t="s">
        <v>1129</v>
      </c>
      <c r="H205" s="75" t="s">
        <v>1919</v>
      </c>
      <c r="I205" s="75" t="s">
        <v>1920</v>
      </c>
      <c r="J205" s="76" t="s">
        <v>1845</v>
      </c>
      <c r="K205" s="76">
        <v>4</v>
      </c>
      <c r="L205" s="77">
        <v>43859</v>
      </c>
      <c r="M205" s="77">
        <v>44224</v>
      </c>
      <c r="N205" s="78">
        <f t="shared" si="91"/>
        <v>52.142857142857146</v>
      </c>
      <c r="O205" s="76" t="s">
        <v>433</v>
      </c>
      <c r="P205" s="76">
        <v>0</v>
      </c>
      <c r="Q205" s="74" t="s">
        <v>1913</v>
      </c>
      <c r="R205" s="79">
        <f t="shared" si="85"/>
        <v>0</v>
      </c>
      <c r="S205" s="147">
        <f t="shared" si="86"/>
        <v>0</v>
      </c>
      <c r="T205" s="147">
        <f t="shared" si="87"/>
        <v>0</v>
      </c>
      <c r="U205" s="147">
        <f t="shared" si="88"/>
        <v>0</v>
      </c>
      <c r="V205" s="143"/>
      <c r="W205" s="148" t="str">
        <f t="shared" si="92"/>
        <v>EN TERMINO</v>
      </c>
      <c r="X205" s="148" t="str">
        <f t="shared" si="89"/>
        <v>EN TERMINO</v>
      </c>
      <c r="Y205" s="81" t="s">
        <v>1217</v>
      </c>
      <c r="Z205" s="149" t="str">
        <f t="shared" si="93"/>
        <v>H10AF17</v>
      </c>
      <c r="AA205" s="149">
        <f t="shared" si="90"/>
        <v>1</v>
      </c>
      <c r="AB205" s="149" t="str">
        <f t="shared" si="94"/>
        <v>H10AF17 - 1</v>
      </c>
      <c r="AC205" s="146">
        <f t="shared" si="79"/>
        <v>3</v>
      </c>
      <c r="AD205" s="146">
        <f t="shared" si="80"/>
        <v>3</v>
      </c>
      <c r="AE205" s="146" t="str">
        <f t="shared" si="81"/>
        <v>H10AF17.</v>
      </c>
      <c r="AF205" s="146" t="str">
        <f t="shared" si="82"/>
        <v>H10AF17</v>
      </c>
      <c r="AG205" s="62"/>
      <c r="AH205" s="63"/>
      <c r="AI205" s="64"/>
      <c r="AJ205" s="17"/>
      <c r="AK205" s="18"/>
      <c r="AL205" s="18"/>
      <c r="AM205" s="18"/>
      <c r="AN205" s="18"/>
      <c r="AO205" s="18"/>
      <c r="AP205" s="18"/>
    </row>
    <row r="206" spans="1:42" s="27" customFormat="1" ht="350.1" customHeight="1" x14ac:dyDescent="0.2">
      <c r="A206" s="152">
        <v>145</v>
      </c>
      <c r="B206" s="144">
        <v>205</v>
      </c>
      <c r="C206" s="152"/>
      <c r="D206" s="152" t="s">
        <v>1215</v>
      </c>
      <c r="E206" s="76" t="s">
        <v>25</v>
      </c>
      <c r="F206" s="75" t="s">
        <v>1130</v>
      </c>
      <c r="G206" s="75" t="s">
        <v>1131</v>
      </c>
      <c r="H206" s="75" t="s">
        <v>1132</v>
      </c>
      <c r="I206" s="75" t="s">
        <v>1272</v>
      </c>
      <c r="J206" s="76" t="s">
        <v>53</v>
      </c>
      <c r="K206" s="76">
        <v>4</v>
      </c>
      <c r="L206" s="77">
        <v>43313</v>
      </c>
      <c r="M206" s="77">
        <v>43676</v>
      </c>
      <c r="N206" s="78">
        <f t="shared" si="91"/>
        <v>51.857142857142854</v>
      </c>
      <c r="O206" s="76" t="s">
        <v>1511</v>
      </c>
      <c r="P206" s="76">
        <v>0</v>
      </c>
      <c r="Q206" s="75" t="s">
        <v>2116</v>
      </c>
      <c r="R206" s="79">
        <f t="shared" si="85"/>
        <v>0</v>
      </c>
      <c r="S206" s="147">
        <f t="shared" si="86"/>
        <v>0</v>
      </c>
      <c r="T206" s="147">
        <f t="shared" si="87"/>
        <v>0</v>
      </c>
      <c r="U206" s="147">
        <f t="shared" si="88"/>
        <v>51.857142857142854</v>
      </c>
      <c r="V206" s="143"/>
      <c r="W206" s="148" t="str">
        <f t="shared" si="92"/>
        <v>VENCIDA</v>
      </c>
      <c r="X206" s="148" t="str">
        <f t="shared" si="89"/>
        <v>VENCIDO</v>
      </c>
      <c r="Y206" s="81" t="s">
        <v>1217</v>
      </c>
      <c r="Z206" s="149" t="str">
        <f t="shared" si="93"/>
        <v>H11AF17</v>
      </c>
      <c r="AA206" s="149">
        <f t="shared" si="90"/>
        <v>1</v>
      </c>
      <c r="AB206" s="149" t="str">
        <f t="shared" si="94"/>
        <v>H11AF17 - 1</v>
      </c>
      <c r="AC206" s="146">
        <f t="shared" ref="AC206:AC269" si="95">IF(W206="VENCIDA",1,IF(W206="PRÓXIMA A VENCER",2,IF(W206="EN TERMINO",3,IF(W206="CON AVANCE",4,IF(W206="CUMPLIDA",5,)))))</f>
        <v>1</v>
      </c>
      <c r="AD206" s="146">
        <f t="shared" ref="AD206:AD269" si="96">IF(AA207=AA206+1,MIN(AC206,AD207),AC206)</f>
        <v>1</v>
      </c>
      <c r="AE206" s="146" t="str">
        <f t="shared" ref="AE206:AE269" si="97">IF(A206&lt;&gt;"",MID(F206,1,FIND(" ",F206,1)-1),AE205)</f>
        <v>H11AF17.</v>
      </c>
      <c r="AF206" s="146" t="str">
        <f t="shared" ref="AF206:AF269" si="98">IFERROR(MID(AE206,1,FIND(".",AE206,1)-1),AE206)</f>
        <v>H11AF17</v>
      </c>
      <c r="AG206" s="62"/>
      <c r="AH206" s="63"/>
      <c r="AI206" s="64"/>
      <c r="AJ206" s="17"/>
      <c r="AK206" s="18"/>
      <c r="AL206" s="18"/>
      <c r="AM206" s="18"/>
      <c r="AN206" s="18"/>
      <c r="AO206" s="18"/>
      <c r="AP206" s="18"/>
    </row>
    <row r="207" spans="1:42" s="27" customFormat="1" ht="350.1" customHeight="1" x14ac:dyDescent="0.2">
      <c r="A207" s="152">
        <v>146</v>
      </c>
      <c r="B207" s="144">
        <v>206</v>
      </c>
      <c r="C207" s="152"/>
      <c r="D207" s="152" t="s">
        <v>1215</v>
      </c>
      <c r="E207" s="76" t="s">
        <v>25</v>
      </c>
      <c r="F207" s="75" t="s">
        <v>1133</v>
      </c>
      <c r="G207" s="75" t="s">
        <v>1134</v>
      </c>
      <c r="H207" s="75" t="s">
        <v>1132</v>
      </c>
      <c r="I207" s="75" t="s">
        <v>1272</v>
      </c>
      <c r="J207" s="76" t="s">
        <v>53</v>
      </c>
      <c r="K207" s="76">
        <v>4</v>
      </c>
      <c r="L207" s="77">
        <v>43313</v>
      </c>
      <c r="M207" s="77">
        <v>43676</v>
      </c>
      <c r="N207" s="78">
        <f t="shared" si="91"/>
        <v>51.857142857142854</v>
      </c>
      <c r="O207" s="76" t="s">
        <v>1511</v>
      </c>
      <c r="P207" s="76">
        <v>0</v>
      </c>
      <c r="Q207" s="75" t="s">
        <v>2116</v>
      </c>
      <c r="R207" s="79">
        <f t="shared" si="85"/>
        <v>0</v>
      </c>
      <c r="S207" s="147">
        <f t="shared" si="86"/>
        <v>0</v>
      </c>
      <c r="T207" s="147">
        <f t="shared" si="87"/>
        <v>0</v>
      </c>
      <c r="U207" s="147">
        <f t="shared" si="88"/>
        <v>51.857142857142854</v>
      </c>
      <c r="V207" s="143"/>
      <c r="W207" s="148" t="str">
        <f t="shared" si="92"/>
        <v>VENCIDA</v>
      </c>
      <c r="X207" s="148" t="str">
        <f t="shared" si="89"/>
        <v>VENCIDO</v>
      </c>
      <c r="Y207" s="81" t="s">
        <v>1217</v>
      </c>
      <c r="Z207" s="149" t="str">
        <f t="shared" si="93"/>
        <v>H12AF17</v>
      </c>
      <c r="AA207" s="149">
        <f t="shared" si="90"/>
        <v>1</v>
      </c>
      <c r="AB207" s="149" t="str">
        <f t="shared" si="94"/>
        <v>H12AF17 - 1</v>
      </c>
      <c r="AC207" s="146">
        <f t="shared" si="95"/>
        <v>1</v>
      </c>
      <c r="AD207" s="146">
        <f t="shared" si="96"/>
        <v>1</v>
      </c>
      <c r="AE207" s="146" t="str">
        <f t="shared" si="97"/>
        <v>H12AF17.</v>
      </c>
      <c r="AF207" s="146" t="str">
        <f t="shared" si="98"/>
        <v>H12AF17</v>
      </c>
      <c r="AG207" s="62"/>
      <c r="AH207" s="63"/>
      <c r="AI207" s="64"/>
      <c r="AJ207" s="17"/>
      <c r="AK207" s="18"/>
      <c r="AL207" s="18"/>
      <c r="AM207" s="18"/>
      <c r="AN207" s="18"/>
      <c r="AO207" s="18"/>
      <c r="AP207" s="18"/>
    </row>
    <row r="208" spans="1:42" s="27" customFormat="1" ht="350.1" customHeight="1" x14ac:dyDescent="0.2">
      <c r="A208" s="73">
        <v>147</v>
      </c>
      <c r="B208" s="144">
        <v>207</v>
      </c>
      <c r="C208" s="80"/>
      <c r="D208" s="73" t="s">
        <v>1047</v>
      </c>
      <c r="E208" s="76" t="s">
        <v>93</v>
      </c>
      <c r="F208" s="75" t="s">
        <v>1135</v>
      </c>
      <c r="G208" s="75" t="s">
        <v>1136</v>
      </c>
      <c r="H208" s="75" t="s">
        <v>1125</v>
      </c>
      <c r="I208" s="75" t="s">
        <v>1470</v>
      </c>
      <c r="J208" s="76" t="s">
        <v>1137</v>
      </c>
      <c r="K208" s="76">
        <v>2</v>
      </c>
      <c r="L208" s="77">
        <v>43344</v>
      </c>
      <c r="M208" s="77">
        <v>43524</v>
      </c>
      <c r="N208" s="78">
        <f t="shared" si="91"/>
        <v>25.714285714285715</v>
      </c>
      <c r="O208" s="76" t="s">
        <v>464</v>
      </c>
      <c r="P208" s="76">
        <v>2</v>
      </c>
      <c r="Q208" s="74" t="s">
        <v>1913</v>
      </c>
      <c r="R208" s="79">
        <f t="shared" si="85"/>
        <v>100</v>
      </c>
      <c r="S208" s="147">
        <f t="shared" si="86"/>
        <v>25.714285714285715</v>
      </c>
      <c r="T208" s="147">
        <f t="shared" si="87"/>
        <v>25.714285714285715</v>
      </c>
      <c r="U208" s="147">
        <f t="shared" si="88"/>
        <v>25.714285714285715</v>
      </c>
      <c r="V208" s="143"/>
      <c r="W208" s="148" t="str">
        <f t="shared" si="92"/>
        <v>CUMPLIDA</v>
      </c>
      <c r="X208" s="148" t="str">
        <f t="shared" si="89"/>
        <v>CUMPLIDO</v>
      </c>
      <c r="Y208" s="81" t="s">
        <v>1217</v>
      </c>
      <c r="Z208" s="149" t="str">
        <f t="shared" si="93"/>
        <v>H13AF17</v>
      </c>
      <c r="AA208" s="149">
        <f t="shared" si="90"/>
        <v>1</v>
      </c>
      <c r="AB208" s="149" t="str">
        <f t="shared" si="94"/>
        <v>H13AF17 - 1</v>
      </c>
      <c r="AC208" s="146">
        <f t="shared" si="95"/>
        <v>5</v>
      </c>
      <c r="AD208" s="146">
        <f t="shared" si="96"/>
        <v>5</v>
      </c>
      <c r="AE208" s="146" t="str">
        <f t="shared" si="97"/>
        <v>H13AF17.</v>
      </c>
      <c r="AF208" s="146" t="str">
        <f t="shared" si="98"/>
        <v>H13AF17</v>
      </c>
      <c r="AG208" s="62"/>
      <c r="AH208" s="63"/>
      <c r="AI208" s="64"/>
      <c r="AJ208" s="17"/>
      <c r="AK208" s="18"/>
      <c r="AL208" s="18"/>
      <c r="AM208" s="18"/>
      <c r="AN208" s="18"/>
      <c r="AO208" s="18"/>
      <c r="AP208" s="18"/>
    </row>
    <row r="209" spans="1:42" s="27" customFormat="1" ht="350.1" customHeight="1" x14ac:dyDescent="0.2">
      <c r="A209" s="152">
        <v>148</v>
      </c>
      <c r="B209" s="144">
        <v>208</v>
      </c>
      <c r="C209" s="152"/>
      <c r="D209" s="152" t="s">
        <v>1215</v>
      </c>
      <c r="E209" s="76" t="s">
        <v>25</v>
      </c>
      <c r="F209" s="75" t="s">
        <v>1138</v>
      </c>
      <c r="G209" s="75" t="s">
        <v>1139</v>
      </c>
      <c r="H209" s="75" t="s">
        <v>1132</v>
      </c>
      <c r="I209" s="75" t="s">
        <v>1273</v>
      </c>
      <c r="J209" s="76" t="s">
        <v>53</v>
      </c>
      <c r="K209" s="76">
        <v>4</v>
      </c>
      <c r="L209" s="77">
        <v>43313</v>
      </c>
      <c r="M209" s="77">
        <v>43676</v>
      </c>
      <c r="N209" s="78">
        <f t="shared" si="91"/>
        <v>51.857142857142854</v>
      </c>
      <c r="O209" s="76" t="s">
        <v>1511</v>
      </c>
      <c r="P209" s="76">
        <v>0</v>
      </c>
      <c r="Q209" s="75" t="s">
        <v>2116</v>
      </c>
      <c r="R209" s="79">
        <f t="shared" si="85"/>
        <v>0</v>
      </c>
      <c r="S209" s="147">
        <f t="shared" si="86"/>
        <v>0</v>
      </c>
      <c r="T209" s="147">
        <f t="shared" si="87"/>
        <v>0</v>
      </c>
      <c r="U209" s="147">
        <f t="shared" si="88"/>
        <v>51.857142857142854</v>
      </c>
      <c r="V209" s="143"/>
      <c r="W209" s="148" t="str">
        <f t="shared" si="92"/>
        <v>VENCIDA</v>
      </c>
      <c r="X209" s="148" t="str">
        <f t="shared" si="89"/>
        <v>VENCIDO</v>
      </c>
      <c r="Y209" s="81" t="s">
        <v>1217</v>
      </c>
      <c r="Z209" s="149" t="str">
        <f t="shared" si="93"/>
        <v>H14AF17</v>
      </c>
      <c r="AA209" s="149">
        <f t="shared" si="90"/>
        <v>1</v>
      </c>
      <c r="AB209" s="149" t="str">
        <f t="shared" si="94"/>
        <v>H14AF17 - 1</v>
      </c>
      <c r="AC209" s="146">
        <f t="shared" si="95"/>
        <v>1</v>
      </c>
      <c r="AD209" s="146">
        <f t="shared" si="96"/>
        <v>1</v>
      </c>
      <c r="AE209" s="146" t="str">
        <f t="shared" si="97"/>
        <v>H14AF17.</v>
      </c>
      <c r="AF209" s="146" t="str">
        <f t="shared" si="98"/>
        <v>H14AF17</v>
      </c>
      <c r="AG209" s="62"/>
      <c r="AH209" s="63"/>
      <c r="AI209" s="64"/>
      <c r="AJ209" s="17"/>
      <c r="AK209" s="18"/>
      <c r="AL209" s="18"/>
      <c r="AM209" s="18"/>
      <c r="AN209" s="18"/>
      <c r="AO209" s="18"/>
      <c r="AP209" s="18"/>
    </row>
    <row r="210" spans="1:42" s="27" customFormat="1" ht="350.1" customHeight="1" x14ac:dyDescent="0.2">
      <c r="A210" s="73">
        <v>149</v>
      </c>
      <c r="B210" s="144">
        <v>209</v>
      </c>
      <c r="C210" s="80"/>
      <c r="D210" s="73" t="s">
        <v>1215</v>
      </c>
      <c r="E210" s="76" t="s">
        <v>25</v>
      </c>
      <c r="F210" s="75" t="s">
        <v>1140</v>
      </c>
      <c r="G210" s="75" t="s">
        <v>1141</v>
      </c>
      <c r="H210" s="75" t="s">
        <v>1142</v>
      </c>
      <c r="I210" s="75" t="s">
        <v>1143</v>
      </c>
      <c r="J210" s="76" t="s">
        <v>375</v>
      </c>
      <c r="K210" s="76">
        <v>2</v>
      </c>
      <c r="L210" s="77">
        <v>43313</v>
      </c>
      <c r="M210" s="77">
        <v>43677</v>
      </c>
      <c r="N210" s="78">
        <f t="shared" si="91"/>
        <v>52</v>
      </c>
      <c r="O210" s="76" t="s">
        <v>433</v>
      </c>
      <c r="P210" s="76">
        <v>2</v>
      </c>
      <c r="Q210" s="74" t="s">
        <v>1913</v>
      </c>
      <c r="R210" s="79">
        <f t="shared" si="85"/>
        <v>100</v>
      </c>
      <c r="S210" s="147">
        <f t="shared" si="86"/>
        <v>52</v>
      </c>
      <c r="T210" s="147">
        <f t="shared" si="87"/>
        <v>52</v>
      </c>
      <c r="U210" s="147">
        <f t="shared" si="88"/>
        <v>52</v>
      </c>
      <c r="V210" s="143"/>
      <c r="W210" s="148" t="str">
        <f t="shared" si="92"/>
        <v>CUMPLIDA</v>
      </c>
      <c r="X210" s="148" t="str">
        <f t="shared" si="89"/>
        <v>CUMPLIDO</v>
      </c>
      <c r="Y210" s="81" t="s">
        <v>1217</v>
      </c>
      <c r="Z210" s="149" t="str">
        <f t="shared" si="93"/>
        <v>H16AF17</v>
      </c>
      <c r="AA210" s="149">
        <f t="shared" si="90"/>
        <v>1</v>
      </c>
      <c r="AB210" s="149" t="str">
        <f t="shared" si="94"/>
        <v>H16AF17 - 1</v>
      </c>
      <c r="AC210" s="146">
        <f t="shared" si="95"/>
        <v>5</v>
      </c>
      <c r="AD210" s="146">
        <f t="shared" si="96"/>
        <v>5</v>
      </c>
      <c r="AE210" s="146" t="str">
        <f t="shared" si="97"/>
        <v>H16AF17.</v>
      </c>
      <c r="AF210" s="146" t="str">
        <f t="shared" si="98"/>
        <v>H16AF17</v>
      </c>
      <c r="AG210" s="62"/>
      <c r="AH210" s="63"/>
      <c r="AI210" s="64"/>
      <c r="AJ210" s="17"/>
      <c r="AK210" s="18"/>
      <c r="AL210" s="18"/>
      <c r="AM210" s="18"/>
      <c r="AN210" s="18"/>
      <c r="AO210" s="18"/>
      <c r="AP210" s="18"/>
    </row>
    <row r="211" spans="1:42" s="27" customFormat="1" ht="350.1" customHeight="1" x14ac:dyDescent="0.2">
      <c r="A211" s="152">
        <v>150</v>
      </c>
      <c r="B211" s="144">
        <v>210</v>
      </c>
      <c r="C211" s="152"/>
      <c r="D211" s="152" t="s">
        <v>1046</v>
      </c>
      <c r="E211" s="76" t="s">
        <v>106</v>
      </c>
      <c r="F211" s="75" t="s">
        <v>1144</v>
      </c>
      <c r="G211" s="75" t="s">
        <v>1145</v>
      </c>
      <c r="H211" s="75" t="s">
        <v>1146</v>
      </c>
      <c r="I211" s="75" t="s">
        <v>1278</v>
      </c>
      <c r="J211" s="76" t="s">
        <v>21</v>
      </c>
      <c r="K211" s="76">
        <v>4</v>
      </c>
      <c r="L211" s="77">
        <v>43313</v>
      </c>
      <c r="M211" s="77">
        <v>43676</v>
      </c>
      <c r="N211" s="78">
        <f t="shared" si="91"/>
        <v>51.857142857142854</v>
      </c>
      <c r="O211" s="76" t="s">
        <v>1511</v>
      </c>
      <c r="P211" s="76">
        <v>0</v>
      </c>
      <c r="Q211" s="75" t="s">
        <v>2116</v>
      </c>
      <c r="R211" s="79">
        <f t="shared" si="85"/>
        <v>0</v>
      </c>
      <c r="S211" s="147">
        <f t="shared" si="86"/>
        <v>0</v>
      </c>
      <c r="T211" s="147">
        <f t="shared" si="87"/>
        <v>0</v>
      </c>
      <c r="U211" s="147">
        <f t="shared" si="88"/>
        <v>51.857142857142854</v>
      </c>
      <c r="V211" s="143"/>
      <c r="W211" s="148" t="str">
        <f t="shared" si="92"/>
        <v>VENCIDA</v>
      </c>
      <c r="X211" s="148" t="str">
        <f t="shared" si="89"/>
        <v>VENCIDO</v>
      </c>
      <c r="Y211" s="81" t="s">
        <v>1217</v>
      </c>
      <c r="Z211" s="149" t="str">
        <f t="shared" si="93"/>
        <v>H17AF17</v>
      </c>
      <c r="AA211" s="149">
        <f t="shared" si="90"/>
        <v>1</v>
      </c>
      <c r="AB211" s="149" t="str">
        <f t="shared" si="94"/>
        <v>H17AF17 - 1</v>
      </c>
      <c r="AC211" s="146">
        <f t="shared" si="95"/>
        <v>1</v>
      </c>
      <c r="AD211" s="146">
        <f t="shared" si="96"/>
        <v>1</v>
      </c>
      <c r="AE211" s="146" t="str">
        <f t="shared" si="97"/>
        <v>H17AF17.</v>
      </c>
      <c r="AF211" s="146" t="str">
        <f t="shared" si="98"/>
        <v>H17AF17</v>
      </c>
      <c r="AG211" s="62"/>
      <c r="AH211" s="63"/>
      <c r="AI211" s="64"/>
      <c r="AJ211" s="17"/>
      <c r="AK211" s="18"/>
      <c r="AL211" s="18"/>
      <c r="AM211" s="18"/>
      <c r="AN211" s="18"/>
      <c r="AO211" s="18"/>
      <c r="AP211" s="18"/>
    </row>
    <row r="212" spans="1:42" s="27" customFormat="1" ht="350.1" customHeight="1" x14ac:dyDescent="0.2">
      <c r="A212" s="152">
        <v>151</v>
      </c>
      <c r="B212" s="144">
        <v>211</v>
      </c>
      <c r="C212" s="152"/>
      <c r="D212" s="152" t="s">
        <v>1046</v>
      </c>
      <c r="E212" s="76" t="s">
        <v>122</v>
      </c>
      <c r="F212" s="75" t="s">
        <v>1147</v>
      </c>
      <c r="G212" s="75" t="s">
        <v>1148</v>
      </c>
      <c r="H212" s="75" t="s">
        <v>1149</v>
      </c>
      <c r="I212" s="75" t="s">
        <v>1471</v>
      </c>
      <c r="J212" s="76" t="s">
        <v>1150</v>
      </c>
      <c r="K212" s="76">
        <v>1</v>
      </c>
      <c r="L212" s="77">
        <v>43405</v>
      </c>
      <c r="M212" s="77">
        <v>43554</v>
      </c>
      <c r="N212" s="78">
        <f t="shared" si="91"/>
        <v>21.285714285714285</v>
      </c>
      <c r="O212" s="76" t="s">
        <v>464</v>
      </c>
      <c r="P212" s="76">
        <v>1</v>
      </c>
      <c r="Q212" s="75" t="s">
        <v>2116</v>
      </c>
      <c r="R212" s="79">
        <f t="shared" si="85"/>
        <v>100</v>
      </c>
      <c r="S212" s="147">
        <f t="shared" si="86"/>
        <v>21.285714285714285</v>
      </c>
      <c r="T212" s="147">
        <f t="shared" si="87"/>
        <v>21.285714285714285</v>
      </c>
      <c r="U212" s="147">
        <f t="shared" si="88"/>
        <v>21.285714285714285</v>
      </c>
      <c r="V212" s="143"/>
      <c r="W212" s="148" t="str">
        <f t="shared" si="92"/>
        <v>CUMPLIDA</v>
      </c>
      <c r="X212" s="148" t="str">
        <f t="shared" si="89"/>
        <v>CUMPLIDO</v>
      </c>
      <c r="Y212" s="81" t="s">
        <v>1217</v>
      </c>
      <c r="Z212" s="149" t="str">
        <f t="shared" si="93"/>
        <v>H18AF17</v>
      </c>
      <c r="AA212" s="149">
        <f t="shared" si="90"/>
        <v>1</v>
      </c>
      <c r="AB212" s="149" t="str">
        <f t="shared" si="94"/>
        <v>H18AF17 - 1</v>
      </c>
      <c r="AC212" s="146">
        <f t="shared" si="95"/>
        <v>5</v>
      </c>
      <c r="AD212" s="146">
        <f t="shared" si="96"/>
        <v>5</v>
      </c>
      <c r="AE212" s="146" t="str">
        <f t="shared" si="97"/>
        <v>H18AF17.</v>
      </c>
      <c r="AF212" s="146" t="str">
        <f t="shared" si="98"/>
        <v>H18AF17</v>
      </c>
      <c r="AG212" s="62"/>
      <c r="AH212" s="63"/>
      <c r="AI212" s="64"/>
      <c r="AJ212" s="17"/>
      <c r="AK212" s="18"/>
      <c r="AL212" s="18"/>
      <c r="AM212" s="18"/>
      <c r="AN212" s="18"/>
      <c r="AO212" s="18"/>
      <c r="AP212" s="18"/>
    </row>
    <row r="213" spans="1:42" s="27" customFormat="1" ht="350.1" customHeight="1" x14ac:dyDescent="0.2">
      <c r="A213" s="152">
        <v>152</v>
      </c>
      <c r="B213" s="144">
        <v>212</v>
      </c>
      <c r="C213" s="152"/>
      <c r="D213" s="152" t="s">
        <v>1046</v>
      </c>
      <c r="E213" s="103" t="s">
        <v>37</v>
      </c>
      <c r="F213" s="87" t="s">
        <v>1151</v>
      </c>
      <c r="G213" s="88" t="s">
        <v>1152</v>
      </c>
      <c r="H213" s="87" t="s">
        <v>1153</v>
      </c>
      <c r="I213" s="87" t="s">
        <v>1265</v>
      </c>
      <c r="J213" s="73" t="s">
        <v>1154</v>
      </c>
      <c r="K213" s="73">
        <v>2</v>
      </c>
      <c r="L213" s="77">
        <v>43313</v>
      </c>
      <c r="M213" s="89">
        <v>43454</v>
      </c>
      <c r="N213" s="78">
        <f t="shared" si="91"/>
        <v>20.142857142857142</v>
      </c>
      <c r="O213" s="76" t="s">
        <v>1155</v>
      </c>
      <c r="P213" s="76">
        <v>2</v>
      </c>
      <c r="Q213" s="75" t="s">
        <v>2116</v>
      </c>
      <c r="R213" s="79">
        <f t="shared" si="85"/>
        <v>100</v>
      </c>
      <c r="S213" s="147">
        <f t="shared" si="86"/>
        <v>20.142857142857142</v>
      </c>
      <c r="T213" s="147">
        <f t="shared" si="87"/>
        <v>20.142857142857142</v>
      </c>
      <c r="U213" s="147">
        <f t="shared" si="88"/>
        <v>20.142857142857142</v>
      </c>
      <c r="V213" s="143"/>
      <c r="W213" s="148" t="str">
        <f t="shared" si="92"/>
        <v>CUMPLIDA</v>
      </c>
      <c r="X213" s="148" t="str">
        <f t="shared" si="89"/>
        <v>CUMPLIDO</v>
      </c>
      <c r="Y213" s="81" t="s">
        <v>1217</v>
      </c>
      <c r="Z213" s="149" t="str">
        <f t="shared" si="93"/>
        <v>H21AF17</v>
      </c>
      <c r="AA213" s="149">
        <f t="shared" si="90"/>
        <v>1</v>
      </c>
      <c r="AB213" s="149" t="str">
        <f t="shared" si="94"/>
        <v>H21AF17 - 1</v>
      </c>
      <c r="AC213" s="146">
        <f t="shared" si="95"/>
        <v>5</v>
      </c>
      <c r="AD213" s="146">
        <f t="shared" si="96"/>
        <v>5</v>
      </c>
      <c r="AE213" s="146" t="str">
        <f t="shared" si="97"/>
        <v>H21AF17.</v>
      </c>
      <c r="AF213" s="146" t="str">
        <f t="shared" si="98"/>
        <v>H21AF17</v>
      </c>
      <c r="AG213" s="62"/>
      <c r="AH213" s="63"/>
      <c r="AI213" s="64"/>
      <c r="AJ213" s="17"/>
      <c r="AK213" s="18"/>
      <c r="AL213" s="18"/>
      <c r="AM213" s="18"/>
      <c r="AN213" s="18"/>
      <c r="AO213" s="18"/>
      <c r="AP213" s="18"/>
    </row>
    <row r="214" spans="1:42" s="27" customFormat="1" ht="350.1" customHeight="1" x14ac:dyDescent="0.2">
      <c r="A214" s="152">
        <v>153</v>
      </c>
      <c r="B214" s="144">
        <v>213</v>
      </c>
      <c r="C214" s="152"/>
      <c r="D214" s="152" t="s">
        <v>1046</v>
      </c>
      <c r="E214" s="103" t="s">
        <v>24</v>
      </c>
      <c r="F214" s="87" t="s">
        <v>1156</v>
      </c>
      <c r="G214" s="88" t="s">
        <v>1157</v>
      </c>
      <c r="H214" s="87" t="s">
        <v>1948</v>
      </c>
      <c r="I214" s="87" t="s">
        <v>1158</v>
      </c>
      <c r="J214" s="73" t="s">
        <v>1159</v>
      </c>
      <c r="K214" s="73">
        <v>1</v>
      </c>
      <c r="L214" s="77">
        <v>43313</v>
      </c>
      <c r="M214" s="89">
        <v>43454</v>
      </c>
      <c r="N214" s="78">
        <f t="shared" si="91"/>
        <v>20.142857142857142</v>
      </c>
      <c r="O214" s="76" t="s">
        <v>1160</v>
      </c>
      <c r="P214" s="76">
        <v>1</v>
      </c>
      <c r="Q214" s="75" t="s">
        <v>2116</v>
      </c>
      <c r="R214" s="79">
        <f t="shared" si="85"/>
        <v>100</v>
      </c>
      <c r="S214" s="147">
        <f t="shared" si="86"/>
        <v>20.142857142857142</v>
      </c>
      <c r="T214" s="147">
        <f t="shared" si="87"/>
        <v>20.142857142857142</v>
      </c>
      <c r="U214" s="147">
        <f t="shared" si="88"/>
        <v>20.142857142857142</v>
      </c>
      <c r="V214" s="143"/>
      <c r="W214" s="148" t="str">
        <f t="shared" si="92"/>
        <v>CUMPLIDA</v>
      </c>
      <c r="X214" s="148" t="str">
        <f t="shared" si="89"/>
        <v>CUMPLIDO</v>
      </c>
      <c r="Y214" s="81" t="s">
        <v>1217</v>
      </c>
      <c r="Z214" s="149" t="str">
        <f t="shared" si="93"/>
        <v>H22AF17</v>
      </c>
      <c r="AA214" s="149">
        <f t="shared" si="90"/>
        <v>1</v>
      </c>
      <c r="AB214" s="149" t="str">
        <f t="shared" si="94"/>
        <v>H22AF17 - 1</v>
      </c>
      <c r="AC214" s="146">
        <f t="shared" si="95"/>
        <v>5</v>
      </c>
      <c r="AD214" s="146">
        <f t="shared" si="96"/>
        <v>5</v>
      </c>
      <c r="AE214" s="146" t="str">
        <f t="shared" si="97"/>
        <v>H22AF17.</v>
      </c>
      <c r="AF214" s="146" t="str">
        <f t="shared" si="98"/>
        <v>H22AF17</v>
      </c>
      <c r="AG214" s="62"/>
      <c r="AH214" s="63"/>
      <c r="AI214" s="64"/>
      <c r="AJ214" s="17"/>
      <c r="AK214" s="18"/>
      <c r="AL214" s="18"/>
      <c r="AM214" s="18"/>
      <c r="AN214" s="18"/>
      <c r="AO214" s="18"/>
      <c r="AP214" s="18"/>
    </row>
    <row r="215" spans="1:42" s="27" customFormat="1" ht="350.1" customHeight="1" x14ac:dyDescent="0.2">
      <c r="A215" s="73">
        <v>154</v>
      </c>
      <c r="B215" s="144">
        <v>214</v>
      </c>
      <c r="C215" s="80"/>
      <c r="D215" s="73" t="s">
        <v>1215</v>
      </c>
      <c r="E215" s="103" t="s">
        <v>37</v>
      </c>
      <c r="F215" s="87" t="s">
        <v>1878</v>
      </c>
      <c r="G215" s="88" t="s">
        <v>1161</v>
      </c>
      <c r="H215" s="88" t="s">
        <v>1856</v>
      </c>
      <c r="I215" s="88" t="s">
        <v>1857</v>
      </c>
      <c r="J215" s="90" t="s">
        <v>1880</v>
      </c>
      <c r="K215" s="73">
        <v>9</v>
      </c>
      <c r="L215" s="77">
        <v>43831</v>
      </c>
      <c r="M215" s="77">
        <v>43921</v>
      </c>
      <c r="N215" s="78">
        <f t="shared" si="91"/>
        <v>12.857142857142858</v>
      </c>
      <c r="O215" s="76" t="s">
        <v>1881</v>
      </c>
      <c r="P215" s="74">
        <v>8</v>
      </c>
      <c r="Q215" s="82" t="s">
        <v>2314</v>
      </c>
      <c r="R215" s="79">
        <f t="shared" si="85"/>
        <v>88.888888888888886</v>
      </c>
      <c r="S215" s="147">
        <f t="shared" si="86"/>
        <v>11.428571428571429</v>
      </c>
      <c r="T215" s="147">
        <f t="shared" si="87"/>
        <v>11.428571428571429</v>
      </c>
      <c r="U215" s="147">
        <f t="shared" si="88"/>
        <v>12.857142857142858</v>
      </c>
      <c r="V215" s="143"/>
      <c r="W215" s="148" t="str">
        <f t="shared" si="92"/>
        <v>VENCIDA</v>
      </c>
      <c r="X215" s="148" t="str">
        <f t="shared" si="89"/>
        <v>VENCIDO</v>
      </c>
      <c r="Y215" s="81" t="s">
        <v>1217</v>
      </c>
      <c r="Z215" s="149" t="str">
        <f t="shared" si="93"/>
        <v>H23AF17</v>
      </c>
      <c r="AA215" s="149">
        <f t="shared" si="90"/>
        <v>1</v>
      </c>
      <c r="AB215" s="149" t="str">
        <f t="shared" si="94"/>
        <v>H23AF17 - 1</v>
      </c>
      <c r="AC215" s="146">
        <f t="shared" si="95"/>
        <v>1</v>
      </c>
      <c r="AD215" s="146">
        <f t="shared" si="96"/>
        <v>1</v>
      </c>
      <c r="AE215" s="146" t="str">
        <f t="shared" si="97"/>
        <v>H23AF17.</v>
      </c>
      <c r="AF215" s="146" t="str">
        <f t="shared" si="98"/>
        <v>H23AF17</v>
      </c>
      <c r="AG215" s="62"/>
      <c r="AH215" s="63"/>
      <c r="AI215" s="64"/>
      <c r="AJ215" s="17"/>
      <c r="AK215" s="18"/>
      <c r="AL215" s="18"/>
      <c r="AM215" s="18"/>
      <c r="AN215" s="18"/>
      <c r="AO215" s="18"/>
      <c r="AP215" s="18"/>
    </row>
    <row r="216" spans="1:42" s="137" customFormat="1" ht="350.1" customHeight="1" x14ac:dyDescent="0.2">
      <c r="A216" s="73"/>
      <c r="B216" s="144">
        <v>215</v>
      </c>
      <c r="C216" s="80"/>
      <c r="D216" s="73" t="s">
        <v>1215</v>
      </c>
      <c r="E216" s="103" t="s">
        <v>37</v>
      </c>
      <c r="F216" s="87" t="s">
        <v>1879</v>
      </c>
      <c r="G216" s="88" t="s">
        <v>1161</v>
      </c>
      <c r="H216" s="88" t="s">
        <v>1856</v>
      </c>
      <c r="I216" s="88" t="s">
        <v>1860</v>
      </c>
      <c r="J216" s="90" t="s">
        <v>1882</v>
      </c>
      <c r="K216" s="73">
        <v>6</v>
      </c>
      <c r="L216" s="77">
        <v>43831</v>
      </c>
      <c r="M216" s="77">
        <v>44196</v>
      </c>
      <c r="N216" s="78">
        <f t="shared" ref="N216" si="99">(+M216-L216)/7</f>
        <v>52.142857142857146</v>
      </c>
      <c r="O216" s="76" t="s">
        <v>1881</v>
      </c>
      <c r="P216" s="76">
        <v>0</v>
      </c>
      <c r="Q216" s="74" t="s">
        <v>1913</v>
      </c>
      <c r="R216" s="79">
        <f t="shared" si="85"/>
        <v>0</v>
      </c>
      <c r="S216" s="147">
        <f t="shared" si="86"/>
        <v>0</v>
      </c>
      <c r="T216" s="147">
        <f t="shared" si="87"/>
        <v>0</v>
      </c>
      <c r="U216" s="147">
        <f t="shared" si="88"/>
        <v>0</v>
      </c>
      <c r="V216" s="143"/>
      <c r="W216" s="148" t="str">
        <f t="shared" si="92"/>
        <v>EN TERMINO</v>
      </c>
      <c r="X216" s="148" t="str">
        <f t="shared" si="89"/>
        <v/>
      </c>
      <c r="Y216" s="81" t="s">
        <v>1217</v>
      </c>
      <c r="Z216" s="149" t="str">
        <f t="shared" si="93"/>
        <v>H23AF17</v>
      </c>
      <c r="AA216" s="149">
        <f t="shared" si="90"/>
        <v>2</v>
      </c>
      <c r="AB216" s="149" t="str">
        <f t="shared" si="94"/>
        <v>H23AF17 - 2</v>
      </c>
      <c r="AC216" s="146">
        <f t="shared" si="95"/>
        <v>3</v>
      </c>
      <c r="AD216" s="146">
        <f t="shared" si="96"/>
        <v>3</v>
      </c>
      <c r="AE216" s="146" t="str">
        <f t="shared" si="97"/>
        <v>H23AF17.</v>
      </c>
      <c r="AF216" s="146" t="str">
        <f t="shared" si="98"/>
        <v>H23AF17</v>
      </c>
      <c r="AG216" s="62"/>
      <c r="AH216" s="63"/>
      <c r="AI216" s="64"/>
      <c r="AJ216" s="17"/>
      <c r="AK216" s="18"/>
      <c r="AL216" s="18"/>
      <c r="AM216" s="18"/>
      <c r="AN216" s="18"/>
      <c r="AO216" s="18"/>
      <c r="AP216" s="18"/>
    </row>
    <row r="217" spans="1:42" s="27" customFormat="1" ht="350.1" customHeight="1" x14ac:dyDescent="0.2">
      <c r="A217" s="73">
        <v>155</v>
      </c>
      <c r="B217" s="144">
        <v>216</v>
      </c>
      <c r="C217" s="80"/>
      <c r="D217" s="73" t="s">
        <v>1215</v>
      </c>
      <c r="E217" s="103" t="s">
        <v>37</v>
      </c>
      <c r="F217" s="87" t="s">
        <v>1883</v>
      </c>
      <c r="G217" s="88" t="s">
        <v>1162</v>
      </c>
      <c r="H217" s="88" t="s">
        <v>1856</v>
      </c>
      <c r="I217" s="88" t="s">
        <v>1857</v>
      </c>
      <c r="J217" s="90" t="s">
        <v>1885</v>
      </c>
      <c r="K217" s="73">
        <v>8</v>
      </c>
      <c r="L217" s="77">
        <v>43831</v>
      </c>
      <c r="M217" s="77">
        <v>43921</v>
      </c>
      <c r="N217" s="78">
        <f t="shared" si="91"/>
        <v>12.857142857142858</v>
      </c>
      <c r="O217" s="76" t="s">
        <v>1310</v>
      </c>
      <c r="P217" s="76">
        <v>8</v>
      </c>
      <c r="Q217" s="74" t="s">
        <v>1913</v>
      </c>
      <c r="R217" s="79">
        <f t="shared" si="85"/>
        <v>100</v>
      </c>
      <c r="S217" s="147">
        <f t="shared" si="86"/>
        <v>12.857142857142858</v>
      </c>
      <c r="T217" s="147">
        <f t="shared" si="87"/>
        <v>12.857142857142858</v>
      </c>
      <c r="U217" s="147">
        <f t="shared" si="88"/>
        <v>12.857142857142858</v>
      </c>
      <c r="V217" s="143"/>
      <c r="W217" s="148" t="str">
        <f t="shared" si="92"/>
        <v>CUMPLIDA</v>
      </c>
      <c r="X217" s="148" t="str">
        <f t="shared" si="89"/>
        <v>EN TERMINO</v>
      </c>
      <c r="Y217" s="81" t="s">
        <v>1217</v>
      </c>
      <c r="Z217" s="149" t="str">
        <f t="shared" si="93"/>
        <v>H24AF17</v>
      </c>
      <c r="AA217" s="149">
        <f t="shared" si="90"/>
        <v>1</v>
      </c>
      <c r="AB217" s="149" t="str">
        <f t="shared" si="94"/>
        <v>H24AF17 - 1</v>
      </c>
      <c r="AC217" s="146">
        <f t="shared" si="95"/>
        <v>5</v>
      </c>
      <c r="AD217" s="146">
        <f t="shared" si="96"/>
        <v>3</v>
      </c>
      <c r="AE217" s="146" t="str">
        <f t="shared" si="97"/>
        <v>H24AF17.</v>
      </c>
      <c r="AF217" s="146" t="str">
        <f t="shared" si="98"/>
        <v>H24AF17</v>
      </c>
      <c r="AG217" s="62"/>
      <c r="AH217" s="63"/>
      <c r="AI217" s="64"/>
      <c r="AJ217" s="17"/>
      <c r="AK217" s="18"/>
      <c r="AL217" s="18"/>
      <c r="AM217" s="18"/>
      <c r="AN217" s="18"/>
      <c r="AO217" s="18"/>
      <c r="AP217" s="18"/>
    </row>
    <row r="218" spans="1:42" s="137" customFormat="1" ht="350.1" customHeight="1" x14ac:dyDescent="0.2">
      <c r="A218" s="73"/>
      <c r="B218" s="144">
        <v>217</v>
      </c>
      <c r="C218" s="80"/>
      <c r="D218" s="73" t="s">
        <v>1215</v>
      </c>
      <c r="E218" s="103" t="s">
        <v>37</v>
      </c>
      <c r="F218" s="87" t="s">
        <v>1884</v>
      </c>
      <c r="G218" s="88" t="s">
        <v>1162</v>
      </c>
      <c r="H218" s="88" t="s">
        <v>1856</v>
      </c>
      <c r="I218" s="88" t="s">
        <v>1860</v>
      </c>
      <c r="J218" s="90" t="s">
        <v>1886</v>
      </c>
      <c r="K218" s="73">
        <v>4</v>
      </c>
      <c r="L218" s="77">
        <v>43831</v>
      </c>
      <c r="M218" s="77">
        <v>44196</v>
      </c>
      <c r="N218" s="78">
        <f t="shared" ref="N218" si="100">(+M218-L218)/7</f>
        <v>52.142857142857146</v>
      </c>
      <c r="O218" s="76" t="s">
        <v>1310</v>
      </c>
      <c r="P218" s="76">
        <v>0</v>
      </c>
      <c r="Q218" s="74" t="s">
        <v>1913</v>
      </c>
      <c r="R218" s="79">
        <f t="shared" si="85"/>
        <v>0</v>
      </c>
      <c r="S218" s="147">
        <f t="shared" si="86"/>
        <v>0</v>
      </c>
      <c r="T218" s="147">
        <f t="shared" si="87"/>
        <v>0</v>
      </c>
      <c r="U218" s="147">
        <f t="shared" si="88"/>
        <v>0</v>
      </c>
      <c r="V218" s="143"/>
      <c r="W218" s="148" t="str">
        <f t="shared" si="92"/>
        <v>EN TERMINO</v>
      </c>
      <c r="X218" s="148" t="str">
        <f t="shared" si="89"/>
        <v/>
      </c>
      <c r="Y218" s="81" t="s">
        <v>1217</v>
      </c>
      <c r="Z218" s="149" t="str">
        <f t="shared" si="93"/>
        <v>H24AF17</v>
      </c>
      <c r="AA218" s="149">
        <f t="shared" si="90"/>
        <v>2</v>
      </c>
      <c r="AB218" s="149" t="str">
        <f t="shared" si="94"/>
        <v>H24AF17 - 2</v>
      </c>
      <c r="AC218" s="146">
        <f t="shared" si="95"/>
        <v>3</v>
      </c>
      <c r="AD218" s="146">
        <f t="shared" si="96"/>
        <v>3</v>
      </c>
      <c r="AE218" s="146" t="str">
        <f t="shared" si="97"/>
        <v>H24AF17.</v>
      </c>
      <c r="AF218" s="146" t="str">
        <f t="shared" si="98"/>
        <v>H24AF17</v>
      </c>
      <c r="AG218" s="62"/>
      <c r="AH218" s="63"/>
      <c r="AI218" s="64"/>
      <c r="AJ218" s="17"/>
      <c r="AK218" s="18"/>
      <c r="AL218" s="18"/>
      <c r="AM218" s="18"/>
      <c r="AN218" s="18"/>
      <c r="AO218" s="18"/>
      <c r="AP218" s="18"/>
    </row>
    <row r="219" spans="1:42" s="27" customFormat="1" ht="350.1" customHeight="1" x14ac:dyDescent="0.2">
      <c r="A219" s="73">
        <v>156</v>
      </c>
      <c r="B219" s="144">
        <v>218</v>
      </c>
      <c r="C219" s="80"/>
      <c r="D219" s="73" t="s">
        <v>1215</v>
      </c>
      <c r="E219" s="103" t="s">
        <v>37</v>
      </c>
      <c r="F219" s="87" t="s">
        <v>1163</v>
      </c>
      <c r="G219" s="88" t="s">
        <v>1162</v>
      </c>
      <c r="H219" s="88" t="s">
        <v>1856</v>
      </c>
      <c r="I219" s="88" t="s">
        <v>1857</v>
      </c>
      <c r="J219" s="90" t="s">
        <v>1885</v>
      </c>
      <c r="K219" s="73">
        <v>8</v>
      </c>
      <c r="L219" s="77">
        <v>43831</v>
      </c>
      <c r="M219" s="77">
        <v>43921</v>
      </c>
      <c r="N219" s="78">
        <f t="shared" si="91"/>
        <v>12.857142857142858</v>
      </c>
      <c r="O219" s="76" t="s">
        <v>1310</v>
      </c>
      <c r="P219" s="76">
        <v>8</v>
      </c>
      <c r="Q219" s="74" t="s">
        <v>1913</v>
      </c>
      <c r="R219" s="79">
        <f t="shared" si="85"/>
        <v>100</v>
      </c>
      <c r="S219" s="147">
        <f t="shared" si="86"/>
        <v>12.857142857142858</v>
      </c>
      <c r="T219" s="147">
        <f t="shared" si="87"/>
        <v>12.857142857142858</v>
      </c>
      <c r="U219" s="147">
        <f t="shared" si="88"/>
        <v>12.857142857142858</v>
      </c>
      <c r="V219" s="143"/>
      <c r="W219" s="148" t="str">
        <f t="shared" si="92"/>
        <v>CUMPLIDA</v>
      </c>
      <c r="X219" s="148" t="str">
        <f t="shared" si="89"/>
        <v>EN TERMINO</v>
      </c>
      <c r="Y219" s="81" t="s">
        <v>1217</v>
      </c>
      <c r="Z219" s="149" t="str">
        <f t="shared" si="93"/>
        <v>H25AF17</v>
      </c>
      <c r="AA219" s="149">
        <f t="shared" si="90"/>
        <v>1</v>
      </c>
      <c r="AB219" s="149" t="str">
        <f t="shared" si="94"/>
        <v>H25AF17 - 1</v>
      </c>
      <c r="AC219" s="146">
        <f t="shared" si="95"/>
        <v>5</v>
      </c>
      <c r="AD219" s="146">
        <f t="shared" si="96"/>
        <v>3</v>
      </c>
      <c r="AE219" s="146" t="str">
        <f t="shared" si="97"/>
        <v>H25AF17.</v>
      </c>
      <c r="AF219" s="146" t="str">
        <f t="shared" si="98"/>
        <v>H25AF17</v>
      </c>
      <c r="AG219" s="62"/>
      <c r="AH219" s="63"/>
      <c r="AI219" s="64"/>
      <c r="AJ219" s="17"/>
      <c r="AK219" s="18"/>
      <c r="AL219" s="18"/>
      <c r="AM219" s="18"/>
      <c r="AN219" s="18"/>
      <c r="AO219" s="18"/>
      <c r="AP219" s="18"/>
    </row>
    <row r="220" spans="1:42" s="27" customFormat="1" ht="350.1" customHeight="1" x14ac:dyDescent="0.2">
      <c r="A220" s="73"/>
      <c r="B220" s="144">
        <v>219</v>
      </c>
      <c r="C220" s="80"/>
      <c r="D220" s="73"/>
      <c r="E220" s="103" t="s">
        <v>37</v>
      </c>
      <c r="F220" s="87" t="s">
        <v>1164</v>
      </c>
      <c r="G220" s="88" t="s">
        <v>1162</v>
      </c>
      <c r="H220" s="88" t="s">
        <v>1856</v>
      </c>
      <c r="I220" s="88" t="s">
        <v>1860</v>
      </c>
      <c r="J220" s="90" t="s">
        <v>1886</v>
      </c>
      <c r="K220" s="73">
        <v>4</v>
      </c>
      <c r="L220" s="77">
        <v>43831</v>
      </c>
      <c r="M220" s="77">
        <v>44196</v>
      </c>
      <c r="N220" s="78">
        <f t="shared" si="91"/>
        <v>52.142857142857146</v>
      </c>
      <c r="O220" s="76" t="s">
        <v>1310</v>
      </c>
      <c r="P220" s="76">
        <v>0</v>
      </c>
      <c r="Q220" s="74" t="s">
        <v>1913</v>
      </c>
      <c r="R220" s="79">
        <f t="shared" si="85"/>
        <v>0</v>
      </c>
      <c r="S220" s="147">
        <f t="shared" si="86"/>
        <v>0</v>
      </c>
      <c r="T220" s="147">
        <f t="shared" si="87"/>
        <v>0</v>
      </c>
      <c r="U220" s="147">
        <f t="shared" si="88"/>
        <v>0</v>
      </c>
      <c r="V220" s="143"/>
      <c r="W220" s="148" t="str">
        <f t="shared" si="92"/>
        <v>EN TERMINO</v>
      </c>
      <c r="X220" s="148" t="str">
        <f t="shared" si="89"/>
        <v/>
      </c>
      <c r="Y220" s="81" t="s">
        <v>1217</v>
      </c>
      <c r="Z220" s="149" t="str">
        <f t="shared" si="93"/>
        <v>H25AF17</v>
      </c>
      <c r="AA220" s="149">
        <f t="shared" si="90"/>
        <v>2</v>
      </c>
      <c r="AB220" s="149" t="str">
        <f t="shared" si="94"/>
        <v>H25AF17 - 2</v>
      </c>
      <c r="AC220" s="146">
        <f t="shared" si="95"/>
        <v>3</v>
      </c>
      <c r="AD220" s="146">
        <f t="shared" si="96"/>
        <v>3</v>
      </c>
      <c r="AE220" s="146" t="str">
        <f t="shared" si="97"/>
        <v>H25AF17.</v>
      </c>
      <c r="AF220" s="146" t="str">
        <f t="shared" si="98"/>
        <v>H25AF17</v>
      </c>
      <c r="AG220" s="62"/>
      <c r="AH220" s="63"/>
      <c r="AI220" s="64"/>
      <c r="AJ220" s="17"/>
      <c r="AK220" s="18"/>
      <c r="AL220" s="18"/>
      <c r="AM220" s="18"/>
      <c r="AN220" s="18"/>
      <c r="AO220" s="18"/>
      <c r="AP220" s="18"/>
    </row>
    <row r="221" spans="1:42" s="27" customFormat="1" ht="350.1" customHeight="1" x14ac:dyDescent="0.2">
      <c r="A221" s="73">
        <v>157</v>
      </c>
      <c r="B221" s="144">
        <v>220</v>
      </c>
      <c r="C221" s="80"/>
      <c r="D221" s="73" t="s">
        <v>1215</v>
      </c>
      <c r="E221" s="103" t="s">
        <v>37</v>
      </c>
      <c r="F221" s="87" t="s">
        <v>1887</v>
      </c>
      <c r="G221" s="88" t="s">
        <v>1162</v>
      </c>
      <c r="H221" s="88" t="s">
        <v>1856</v>
      </c>
      <c r="I221" s="88" t="s">
        <v>1857</v>
      </c>
      <c r="J221" s="90" t="s">
        <v>1885</v>
      </c>
      <c r="K221" s="73">
        <v>8</v>
      </c>
      <c r="L221" s="77">
        <v>43831</v>
      </c>
      <c r="M221" s="77">
        <v>43921</v>
      </c>
      <c r="N221" s="78">
        <f t="shared" si="91"/>
        <v>12.857142857142858</v>
      </c>
      <c r="O221" s="76" t="s">
        <v>1310</v>
      </c>
      <c r="P221" s="76">
        <v>8</v>
      </c>
      <c r="Q221" s="74" t="s">
        <v>1913</v>
      </c>
      <c r="R221" s="79">
        <f t="shared" si="85"/>
        <v>100</v>
      </c>
      <c r="S221" s="147">
        <f t="shared" si="86"/>
        <v>12.857142857142858</v>
      </c>
      <c r="T221" s="147">
        <f t="shared" si="87"/>
        <v>12.857142857142858</v>
      </c>
      <c r="U221" s="147">
        <f t="shared" si="88"/>
        <v>12.857142857142858</v>
      </c>
      <c r="V221" s="143"/>
      <c r="W221" s="148" t="str">
        <f t="shared" si="92"/>
        <v>CUMPLIDA</v>
      </c>
      <c r="X221" s="148" t="str">
        <f t="shared" si="89"/>
        <v>EN TERMINO</v>
      </c>
      <c r="Y221" s="81" t="s">
        <v>1217</v>
      </c>
      <c r="Z221" s="149" t="str">
        <f t="shared" si="93"/>
        <v>H26AF17</v>
      </c>
      <c r="AA221" s="149">
        <f t="shared" si="90"/>
        <v>1</v>
      </c>
      <c r="AB221" s="149" t="str">
        <f t="shared" si="94"/>
        <v>H26AF17 - 1</v>
      </c>
      <c r="AC221" s="146">
        <f t="shared" si="95"/>
        <v>5</v>
      </c>
      <c r="AD221" s="146">
        <f t="shared" si="96"/>
        <v>3</v>
      </c>
      <c r="AE221" s="146" t="str">
        <f t="shared" si="97"/>
        <v>H26AF17.</v>
      </c>
      <c r="AF221" s="146" t="str">
        <f t="shared" si="98"/>
        <v>H26AF17</v>
      </c>
      <c r="AG221" s="62"/>
      <c r="AH221" s="63"/>
      <c r="AI221" s="64"/>
      <c r="AJ221" s="17"/>
      <c r="AK221" s="18"/>
      <c r="AL221" s="18"/>
      <c r="AM221" s="18"/>
      <c r="AN221" s="18"/>
      <c r="AO221" s="18"/>
      <c r="AP221" s="18"/>
    </row>
    <row r="222" spans="1:42" s="137" customFormat="1" ht="350.1" customHeight="1" x14ac:dyDescent="0.2">
      <c r="A222" s="73"/>
      <c r="B222" s="144">
        <v>221</v>
      </c>
      <c r="C222" s="80"/>
      <c r="D222" s="73" t="s">
        <v>1215</v>
      </c>
      <c r="E222" s="103" t="s">
        <v>37</v>
      </c>
      <c r="F222" s="87" t="s">
        <v>1888</v>
      </c>
      <c r="G222" s="88" t="s">
        <v>1162</v>
      </c>
      <c r="H222" s="88" t="s">
        <v>1856</v>
      </c>
      <c r="I222" s="88" t="s">
        <v>1860</v>
      </c>
      <c r="J222" s="90" t="s">
        <v>1886</v>
      </c>
      <c r="K222" s="73">
        <v>4</v>
      </c>
      <c r="L222" s="77">
        <v>43831</v>
      </c>
      <c r="M222" s="77">
        <v>44196</v>
      </c>
      <c r="N222" s="78">
        <f t="shared" ref="N222" si="101">(+M222-L222)/7</f>
        <v>52.142857142857146</v>
      </c>
      <c r="O222" s="76" t="s">
        <v>1310</v>
      </c>
      <c r="P222" s="76">
        <v>0</v>
      </c>
      <c r="Q222" s="74" t="s">
        <v>1913</v>
      </c>
      <c r="R222" s="79">
        <f t="shared" si="85"/>
        <v>0</v>
      </c>
      <c r="S222" s="147">
        <f t="shared" si="86"/>
        <v>0</v>
      </c>
      <c r="T222" s="147">
        <f t="shared" si="87"/>
        <v>0</v>
      </c>
      <c r="U222" s="147">
        <f t="shared" si="88"/>
        <v>0</v>
      </c>
      <c r="V222" s="143"/>
      <c r="W222" s="148" t="str">
        <f t="shared" si="92"/>
        <v>EN TERMINO</v>
      </c>
      <c r="X222" s="148" t="str">
        <f t="shared" si="89"/>
        <v/>
      </c>
      <c r="Y222" s="81" t="s">
        <v>1217</v>
      </c>
      <c r="Z222" s="149" t="str">
        <f t="shared" si="93"/>
        <v>H26AF17</v>
      </c>
      <c r="AA222" s="149">
        <f t="shared" si="90"/>
        <v>2</v>
      </c>
      <c r="AB222" s="149" t="str">
        <f t="shared" si="94"/>
        <v>H26AF17 - 2</v>
      </c>
      <c r="AC222" s="146">
        <f t="shared" si="95"/>
        <v>3</v>
      </c>
      <c r="AD222" s="146">
        <f t="shared" si="96"/>
        <v>3</v>
      </c>
      <c r="AE222" s="146" t="str">
        <f t="shared" si="97"/>
        <v>H26AF17.</v>
      </c>
      <c r="AF222" s="146" t="str">
        <f t="shared" si="98"/>
        <v>H26AF17</v>
      </c>
      <c r="AG222" s="62"/>
      <c r="AH222" s="63"/>
      <c r="AI222" s="64"/>
      <c r="AJ222" s="17"/>
      <c r="AK222" s="18"/>
      <c r="AL222" s="18"/>
      <c r="AM222" s="18"/>
      <c r="AN222" s="18"/>
      <c r="AO222" s="18"/>
      <c r="AP222" s="18"/>
    </row>
    <row r="223" spans="1:42" s="27" customFormat="1" ht="350.1" customHeight="1" x14ac:dyDescent="0.2">
      <c r="A223" s="152">
        <v>158</v>
      </c>
      <c r="B223" s="144">
        <v>222</v>
      </c>
      <c r="C223" s="152"/>
      <c r="D223" s="152" t="s">
        <v>1215</v>
      </c>
      <c r="E223" s="103" t="s">
        <v>37</v>
      </c>
      <c r="F223" s="87" t="s">
        <v>1165</v>
      </c>
      <c r="G223" s="88" t="s">
        <v>1162</v>
      </c>
      <c r="H223" s="88" t="s">
        <v>1856</v>
      </c>
      <c r="I223" s="88" t="s">
        <v>1857</v>
      </c>
      <c r="J223" s="90" t="s">
        <v>1885</v>
      </c>
      <c r="K223" s="73">
        <v>8</v>
      </c>
      <c r="L223" s="77">
        <v>43831</v>
      </c>
      <c r="M223" s="77">
        <v>43921</v>
      </c>
      <c r="N223" s="78">
        <f t="shared" si="91"/>
        <v>12.857142857142858</v>
      </c>
      <c r="O223" s="76" t="s">
        <v>1310</v>
      </c>
      <c r="P223" s="76">
        <v>8</v>
      </c>
      <c r="Q223" s="74" t="s">
        <v>1913</v>
      </c>
      <c r="R223" s="79">
        <f t="shared" si="85"/>
        <v>100</v>
      </c>
      <c r="S223" s="147">
        <f t="shared" si="86"/>
        <v>12.857142857142858</v>
      </c>
      <c r="T223" s="147">
        <f t="shared" si="87"/>
        <v>12.857142857142858</v>
      </c>
      <c r="U223" s="147">
        <f t="shared" si="88"/>
        <v>12.857142857142858</v>
      </c>
      <c r="V223" s="143"/>
      <c r="W223" s="148" t="str">
        <f t="shared" si="92"/>
        <v>CUMPLIDA</v>
      </c>
      <c r="X223" s="148" t="str">
        <f t="shared" si="89"/>
        <v>EN TERMINO</v>
      </c>
      <c r="Y223" s="81" t="s">
        <v>1217</v>
      </c>
      <c r="Z223" s="149" t="str">
        <f t="shared" si="93"/>
        <v>H27AF17</v>
      </c>
      <c r="AA223" s="149">
        <f t="shared" si="90"/>
        <v>1</v>
      </c>
      <c r="AB223" s="149" t="str">
        <f t="shared" si="94"/>
        <v>H27AF17 - 1</v>
      </c>
      <c r="AC223" s="146">
        <f t="shared" si="95"/>
        <v>5</v>
      </c>
      <c r="AD223" s="146">
        <f t="shared" si="96"/>
        <v>3</v>
      </c>
      <c r="AE223" s="146" t="str">
        <f t="shared" si="97"/>
        <v>H27AF17.</v>
      </c>
      <c r="AF223" s="146" t="str">
        <f t="shared" si="98"/>
        <v>H27AF17</v>
      </c>
      <c r="AG223" s="62"/>
      <c r="AH223" s="63"/>
      <c r="AI223" s="64"/>
      <c r="AJ223" s="17"/>
      <c r="AK223" s="18"/>
      <c r="AL223" s="18"/>
      <c r="AM223" s="18"/>
      <c r="AN223" s="18"/>
      <c r="AO223" s="18"/>
      <c r="AP223" s="18"/>
    </row>
    <row r="224" spans="1:42" s="27" customFormat="1" ht="350.1" customHeight="1" x14ac:dyDescent="0.2">
      <c r="A224" s="152"/>
      <c r="B224" s="144">
        <v>223</v>
      </c>
      <c r="C224" s="152"/>
      <c r="D224" s="152"/>
      <c r="E224" s="103" t="s">
        <v>37</v>
      </c>
      <c r="F224" s="87" t="s">
        <v>1166</v>
      </c>
      <c r="G224" s="88" t="s">
        <v>1162</v>
      </c>
      <c r="H224" s="88" t="s">
        <v>1856</v>
      </c>
      <c r="I224" s="88" t="s">
        <v>1860</v>
      </c>
      <c r="J224" s="90" t="s">
        <v>1886</v>
      </c>
      <c r="K224" s="73">
        <v>4</v>
      </c>
      <c r="L224" s="77">
        <v>43831</v>
      </c>
      <c r="M224" s="77">
        <v>44196</v>
      </c>
      <c r="N224" s="78">
        <f t="shared" si="91"/>
        <v>52.142857142857146</v>
      </c>
      <c r="O224" s="76" t="s">
        <v>1310</v>
      </c>
      <c r="P224" s="76">
        <v>0</v>
      </c>
      <c r="Q224" s="75" t="s">
        <v>2116</v>
      </c>
      <c r="R224" s="79">
        <f t="shared" si="85"/>
        <v>0</v>
      </c>
      <c r="S224" s="147">
        <f t="shared" si="86"/>
        <v>0</v>
      </c>
      <c r="T224" s="147">
        <f t="shared" si="87"/>
        <v>0</v>
      </c>
      <c r="U224" s="147">
        <f t="shared" si="88"/>
        <v>0</v>
      </c>
      <c r="V224" s="143"/>
      <c r="W224" s="148" t="str">
        <f t="shared" si="92"/>
        <v>EN TERMINO</v>
      </c>
      <c r="X224" s="148" t="str">
        <f t="shared" si="89"/>
        <v/>
      </c>
      <c r="Y224" s="81" t="s">
        <v>1217</v>
      </c>
      <c r="Z224" s="149" t="str">
        <f t="shared" si="93"/>
        <v>H27AF17</v>
      </c>
      <c r="AA224" s="149">
        <f t="shared" si="90"/>
        <v>2</v>
      </c>
      <c r="AB224" s="149" t="str">
        <f t="shared" si="94"/>
        <v>H27AF17 - 2</v>
      </c>
      <c r="AC224" s="146">
        <f t="shared" si="95"/>
        <v>3</v>
      </c>
      <c r="AD224" s="146">
        <f t="shared" si="96"/>
        <v>3</v>
      </c>
      <c r="AE224" s="146" t="str">
        <f t="shared" si="97"/>
        <v>H27AF17.</v>
      </c>
      <c r="AF224" s="146" t="str">
        <f t="shared" si="98"/>
        <v>H27AF17</v>
      </c>
      <c r="AG224" s="62"/>
      <c r="AH224" s="63"/>
      <c r="AI224" s="64"/>
      <c r="AJ224" s="17"/>
      <c r="AK224" s="18"/>
      <c r="AL224" s="18"/>
      <c r="AM224" s="18"/>
      <c r="AN224" s="18"/>
      <c r="AO224" s="18"/>
      <c r="AP224" s="18"/>
    </row>
    <row r="225" spans="1:42" s="27" customFormat="1" ht="350.1" customHeight="1" x14ac:dyDescent="0.2">
      <c r="A225" s="73">
        <v>159</v>
      </c>
      <c r="B225" s="144">
        <v>224</v>
      </c>
      <c r="C225" s="80"/>
      <c r="D225" s="73" t="s">
        <v>1215</v>
      </c>
      <c r="E225" s="103" t="s">
        <v>37</v>
      </c>
      <c r="F225" s="87" t="s">
        <v>1167</v>
      </c>
      <c r="G225" s="88" t="s">
        <v>1162</v>
      </c>
      <c r="H225" s="88" t="s">
        <v>1856</v>
      </c>
      <c r="I225" s="88" t="s">
        <v>1857</v>
      </c>
      <c r="J225" s="90" t="s">
        <v>1885</v>
      </c>
      <c r="K225" s="73">
        <v>8</v>
      </c>
      <c r="L225" s="77">
        <v>43831</v>
      </c>
      <c r="M225" s="77">
        <v>43921</v>
      </c>
      <c r="N225" s="78">
        <f t="shared" si="91"/>
        <v>12.857142857142858</v>
      </c>
      <c r="O225" s="76" t="s">
        <v>1310</v>
      </c>
      <c r="P225" s="76">
        <v>8</v>
      </c>
      <c r="Q225" s="74" t="s">
        <v>1913</v>
      </c>
      <c r="R225" s="79">
        <f t="shared" si="85"/>
        <v>100</v>
      </c>
      <c r="S225" s="147">
        <f t="shared" si="86"/>
        <v>12.857142857142858</v>
      </c>
      <c r="T225" s="147">
        <f t="shared" si="87"/>
        <v>12.857142857142858</v>
      </c>
      <c r="U225" s="147">
        <f t="shared" si="88"/>
        <v>12.857142857142858</v>
      </c>
      <c r="V225" s="143"/>
      <c r="W225" s="148" t="str">
        <f t="shared" si="92"/>
        <v>CUMPLIDA</v>
      </c>
      <c r="X225" s="148" t="str">
        <f t="shared" si="89"/>
        <v>EN TERMINO</v>
      </c>
      <c r="Y225" s="81" t="s">
        <v>1217</v>
      </c>
      <c r="Z225" s="149" t="str">
        <f t="shared" si="93"/>
        <v>H28AF17</v>
      </c>
      <c r="AA225" s="149">
        <f t="shared" si="90"/>
        <v>1</v>
      </c>
      <c r="AB225" s="149" t="str">
        <f t="shared" si="94"/>
        <v>H28AF17 - 1</v>
      </c>
      <c r="AC225" s="146">
        <f t="shared" si="95"/>
        <v>5</v>
      </c>
      <c r="AD225" s="146">
        <f t="shared" si="96"/>
        <v>3</v>
      </c>
      <c r="AE225" s="146" t="str">
        <f t="shared" si="97"/>
        <v>H28AF17.</v>
      </c>
      <c r="AF225" s="146" t="str">
        <f t="shared" si="98"/>
        <v>H28AF17</v>
      </c>
      <c r="AG225" s="62"/>
      <c r="AH225" s="63"/>
      <c r="AI225" s="64"/>
      <c r="AJ225" s="17"/>
      <c r="AK225" s="18"/>
      <c r="AL225" s="18"/>
      <c r="AM225" s="18"/>
      <c r="AN225" s="18"/>
      <c r="AO225" s="18"/>
      <c r="AP225" s="18"/>
    </row>
    <row r="226" spans="1:42" s="27" customFormat="1" ht="350.1" customHeight="1" x14ac:dyDescent="0.2">
      <c r="A226" s="73"/>
      <c r="B226" s="144">
        <v>225</v>
      </c>
      <c r="C226" s="80"/>
      <c r="D226" s="73"/>
      <c r="E226" s="103" t="s">
        <v>37</v>
      </c>
      <c r="F226" s="87" t="s">
        <v>1168</v>
      </c>
      <c r="G226" s="88" t="s">
        <v>1162</v>
      </c>
      <c r="H226" s="88" t="s">
        <v>1856</v>
      </c>
      <c r="I226" s="88" t="s">
        <v>1860</v>
      </c>
      <c r="J226" s="90" t="s">
        <v>1886</v>
      </c>
      <c r="K226" s="73">
        <v>4</v>
      </c>
      <c r="L226" s="77">
        <v>43831</v>
      </c>
      <c r="M226" s="77">
        <v>44196</v>
      </c>
      <c r="N226" s="78">
        <f t="shared" si="91"/>
        <v>52.142857142857146</v>
      </c>
      <c r="O226" s="76" t="s">
        <v>1310</v>
      </c>
      <c r="P226" s="76">
        <v>0</v>
      </c>
      <c r="Q226" s="74" t="s">
        <v>1913</v>
      </c>
      <c r="R226" s="79">
        <f t="shared" si="85"/>
        <v>0</v>
      </c>
      <c r="S226" s="147">
        <f t="shared" si="86"/>
        <v>0</v>
      </c>
      <c r="T226" s="147">
        <f t="shared" si="87"/>
        <v>0</v>
      </c>
      <c r="U226" s="147">
        <f t="shared" si="88"/>
        <v>0</v>
      </c>
      <c r="V226" s="143"/>
      <c r="W226" s="148" t="str">
        <f t="shared" si="92"/>
        <v>EN TERMINO</v>
      </c>
      <c r="X226" s="148" t="str">
        <f t="shared" si="89"/>
        <v/>
      </c>
      <c r="Y226" s="81" t="s">
        <v>1217</v>
      </c>
      <c r="Z226" s="149" t="str">
        <f t="shared" si="93"/>
        <v>H28AF17</v>
      </c>
      <c r="AA226" s="149">
        <f t="shared" si="90"/>
        <v>2</v>
      </c>
      <c r="AB226" s="149" t="str">
        <f t="shared" si="94"/>
        <v>H28AF17 - 2</v>
      </c>
      <c r="AC226" s="146">
        <f t="shared" si="95"/>
        <v>3</v>
      </c>
      <c r="AD226" s="146">
        <f t="shared" si="96"/>
        <v>3</v>
      </c>
      <c r="AE226" s="146" t="str">
        <f t="shared" si="97"/>
        <v>H28AF17.</v>
      </c>
      <c r="AF226" s="146" t="str">
        <f t="shared" si="98"/>
        <v>H28AF17</v>
      </c>
      <c r="AG226" s="62"/>
      <c r="AH226" s="63"/>
      <c r="AI226" s="64"/>
      <c r="AJ226" s="17"/>
      <c r="AK226" s="18"/>
      <c r="AL226" s="18"/>
      <c r="AM226" s="18"/>
      <c r="AN226" s="18"/>
      <c r="AO226" s="18"/>
      <c r="AP226" s="18"/>
    </row>
    <row r="227" spans="1:42" s="27" customFormat="1" ht="350.1" customHeight="1" x14ac:dyDescent="0.2">
      <c r="A227" s="73">
        <v>160</v>
      </c>
      <c r="B227" s="144">
        <v>226</v>
      </c>
      <c r="C227" s="80"/>
      <c r="D227" s="73" t="s">
        <v>1215</v>
      </c>
      <c r="E227" s="103" t="s">
        <v>37</v>
      </c>
      <c r="F227" s="87" t="s">
        <v>1889</v>
      </c>
      <c r="G227" s="88" t="s">
        <v>1162</v>
      </c>
      <c r="H227" s="88" t="s">
        <v>1856</v>
      </c>
      <c r="I227" s="88" t="s">
        <v>1857</v>
      </c>
      <c r="J227" s="90" t="s">
        <v>1885</v>
      </c>
      <c r="K227" s="73">
        <v>8</v>
      </c>
      <c r="L227" s="77">
        <v>43831</v>
      </c>
      <c r="M227" s="77">
        <v>43921</v>
      </c>
      <c r="N227" s="78">
        <f t="shared" si="91"/>
        <v>12.857142857142858</v>
      </c>
      <c r="O227" s="76" t="s">
        <v>1310</v>
      </c>
      <c r="P227" s="76">
        <v>8</v>
      </c>
      <c r="Q227" s="74" t="s">
        <v>1913</v>
      </c>
      <c r="R227" s="79">
        <f t="shared" si="85"/>
        <v>100</v>
      </c>
      <c r="S227" s="147">
        <f t="shared" si="86"/>
        <v>12.857142857142858</v>
      </c>
      <c r="T227" s="147">
        <f t="shared" si="87"/>
        <v>12.857142857142858</v>
      </c>
      <c r="U227" s="147">
        <f t="shared" si="88"/>
        <v>12.857142857142858</v>
      </c>
      <c r="V227" s="143"/>
      <c r="W227" s="148" t="str">
        <f t="shared" si="92"/>
        <v>CUMPLIDA</v>
      </c>
      <c r="X227" s="148" t="str">
        <f t="shared" si="89"/>
        <v>EN TERMINO</v>
      </c>
      <c r="Y227" s="81" t="s">
        <v>1217</v>
      </c>
      <c r="Z227" s="149" t="str">
        <f t="shared" si="93"/>
        <v>H29AF17</v>
      </c>
      <c r="AA227" s="149">
        <f t="shared" si="90"/>
        <v>1</v>
      </c>
      <c r="AB227" s="149" t="str">
        <f t="shared" si="94"/>
        <v>H29AF17 - 1</v>
      </c>
      <c r="AC227" s="146">
        <f t="shared" si="95"/>
        <v>5</v>
      </c>
      <c r="AD227" s="146">
        <f t="shared" si="96"/>
        <v>3</v>
      </c>
      <c r="AE227" s="146" t="str">
        <f t="shared" si="97"/>
        <v>H29AF17.</v>
      </c>
      <c r="AF227" s="146" t="str">
        <f t="shared" si="98"/>
        <v>H29AF17</v>
      </c>
      <c r="AG227" s="62"/>
      <c r="AH227" s="63"/>
      <c r="AI227" s="64"/>
      <c r="AJ227" s="17"/>
      <c r="AK227" s="18"/>
      <c r="AL227" s="18"/>
      <c r="AM227" s="18"/>
      <c r="AN227" s="18"/>
      <c r="AO227" s="18"/>
      <c r="AP227" s="18"/>
    </row>
    <row r="228" spans="1:42" s="137" customFormat="1" ht="350.1" customHeight="1" x14ac:dyDescent="0.2">
      <c r="A228" s="73"/>
      <c r="B228" s="144">
        <v>227</v>
      </c>
      <c r="C228" s="80"/>
      <c r="D228" s="73" t="s">
        <v>1215</v>
      </c>
      <c r="E228" s="103" t="s">
        <v>37</v>
      </c>
      <c r="F228" s="87" t="s">
        <v>1890</v>
      </c>
      <c r="G228" s="88" t="s">
        <v>1162</v>
      </c>
      <c r="H228" s="88" t="s">
        <v>1856</v>
      </c>
      <c r="I228" s="88" t="s">
        <v>1860</v>
      </c>
      <c r="J228" s="90" t="s">
        <v>1886</v>
      </c>
      <c r="K228" s="73">
        <v>4</v>
      </c>
      <c r="L228" s="77">
        <v>43831</v>
      </c>
      <c r="M228" s="77">
        <v>44196</v>
      </c>
      <c r="N228" s="78">
        <f t="shared" ref="N228" si="102">(+M228-L228)/7</f>
        <v>52.142857142857146</v>
      </c>
      <c r="O228" s="76" t="s">
        <v>1310</v>
      </c>
      <c r="P228" s="76">
        <v>0</v>
      </c>
      <c r="Q228" s="74" t="s">
        <v>1913</v>
      </c>
      <c r="R228" s="79">
        <f t="shared" si="85"/>
        <v>0</v>
      </c>
      <c r="S228" s="147">
        <f t="shared" si="86"/>
        <v>0</v>
      </c>
      <c r="T228" s="147">
        <f t="shared" si="87"/>
        <v>0</v>
      </c>
      <c r="U228" s="147">
        <f t="shared" si="88"/>
        <v>0</v>
      </c>
      <c r="V228" s="143"/>
      <c r="W228" s="148" t="str">
        <f t="shared" si="92"/>
        <v>EN TERMINO</v>
      </c>
      <c r="X228" s="148" t="str">
        <f t="shared" si="89"/>
        <v/>
      </c>
      <c r="Y228" s="81" t="s">
        <v>1217</v>
      </c>
      <c r="Z228" s="149" t="str">
        <f t="shared" si="93"/>
        <v>H29AF17</v>
      </c>
      <c r="AA228" s="149">
        <f t="shared" si="90"/>
        <v>2</v>
      </c>
      <c r="AB228" s="149" t="str">
        <f t="shared" si="94"/>
        <v>H29AF17 - 2</v>
      </c>
      <c r="AC228" s="146">
        <f t="shared" si="95"/>
        <v>3</v>
      </c>
      <c r="AD228" s="146">
        <f t="shared" si="96"/>
        <v>3</v>
      </c>
      <c r="AE228" s="146" t="str">
        <f t="shared" si="97"/>
        <v>H29AF17.</v>
      </c>
      <c r="AF228" s="146" t="str">
        <f t="shared" si="98"/>
        <v>H29AF17</v>
      </c>
      <c r="AG228" s="62"/>
      <c r="AH228" s="63"/>
      <c r="AI228" s="64"/>
      <c r="AJ228" s="17"/>
      <c r="AK228" s="18"/>
      <c r="AL228" s="18"/>
      <c r="AM228" s="18"/>
      <c r="AN228" s="18"/>
      <c r="AO228" s="18"/>
      <c r="AP228" s="18"/>
    </row>
    <row r="229" spans="1:42" s="27" customFormat="1" ht="350.1" customHeight="1" x14ac:dyDescent="0.2">
      <c r="A229" s="73">
        <v>161</v>
      </c>
      <c r="B229" s="144">
        <v>228</v>
      </c>
      <c r="C229" s="80"/>
      <c r="D229" s="73" t="s">
        <v>1215</v>
      </c>
      <c r="E229" s="103" t="s">
        <v>37</v>
      </c>
      <c r="F229" s="87" t="s">
        <v>1891</v>
      </c>
      <c r="G229" s="88" t="s">
        <v>1162</v>
      </c>
      <c r="H229" s="88" t="s">
        <v>1856</v>
      </c>
      <c r="I229" s="88" t="s">
        <v>1857</v>
      </c>
      <c r="J229" s="90" t="s">
        <v>1885</v>
      </c>
      <c r="K229" s="73">
        <v>8</v>
      </c>
      <c r="L229" s="77">
        <v>43831</v>
      </c>
      <c r="M229" s="77">
        <v>43921</v>
      </c>
      <c r="N229" s="78">
        <f t="shared" si="91"/>
        <v>12.857142857142858</v>
      </c>
      <c r="O229" s="76" t="s">
        <v>1310</v>
      </c>
      <c r="P229" s="76">
        <v>8</v>
      </c>
      <c r="Q229" s="74" t="s">
        <v>1913</v>
      </c>
      <c r="R229" s="79">
        <f t="shared" si="85"/>
        <v>100</v>
      </c>
      <c r="S229" s="147">
        <f t="shared" si="86"/>
        <v>12.857142857142858</v>
      </c>
      <c r="T229" s="147">
        <f t="shared" si="87"/>
        <v>12.857142857142858</v>
      </c>
      <c r="U229" s="147">
        <f t="shared" si="88"/>
        <v>12.857142857142858</v>
      </c>
      <c r="V229" s="143"/>
      <c r="W229" s="148" t="str">
        <f t="shared" si="92"/>
        <v>CUMPLIDA</v>
      </c>
      <c r="X229" s="148" t="str">
        <f t="shared" si="89"/>
        <v>EN TERMINO</v>
      </c>
      <c r="Y229" s="81" t="s">
        <v>1217</v>
      </c>
      <c r="Z229" s="149" t="str">
        <f t="shared" si="93"/>
        <v>H30AF17</v>
      </c>
      <c r="AA229" s="149">
        <f t="shared" si="90"/>
        <v>1</v>
      </c>
      <c r="AB229" s="149" t="str">
        <f t="shared" si="94"/>
        <v>H30AF17 - 1</v>
      </c>
      <c r="AC229" s="146">
        <f t="shared" si="95"/>
        <v>5</v>
      </c>
      <c r="AD229" s="146">
        <f t="shared" si="96"/>
        <v>3</v>
      </c>
      <c r="AE229" s="146" t="str">
        <f t="shared" si="97"/>
        <v>H30AF17.</v>
      </c>
      <c r="AF229" s="146" t="str">
        <f t="shared" si="98"/>
        <v>H30AF17</v>
      </c>
      <c r="AG229" s="62"/>
      <c r="AH229" s="63"/>
      <c r="AI229" s="64"/>
      <c r="AJ229" s="17"/>
      <c r="AK229" s="18"/>
      <c r="AL229" s="18"/>
      <c r="AM229" s="18"/>
      <c r="AN229" s="18"/>
      <c r="AO229" s="18"/>
      <c r="AP229" s="18"/>
    </row>
    <row r="230" spans="1:42" s="137" customFormat="1" ht="350.1" customHeight="1" x14ac:dyDescent="0.2">
      <c r="A230" s="73"/>
      <c r="B230" s="144">
        <v>229</v>
      </c>
      <c r="C230" s="80"/>
      <c r="D230" s="73" t="s">
        <v>1215</v>
      </c>
      <c r="E230" s="103" t="s">
        <v>37</v>
      </c>
      <c r="F230" s="87" t="s">
        <v>1892</v>
      </c>
      <c r="G230" s="88" t="s">
        <v>1162</v>
      </c>
      <c r="H230" s="88" t="s">
        <v>1856</v>
      </c>
      <c r="I230" s="88" t="s">
        <v>1860</v>
      </c>
      <c r="J230" s="90" t="s">
        <v>1886</v>
      </c>
      <c r="K230" s="73">
        <v>4</v>
      </c>
      <c r="L230" s="77">
        <v>43831</v>
      </c>
      <c r="M230" s="77">
        <v>44196</v>
      </c>
      <c r="N230" s="78">
        <f t="shared" ref="N230" si="103">(+M230-L230)/7</f>
        <v>52.142857142857146</v>
      </c>
      <c r="O230" s="76" t="s">
        <v>1310</v>
      </c>
      <c r="P230" s="76">
        <v>0</v>
      </c>
      <c r="Q230" s="74" t="s">
        <v>1913</v>
      </c>
      <c r="R230" s="79">
        <f t="shared" si="85"/>
        <v>0</v>
      </c>
      <c r="S230" s="147">
        <f t="shared" si="86"/>
        <v>0</v>
      </c>
      <c r="T230" s="147">
        <f t="shared" si="87"/>
        <v>0</v>
      </c>
      <c r="U230" s="147">
        <f t="shared" si="88"/>
        <v>0</v>
      </c>
      <c r="V230" s="143"/>
      <c r="W230" s="148" t="str">
        <f t="shared" si="92"/>
        <v>EN TERMINO</v>
      </c>
      <c r="X230" s="148" t="str">
        <f t="shared" si="89"/>
        <v/>
      </c>
      <c r="Y230" s="81" t="s">
        <v>1217</v>
      </c>
      <c r="Z230" s="149" t="str">
        <f t="shared" si="93"/>
        <v>H30AF17</v>
      </c>
      <c r="AA230" s="149">
        <f t="shared" si="90"/>
        <v>2</v>
      </c>
      <c r="AB230" s="149" t="str">
        <f t="shared" si="94"/>
        <v>H30AF17 - 2</v>
      </c>
      <c r="AC230" s="146">
        <f t="shared" si="95"/>
        <v>3</v>
      </c>
      <c r="AD230" s="146">
        <f t="shared" si="96"/>
        <v>3</v>
      </c>
      <c r="AE230" s="146" t="str">
        <f t="shared" si="97"/>
        <v>H30AF17.</v>
      </c>
      <c r="AF230" s="146" t="str">
        <f t="shared" si="98"/>
        <v>H30AF17</v>
      </c>
      <c r="AG230" s="62"/>
      <c r="AH230" s="63"/>
      <c r="AI230" s="64"/>
      <c r="AJ230" s="17"/>
      <c r="AK230" s="18"/>
      <c r="AL230" s="18"/>
      <c r="AM230" s="18"/>
      <c r="AN230" s="18"/>
      <c r="AO230" s="18"/>
      <c r="AP230" s="18"/>
    </row>
    <row r="231" spans="1:42" s="27" customFormat="1" ht="350.1" customHeight="1" x14ac:dyDescent="0.2">
      <c r="A231" s="73">
        <v>162</v>
      </c>
      <c r="B231" s="144">
        <v>230</v>
      </c>
      <c r="C231" s="80"/>
      <c r="D231" s="73" t="s">
        <v>1215</v>
      </c>
      <c r="E231" s="103" t="s">
        <v>37</v>
      </c>
      <c r="F231" s="87" t="s">
        <v>1893</v>
      </c>
      <c r="G231" s="88" t="s">
        <v>1162</v>
      </c>
      <c r="H231" s="88" t="s">
        <v>1856</v>
      </c>
      <c r="I231" s="88" t="s">
        <v>1857</v>
      </c>
      <c r="J231" s="90" t="s">
        <v>1885</v>
      </c>
      <c r="K231" s="73">
        <v>8</v>
      </c>
      <c r="L231" s="77">
        <v>43831</v>
      </c>
      <c r="M231" s="77">
        <v>43921</v>
      </c>
      <c r="N231" s="78">
        <f t="shared" si="91"/>
        <v>12.857142857142858</v>
      </c>
      <c r="O231" s="76" t="s">
        <v>1310</v>
      </c>
      <c r="P231" s="76">
        <v>8</v>
      </c>
      <c r="Q231" s="74" t="s">
        <v>1913</v>
      </c>
      <c r="R231" s="79">
        <f t="shared" si="85"/>
        <v>100</v>
      </c>
      <c r="S231" s="147">
        <f t="shared" si="86"/>
        <v>12.857142857142858</v>
      </c>
      <c r="T231" s="147">
        <f t="shared" si="87"/>
        <v>12.857142857142858</v>
      </c>
      <c r="U231" s="147">
        <f t="shared" si="88"/>
        <v>12.857142857142858</v>
      </c>
      <c r="V231" s="143"/>
      <c r="W231" s="148" t="str">
        <f t="shared" si="92"/>
        <v>CUMPLIDA</v>
      </c>
      <c r="X231" s="148" t="str">
        <f t="shared" si="89"/>
        <v>EN TERMINO</v>
      </c>
      <c r="Y231" s="81" t="s">
        <v>1217</v>
      </c>
      <c r="Z231" s="149" t="str">
        <f t="shared" si="93"/>
        <v>H31AF17</v>
      </c>
      <c r="AA231" s="149">
        <f t="shared" si="90"/>
        <v>1</v>
      </c>
      <c r="AB231" s="149" t="str">
        <f t="shared" si="94"/>
        <v>H31AF17 - 1</v>
      </c>
      <c r="AC231" s="146">
        <f t="shared" si="95"/>
        <v>5</v>
      </c>
      <c r="AD231" s="146">
        <f t="shared" si="96"/>
        <v>3</v>
      </c>
      <c r="AE231" s="146" t="str">
        <f t="shared" si="97"/>
        <v>H31AF17.</v>
      </c>
      <c r="AF231" s="146" t="str">
        <f t="shared" si="98"/>
        <v>H31AF17</v>
      </c>
      <c r="AG231" s="62"/>
      <c r="AH231" s="63"/>
      <c r="AI231" s="64"/>
      <c r="AJ231" s="17"/>
      <c r="AK231" s="18"/>
      <c r="AL231" s="18"/>
      <c r="AM231" s="18"/>
      <c r="AN231" s="18"/>
      <c r="AO231" s="18"/>
      <c r="AP231" s="18"/>
    </row>
    <row r="232" spans="1:42" s="137" customFormat="1" ht="350.1" customHeight="1" x14ac:dyDescent="0.2">
      <c r="A232" s="73"/>
      <c r="B232" s="144">
        <v>231</v>
      </c>
      <c r="C232" s="80"/>
      <c r="D232" s="73" t="s">
        <v>1215</v>
      </c>
      <c r="E232" s="103" t="s">
        <v>37</v>
      </c>
      <c r="F232" s="87" t="s">
        <v>1894</v>
      </c>
      <c r="G232" s="88" t="s">
        <v>1162</v>
      </c>
      <c r="H232" s="88" t="s">
        <v>1856</v>
      </c>
      <c r="I232" s="88" t="s">
        <v>1860</v>
      </c>
      <c r="J232" s="90" t="s">
        <v>1886</v>
      </c>
      <c r="K232" s="73">
        <v>4</v>
      </c>
      <c r="L232" s="77">
        <v>43831</v>
      </c>
      <c r="M232" s="77">
        <v>44196</v>
      </c>
      <c r="N232" s="78">
        <f t="shared" ref="N232" si="104">(+M232-L232)/7</f>
        <v>52.142857142857146</v>
      </c>
      <c r="O232" s="76" t="s">
        <v>1310</v>
      </c>
      <c r="P232" s="76">
        <v>0</v>
      </c>
      <c r="Q232" s="74" t="s">
        <v>1913</v>
      </c>
      <c r="R232" s="79">
        <f t="shared" si="85"/>
        <v>0</v>
      </c>
      <c r="S232" s="147">
        <f t="shared" si="86"/>
        <v>0</v>
      </c>
      <c r="T232" s="147">
        <f t="shared" si="87"/>
        <v>0</v>
      </c>
      <c r="U232" s="147">
        <f t="shared" si="88"/>
        <v>0</v>
      </c>
      <c r="V232" s="143"/>
      <c r="W232" s="148" t="str">
        <f t="shared" si="92"/>
        <v>EN TERMINO</v>
      </c>
      <c r="X232" s="148" t="str">
        <f t="shared" si="89"/>
        <v/>
      </c>
      <c r="Y232" s="81" t="s">
        <v>1217</v>
      </c>
      <c r="Z232" s="149" t="str">
        <f t="shared" si="93"/>
        <v>H31AF17</v>
      </c>
      <c r="AA232" s="149">
        <f t="shared" si="90"/>
        <v>2</v>
      </c>
      <c r="AB232" s="149" t="str">
        <f t="shared" si="94"/>
        <v>H31AF17 - 2</v>
      </c>
      <c r="AC232" s="146">
        <f t="shared" si="95"/>
        <v>3</v>
      </c>
      <c r="AD232" s="146">
        <f t="shared" si="96"/>
        <v>3</v>
      </c>
      <c r="AE232" s="146" t="str">
        <f t="shared" si="97"/>
        <v>H31AF17.</v>
      </c>
      <c r="AF232" s="146" t="str">
        <f t="shared" si="98"/>
        <v>H31AF17</v>
      </c>
      <c r="AG232" s="62"/>
      <c r="AH232" s="63"/>
      <c r="AI232" s="64"/>
      <c r="AJ232" s="17"/>
      <c r="AK232" s="18"/>
      <c r="AL232" s="18"/>
      <c r="AM232" s="18"/>
      <c r="AN232" s="18"/>
      <c r="AO232" s="18"/>
      <c r="AP232" s="18"/>
    </row>
    <row r="233" spans="1:42" s="27" customFormat="1" ht="350.1" customHeight="1" x14ac:dyDescent="0.2">
      <c r="A233" s="73">
        <v>163</v>
      </c>
      <c r="B233" s="144">
        <v>232</v>
      </c>
      <c r="C233" s="80"/>
      <c r="D233" s="73" t="s">
        <v>1215</v>
      </c>
      <c r="E233" s="103" t="s">
        <v>37</v>
      </c>
      <c r="F233" s="87" t="s">
        <v>1895</v>
      </c>
      <c r="G233" s="88" t="s">
        <v>1162</v>
      </c>
      <c r="H233" s="88" t="s">
        <v>1856</v>
      </c>
      <c r="I233" s="88" t="s">
        <v>1857</v>
      </c>
      <c r="J233" s="90" t="s">
        <v>1885</v>
      </c>
      <c r="K233" s="73">
        <v>8</v>
      </c>
      <c r="L233" s="77">
        <v>43831</v>
      </c>
      <c r="M233" s="77">
        <v>43921</v>
      </c>
      <c r="N233" s="78">
        <f t="shared" si="91"/>
        <v>12.857142857142858</v>
      </c>
      <c r="O233" s="76" t="s">
        <v>1310</v>
      </c>
      <c r="P233" s="76">
        <v>8</v>
      </c>
      <c r="Q233" s="74" t="s">
        <v>1913</v>
      </c>
      <c r="R233" s="79">
        <f t="shared" si="85"/>
        <v>100</v>
      </c>
      <c r="S233" s="147">
        <f t="shared" si="86"/>
        <v>12.857142857142858</v>
      </c>
      <c r="T233" s="147">
        <f t="shared" si="87"/>
        <v>12.857142857142858</v>
      </c>
      <c r="U233" s="147">
        <f t="shared" si="88"/>
        <v>12.857142857142858</v>
      </c>
      <c r="V233" s="143"/>
      <c r="W233" s="148" t="str">
        <f t="shared" si="92"/>
        <v>CUMPLIDA</v>
      </c>
      <c r="X233" s="148" t="str">
        <f t="shared" si="89"/>
        <v>EN TERMINO</v>
      </c>
      <c r="Y233" s="81" t="s">
        <v>1217</v>
      </c>
      <c r="Z233" s="149" t="str">
        <f t="shared" si="93"/>
        <v>H32AF17</v>
      </c>
      <c r="AA233" s="149">
        <f t="shared" si="90"/>
        <v>1</v>
      </c>
      <c r="AB233" s="149" t="str">
        <f t="shared" si="94"/>
        <v>H32AF17 - 1</v>
      </c>
      <c r="AC233" s="146">
        <f t="shared" si="95"/>
        <v>5</v>
      </c>
      <c r="AD233" s="146">
        <f t="shared" si="96"/>
        <v>3</v>
      </c>
      <c r="AE233" s="146" t="str">
        <f t="shared" si="97"/>
        <v>H32AF17.</v>
      </c>
      <c r="AF233" s="146" t="str">
        <f t="shared" si="98"/>
        <v>H32AF17</v>
      </c>
      <c r="AG233" s="62"/>
      <c r="AH233" s="63"/>
      <c r="AI233" s="64"/>
      <c r="AJ233" s="17"/>
      <c r="AK233" s="18"/>
      <c r="AL233" s="18"/>
      <c r="AM233" s="18"/>
      <c r="AN233" s="18"/>
      <c r="AO233" s="18"/>
      <c r="AP233" s="18"/>
    </row>
    <row r="234" spans="1:42" s="137" customFormat="1" ht="350.1" customHeight="1" x14ac:dyDescent="0.2">
      <c r="A234" s="73"/>
      <c r="B234" s="144">
        <v>233</v>
      </c>
      <c r="C234" s="80"/>
      <c r="D234" s="73" t="s">
        <v>1215</v>
      </c>
      <c r="E234" s="103" t="s">
        <v>37</v>
      </c>
      <c r="F234" s="87" t="s">
        <v>1896</v>
      </c>
      <c r="G234" s="88" t="s">
        <v>1162</v>
      </c>
      <c r="H234" s="88" t="s">
        <v>1856</v>
      </c>
      <c r="I234" s="88" t="s">
        <v>1860</v>
      </c>
      <c r="J234" s="90" t="s">
        <v>1886</v>
      </c>
      <c r="K234" s="73">
        <v>4</v>
      </c>
      <c r="L234" s="77">
        <v>43831</v>
      </c>
      <c r="M234" s="77">
        <v>44196</v>
      </c>
      <c r="N234" s="78">
        <f t="shared" ref="N234" si="105">(+M234-L234)/7</f>
        <v>52.142857142857146</v>
      </c>
      <c r="O234" s="76" t="s">
        <v>1310</v>
      </c>
      <c r="P234" s="76">
        <v>0</v>
      </c>
      <c r="Q234" s="74" t="s">
        <v>1913</v>
      </c>
      <c r="R234" s="79">
        <f t="shared" si="85"/>
        <v>0</v>
      </c>
      <c r="S234" s="147">
        <f t="shared" si="86"/>
        <v>0</v>
      </c>
      <c r="T234" s="147">
        <f t="shared" si="87"/>
        <v>0</v>
      </c>
      <c r="U234" s="147">
        <f t="shared" si="88"/>
        <v>0</v>
      </c>
      <c r="V234" s="143"/>
      <c r="W234" s="148" t="str">
        <f t="shared" si="92"/>
        <v>EN TERMINO</v>
      </c>
      <c r="X234" s="148" t="str">
        <f t="shared" si="89"/>
        <v/>
      </c>
      <c r="Y234" s="81" t="s">
        <v>1217</v>
      </c>
      <c r="Z234" s="149" t="str">
        <f t="shared" si="93"/>
        <v>H32AF17</v>
      </c>
      <c r="AA234" s="149">
        <f t="shared" si="90"/>
        <v>2</v>
      </c>
      <c r="AB234" s="149" t="str">
        <f t="shared" si="94"/>
        <v>H32AF17 - 2</v>
      </c>
      <c r="AC234" s="146">
        <f t="shared" si="95"/>
        <v>3</v>
      </c>
      <c r="AD234" s="146">
        <f t="shared" si="96"/>
        <v>3</v>
      </c>
      <c r="AE234" s="146" t="str">
        <f t="shared" si="97"/>
        <v>H32AF17.</v>
      </c>
      <c r="AF234" s="146" t="str">
        <f t="shared" si="98"/>
        <v>H32AF17</v>
      </c>
      <c r="AG234" s="62"/>
      <c r="AH234" s="63"/>
      <c r="AI234" s="64"/>
      <c r="AJ234" s="17"/>
      <c r="AK234" s="18"/>
      <c r="AL234" s="18"/>
      <c r="AM234" s="18"/>
      <c r="AN234" s="18"/>
      <c r="AO234" s="18"/>
      <c r="AP234" s="18"/>
    </row>
    <row r="235" spans="1:42" s="27" customFormat="1" ht="350.1" customHeight="1" x14ac:dyDescent="0.2">
      <c r="A235" s="73">
        <v>164</v>
      </c>
      <c r="B235" s="144">
        <v>234</v>
      </c>
      <c r="C235" s="80"/>
      <c r="D235" s="73" t="s">
        <v>1215</v>
      </c>
      <c r="E235" s="103" t="s">
        <v>37</v>
      </c>
      <c r="F235" s="87" t="s">
        <v>1897</v>
      </c>
      <c r="G235" s="88" t="s">
        <v>1162</v>
      </c>
      <c r="H235" s="88" t="s">
        <v>1856</v>
      </c>
      <c r="I235" s="88" t="s">
        <v>1857</v>
      </c>
      <c r="J235" s="90" t="s">
        <v>1885</v>
      </c>
      <c r="K235" s="73">
        <v>8</v>
      </c>
      <c r="L235" s="77">
        <v>43831</v>
      </c>
      <c r="M235" s="77">
        <v>43921</v>
      </c>
      <c r="N235" s="78">
        <f t="shared" si="91"/>
        <v>12.857142857142858</v>
      </c>
      <c r="O235" s="76" t="s">
        <v>1310</v>
      </c>
      <c r="P235" s="76">
        <v>8</v>
      </c>
      <c r="Q235" s="74" t="s">
        <v>1913</v>
      </c>
      <c r="R235" s="79">
        <f t="shared" si="85"/>
        <v>100</v>
      </c>
      <c r="S235" s="147">
        <f t="shared" si="86"/>
        <v>12.857142857142858</v>
      </c>
      <c r="T235" s="147">
        <f t="shared" si="87"/>
        <v>12.857142857142858</v>
      </c>
      <c r="U235" s="147">
        <f t="shared" si="88"/>
        <v>12.857142857142858</v>
      </c>
      <c r="V235" s="143"/>
      <c r="W235" s="148" t="str">
        <f t="shared" si="92"/>
        <v>CUMPLIDA</v>
      </c>
      <c r="X235" s="148" t="str">
        <f t="shared" si="89"/>
        <v>EN TERMINO</v>
      </c>
      <c r="Y235" s="81" t="s">
        <v>1217</v>
      </c>
      <c r="Z235" s="149" t="str">
        <f t="shared" si="93"/>
        <v>H33AF17</v>
      </c>
      <c r="AA235" s="149">
        <f t="shared" si="90"/>
        <v>1</v>
      </c>
      <c r="AB235" s="149" t="str">
        <f t="shared" si="94"/>
        <v>H33AF17 - 1</v>
      </c>
      <c r="AC235" s="146">
        <f t="shared" si="95"/>
        <v>5</v>
      </c>
      <c r="AD235" s="146">
        <f t="shared" si="96"/>
        <v>3</v>
      </c>
      <c r="AE235" s="146" t="str">
        <f t="shared" si="97"/>
        <v>H33AF17.</v>
      </c>
      <c r="AF235" s="146" t="str">
        <f t="shared" si="98"/>
        <v>H33AF17</v>
      </c>
      <c r="AG235" s="62"/>
      <c r="AH235" s="63"/>
      <c r="AI235" s="64"/>
      <c r="AJ235" s="17"/>
      <c r="AK235" s="18"/>
      <c r="AL235" s="18"/>
      <c r="AM235" s="18"/>
      <c r="AN235" s="18"/>
      <c r="AO235" s="18"/>
      <c r="AP235" s="18"/>
    </row>
    <row r="236" spans="1:42" s="137" customFormat="1" ht="350.1" customHeight="1" x14ac:dyDescent="0.2">
      <c r="A236" s="73"/>
      <c r="B236" s="144">
        <v>235</v>
      </c>
      <c r="C236" s="80"/>
      <c r="D236" s="73" t="s">
        <v>1215</v>
      </c>
      <c r="E236" s="103" t="s">
        <v>37</v>
      </c>
      <c r="F236" s="87" t="s">
        <v>1914</v>
      </c>
      <c r="G236" s="88" t="s">
        <v>1162</v>
      </c>
      <c r="H236" s="88" t="s">
        <v>1856</v>
      </c>
      <c r="I236" s="88" t="s">
        <v>1860</v>
      </c>
      <c r="J236" s="90" t="s">
        <v>1886</v>
      </c>
      <c r="K236" s="73">
        <v>4</v>
      </c>
      <c r="L236" s="77">
        <v>43831</v>
      </c>
      <c r="M236" s="77">
        <v>44196</v>
      </c>
      <c r="N236" s="78">
        <f t="shared" ref="N236" si="106">(+M236-L236)/7</f>
        <v>52.142857142857146</v>
      </c>
      <c r="O236" s="76" t="s">
        <v>1310</v>
      </c>
      <c r="P236" s="76">
        <v>0</v>
      </c>
      <c r="Q236" s="74" t="s">
        <v>1913</v>
      </c>
      <c r="R236" s="79">
        <f t="shared" si="85"/>
        <v>0</v>
      </c>
      <c r="S236" s="147">
        <f t="shared" si="86"/>
        <v>0</v>
      </c>
      <c r="T236" s="147">
        <f t="shared" si="87"/>
        <v>0</v>
      </c>
      <c r="U236" s="147">
        <f t="shared" si="88"/>
        <v>0</v>
      </c>
      <c r="V236" s="143"/>
      <c r="W236" s="148" t="str">
        <f t="shared" si="92"/>
        <v>EN TERMINO</v>
      </c>
      <c r="X236" s="148" t="str">
        <f t="shared" si="89"/>
        <v/>
      </c>
      <c r="Y236" s="81" t="s">
        <v>1217</v>
      </c>
      <c r="Z236" s="149" t="str">
        <f t="shared" si="93"/>
        <v>H33AF17</v>
      </c>
      <c r="AA236" s="149">
        <f t="shared" si="90"/>
        <v>2</v>
      </c>
      <c r="AB236" s="149" t="str">
        <f t="shared" si="94"/>
        <v>H33AF17 - 2</v>
      </c>
      <c r="AC236" s="146">
        <f t="shared" si="95"/>
        <v>3</v>
      </c>
      <c r="AD236" s="146">
        <f t="shared" si="96"/>
        <v>3</v>
      </c>
      <c r="AE236" s="146" t="str">
        <f t="shared" si="97"/>
        <v>H33AF17.</v>
      </c>
      <c r="AF236" s="146" t="str">
        <f t="shared" si="98"/>
        <v>H33AF17</v>
      </c>
      <c r="AG236" s="62"/>
      <c r="AH236" s="63"/>
      <c r="AI236" s="64"/>
      <c r="AJ236" s="17"/>
      <c r="AK236" s="18"/>
      <c r="AL236" s="18"/>
      <c r="AM236" s="18"/>
      <c r="AN236" s="18"/>
      <c r="AO236" s="18"/>
      <c r="AP236" s="18"/>
    </row>
    <row r="237" spans="1:42" s="27" customFormat="1" ht="350.1" customHeight="1" x14ac:dyDescent="0.2">
      <c r="A237" s="73">
        <v>165</v>
      </c>
      <c r="B237" s="144">
        <v>236</v>
      </c>
      <c r="C237" s="80"/>
      <c r="D237" s="73" t="s">
        <v>1215</v>
      </c>
      <c r="E237" s="103" t="s">
        <v>37</v>
      </c>
      <c r="F237" s="87" t="s">
        <v>1898</v>
      </c>
      <c r="G237" s="88" t="s">
        <v>1162</v>
      </c>
      <c r="H237" s="88" t="s">
        <v>1856</v>
      </c>
      <c r="I237" s="88" t="s">
        <v>1857</v>
      </c>
      <c r="J237" s="90" t="s">
        <v>1885</v>
      </c>
      <c r="K237" s="73">
        <v>8</v>
      </c>
      <c r="L237" s="77">
        <v>43831</v>
      </c>
      <c r="M237" s="77">
        <v>43921</v>
      </c>
      <c r="N237" s="78">
        <f t="shared" si="91"/>
        <v>12.857142857142858</v>
      </c>
      <c r="O237" s="76" t="s">
        <v>1310</v>
      </c>
      <c r="P237" s="76">
        <v>8</v>
      </c>
      <c r="Q237" s="74" t="s">
        <v>1913</v>
      </c>
      <c r="R237" s="79">
        <f t="shared" si="85"/>
        <v>100</v>
      </c>
      <c r="S237" s="147">
        <f t="shared" si="86"/>
        <v>12.857142857142858</v>
      </c>
      <c r="T237" s="147">
        <f t="shared" si="87"/>
        <v>12.857142857142858</v>
      </c>
      <c r="U237" s="147">
        <f t="shared" si="88"/>
        <v>12.857142857142858</v>
      </c>
      <c r="V237" s="143"/>
      <c r="W237" s="148" t="str">
        <f t="shared" si="92"/>
        <v>CUMPLIDA</v>
      </c>
      <c r="X237" s="148" t="str">
        <f t="shared" si="89"/>
        <v>EN TERMINO</v>
      </c>
      <c r="Y237" s="81" t="s">
        <v>1217</v>
      </c>
      <c r="Z237" s="149" t="str">
        <f t="shared" si="93"/>
        <v>H34AF17</v>
      </c>
      <c r="AA237" s="149">
        <f t="shared" si="90"/>
        <v>1</v>
      </c>
      <c r="AB237" s="149" t="str">
        <f t="shared" si="94"/>
        <v>H34AF17 - 1</v>
      </c>
      <c r="AC237" s="146">
        <f t="shared" si="95"/>
        <v>5</v>
      </c>
      <c r="AD237" s="146">
        <f t="shared" si="96"/>
        <v>3</v>
      </c>
      <c r="AE237" s="146" t="str">
        <f t="shared" si="97"/>
        <v>H34AF17.</v>
      </c>
      <c r="AF237" s="146" t="str">
        <f t="shared" si="98"/>
        <v>H34AF17</v>
      </c>
      <c r="AG237" s="62"/>
      <c r="AH237" s="63"/>
      <c r="AI237" s="64"/>
      <c r="AJ237" s="17"/>
      <c r="AK237" s="18"/>
      <c r="AL237" s="18"/>
      <c r="AM237" s="18"/>
      <c r="AN237" s="18"/>
      <c r="AO237" s="18"/>
      <c r="AP237" s="18"/>
    </row>
    <row r="238" spans="1:42" s="137" customFormat="1" ht="350.1" customHeight="1" x14ac:dyDescent="0.2">
      <c r="A238" s="73"/>
      <c r="B238" s="144">
        <v>237</v>
      </c>
      <c r="C238" s="80"/>
      <c r="D238" s="73" t="s">
        <v>1215</v>
      </c>
      <c r="E238" s="103" t="s">
        <v>37</v>
      </c>
      <c r="F238" s="87" t="s">
        <v>1899</v>
      </c>
      <c r="G238" s="88" t="s">
        <v>1162</v>
      </c>
      <c r="H238" s="88" t="s">
        <v>1856</v>
      </c>
      <c r="I238" s="88" t="s">
        <v>1860</v>
      </c>
      <c r="J238" s="90" t="s">
        <v>1886</v>
      </c>
      <c r="K238" s="73">
        <v>4</v>
      </c>
      <c r="L238" s="77">
        <v>43831</v>
      </c>
      <c r="M238" s="77">
        <v>44196</v>
      </c>
      <c r="N238" s="78">
        <f t="shared" ref="N238" si="107">(+M238-L238)/7</f>
        <v>52.142857142857146</v>
      </c>
      <c r="O238" s="76" t="s">
        <v>1310</v>
      </c>
      <c r="P238" s="76">
        <v>0</v>
      </c>
      <c r="Q238" s="74" t="s">
        <v>1913</v>
      </c>
      <c r="R238" s="79">
        <f t="shared" si="85"/>
        <v>0</v>
      </c>
      <c r="S238" s="147">
        <f t="shared" si="86"/>
        <v>0</v>
      </c>
      <c r="T238" s="147">
        <f t="shared" si="87"/>
        <v>0</v>
      </c>
      <c r="U238" s="147">
        <f t="shared" si="88"/>
        <v>0</v>
      </c>
      <c r="V238" s="143"/>
      <c r="W238" s="148" t="str">
        <f t="shared" si="92"/>
        <v>EN TERMINO</v>
      </c>
      <c r="X238" s="148" t="str">
        <f t="shared" si="89"/>
        <v/>
      </c>
      <c r="Y238" s="81" t="s">
        <v>1217</v>
      </c>
      <c r="Z238" s="149" t="str">
        <f t="shared" si="93"/>
        <v>H34AF17</v>
      </c>
      <c r="AA238" s="149">
        <f t="shared" si="90"/>
        <v>2</v>
      </c>
      <c r="AB238" s="149" t="str">
        <f t="shared" si="94"/>
        <v>H34AF17 - 2</v>
      </c>
      <c r="AC238" s="146">
        <f t="shared" si="95"/>
        <v>3</v>
      </c>
      <c r="AD238" s="146">
        <f t="shared" si="96"/>
        <v>3</v>
      </c>
      <c r="AE238" s="146" t="str">
        <f t="shared" si="97"/>
        <v>H34AF17.</v>
      </c>
      <c r="AF238" s="146" t="str">
        <f t="shared" si="98"/>
        <v>H34AF17</v>
      </c>
      <c r="AG238" s="62"/>
      <c r="AH238" s="63"/>
      <c r="AI238" s="64"/>
      <c r="AJ238" s="17"/>
      <c r="AK238" s="18"/>
      <c r="AL238" s="18"/>
      <c r="AM238" s="18"/>
      <c r="AN238" s="18"/>
      <c r="AO238" s="18"/>
      <c r="AP238" s="18"/>
    </row>
    <row r="239" spans="1:42" s="27" customFormat="1" ht="350.1" customHeight="1" x14ac:dyDescent="0.2">
      <c r="A239" s="73">
        <v>166</v>
      </c>
      <c r="B239" s="144">
        <v>238</v>
      </c>
      <c r="C239" s="80"/>
      <c r="D239" s="73" t="s">
        <v>1215</v>
      </c>
      <c r="E239" s="103" t="s">
        <v>37</v>
      </c>
      <c r="F239" s="87" t="s">
        <v>1900</v>
      </c>
      <c r="G239" s="88" t="s">
        <v>1162</v>
      </c>
      <c r="H239" s="88" t="s">
        <v>1856</v>
      </c>
      <c r="I239" s="88" t="s">
        <v>1857</v>
      </c>
      <c r="J239" s="90" t="s">
        <v>1885</v>
      </c>
      <c r="K239" s="73">
        <v>8</v>
      </c>
      <c r="L239" s="77">
        <v>43831</v>
      </c>
      <c r="M239" s="77">
        <v>43921</v>
      </c>
      <c r="N239" s="78">
        <f t="shared" si="91"/>
        <v>12.857142857142858</v>
      </c>
      <c r="O239" s="76" t="s">
        <v>1310</v>
      </c>
      <c r="P239" s="76">
        <v>8</v>
      </c>
      <c r="Q239" s="74" t="s">
        <v>1913</v>
      </c>
      <c r="R239" s="79">
        <f t="shared" si="85"/>
        <v>100</v>
      </c>
      <c r="S239" s="147">
        <f t="shared" si="86"/>
        <v>12.857142857142858</v>
      </c>
      <c r="T239" s="147">
        <f t="shared" si="87"/>
        <v>12.857142857142858</v>
      </c>
      <c r="U239" s="147">
        <f t="shared" si="88"/>
        <v>12.857142857142858</v>
      </c>
      <c r="V239" s="143"/>
      <c r="W239" s="148" t="str">
        <f t="shared" si="92"/>
        <v>CUMPLIDA</v>
      </c>
      <c r="X239" s="148" t="str">
        <f t="shared" si="89"/>
        <v>EN TERMINO</v>
      </c>
      <c r="Y239" s="81" t="s">
        <v>1217</v>
      </c>
      <c r="Z239" s="149" t="str">
        <f t="shared" si="93"/>
        <v>H35AF17</v>
      </c>
      <c r="AA239" s="149">
        <f t="shared" si="90"/>
        <v>1</v>
      </c>
      <c r="AB239" s="149" t="str">
        <f t="shared" si="94"/>
        <v>H35AF17 - 1</v>
      </c>
      <c r="AC239" s="146">
        <f t="shared" si="95"/>
        <v>5</v>
      </c>
      <c r="AD239" s="146">
        <f t="shared" si="96"/>
        <v>3</v>
      </c>
      <c r="AE239" s="146" t="str">
        <f t="shared" si="97"/>
        <v>H35AF17.</v>
      </c>
      <c r="AF239" s="146" t="str">
        <f t="shared" si="98"/>
        <v>H35AF17</v>
      </c>
      <c r="AG239" s="62"/>
      <c r="AH239" s="63"/>
      <c r="AI239" s="64"/>
      <c r="AJ239" s="17"/>
      <c r="AK239" s="18"/>
      <c r="AL239" s="18"/>
      <c r="AM239" s="18"/>
      <c r="AN239" s="18"/>
      <c r="AO239" s="18"/>
      <c r="AP239" s="18"/>
    </row>
    <row r="240" spans="1:42" s="137" customFormat="1" ht="350.1" customHeight="1" x14ac:dyDescent="0.2">
      <c r="A240" s="73"/>
      <c r="B240" s="144">
        <v>239</v>
      </c>
      <c r="C240" s="80"/>
      <c r="D240" s="73" t="s">
        <v>1215</v>
      </c>
      <c r="E240" s="103" t="s">
        <v>37</v>
      </c>
      <c r="F240" s="87" t="s">
        <v>1901</v>
      </c>
      <c r="G240" s="88" t="s">
        <v>1162</v>
      </c>
      <c r="H240" s="88" t="s">
        <v>1856</v>
      </c>
      <c r="I240" s="88" t="s">
        <v>1860</v>
      </c>
      <c r="J240" s="90" t="s">
        <v>1886</v>
      </c>
      <c r="K240" s="73">
        <v>4</v>
      </c>
      <c r="L240" s="77">
        <v>43831</v>
      </c>
      <c r="M240" s="77">
        <v>44196</v>
      </c>
      <c r="N240" s="78">
        <f t="shared" ref="N240" si="108">(+M240-L240)/7</f>
        <v>52.142857142857146</v>
      </c>
      <c r="O240" s="76" t="s">
        <v>1310</v>
      </c>
      <c r="P240" s="76">
        <v>0</v>
      </c>
      <c r="Q240" s="74" t="s">
        <v>1913</v>
      </c>
      <c r="R240" s="79">
        <f t="shared" si="85"/>
        <v>0</v>
      </c>
      <c r="S240" s="147">
        <f t="shared" si="86"/>
        <v>0</v>
      </c>
      <c r="T240" s="147">
        <f t="shared" si="87"/>
        <v>0</v>
      </c>
      <c r="U240" s="147">
        <f t="shared" si="88"/>
        <v>0</v>
      </c>
      <c r="V240" s="143"/>
      <c r="W240" s="148" t="str">
        <f t="shared" si="92"/>
        <v>EN TERMINO</v>
      </c>
      <c r="X240" s="148" t="str">
        <f t="shared" si="89"/>
        <v/>
      </c>
      <c r="Y240" s="81" t="s">
        <v>1217</v>
      </c>
      <c r="Z240" s="149" t="str">
        <f t="shared" si="93"/>
        <v>H35AF17</v>
      </c>
      <c r="AA240" s="149">
        <f t="shared" si="90"/>
        <v>2</v>
      </c>
      <c r="AB240" s="149" t="str">
        <f t="shared" si="94"/>
        <v>H35AF17 - 2</v>
      </c>
      <c r="AC240" s="146">
        <f t="shared" si="95"/>
        <v>3</v>
      </c>
      <c r="AD240" s="146">
        <f t="shared" si="96"/>
        <v>3</v>
      </c>
      <c r="AE240" s="146" t="str">
        <f t="shared" si="97"/>
        <v>H35AF17.</v>
      </c>
      <c r="AF240" s="146" t="str">
        <f t="shared" si="98"/>
        <v>H35AF17</v>
      </c>
      <c r="AG240" s="62"/>
      <c r="AH240" s="63"/>
      <c r="AI240" s="64"/>
      <c r="AJ240" s="17"/>
      <c r="AK240" s="18"/>
      <c r="AL240" s="18"/>
      <c r="AM240" s="18"/>
      <c r="AN240" s="18"/>
      <c r="AO240" s="18"/>
      <c r="AP240" s="18"/>
    </row>
    <row r="241" spans="1:42" s="27" customFormat="1" ht="350.1" customHeight="1" x14ac:dyDescent="0.2">
      <c r="A241" s="73">
        <v>167</v>
      </c>
      <c r="B241" s="144">
        <v>240</v>
      </c>
      <c r="C241" s="80"/>
      <c r="D241" s="73" t="s">
        <v>1215</v>
      </c>
      <c r="E241" s="103" t="s">
        <v>37</v>
      </c>
      <c r="F241" s="87" t="s">
        <v>1902</v>
      </c>
      <c r="G241" s="88" t="s">
        <v>1162</v>
      </c>
      <c r="H241" s="88" t="s">
        <v>1856</v>
      </c>
      <c r="I241" s="88" t="s">
        <v>1857</v>
      </c>
      <c r="J241" s="90" t="s">
        <v>1885</v>
      </c>
      <c r="K241" s="73">
        <v>8</v>
      </c>
      <c r="L241" s="77">
        <v>43831</v>
      </c>
      <c r="M241" s="77">
        <v>43921</v>
      </c>
      <c r="N241" s="78">
        <f t="shared" si="91"/>
        <v>12.857142857142858</v>
      </c>
      <c r="O241" s="76" t="s">
        <v>1310</v>
      </c>
      <c r="P241" s="76">
        <v>8</v>
      </c>
      <c r="Q241" s="74" t="s">
        <v>1913</v>
      </c>
      <c r="R241" s="79">
        <f t="shared" si="85"/>
        <v>100</v>
      </c>
      <c r="S241" s="147">
        <f t="shared" si="86"/>
        <v>12.857142857142858</v>
      </c>
      <c r="T241" s="147">
        <f t="shared" si="87"/>
        <v>12.857142857142858</v>
      </c>
      <c r="U241" s="147">
        <f t="shared" si="88"/>
        <v>12.857142857142858</v>
      </c>
      <c r="V241" s="143"/>
      <c r="W241" s="148" t="str">
        <f t="shared" si="92"/>
        <v>CUMPLIDA</v>
      </c>
      <c r="X241" s="148" t="str">
        <f t="shared" si="89"/>
        <v>EN TERMINO</v>
      </c>
      <c r="Y241" s="81" t="s">
        <v>1217</v>
      </c>
      <c r="Z241" s="149" t="str">
        <f t="shared" si="93"/>
        <v>H36AF17</v>
      </c>
      <c r="AA241" s="149">
        <f t="shared" si="90"/>
        <v>1</v>
      </c>
      <c r="AB241" s="149" t="str">
        <f t="shared" si="94"/>
        <v>H36AF17 - 1</v>
      </c>
      <c r="AC241" s="146">
        <f t="shared" si="95"/>
        <v>5</v>
      </c>
      <c r="AD241" s="146">
        <f t="shared" si="96"/>
        <v>3</v>
      </c>
      <c r="AE241" s="146" t="str">
        <f t="shared" si="97"/>
        <v>H36AF17.</v>
      </c>
      <c r="AF241" s="146" t="str">
        <f t="shared" si="98"/>
        <v>H36AF17</v>
      </c>
      <c r="AG241" s="62"/>
      <c r="AH241" s="63"/>
      <c r="AI241" s="64"/>
      <c r="AJ241" s="17"/>
      <c r="AK241" s="18"/>
      <c r="AL241" s="18"/>
      <c r="AM241" s="18"/>
      <c r="AN241" s="18"/>
      <c r="AO241" s="18"/>
      <c r="AP241" s="18"/>
    </row>
    <row r="242" spans="1:42" s="137" customFormat="1" ht="350.1" customHeight="1" x14ac:dyDescent="0.2">
      <c r="A242" s="73"/>
      <c r="B242" s="144">
        <v>241</v>
      </c>
      <c r="C242" s="80"/>
      <c r="D242" s="73" t="s">
        <v>1215</v>
      </c>
      <c r="E242" s="103" t="s">
        <v>37</v>
      </c>
      <c r="F242" s="87" t="s">
        <v>1903</v>
      </c>
      <c r="G242" s="88" t="s">
        <v>1162</v>
      </c>
      <c r="H242" s="88" t="s">
        <v>1856</v>
      </c>
      <c r="I242" s="88" t="s">
        <v>1860</v>
      </c>
      <c r="J242" s="90" t="s">
        <v>1886</v>
      </c>
      <c r="K242" s="73">
        <v>4</v>
      </c>
      <c r="L242" s="77">
        <v>43831</v>
      </c>
      <c r="M242" s="77">
        <v>44196</v>
      </c>
      <c r="N242" s="78">
        <f t="shared" ref="N242" si="109">(+M242-L242)/7</f>
        <v>52.142857142857146</v>
      </c>
      <c r="O242" s="76" t="s">
        <v>1310</v>
      </c>
      <c r="P242" s="76">
        <v>0</v>
      </c>
      <c r="Q242" s="74" t="s">
        <v>1913</v>
      </c>
      <c r="R242" s="79">
        <f t="shared" si="85"/>
        <v>0</v>
      </c>
      <c r="S242" s="147">
        <f t="shared" si="86"/>
        <v>0</v>
      </c>
      <c r="T242" s="147">
        <f t="shared" si="87"/>
        <v>0</v>
      </c>
      <c r="U242" s="147">
        <f t="shared" si="88"/>
        <v>0</v>
      </c>
      <c r="V242" s="143"/>
      <c r="W242" s="148" t="str">
        <f t="shared" si="92"/>
        <v>EN TERMINO</v>
      </c>
      <c r="X242" s="148" t="str">
        <f t="shared" si="89"/>
        <v/>
      </c>
      <c r="Y242" s="81" t="s">
        <v>1217</v>
      </c>
      <c r="Z242" s="149" t="str">
        <f t="shared" si="93"/>
        <v>H36AF17</v>
      </c>
      <c r="AA242" s="149">
        <f t="shared" si="90"/>
        <v>2</v>
      </c>
      <c r="AB242" s="149" t="str">
        <f t="shared" si="94"/>
        <v>H36AF17 - 2</v>
      </c>
      <c r="AC242" s="146">
        <f t="shared" si="95"/>
        <v>3</v>
      </c>
      <c r="AD242" s="146">
        <f t="shared" si="96"/>
        <v>3</v>
      </c>
      <c r="AE242" s="146" t="str">
        <f t="shared" si="97"/>
        <v>H36AF17.</v>
      </c>
      <c r="AF242" s="146" t="str">
        <f t="shared" si="98"/>
        <v>H36AF17</v>
      </c>
      <c r="AG242" s="62"/>
      <c r="AH242" s="63"/>
      <c r="AI242" s="64"/>
      <c r="AJ242" s="17"/>
      <c r="AK242" s="18"/>
      <c r="AL242" s="18"/>
      <c r="AM242" s="18"/>
      <c r="AN242" s="18"/>
      <c r="AO242" s="18"/>
      <c r="AP242" s="18"/>
    </row>
    <row r="243" spans="1:42" s="27" customFormat="1" ht="350.1" customHeight="1" x14ac:dyDescent="0.2">
      <c r="A243" s="73">
        <v>168</v>
      </c>
      <c r="B243" s="144">
        <v>242</v>
      </c>
      <c r="C243" s="80"/>
      <c r="D243" s="73" t="s">
        <v>1215</v>
      </c>
      <c r="E243" s="103" t="s">
        <v>37</v>
      </c>
      <c r="F243" s="87" t="s">
        <v>1169</v>
      </c>
      <c r="G243" s="88" t="s">
        <v>1162</v>
      </c>
      <c r="H243" s="88" t="s">
        <v>1856</v>
      </c>
      <c r="I243" s="88" t="s">
        <v>1857</v>
      </c>
      <c r="J243" s="90" t="s">
        <v>1885</v>
      </c>
      <c r="K243" s="73">
        <v>8</v>
      </c>
      <c r="L243" s="77">
        <v>43831</v>
      </c>
      <c r="M243" s="77">
        <v>43921</v>
      </c>
      <c r="N243" s="78">
        <f t="shared" si="91"/>
        <v>12.857142857142858</v>
      </c>
      <c r="O243" s="76" t="s">
        <v>1310</v>
      </c>
      <c r="P243" s="76">
        <v>8</v>
      </c>
      <c r="Q243" s="74" t="s">
        <v>1913</v>
      </c>
      <c r="R243" s="79">
        <f t="shared" si="85"/>
        <v>100</v>
      </c>
      <c r="S243" s="147">
        <f t="shared" si="86"/>
        <v>12.857142857142858</v>
      </c>
      <c r="T243" s="147">
        <f t="shared" si="87"/>
        <v>12.857142857142858</v>
      </c>
      <c r="U243" s="147">
        <f t="shared" si="88"/>
        <v>12.857142857142858</v>
      </c>
      <c r="V243" s="143"/>
      <c r="W243" s="148" t="str">
        <f t="shared" si="92"/>
        <v>CUMPLIDA</v>
      </c>
      <c r="X243" s="148" t="str">
        <f t="shared" si="89"/>
        <v>EN TERMINO</v>
      </c>
      <c r="Y243" s="81" t="s">
        <v>1217</v>
      </c>
      <c r="Z243" s="149" t="str">
        <f t="shared" si="93"/>
        <v>H37AF17</v>
      </c>
      <c r="AA243" s="149">
        <f t="shared" si="90"/>
        <v>1</v>
      </c>
      <c r="AB243" s="149" t="str">
        <f t="shared" si="94"/>
        <v>H37AF17 - 1</v>
      </c>
      <c r="AC243" s="146">
        <f t="shared" si="95"/>
        <v>5</v>
      </c>
      <c r="AD243" s="146">
        <f t="shared" si="96"/>
        <v>3</v>
      </c>
      <c r="AE243" s="146" t="str">
        <f t="shared" si="97"/>
        <v>H37AF17.</v>
      </c>
      <c r="AF243" s="146" t="str">
        <f t="shared" si="98"/>
        <v>H37AF17</v>
      </c>
      <c r="AG243" s="62"/>
      <c r="AH243" s="63"/>
      <c r="AI243" s="64"/>
      <c r="AJ243" s="17"/>
      <c r="AK243" s="18"/>
      <c r="AL243" s="18"/>
      <c r="AM243" s="18"/>
      <c r="AN243" s="18"/>
      <c r="AO243" s="18"/>
      <c r="AP243" s="18"/>
    </row>
    <row r="244" spans="1:42" s="27" customFormat="1" ht="350.1" customHeight="1" x14ac:dyDescent="0.2">
      <c r="A244" s="73"/>
      <c r="B244" s="144">
        <v>243</v>
      </c>
      <c r="C244" s="80"/>
      <c r="D244" s="73"/>
      <c r="E244" s="103" t="s">
        <v>37</v>
      </c>
      <c r="F244" s="87" t="s">
        <v>1170</v>
      </c>
      <c r="G244" s="88" t="s">
        <v>1162</v>
      </c>
      <c r="H244" s="88" t="s">
        <v>1856</v>
      </c>
      <c r="I244" s="88" t="s">
        <v>1860</v>
      </c>
      <c r="J244" s="90" t="s">
        <v>1886</v>
      </c>
      <c r="K244" s="73">
        <v>4</v>
      </c>
      <c r="L244" s="77">
        <v>43831</v>
      </c>
      <c r="M244" s="77">
        <v>44196</v>
      </c>
      <c r="N244" s="78">
        <f t="shared" si="91"/>
        <v>52.142857142857146</v>
      </c>
      <c r="O244" s="76" t="s">
        <v>1310</v>
      </c>
      <c r="P244" s="76">
        <v>0</v>
      </c>
      <c r="Q244" s="74" t="s">
        <v>1913</v>
      </c>
      <c r="R244" s="79">
        <f t="shared" si="85"/>
        <v>0</v>
      </c>
      <c r="S244" s="147">
        <f t="shared" si="86"/>
        <v>0</v>
      </c>
      <c r="T244" s="147">
        <f t="shared" si="87"/>
        <v>0</v>
      </c>
      <c r="U244" s="147">
        <f t="shared" si="88"/>
        <v>0</v>
      </c>
      <c r="V244" s="143"/>
      <c r="W244" s="148" t="str">
        <f t="shared" si="92"/>
        <v>EN TERMINO</v>
      </c>
      <c r="X244" s="148" t="str">
        <f t="shared" si="89"/>
        <v/>
      </c>
      <c r="Y244" s="81" t="s">
        <v>1217</v>
      </c>
      <c r="Z244" s="149" t="str">
        <f t="shared" si="93"/>
        <v>H37AF17</v>
      </c>
      <c r="AA244" s="149">
        <f t="shared" si="90"/>
        <v>2</v>
      </c>
      <c r="AB244" s="149" t="str">
        <f t="shared" si="94"/>
        <v>H37AF17 - 2</v>
      </c>
      <c r="AC244" s="146">
        <f t="shared" si="95"/>
        <v>3</v>
      </c>
      <c r="AD244" s="146">
        <f t="shared" si="96"/>
        <v>3</v>
      </c>
      <c r="AE244" s="146" t="str">
        <f t="shared" si="97"/>
        <v>H37AF17.</v>
      </c>
      <c r="AF244" s="146" t="str">
        <f t="shared" si="98"/>
        <v>H37AF17</v>
      </c>
      <c r="AG244" s="62"/>
      <c r="AH244" s="63"/>
      <c r="AI244" s="64"/>
      <c r="AJ244" s="17"/>
      <c r="AK244" s="18"/>
      <c r="AL244" s="18"/>
      <c r="AM244" s="18"/>
      <c r="AN244" s="18"/>
      <c r="AO244" s="18"/>
      <c r="AP244" s="18"/>
    </row>
    <row r="245" spans="1:42" s="27" customFormat="1" ht="350.1" customHeight="1" x14ac:dyDescent="0.2">
      <c r="A245" s="152">
        <v>169</v>
      </c>
      <c r="B245" s="144">
        <v>244</v>
      </c>
      <c r="C245" s="152"/>
      <c r="D245" s="152" t="s">
        <v>1214</v>
      </c>
      <c r="E245" s="103" t="s">
        <v>27</v>
      </c>
      <c r="F245" s="87" t="s">
        <v>1949</v>
      </c>
      <c r="G245" s="88" t="s">
        <v>1171</v>
      </c>
      <c r="H245" s="88" t="s">
        <v>1172</v>
      </c>
      <c r="I245" s="88" t="s">
        <v>1173</v>
      </c>
      <c r="J245" s="90" t="s">
        <v>1174</v>
      </c>
      <c r="K245" s="90">
        <v>2</v>
      </c>
      <c r="L245" s="77">
        <v>43313</v>
      </c>
      <c r="M245" s="77">
        <v>43676</v>
      </c>
      <c r="N245" s="78">
        <f t="shared" si="91"/>
        <v>51.857142857142854</v>
      </c>
      <c r="O245" s="76" t="s">
        <v>1299</v>
      </c>
      <c r="P245" s="76">
        <v>0</v>
      </c>
      <c r="Q245" s="75" t="s">
        <v>2116</v>
      </c>
      <c r="R245" s="79">
        <f t="shared" si="85"/>
        <v>0</v>
      </c>
      <c r="S245" s="147">
        <f t="shared" si="86"/>
        <v>0</v>
      </c>
      <c r="T245" s="147">
        <f t="shared" si="87"/>
        <v>0</v>
      </c>
      <c r="U245" s="147">
        <f t="shared" si="88"/>
        <v>51.857142857142854</v>
      </c>
      <c r="V245" s="143"/>
      <c r="W245" s="148" t="str">
        <f t="shared" si="92"/>
        <v>VENCIDA</v>
      </c>
      <c r="X245" s="148" t="str">
        <f t="shared" si="89"/>
        <v>VENCIDO</v>
      </c>
      <c r="Y245" s="81" t="s">
        <v>1217</v>
      </c>
      <c r="Z245" s="149" t="str">
        <f t="shared" si="93"/>
        <v>H38AF17</v>
      </c>
      <c r="AA245" s="149">
        <f t="shared" si="90"/>
        <v>1</v>
      </c>
      <c r="AB245" s="149" t="str">
        <f t="shared" si="94"/>
        <v>H38AF17 - 1</v>
      </c>
      <c r="AC245" s="146">
        <f t="shared" si="95"/>
        <v>1</v>
      </c>
      <c r="AD245" s="146">
        <f t="shared" si="96"/>
        <v>1</v>
      </c>
      <c r="AE245" s="146" t="str">
        <f t="shared" si="97"/>
        <v>H38AF17.</v>
      </c>
      <c r="AF245" s="146" t="str">
        <f t="shared" si="98"/>
        <v>H38AF17</v>
      </c>
      <c r="AG245" s="62"/>
      <c r="AH245" s="63"/>
      <c r="AI245" s="64"/>
      <c r="AJ245" s="17"/>
      <c r="AK245" s="18"/>
      <c r="AL245" s="18"/>
      <c r="AM245" s="18"/>
      <c r="AN245" s="18"/>
      <c r="AO245" s="18"/>
      <c r="AP245" s="18"/>
    </row>
    <row r="246" spans="1:42" s="27" customFormat="1" ht="350.1" customHeight="1" x14ac:dyDescent="0.2">
      <c r="A246" s="73">
        <v>170</v>
      </c>
      <c r="B246" s="144">
        <v>245</v>
      </c>
      <c r="C246" s="80"/>
      <c r="D246" s="73" t="s">
        <v>1214</v>
      </c>
      <c r="E246" s="103" t="s">
        <v>18</v>
      </c>
      <c r="F246" s="87" t="s">
        <v>1175</v>
      </c>
      <c r="G246" s="88" t="s">
        <v>1176</v>
      </c>
      <c r="H246" s="88" t="s">
        <v>1950</v>
      </c>
      <c r="I246" s="88" t="s">
        <v>1951</v>
      </c>
      <c r="J246" s="90" t="s">
        <v>1177</v>
      </c>
      <c r="K246" s="73">
        <v>2</v>
      </c>
      <c r="L246" s="77">
        <v>43313</v>
      </c>
      <c r="M246" s="77">
        <v>43465</v>
      </c>
      <c r="N246" s="78">
        <f t="shared" si="91"/>
        <v>21.714285714285715</v>
      </c>
      <c r="O246" s="76" t="s">
        <v>687</v>
      </c>
      <c r="P246" s="74">
        <v>2</v>
      </c>
      <c r="Q246" s="74" t="s">
        <v>1913</v>
      </c>
      <c r="R246" s="79">
        <f t="shared" si="85"/>
        <v>100</v>
      </c>
      <c r="S246" s="147">
        <f t="shared" si="86"/>
        <v>21.714285714285715</v>
      </c>
      <c r="T246" s="147">
        <f t="shared" si="87"/>
        <v>21.714285714285715</v>
      </c>
      <c r="U246" s="147">
        <f t="shared" si="88"/>
        <v>21.714285714285715</v>
      </c>
      <c r="V246" s="143"/>
      <c r="W246" s="148" t="str">
        <f t="shared" si="92"/>
        <v>CUMPLIDA</v>
      </c>
      <c r="X246" s="148" t="str">
        <f t="shared" si="89"/>
        <v>CUMPLIDO</v>
      </c>
      <c r="Y246" s="81" t="s">
        <v>1217</v>
      </c>
      <c r="Z246" s="149" t="str">
        <f t="shared" si="93"/>
        <v>H39AF17</v>
      </c>
      <c r="AA246" s="149">
        <f t="shared" si="90"/>
        <v>1</v>
      </c>
      <c r="AB246" s="149" t="str">
        <f t="shared" si="94"/>
        <v>H39AF17 - 1</v>
      </c>
      <c r="AC246" s="146">
        <f t="shared" si="95"/>
        <v>5</v>
      </c>
      <c r="AD246" s="146">
        <f t="shared" si="96"/>
        <v>5</v>
      </c>
      <c r="AE246" s="146" t="str">
        <f t="shared" si="97"/>
        <v>H39AF17.</v>
      </c>
      <c r="AF246" s="146" t="str">
        <f t="shared" si="98"/>
        <v>H39AF17</v>
      </c>
      <c r="AG246" s="62"/>
      <c r="AH246" s="63"/>
      <c r="AI246" s="64"/>
      <c r="AJ246" s="17"/>
      <c r="AK246" s="18"/>
      <c r="AL246" s="18"/>
      <c r="AM246" s="18"/>
      <c r="AN246" s="18"/>
      <c r="AO246" s="18"/>
      <c r="AP246" s="18"/>
    </row>
    <row r="247" spans="1:42" s="27" customFormat="1" ht="350.1" customHeight="1" x14ac:dyDescent="0.2">
      <c r="A247" s="73">
        <v>171</v>
      </c>
      <c r="B247" s="144">
        <v>246</v>
      </c>
      <c r="C247" s="80"/>
      <c r="D247" s="73" t="s">
        <v>1216</v>
      </c>
      <c r="E247" s="103" t="s">
        <v>18</v>
      </c>
      <c r="F247" s="87" t="s">
        <v>1179</v>
      </c>
      <c r="G247" s="88" t="s">
        <v>1180</v>
      </c>
      <c r="H247" s="88" t="s">
        <v>1181</v>
      </c>
      <c r="I247" s="88" t="s">
        <v>1182</v>
      </c>
      <c r="J247" s="90" t="s">
        <v>1183</v>
      </c>
      <c r="K247" s="73">
        <v>3</v>
      </c>
      <c r="L247" s="77">
        <v>43313</v>
      </c>
      <c r="M247" s="77">
        <v>43496</v>
      </c>
      <c r="N247" s="78">
        <f t="shared" si="91"/>
        <v>26.142857142857142</v>
      </c>
      <c r="O247" s="76" t="s">
        <v>1327</v>
      </c>
      <c r="P247" s="74">
        <v>1.9999</v>
      </c>
      <c r="Q247" s="74" t="s">
        <v>1913</v>
      </c>
      <c r="R247" s="79">
        <f t="shared" si="85"/>
        <v>66.663333333333327</v>
      </c>
      <c r="S247" s="147">
        <f t="shared" si="86"/>
        <v>17.427699999999998</v>
      </c>
      <c r="T247" s="147">
        <f t="shared" si="87"/>
        <v>17.427699999999998</v>
      </c>
      <c r="U247" s="147">
        <f t="shared" si="88"/>
        <v>26.142857142857142</v>
      </c>
      <c r="V247" s="143"/>
      <c r="W247" s="148" t="str">
        <f t="shared" si="92"/>
        <v>VENCIDA</v>
      </c>
      <c r="X247" s="148" t="str">
        <f t="shared" si="89"/>
        <v>VENCIDO</v>
      </c>
      <c r="Y247" s="81" t="s">
        <v>1217</v>
      </c>
      <c r="Z247" s="149" t="str">
        <f t="shared" si="93"/>
        <v>H43AF17</v>
      </c>
      <c r="AA247" s="149">
        <f t="shared" si="90"/>
        <v>1</v>
      </c>
      <c r="AB247" s="149" t="str">
        <f t="shared" si="94"/>
        <v>H43AF17 - 1</v>
      </c>
      <c r="AC247" s="146">
        <f t="shared" si="95"/>
        <v>1</v>
      </c>
      <c r="AD247" s="146">
        <f t="shared" si="96"/>
        <v>1</v>
      </c>
      <c r="AE247" s="146" t="str">
        <f t="shared" si="97"/>
        <v>H43AF17.</v>
      </c>
      <c r="AF247" s="146" t="str">
        <f t="shared" si="98"/>
        <v>H43AF17</v>
      </c>
      <c r="AG247" s="62"/>
      <c r="AH247" s="63"/>
      <c r="AI247" s="64"/>
      <c r="AJ247" s="17"/>
      <c r="AK247" s="18"/>
      <c r="AL247" s="18"/>
      <c r="AM247" s="18"/>
      <c r="AN247" s="18"/>
      <c r="AO247" s="18"/>
      <c r="AP247" s="18"/>
    </row>
    <row r="248" spans="1:42" s="27" customFormat="1" ht="350.1" customHeight="1" x14ac:dyDescent="0.2">
      <c r="A248" s="73">
        <v>172</v>
      </c>
      <c r="B248" s="144">
        <v>247</v>
      </c>
      <c r="C248" s="80"/>
      <c r="D248" s="73" t="s">
        <v>1214</v>
      </c>
      <c r="E248" s="103" t="s">
        <v>18</v>
      </c>
      <c r="F248" s="87" t="s">
        <v>1184</v>
      </c>
      <c r="G248" s="88" t="s">
        <v>1185</v>
      </c>
      <c r="H248" s="88" t="s">
        <v>1186</v>
      </c>
      <c r="I248" s="88" t="s">
        <v>1187</v>
      </c>
      <c r="J248" s="90" t="s">
        <v>375</v>
      </c>
      <c r="K248" s="73">
        <v>2</v>
      </c>
      <c r="L248" s="77">
        <v>43313</v>
      </c>
      <c r="M248" s="77">
        <v>43677</v>
      </c>
      <c r="N248" s="78">
        <f t="shared" si="91"/>
        <v>52</v>
      </c>
      <c r="O248" s="76" t="s">
        <v>687</v>
      </c>
      <c r="P248" s="74">
        <v>2</v>
      </c>
      <c r="Q248" s="74" t="s">
        <v>1913</v>
      </c>
      <c r="R248" s="79">
        <f t="shared" si="85"/>
        <v>100</v>
      </c>
      <c r="S248" s="147">
        <f t="shared" si="86"/>
        <v>52</v>
      </c>
      <c r="T248" s="147">
        <f t="shared" si="87"/>
        <v>52</v>
      </c>
      <c r="U248" s="147">
        <f t="shared" si="88"/>
        <v>52</v>
      </c>
      <c r="V248" s="143"/>
      <c r="W248" s="148" t="str">
        <f t="shared" si="92"/>
        <v>CUMPLIDA</v>
      </c>
      <c r="X248" s="148" t="str">
        <f t="shared" si="89"/>
        <v>CUMPLIDO</v>
      </c>
      <c r="Y248" s="81" t="s">
        <v>1217</v>
      </c>
      <c r="Z248" s="149" t="str">
        <f t="shared" si="93"/>
        <v>H44AF17</v>
      </c>
      <c r="AA248" s="149">
        <f t="shared" si="90"/>
        <v>1</v>
      </c>
      <c r="AB248" s="149" t="str">
        <f t="shared" si="94"/>
        <v>H44AF17 - 1</v>
      </c>
      <c r="AC248" s="146">
        <f t="shared" si="95"/>
        <v>5</v>
      </c>
      <c r="AD248" s="146">
        <f t="shared" si="96"/>
        <v>5</v>
      </c>
      <c r="AE248" s="146" t="str">
        <f t="shared" si="97"/>
        <v>H44AF17.</v>
      </c>
      <c r="AF248" s="146" t="str">
        <f t="shared" si="98"/>
        <v>H44AF17</v>
      </c>
      <c r="AG248" s="62"/>
      <c r="AH248" s="63"/>
      <c r="AI248" s="64"/>
      <c r="AJ248" s="17"/>
      <c r="AK248" s="18"/>
      <c r="AL248" s="18"/>
      <c r="AM248" s="18"/>
      <c r="AN248" s="18"/>
      <c r="AO248" s="18"/>
      <c r="AP248" s="18"/>
    </row>
    <row r="249" spans="1:42" s="27" customFormat="1" ht="350.1" customHeight="1" x14ac:dyDescent="0.2">
      <c r="A249" s="73">
        <v>173</v>
      </c>
      <c r="B249" s="144">
        <v>248</v>
      </c>
      <c r="C249" s="80"/>
      <c r="D249" s="73" t="s">
        <v>1046</v>
      </c>
      <c r="E249" s="103" t="s">
        <v>1212</v>
      </c>
      <c r="F249" s="87" t="s">
        <v>1188</v>
      </c>
      <c r="G249" s="88" t="s">
        <v>1189</v>
      </c>
      <c r="H249" s="87" t="s">
        <v>1921</v>
      </c>
      <c r="I249" s="87" t="s">
        <v>1852</v>
      </c>
      <c r="J249" s="73" t="s">
        <v>1853</v>
      </c>
      <c r="K249" s="73">
        <v>1</v>
      </c>
      <c r="L249" s="77">
        <v>43858</v>
      </c>
      <c r="M249" s="77">
        <v>44165</v>
      </c>
      <c r="N249" s="78">
        <f t="shared" si="91"/>
        <v>43.857142857142854</v>
      </c>
      <c r="O249" s="76" t="s">
        <v>1094</v>
      </c>
      <c r="P249" s="76">
        <v>0</v>
      </c>
      <c r="Q249" s="74" t="s">
        <v>1913</v>
      </c>
      <c r="R249" s="79">
        <f t="shared" si="85"/>
        <v>0</v>
      </c>
      <c r="S249" s="147">
        <f t="shared" si="86"/>
        <v>0</v>
      </c>
      <c r="T249" s="147">
        <f t="shared" si="87"/>
        <v>0</v>
      </c>
      <c r="U249" s="147">
        <f t="shared" si="88"/>
        <v>0</v>
      </c>
      <c r="V249" s="143"/>
      <c r="W249" s="148" t="str">
        <f t="shared" si="92"/>
        <v>EN TERMINO</v>
      </c>
      <c r="X249" s="148" t="str">
        <f t="shared" si="89"/>
        <v>EN TERMINO</v>
      </c>
      <c r="Y249" s="81" t="s">
        <v>1217</v>
      </c>
      <c r="Z249" s="149" t="str">
        <f t="shared" si="93"/>
        <v>H48AF17</v>
      </c>
      <c r="AA249" s="149">
        <f t="shared" si="90"/>
        <v>1</v>
      </c>
      <c r="AB249" s="149" t="str">
        <f t="shared" si="94"/>
        <v>H48AF17 - 1</v>
      </c>
      <c r="AC249" s="146">
        <f t="shared" si="95"/>
        <v>3</v>
      </c>
      <c r="AD249" s="146">
        <f t="shared" si="96"/>
        <v>3</v>
      </c>
      <c r="AE249" s="146" t="str">
        <f t="shared" si="97"/>
        <v>H48AF17.</v>
      </c>
      <c r="AF249" s="146" t="str">
        <f t="shared" si="98"/>
        <v>H48AF17</v>
      </c>
      <c r="AG249" s="62"/>
      <c r="AH249" s="63"/>
      <c r="AI249" s="64"/>
      <c r="AJ249" s="17"/>
      <c r="AK249" s="18"/>
      <c r="AL249" s="18"/>
      <c r="AM249" s="18"/>
      <c r="AN249" s="18"/>
      <c r="AO249" s="18"/>
      <c r="AP249" s="18"/>
    </row>
    <row r="250" spans="1:42" s="27" customFormat="1" ht="350.1" customHeight="1" x14ac:dyDescent="0.2">
      <c r="A250" s="73">
        <v>174</v>
      </c>
      <c r="B250" s="144">
        <v>249</v>
      </c>
      <c r="C250" s="80"/>
      <c r="D250" s="73" t="s">
        <v>1216</v>
      </c>
      <c r="E250" s="103" t="s">
        <v>23</v>
      </c>
      <c r="F250" s="87" t="s">
        <v>1190</v>
      </c>
      <c r="G250" s="88" t="s">
        <v>1191</v>
      </c>
      <c r="H250" s="88" t="s">
        <v>1937</v>
      </c>
      <c r="I250" s="90" t="s">
        <v>1906</v>
      </c>
      <c r="J250" s="90" t="s">
        <v>1922</v>
      </c>
      <c r="K250" s="73">
        <v>1</v>
      </c>
      <c r="L250" s="77">
        <v>43862</v>
      </c>
      <c r="M250" s="77">
        <v>43920</v>
      </c>
      <c r="N250" s="78">
        <f t="shared" si="91"/>
        <v>8.2857142857142865</v>
      </c>
      <c r="O250" s="76" t="s">
        <v>687</v>
      </c>
      <c r="P250" s="74">
        <v>1</v>
      </c>
      <c r="Q250" s="74" t="s">
        <v>1913</v>
      </c>
      <c r="R250" s="79">
        <f t="shared" si="85"/>
        <v>100</v>
      </c>
      <c r="S250" s="147">
        <f t="shared" si="86"/>
        <v>8.2857142857142865</v>
      </c>
      <c r="T250" s="147">
        <f t="shared" si="87"/>
        <v>8.2857142857142865</v>
      </c>
      <c r="U250" s="147">
        <f t="shared" si="88"/>
        <v>8.2857142857142865</v>
      </c>
      <c r="V250" s="143"/>
      <c r="W250" s="148" t="str">
        <f t="shared" si="92"/>
        <v>CUMPLIDA</v>
      </c>
      <c r="X250" s="148" t="str">
        <f t="shared" si="89"/>
        <v>CUMPLIDO</v>
      </c>
      <c r="Y250" s="81" t="s">
        <v>1217</v>
      </c>
      <c r="Z250" s="149" t="str">
        <f t="shared" si="93"/>
        <v>H49AF17</v>
      </c>
      <c r="AA250" s="149">
        <f t="shared" si="90"/>
        <v>1</v>
      </c>
      <c r="AB250" s="149" t="str">
        <f t="shared" si="94"/>
        <v>H49AF17 - 1</v>
      </c>
      <c r="AC250" s="146">
        <f t="shared" si="95"/>
        <v>5</v>
      </c>
      <c r="AD250" s="146">
        <f t="shared" si="96"/>
        <v>5</v>
      </c>
      <c r="AE250" s="146" t="str">
        <f t="shared" si="97"/>
        <v>H49AF17.</v>
      </c>
      <c r="AF250" s="146" t="str">
        <f t="shared" si="98"/>
        <v>H49AF17</v>
      </c>
      <c r="AG250" s="62"/>
      <c r="AH250" s="63"/>
      <c r="AI250" s="64"/>
      <c r="AJ250" s="17"/>
      <c r="AK250" s="18"/>
      <c r="AL250" s="18"/>
      <c r="AM250" s="18"/>
      <c r="AN250" s="18"/>
      <c r="AO250" s="18"/>
      <c r="AP250" s="18"/>
    </row>
    <row r="251" spans="1:42" s="27" customFormat="1" ht="350.1" customHeight="1" x14ac:dyDescent="0.2">
      <c r="A251" s="152">
        <v>175</v>
      </c>
      <c r="B251" s="144">
        <v>250</v>
      </c>
      <c r="C251" s="152"/>
      <c r="D251" s="152" t="s">
        <v>1045</v>
      </c>
      <c r="E251" s="103" t="s">
        <v>18</v>
      </c>
      <c r="F251" s="87" t="s">
        <v>1192</v>
      </c>
      <c r="G251" s="88" t="s">
        <v>1193</v>
      </c>
      <c r="H251" s="87" t="s">
        <v>1194</v>
      </c>
      <c r="I251" s="87" t="s">
        <v>1195</v>
      </c>
      <c r="J251" s="73" t="s">
        <v>1196</v>
      </c>
      <c r="K251" s="73">
        <v>1</v>
      </c>
      <c r="L251" s="77">
        <v>43313</v>
      </c>
      <c r="M251" s="77">
        <v>43555</v>
      </c>
      <c r="N251" s="78">
        <f t="shared" si="91"/>
        <v>34.571428571428569</v>
      </c>
      <c r="O251" s="76" t="s">
        <v>687</v>
      </c>
      <c r="P251" s="76">
        <v>0.8</v>
      </c>
      <c r="Q251" s="75" t="s">
        <v>2116</v>
      </c>
      <c r="R251" s="79">
        <f t="shared" si="85"/>
        <v>80</v>
      </c>
      <c r="S251" s="147">
        <f t="shared" si="86"/>
        <v>27.657142857142855</v>
      </c>
      <c r="T251" s="147">
        <f t="shared" si="87"/>
        <v>27.657142857142855</v>
      </c>
      <c r="U251" s="147">
        <f t="shared" si="88"/>
        <v>34.571428571428569</v>
      </c>
      <c r="V251" s="143"/>
      <c r="W251" s="148" t="str">
        <f t="shared" si="92"/>
        <v>VENCIDA</v>
      </c>
      <c r="X251" s="148" t="str">
        <f t="shared" si="89"/>
        <v>VENCIDO</v>
      </c>
      <c r="Y251" s="81" t="s">
        <v>1217</v>
      </c>
      <c r="Z251" s="149" t="str">
        <f t="shared" si="93"/>
        <v>H51AF17</v>
      </c>
      <c r="AA251" s="149">
        <f t="shared" si="90"/>
        <v>1</v>
      </c>
      <c r="AB251" s="149" t="str">
        <f t="shared" si="94"/>
        <v>H51AF17 - 1</v>
      </c>
      <c r="AC251" s="146">
        <f t="shared" si="95"/>
        <v>1</v>
      </c>
      <c r="AD251" s="146">
        <f t="shared" si="96"/>
        <v>1</v>
      </c>
      <c r="AE251" s="146" t="str">
        <f t="shared" si="97"/>
        <v>H51AF17.</v>
      </c>
      <c r="AF251" s="146" t="str">
        <f t="shared" si="98"/>
        <v>H51AF17</v>
      </c>
      <c r="AG251" s="62"/>
      <c r="AH251" s="63"/>
      <c r="AI251" s="64"/>
      <c r="AJ251" s="17"/>
      <c r="AK251" s="18"/>
      <c r="AL251" s="18"/>
      <c r="AM251" s="18"/>
      <c r="AN251" s="18"/>
      <c r="AO251" s="18"/>
      <c r="AP251" s="18"/>
    </row>
    <row r="252" spans="1:42" s="27" customFormat="1" ht="350.1" customHeight="1" x14ac:dyDescent="0.2">
      <c r="A252" s="152">
        <v>176</v>
      </c>
      <c r="B252" s="144">
        <v>251</v>
      </c>
      <c r="C252" s="152"/>
      <c r="D252" s="152" t="s">
        <v>1046</v>
      </c>
      <c r="E252" s="103" t="s">
        <v>18</v>
      </c>
      <c r="F252" s="87" t="s">
        <v>1197</v>
      </c>
      <c r="G252" s="88" t="s">
        <v>1198</v>
      </c>
      <c r="H252" s="88" t="s">
        <v>1199</v>
      </c>
      <c r="I252" s="88" t="s">
        <v>1195</v>
      </c>
      <c r="J252" s="90" t="s">
        <v>1196</v>
      </c>
      <c r="K252" s="73">
        <v>1</v>
      </c>
      <c r="L252" s="77">
        <v>43313</v>
      </c>
      <c r="M252" s="77">
        <v>43555</v>
      </c>
      <c r="N252" s="78">
        <f t="shared" si="91"/>
        <v>34.571428571428569</v>
      </c>
      <c r="O252" s="76" t="s">
        <v>687</v>
      </c>
      <c r="P252" s="76">
        <v>0.8</v>
      </c>
      <c r="Q252" s="75" t="s">
        <v>2116</v>
      </c>
      <c r="R252" s="79">
        <f t="shared" si="85"/>
        <v>80</v>
      </c>
      <c r="S252" s="147">
        <f t="shared" si="86"/>
        <v>27.657142857142855</v>
      </c>
      <c r="T252" s="147">
        <f t="shared" si="87"/>
        <v>27.657142857142855</v>
      </c>
      <c r="U252" s="147">
        <f t="shared" si="88"/>
        <v>34.571428571428569</v>
      </c>
      <c r="V252" s="143"/>
      <c r="W252" s="148" t="str">
        <f t="shared" si="92"/>
        <v>VENCIDA</v>
      </c>
      <c r="X252" s="148" t="str">
        <f t="shared" si="89"/>
        <v>VENCIDO</v>
      </c>
      <c r="Y252" s="81" t="s">
        <v>1217</v>
      </c>
      <c r="Z252" s="149" t="str">
        <f t="shared" si="93"/>
        <v>H52AF17</v>
      </c>
      <c r="AA252" s="149">
        <f t="shared" si="90"/>
        <v>1</v>
      </c>
      <c r="AB252" s="149" t="str">
        <f t="shared" si="94"/>
        <v>H52AF17 - 1</v>
      </c>
      <c r="AC252" s="146">
        <f t="shared" si="95"/>
        <v>1</v>
      </c>
      <c r="AD252" s="146">
        <f t="shared" si="96"/>
        <v>1</v>
      </c>
      <c r="AE252" s="146" t="str">
        <f t="shared" si="97"/>
        <v>H52AF17.</v>
      </c>
      <c r="AF252" s="146" t="str">
        <f t="shared" si="98"/>
        <v>H52AF17</v>
      </c>
      <c r="AG252" s="62"/>
      <c r="AH252" s="63"/>
      <c r="AI252" s="64"/>
      <c r="AJ252" s="17"/>
      <c r="AK252" s="18"/>
      <c r="AL252" s="18"/>
      <c r="AM252" s="18"/>
      <c r="AN252" s="18"/>
      <c r="AO252" s="18"/>
      <c r="AP252" s="18"/>
    </row>
    <row r="253" spans="1:42" s="27" customFormat="1" ht="350.1" customHeight="1" x14ac:dyDescent="0.2">
      <c r="A253" s="73">
        <v>177</v>
      </c>
      <c r="B253" s="144">
        <v>252</v>
      </c>
      <c r="C253" s="80"/>
      <c r="D253" s="73" t="s">
        <v>1045</v>
      </c>
      <c r="E253" s="103" t="s">
        <v>189</v>
      </c>
      <c r="F253" s="87" t="s">
        <v>1200</v>
      </c>
      <c r="G253" s="88" t="s">
        <v>1201</v>
      </c>
      <c r="H253" s="88" t="s">
        <v>1921</v>
      </c>
      <c r="I253" s="88" t="s">
        <v>1905</v>
      </c>
      <c r="J253" s="90" t="s">
        <v>1853</v>
      </c>
      <c r="K253" s="73">
        <v>1</v>
      </c>
      <c r="L253" s="77">
        <v>43862</v>
      </c>
      <c r="M253" s="77">
        <v>43979</v>
      </c>
      <c r="N253" s="78">
        <f t="shared" si="91"/>
        <v>16.714285714285715</v>
      </c>
      <c r="O253" s="76" t="s">
        <v>1094</v>
      </c>
      <c r="P253" s="76">
        <v>0</v>
      </c>
      <c r="Q253" s="74" t="s">
        <v>1913</v>
      </c>
      <c r="R253" s="79">
        <f t="shared" si="85"/>
        <v>0</v>
      </c>
      <c r="S253" s="147">
        <f t="shared" si="86"/>
        <v>0</v>
      </c>
      <c r="T253" s="147">
        <f t="shared" si="87"/>
        <v>0</v>
      </c>
      <c r="U253" s="147">
        <f t="shared" si="88"/>
        <v>16.714285714285715</v>
      </c>
      <c r="V253" s="143"/>
      <c r="W253" s="148" t="str">
        <f t="shared" si="92"/>
        <v>VENCIDA</v>
      </c>
      <c r="X253" s="148" t="str">
        <f t="shared" si="89"/>
        <v>VENCIDO</v>
      </c>
      <c r="Y253" s="81" t="s">
        <v>1217</v>
      </c>
      <c r="Z253" s="149" t="str">
        <f t="shared" si="93"/>
        <v>H53AF17</v>
      </c>
      <c r="AA253" s="149">
        <f t="shared" si="90"/>
        <v>1</v>
      </c>
      <c r="AB253" s="149" t="str">
        <f t="shared" si="94"/>
        <v>H53AF17 - 1</v>
      </c>
      <c r="AC253" s="146">
        <f t="shared" si="95"/>
        <v>1</v>
      </c>
      <c r="AD253" s="146">
        <f t="shared" si="96"/>
        <v>1</v>
      </c>
      <c r="AE253" s="146" t="str">
        <f t="shared" si="97"/>
        <v>H53AF17.</v>
      </c>
      <c r="AF253" s="146" t="str">
        <f t="shared" si="98"/>
        <v>H53AF17</v>
      </c>
      <c r="AG253" s="62"/>
      <c r="AH253" s="63"/>
      <c r="AI253" s="64"/>
      <c r="AJ253" s="17"/>
      <c r="AK253" s="18"/>
      <c r="AL253" s="18"/>
      <c r="AM253" s="18"/>
      <c r="AN253" s="18"/>
      <c r="AO253" s="18"/>
      <c r="AP253" s="18"/>
    </row>
    <row r="254" spans="1:42" s="27" customFormat="1" ht="350.1" customHeight="1" x14ac:dyDescent="0.2">
      <c r="A254" s="73">
        <v>178</v>
      </c>
      <c r="B254" s="144">
        <v>253</v>
      </c>
      <c r="C254" s="80"/>
      <c r="D254" s="73" t="s">
        <v>1045</v>
      </c>
      <c r="E254" s="103" t="s">
        <v>189</v>
      </c>
      <c r="F254" s="87" t="s">
        <v>1202</v>
      </c>
      <c r="G254" s="88" t="s">
        <v>1203</v>
      </c>
      <c r="H254" s="88" t="s">
        <v>1921</v>
      </c>
      <c r="I254" s="88" t="s">
        <v>1852</v>
      </c>
      <c r="J254" s="90" t="s">
        <v>1853</v>
      </c>
      <c r="K254" s="73">
        <v>1</v>
      </c>
      <c r="L254" s="77">
        <v>43862</v>
      </c>
      <c r="M254" s="77">
        <v>43979</v>
      </c>
      <c r="N254" s="78">
        <f t="shared" si="91"/>
        <v>16.714285714285715</v>
      </c>
      <c r="O254" s="76" t="s">
        <v>1094</v>
      </c>
      <c r="P254" s="76">
        <v>0</v>
      </c>
      <c r="Q254" s="74" t="s">
        <v>1913</v>
      </c>
      <c r="R254" s="79">
        <f t="shared" si="85"/>
        <v>0</v>
      </c>
      <c r="S254" s="147">
        <f t="shared" si="86"/>
        <v>0</v>
      </c>
      <c r="T254" s="147">
        <f t="shared" si="87"/>
        <v>0</v>
      </c>
      <c r="U254" s="147">
        <f t="shared" si="88"/>
        <v>16.714285714285715</v>
      </c>
      <c r="V254" s="143"/>
      <c r="W254" s="148" t="str">
        <f t="shared" si="92"/>
        <v>VENCIDA</v>
      </c>
      <c r="X254" s="148" t="str">
        <f t="shared" si="89"/>
        <v>VENCIDO</v>
      </c>
      <c r="Y254" s="81" t="s">
        <v>1217</v>
      </c>
      <c r="Z254" s="149" t="str">
        <f t="shared" si="93"/>
        <v>H54AF17</v>
      </c>
      <c r="AA254" s="149">
        <f t="shared" si="90"/>
        <v>1</v>
      </c>
      <c r="AB254" s="149" t="str">
        <f t="shared" si="94"/>
        <v>H54AF17 - 1</v>
      </c>
      <c r="AC254" s="146">
        <f t="shared" si="95"/>
        <v>1</v>
      </c>
      <c r="AD254" s="146">
        <f t="shared" si="96"/>
        <v>1</v>
      </c>
      <c r="AE254" s="146" t="str">
        <f t="shared" si="97"/>
        <v>H54AF17.</v>
      </c>
      <c r="AF254" s="146" t="str">
        <f t="shared" si="98"/>
        <v>H54AF17</v>
      </c>
      <c r="AG254" s="62"/>
      <c r="AH254" s="63"/>
      <c r="AI254" s="64"/>
      <c r="AJ254" s="17"/>
      <c r="AK254" s="18"/>
      <c r="AL254" s="18"/>
      <c r="AM254" s="18"/>
      <c r="AN254" s="18"/>
      <c r="AO254" s="18"/>
      <c r="AP254" s="18"/>
    </row>
    <row r="255" spans="1:42" s="27" customFormat="1" ht="350.1" customHeight="1" x14ac:dyDescent="0.2">
      <c r="A255" s="73">
        <v>179</v>
      </c>
      <c r="B255" s="144">
        <v>254</v>
      </c>
      <c r="C255" s="80"/>
      <c r="D255" s="73" t="s">
        <v>1213</v>
      </c>
      <c r="E255" s="103" t="s">
        <v>204</v>
      </c>
      <c r="F255" s="87" t="s">
        <v>1274</v>
      </c>
      <c r="G255" s="88" t="s">
        <v>1204</v>
      </c>
      <c r="H255" s="88" t="s">
        <v>1904</v>
      </c>
      <c r="I255" s="88" t="s">
        <v>1905</v>
      </c>
      <c r="J255" s="90" t="s">
        <v>1853</v>
      </c>
      <c r="K255" s="91">
        <v>1</v>
      </c>
      <c r="L255" s="77">
        <v>43862</v>
      </c>
      <c r="M255" s="77">
        <v>43979</v>
      </c>
      <c r="N255" s="78">
        <f t="shared" si="91"/>
        <v>16.714285714285715</v>
      </c>
      <c r="O255" s="76" t="s">
        <v>1534</v>
      </c>
      <c r="P255" s="76">
        <v>0</v>
      </c>
      <c r="Q255" s="74" t="s">
        <v>1913</v>
      </c>
      <c r="R255" s="79">
        <f t="shared" si="85"/>
        <v>0</v>
      </c>
      <c r="S255" s="147">
        <f t="shared" si="86"/>
        <v>0</v>
      </c>
      <c r="T255" s="147">
        <f t="shared" si="87"/>
        <v>0</v>
      </c>
      <c r="U255" s="147">
        <f t="shared" si="88"/>
        <v>16.714285714285715</v>
      </c>
      <c r="V255" s="143"/>
      <c r="W255" s="148" t="str">
        <f t="shared" si="92"/>
        <v>VENCIDA</v>
      </c>
      <c r="X255" s="148" t="str">
        <f t="shared" si="89"/>
        <v>VENCIDO</v>
      </c>
      <c r="Y255" s="81" t="s">
        <v>1217</v>
      </c>
      <c r="Z255" s="149" t="str">
        <f t="shared" si="93"/>
        <v>H56AF17</v>
      </c>
      <c r="AA255" s="149">
        <f t="shared" si="90"/>
        <v>1</v>
      </c>
      <c r="AB255" s="149" t="str">
        <f t="shared" si="94"/>
        <v>H56AF17 - 1</v>
      </c>
      <c r="AC255" s="146">
        <f t="shared" si="95"/>
        <v>1</v>
      </c>
      <c r="AD255" s="146">
        <f t="shared" si="96"/>
        <v>1</v>
      </c>
      <c r="AE255" s="146" t="str">
        <f t="shared" si="97"/>
        <v>H56AF17.</v>
      </c>
      <c r="AF255" s="146" t="str">
        <f t="shared" si="98"/>
        <v>H56AF17</v>
      </c>
      <c r="AG255" s="62"/>
      <c r="AH255" s="63"/>
      <c r="AI255" s="64"/>
      <c r="AJ255" s="17"/>
      <c r="AK255" s="18"/>
      <c r="AL255" s="18"/>
      <c r="AM255" s="18"/>
      <c r="AN255" s="18"/>
      <c r="AO255" s="18"/>
      <c r="AP255" s="18"/>
    </row>
    <row r="256" spans="1:42" s="27" customFormat="1" ht="350.1" customHeight="1" x14ac:dyDescent="0.2">
      <c r="A256" s="73">
        <v>180</v>
      </c>
      <c r="B256" s="176">
        <v>255</v>
      </c>
      <c r="C256" s="73"/>
      <c r="D256" s="73" t="s">
        <v>1213</v>
      </c>
      <c r="E256" s="103" t="s">
        <v>204</v>
      </c>
      <c r="F256" s="87" t="s">
        <v>1205</v>
      </c>
      <c r="G256" s="88" t="s">
        <v>1206</v>
      </c>
      <c r="H256" s="88" t="s">
        <v>1904</v>
      </c>
      <c r="I256" s="88" t="s">
        <v>1905</v>
      </c>
      <c r="J256" s="90" t="s">
        <v>1853</v>
      </c>
      <c r="K256" s="91">
        <v>1</v>
      </c>
      <c r="L256" s="77">
        <v>43862</v>
      </c>
      <c r="M256" s="77">
        <v>43979</v>
      </c>
      <c r="N256" s="78">
        <f t="shared" si="91"/>
        <v>16.714285714285715</v>
      </c>
      <c r="O256" s="76" t="s">
        <v>1534</v>
      </c>
      <c r="P256" s="76">
        <v>0</v>
      </c>
      <c r="Q256" s="74" t="s">
        <v>1913</v>
      </c>
      <c r="R256" s="79">
        <f t="shared" si="85"/>
        <v>0</v>
      </c>
      <c r="S256" s="147">
        <f t="shared" si="86"/>
        <v>0</v>
      </c>
      <c r="T256" s="147">
        <f t="shared" si="87"/>
        <v>0</v>
      </c>
      <c r="U256" s="147">
        <f t="shared" si="88"/>
        <v>16.714285714285715</v>
      </c>
      <c r="V256" s="143"/>
      <c r="W256" s="148" t="str">
        <f t="shared" si="92"/>
        <v>VENCIDA</v>
      </c>
      <c r="X256" s="148" t="str">
        <f t="shared" si="89"/>
        <v>VENCIDO</v>
      </c>
      <c r="Y256" s="81" t="s">
        <v>1217</v>
      </c>
      <c r="Z256" s="149" t="str">
        <f t="shared" si="93"/>
        <v>H57AF17</v>
      </c>
      <c r="AA256" s="149">
        <f t="shared" si="90"/>
        <v>1</v>
      </c>
      <c r="AB256" s="149" t="str">
        <f t="shared" si="94"/>
        <v>H57AF17 - 1</v>
      </c>
      <c r="AC256" s="146">
        <f t="shared" si="95"/>
        <v>1</v>
      </c>
      <c r="AD256" s="146">
        <f t="shared" si="96"/>
        <v>1</v>
      </c>
      <c r="AE256" s="146" t="str">
        <f t="shared" si="97"/>
        <v>H57AF17.</v>
      </c>
      <c r="AF256" s="146" t="str">
        <f t="shared" si="98"/>
        <v>H57AF17</v>
      </c>
      <c r="AG256" s="62"/>
      <c r="AH256" s="63"/>
      <c r="AI256" s="64"/>
      <c r="AJ256" s="17"/>
      <c r="AK256" s="18"/>
      <c r="AL256" s="18"/>
      <c r="AM256" s="18"/>
      <c r="AN256" s="18"/>
      <c r="AO256" s="18"/>
      <c r="AP256" s="18"/>
    </row>
    <row r="257" spans="1:42" s="27" customFormat="1" ht="350.1" customHeight="1" x14ac:dyDescent="0.2">
      <c r="A257" s="73">
        <v>181</v>
      </c>
      <c r="B257" s="144">
        <v>256</v>
      </c>
      <c r="C257" s="80"/>
      <c r="D257" s="73" t="s">
        <v>1214</v>
      </c>
      <c r="E257" s="103" t="s">
        <v>18</v>
      </c>
      <c r="F257" s="87" t="s">
        <v>1207</v>
      </c>
      <c r="G257" s="88" t="s">
        <v>1208</v>
      </c>
      <c r="H257" s="88" t="s">
        <v>1209</v>
      </c>
      <c r="I257" s="88" t="s">
        <v>1210</v>
      </c>
      <c r="J257" s="90" t="s">
        <v>21</v>
      </c>
      <c r="K257" s="73">
        <v>4</v>
      </c>
      <c r="L257" s="77">
        <v>43313</v>
      </c>
      <c r="M257" s="77">
        <v>43677</v>
      </c>
      <c r="N257" s="78">
        <f t="shared" si="91"/>
        <v>52</v>
      </c>
      <c r="O257" s="76" t="s">
        <v>22</v>
      </c>
      <c r="P257" s="76">
        <v>2</v>
      </c>
      <c r="Q257" s="74" t="s">
        <v>1913</v>
      </c>
      <c r="R257" s="79">
        <f t="shared" si="85"/>
        <v>50</v>
      </c>
      <c r="S257" s="147">
        <f t="shared" si="86"/>
        <v>26</v>
      </c>
      <c r="T257" s="147">
        <f t="shared" si="87"/>
        <v>26</v>
      </c>
      <c r="U257" s="147">
        <f t="shared" si="88"/>
        <v>52</v>
      </c>
      <c r="V257" s="143"/>
      <c r="W257" s="148" t="str">
        <f t="shared" si="92"/>
        <v>VENCIDA</v>
      </c>
      <c r="X257" s="148" t="str">
        <f t="shared" si="89"/>
        <v>VENCIDO</v>
      </c>
      <c r="Y257" s="81" t="s">
        <v>1217</v>
      </c>
      <c r="Z257" s="149" t="str">
        <f t="shared" si="93"/>
        <v>H58AF17</v>
      </c>
      <c r="AA257" s="149">
        <f t="shared" si="90"/>
        <v>1</v>
      </c>
      <c r="AB257" s="149" t="str">
        <f t="shared" si="94"/>
        <v>H58AF17 - 1</v>
      </c>
      <c r="AC257" s="146">
        <f t="shared" si="95"/>
        <v>1</v>
      </c>
      <c r="AD257" s="146">
        <f t="shared" si="96"/>
        <v>1</v>
      </c>
      <c r="AE257" s="146" t="str">
        <f t="shared" si="97"/>
        <v>H58AF17.</v>
      </c>
      <c r="AF257" s="146" t="str">
        <f t="shared" si="98"/>
        <v>H58AF17</v>
      </c>
      <c r="AG257" s="62"/>
      <c r="AH257" s="63"/>
      <c r="AI257" s="64"/>
      <c r="AJ257" s="17"/>
      <c r="AK257" s="18"/>
      <c r="AL257" s="18"/>
      <c r="AM257" s="18"/>
      <c r="AN257" s="18"/>
      <c r="AO257" s="18"/>
      <c r="AP257" s="18"/>
    </row>
    <row r="258" spans="1:42" s="11" customFormat="1" ht="350.1" customHeight="1" x14ac:dyDescent="0.2">
      <c r="A258" s="73">
        <v>182</v>
      </c>
      <c r="B258" s="144">
        <v>257</v>
      </c>
      <c r="C258" s="80"/>
      <c r="D258" s="73" t="s">
        <v>1045</v>
      </c>
      <c r="E258" s="76" t="s">
        <v>98</v>
      </c>
      <c r="F258" s="75" t="s">
        <v>1057</v>
      </c>
      <c r="G258" s="75" t="s">
        <v>1042</v>
      </c>
      <c r="H258" s="75" t="s">
        <v>1804</v>
      </c>
      <c r="I258" s="75" t="s">
        <v>1805</v>
      </c>
      <c r="J258" s="76" t="s">
        <v>1923</v>
      </c>
      <c r="K258" s="76">
        <v>4</v>
      </c>
      <c r="L258" s="77">
        <v>43859</v>
      </c>
      <c r="M258" s="77">
        <v>44224</v>
      </c>
      <c r="N258" s="78">
        <f t="shared" ref="N258:N262" si="110">(+M258-L258)/7</f>
        <v>52.142857142857146</v>
      </c>
      <c r="O258" s="76" t="s">
        <v>1051</v>
      </c>
      <c r="P258" s="76">
        <v>0</v>
      </c>
      <c r="Q258" s="76" t="s">
        <v>1913</v>
      </c>
      <c r="R258" s="79">
        <f t="shared" si="85"/>
        <v>0</v>
      </c>
      <c r="S258" s="147">
        <f t="shared" si="86"/>
        <v>0</v>
      </c>
      <c r="T258" s="147">
        <f t="shared" si="87"/>
        <v>0</v>
      </c>
      <c r="U258" s="147">
        <f t="shared" si="88"/>
        <v>0</v>
      </c>
      <c r="V258" s="143"/>
      <c r="W258" s="148" t="str">
        <f t="shared" si="92"/>
        <v>EN TERMINO</v>
      </c>
      <c r="X258" s="148" t="str">
        <f t="shared" si="89"/>
        <v>EN TERMINO</v>
      </c>
      <c r="Y258" s="81" t="s">
        <v>1041</v>
      </c>
      <c r="Z258" s="149" t="str">
        <f t="shared" si="93"/>
        <v>H1AC17</v>
      </c>
      <c r="AA258" s="149">
        <f t="shared" si="90"/>
        <v>1</v>
      </c>
      <c r="AB258" s="149" t="str">
        <f t="shared" si="94"/>
        <v>H1AC17 - 1</v>
      </c>
      <c r="AC258" s="146">
        <f t="shared" si="95"/>
        <v>3</v>
      </c>
      <c r="AD258" s="146">
        <f t="shared" si="96"/>
        <v>3</v>
      </c>
      <c r="AE258" s="146" t="str">
        <f t="shared" si="97"/>
        <v>H1AC17.</v>
      </c>
      <c r="AF258" s="146" t="str">
        <f t="shared" si="98"/>
        <v>H1AC17</v>
      </c>
      <c r="AG258" s="62"/>
      <c r="AH258" s="63"/>
      <c r="AI258" s="64"/>
      <c r="AJ258" s="17"/>
      <c r="AK258" s="18"/>
      <c r="AL258" s="18"/>
      <c r="AM258" s="18"/>
      <c r="AN258" s="18"/>
      <c r="AO258" s="18"/>
      <c r="AP258" s="18"/>
    </row>
    <row r="259" spans="1:42" s="11" customFormat="1" ht="350.1" customHeight="1" x14ac:dyDescent="0.2">
      <c r="A259" s="73">
        <v>183</v>
      </c>
      <c r="B259" s="144">
        <v>258</v>
      </c>
      <c r="C259" s="80"/>
      <c r="D259" s="73" t="s">
        <v>1045</v>
      </c>
      <c r="E259" s="76" t="s">
        <v>98</v>
      </c>
      <c r="F259" s="75" t="s">
        <v>1043</v>
      </c>
      <c r="G259" s="75" t="s">
        <v>1044</v>
      </c>
      <c r="H259" s="75" t="s">
        <v>1058</v>
      </c>
      <c r="I259" s="75" t="s">
        <v>1059</v>
      </c>
      <c r="J259" s="76" t="s">
        <v>21</v>
      </c>
      <c r="K259" s="76">
        <v>4</v>
      </c>
      <c r="L259" s="77">
        <v>43122</v>
      </c>
      <c r="M259" s="77">
        <v>43485</v>
      </c>
      <c r="N259" s="78">
        <f t="shared" si="110"/>
        <v>51.857142857142854</v>
      </c>
      <c r="O259" s="76" t="s">
        <v>426</v>
      </c>
      <c r="P259" s="76">
        <v>4</v>
      </c>
      <c r="Q259" s="75" t="s">
        <v>1300</v>
      </c>
      <c r="R259" s="79">
        <f t="shared" ref="R259:R320" si="111">IF(P259/K259&gt;1,100,+P259/K259*100)</f>
        <v>100</v>
      </c>
      <c r="S259" s="147">
        <f t="shared" ref="S259:S320" si="112">+N259*R259/100</f>
        <v>51.857142857142854</v>
      </c>
      <c r="T259" s="147">
        <f t="shared" ref="T259:T320" si="113">IF(M259&lt;=$AH$1,S259,0)</f>
        <v>51.857142857142854</v>
      </c>
      <c r="U259" s="147">
        <f t="shared" ref="U259:U320" si="114">IF($AH$1&gt;=M259,N259,0)</f>
        <v>51.857142857142854</v>
      </c>
      <c r="V259" s="143"/>
      <c r="W259" s="148" t="str">
        <f t="shared" si="92"/>
        <v>CUMPLIDA</v>
      </c>
      <c r="X259" s="148" t="str">
        <f t="shared" ref="X259:X320" si="115">IF(A259&lt;&gt;"",IF(AD259=1,"VENCIDO",IF(AD259=2,"PRÓXIMO A VENCER",IF(AD259=3,"EN TERMINO",IF(AD259=4,"CON AVANCE",IF(AD259=5,"CUMPLIDO",))))),"")</f>
        <v>CUMPLIDO</v>
      </c>
      <c r="Y259" s="81" t="s">
        <v>1041</v>
      </c>
      <c r="Z259" s="149" t="str">
        <f t="shared" si="93"/>
        <v>H2AC17</v>
      </c>
      <c r="AA259" s="149">
        <f t="shared" ref="AA259:AA320" si="116">IF(A259&lt;&gt;"",1,AA258+1)</f>
        <v>1</v>
      </c>
      <c r="AB259" s="149" t="str">
        <f t="shared" si="94"/>
        <v>H2AC17 - 1</v>
      </c>
      <c r="AC259" s="146">
        <f t="shared" si="95"/>
        <v>5</v>
      </c>
      <c r="AD259" s="146">
        <f t="shared" si="96"/>
        <v>5</v>
      </c>
      <c r="AE259" s="146" t="str">
        <f t="shared" si="97"/>
        <v>H2AC17.</v>
      </c>
      <c r="AF259" s="146" t="str">
        <f t="shared" si="98"/>
        <v>H2AC17</v>
      </c>
      <c r="AG259" s="62"/>
      <c r="AH259" s="63"/>
      <c r="AI259" s="64"/>
      <c r="AJ259" s="17"/>
      <c r="AK259" s="18"/>
      <c r="AL259" s="18"/>
      <c r="AM259" s="18"/>
      <c r="AN259" s="18"/>
      <c r="AO259" s="18"/>
      <c r="AP259" s="18"/>
    </row>
    <row r="260" spans="1:42" s="11" customFormat="1" ht="350.1" customHeight="1" x14ac:dyDescent="0.2">
      <c r="A260" s="73">
        <v>184</v>
      </c>
      <c r="B260" s="144">
        <v>259</v>
      </c>
      <c r="C260" s="80"/>
      <c r="D260" s="73" t="s">
        <v>1046</v>
      </c>
      <c r="E260" s="76" t="s">
        <v>1052</v>
      </c>
      <c r="F260" s="75" t="s">
        <v>1056</v>
      </c>
      <c r="G260" s="75" t="s">
        <v>1055</v>
      </c>
      <c r="H260" s="75" t="s">
        <v>1061</v>
      </c>
      <c r="I260" s="75" t="s">
        <v>1065</v>
      </c>
      <c r="J260" s="76" t="s">
        <v>1060</v>
      </c>
      <c r="K260" s="76">
        <v>2</v>
      </c>
      <c r="L260" s="77">
        <v>43160</v>
      </c>
      <c r="M260" s="77">
        <v>43525</v>
      </c>
      <c r="N260" s="78">
        <f t="shared" si="110"/>
        <v>52.142857142857146</v>
      </c>
      <c r="O260" s="76" t="s">
        <v>426</v>
      </c>
      <c r="P260" s="76">
        <v>1</v>
      </c>
      <c r="Q260" s="76" t="s">
        <v>1913</v>
      </c>
      <c r="R260" s="79">
        <f t="shared" si="111"/>
        <v>50</v>
      </c>
      <c r="S260" s="147">
        <f t="shared" si="112"/>
        <v>26.071428571428573</v>
      </c>
      <c r="T260" s="147">
        <f t="shared" si="113"/>
        <v>26.071428571428573</v>
      </c>
      <c r="U260" s="147">
        <f t="shared" si="114"/>
        <v>52.142857142857146</v>
      </c>
      <c r="V260" s="143"/>
      <c r="W260" s="148" t="str">
        <f t="shared" ref="W260:W321" si="117">IF(R260=100,"CUMPLIDA",IF(M260-$AH$1&lt;0,"VENCIDA",IF(M260-$AH$1&lt;=30,"PRÓXIMA A VENCER",IF(R260&gt;0,"CON AVANCE","EN TERMINO"))))</f>
        <v>VENCIDA</v>
      </c>
      <c r="X260" s="148" t="str">
        <f t="shared" si="115"/>
        <v>VENCIDO</v>
      </c>
      <c r="Y260" s="81" t="s">
        <v>1041</v>
      </c>
      <c r="Z260" s="149" t="str">
        <f t="shared" ref="Z260:Z321" si="118">AF260</f>
        <v>H5AC17</v>
      </c>
      <c r="AA260" s="149">
        <f t="shared" si="116"/>
        <v>1</v>
      </c>
      <c r="AB260" s="149" t="str">
        <f t="shared" ref="AB260:AB321" si="119">CONCATENATE(Z260," - ",AA260)</f>
        <v>H5AC17 - 1</v>
      </c>
      <c r="AC260" s="146">
        <f t="shared" si="95"/>
        <v>1</v>
      </c>
      <c r="AD260" s="146">
        <f t="shared" si="96"/>
        <v>1</v>
      </c>
      <c r="AE260" s="146" t="str">
        <f t="shared" si="97"/>
        <v>H5AC17.</v>
      </c>
      <c r="AF260" s="146" t="str">
        <f t="shared" si="98"/>
        <v>H5AC17</v>
      </c>
      <c r="AG260" s="62"/>
      <c r="AH260" s="63"/>
      <c r="AI260" s="64"/>
      <c r="AJ260" s="17"/>
      <c r="AK260" s="18"/>
      <c r="AL260" s="18"/>
      <c r="AM260" s="18"/>
      <c r="AN260" s="18"/>
      <c r="AO260" s="18"/>
      <c r="AP260" s="18"/>
    </row>
    <row r="261" spans="1:42" s="11" customFormat="1" ht="350.1" customHeight="1" x14ac:dyDescent="0.2">
      <c r="A261" s="73">
        <v>185</v>
      </c>
      <c r="B261" s="144">
        <v>260</v>
      </c>
      <c r="C261" s="80"/>
      <c r="D261" s="73" t="s">
        <v>1047</v>
      </c>
      <c r="E261" s="76" t="s">
        <v>204</v>
      </c>
      <c r="F261" s="75" t="s">
        <v>1048</v>
      </c>
      <c r="G261" s="75" t="s">
        <v>1049</v>
      </c>
      <c r="H261" s="75" t="s">
        <v>1084</v>
      </c>
      <c r="I261" s="75" t="s">
        <v>1062</v>
      </c>
      <c r="J261" s="76" t="s">
        <v>1063</v>
      </c>
      <c r="K261" s="76">
        <v>12</v>
      </c>
      <c r="L261" s="77">
        <v>43115</v>
      </c>
      <c r="M261" s="77">
        <v>43465</v>
      </c>
      <c r="N261" s="78">
        <f t="shared" si="110"/>
        <v>50</v>
      </c>
      <c r="O261" s="76" t="s">
        <v>528</v>
      </c>
      <c r="P261" s="76">
        <v>12</v>
      </c>
      <c r="Q261" s="76" t="s">
        <v>1913</v>
      </c>
      <c r="R261" s="79">
        <f t="shared" si="111"/>
        <v>100</v>
      </c>
      <c r="S261" s="147">
        <f t="shared" si="112"/>
        <v>50</v>
      </c>
      <c r="T261" s="147">
        <f t="shared" si="113"/>
        <v>50</v>
      </c>
      <c r="U261" s="147">
        <f t="shared" si="114"/>
        <v>50</v>
      </c>
      <c r="V261" s="143"/>
      <c r="W261" s="148" t="str">
        <f t="shared" si="117"/>
        <v>CUMPLIDA</v>
      </c>
      <c r="X261" s="148" t="str">
        <f t="shared" si="115"/>
        <v>CUMPLIDO</v>
      </c>
      <c r="Y261" s="81" t="s">
        <v>1041</v>
      </c>
      <c r="Z261" s="149" t="str">
        <f t="shared" si="118"/>
        <v>H8AC17</v>
      </c>
      <c r="AA261" s="149">
        <f t="shared" si="116"/>
        <v>1</v>
      </c>
      <c r="AB261" s="149" t="str">
        <f t="shared" si="119"/>
        <v>H8AC17 - 1</v>
      </c>
      <c r="AC261" s="146">
        <f t="shared" si="95"/>
        <v>5</v>
      </c>
      <c r="AD261" s="146">
        <f t="shared" si="96"/>
        <v>5</v>
      </c>
      <c r="AE261" s="146" t="str">
        <f t="shared" si="97"/>
        <v>H8AC17.</v>
      </c>
      <c r="AF261" s="146" t="str">
        <f t="shared" si="98"/>
        <v>H8AC17</v>
      </c>
      <c r="AG261" s="62"/>
      <c r="AH261" s="63"/>
      <c r="AI261" s="64"/>
      <c r="AJ261" s="17"/>
      <c r="AK261" s="18"/>
      <c r="AL261" s="18"/>
      <c r="AM261" s="18"/>
      <c r="AN261" s="18"/>
      <c r="AO261" s="18"/>
      <c r="AP261" s="18"/>
    </row>
    <row r="262" spans="1:42" s="2" customFormat="1" ht="350.1" customHeight="1" x14ac:dyDescent="0.2">
      <c r="A262" s="73">
        <v>186</v>
      </c>
      <c r="B262" s="144">
        <v>261</v>
      </c>
      <c r="C262" s="80"/>
      <c r="D262" s="90" t="s">
        <v>1259</v>
      </c>
      <c r="E262" s="103">
        <v>1401003</v>
      </c>
      <c r="F262" s="87" t="s">
        <v>1952</v>
      </c>
      <c r="G262" s="88" t="s">
        <v>237</v>
      </c>
      <c r="H262" s="88" t="s">
        <v>1924</v>
      </c>
      <c r="I262" s="87" t="s">
        <v>1852</v>
      </c>
      <c r="J262" s="73" t="s">
        <v>1853</v>
      </c>
      <c r="K262" s="73">
        <v>1</v>
      </c>
      <c r="L262" s="77">
        <v>43858</v>
      </c>
      <c r="M262" s="89">
        <v>44165</v>
      </c>
      <c r="N262" s="78">
        <f t="shared" si="110"/>
        <v>43.857142857142854</v>
      </c>
      <c r="O262" s="73" t="s">
        <v>17</v>
      </c>
      <c r="P262" s="76">
        <v>0</v>
      </c>
      <c r="Q262" s="73" t="s">
        <v>1913</v>
      </c>
      <c r="R262" s="79">
        <f t="shared" si="111"/>
        <v>0</v>
      </c>
      <c r="S262" s="147">
        <f t="shared" si="112"/>
        <v>0</v>
      </c>
      <c r="T262" s="147">
        <f t="shared" si="113"/>
        <v>0</v>
      </c>
      <c r="U262" s="147">
        <f t="shared" si="114"/>
        <v>0</v>
      </c>
      <c r="V262" s="143"/>
      <c r="W262" s="148" t="str">
        <f t="shared" si="117"/>
        <v>EN TERMINO</v>
      </c>
      <c r="X262" s="148" t="str">
        <f t="shared" si="115"/>
        <v>EN TERMINO</v>
      </c>
      <c r="Y262" s="81" t="s">
        <v>303</v>
      </c>
      <c r="Z262" s="149" t="str">
        <f t="shared" si="118"/>
        <v>H1R16</v>
      </c>
      <c r="AA262" s="149">
        <f t="shared" si="116"/>
        <v>1</v>
      </c>
      <c r="AB262" s="149" t="str">
        <f t="shared" si="119"/>
        <v>H1R16 - 1</v>
      </c>
      <c r="AC262" s="146">
        <f t="shared" si="95"/>
        <v>3</v>
      </c>
      <c r="AD262" s="146">
        <f t="shared" si="96"/>
        <v>3</v>
      </c>
      <c r="AE262" s="146" t="str">
        <f t="shared" si="97"/>
        <v>H1R16.</v>
      </c>
      <c r="AF262" s="146" t="str">
        <f t="shared" si="98"/>
        <v>H1R16</v>
      </c>
      <c r="AG262" s="65"/>
      <c r="AH262" s="65"/>
      <c r="AI262" s="65"/>
      <c r="AJ262" s="14"/>
      <c r="AK262" s="14"/>
      <c r="AL262" s="14"/>
      <c r="AM262" s="14"/>
      <c r="AN262" s="14"/>
      <c r="AO262" s="14"/>
      <c r="AP262" s="14"/>
    </row>
    <row r="263" spans="1:42" s="2" customFormat="1" ht="350.1" customHeight="1" x14ac:dyDescent="0.2">
      <c r="A263" s="73"/>
      <c r="B263" s="144">
        <v>262</v>
      </c>
      <c r="C263" s="80"/>
      <c r="D263" s="90"/>
      <c r="E263" s="103">
        <v>1401003</v>
      </c>
      <c r="F263" s="87" t="s">
        <v>1953</v>
      </c>
      <c r="G263" s="88" t="s">
        <v>237</v>
      </c>
      <c r="H263" s="88" t="s">
        <v>705</v>
      </c>
      <c r="I263" s="90" t="s">
        <v>333</v>
      </c>
      <c r="J263" s="73" t="s">
        <v>438</v>
      </c>
      <c r="K263" s="73">
        <v>3</v>
      </c>
      <c r="L263" s="77">
        <v>43040</v>
      </c>
      <c r="M263" s="89">
        <v>43403</v>
      </c>
      <c r="N263" s="78">
        <f t="shared" ref="N263:N265" si="120">(+M263-L263)/7</f>
        <v>51.857142857142854</v>
      </c>
      <c r="O263" s="73" t="s">
        <v>22</v>
      </c>
      <c r="P263" s="76">
        <v>3</v>
      </c>
      <c r="Q263" s="87" t="s">
        <v>1945</v>
      </c>
      <c r="R263" s="79">
        <f t="shared" si="111"/>
        <v>100</v>
      </c>
      <c r="S263" s="147">
        <f t="shared" si="112"/>
        <v>51.857142857142854</v>
      </c>
      <c r="T263" s="147">
        <f t="shared" si="113"/>
        <v>51.857142857142854</v>
      </c>
      <c r="U263" s="147">
        <f t="shared" si="114"/>
        <v>51.857142857142854</v>
      </c>
      <c r="V263" s="143"/>
      <c r="W263" s="148" t="str">
        <f t="shared" si="117"/>
        <v>CUMPLIDA</v>
      </c>
      <c r="X263" s="148" t="str">
        <f t="shared" si="115"/>
        <v/>
      </c>
      <c r="Y263" s="81" t="s">
        <v>303</v>
      </c>
      <c r="Z263" s="149" t="str">
        <f t="shared" si="118"/>
        <v>H1R16</v>
      </c>
      <c r="AA263" s="149">
        <f t="shared" si="116"/>
        <v>2</v>
      </c>
      <c r="AB263" s="149" t="str">
        <f t="shared" si="119"/>
        <v>H1R16 - 2</v>
      </c>
      <c r="AC263" s="146">
        <f t="shared" si="95"/>
        <v>5</v>
      </c>
      <c r="AD263" s="146">
        <f t="shared" si="96"/>
        <v>5</v>
      </c>
      <c r="AE263" s="146" t="str">
        <f t="shared" si="97"/>
        <v>H1R16.</v>
      </c>
      <c r="AF263" s="146" t="str">
        <f t="shared" si="98"/>
        <v>H1R16</v>
      </c>
      <c r="AG263" s="65"/>
      <c r="AH263" s="65"/>
      <c r="AI263" s="65"/>
      <c r="AJ263" s="14"/>
      <c r="AK263" s="14"/>
      <c r="AL263" s="14"/>
      <c r="AM263" s="14"/>
      <c r="AN263" s="14"/>
      <c r="AO263" s="14"/>
      <c r="AP263" s="14"/>
    </row>
    <row r="264" spans="1:42" s="2" customFormat="1" ht="350.1" customHeight="1" x14ac:dyDescent="0.2">
      <c r="A264" s="73">
        <v>187</v>
      </c>
      <c r="B264" s="144">
        <v>263</v>
      </c>
      <c r="C264" s="80"/>
      <c r="D264" s="90" t="s">
        <v>1261</v>
      </c>
      <c r="E264" s="103">
        <v>1401003</v>
      </c>
      <c r="F264" s="87" t="s">
        <v>1006</v>
      </c>
      <c r="G264" s="88" t="s">
        <v>238</v>
      </c>
      <c r="H264" s="94" t="s">
        <v>692</v>
      </c>
      <c r="I264" s="94" t="s">
        <v>688</v>
      </c>
      <c r="J264" s="95" t="s">
        <v>689</v>
      </c>
      <c r="K264" s="96">
        <v>1</v>
      </c>
      <c r="L264" s="89">
        <v>43040</v>
      </c>
      <c r="M264" s="89">
        <v>43159</v>
      </c>
      <c r="N264" s="78">
        <f t="shared" si="120"/>
        <v>17</v>
      </c>
      <c r="O264" s="73" t="s">
        <v>687</v>
      </c>
      <c r="P264" s="76">
        <v>1</v>
      </c>
      <c r="Q264" s="73" t="s">
        <v>1913</v>
      </c>
      <c r="R264" s="79">
        <f t="shared" si="111"/>
        <v>100</v>
      </c>
      <c r="S264" s="147">
        <f t="shared" si="112"/>
        <v>17</v>
      </c>
      <c r="T264" s="147">
        <f t="shared" si="113"/>
        <v>17</v>
      </c>
      <c r="U264" s="147">
        <f t="shared" si="114"/>
        <v>17</v>
      </c>
      <c r="V264" s="143"/>
      <c r="W264" s="148" t="str">
        <f t="shared" si="117"/>
        <v>CUMPLIDA</v>
      </c>
      <c r="X264" s="148" t="str">
        <f t="shared" si="115"/>
        <v>CUMPLIDO</v>
      </c>
      <c r="Y264" s="81" t="s">
        <v>303</v>
      </c>
      <c r="Z264" s="149" t="str">
        <f t="shared" si="118"/>
        <v>H7R16</v>
      </c>
      <c r="AA264" s="149">
        <f t="shared" si="116"/>
        <v>1</v>
      </c>
      <c r="AB264" s="149" t="str">
        <f t="shared" si="119"/>
        <v>H7R16 - 1</v>
      </c>
      <c r="AC264" s="146">
        <f t="shared" si="95"/>
        <v>5</v>
      </c>
      <c r="AD264" s="146">
        <f t="shared" si="96"/>
        <v>5</v>
      </c>
      <c r="AE264" s="146" t="str">
        <f t="shared" si="97"/>
        <v>H7R16.</v>
      </c>
      <c r="AF264" s="146" t="str">
        <f t="shared" si="98"/>
        <v>H7R16</v>
      </c>
      <c r="AG264" s="65"/>
      <c r="AH264" s="65"/>
      <c r="AI264" s="65"/>
      <c r="AJ264" s="14"/>
      <c r="AK264" s="14"/>
      <c r="AL264" s="14"/>
      <c r="AM264" s="14"/>
      <c r="AN264" s="14"/>
      <c r="AO264" s="14"/>
      <c r="AP264" s="14"/>
    </row>
    <row r="265" spans="1:42" s="2" customFormat="1" ht="350.1" customHeight="1" x14ac:dyDescent="0.2">
      <c r="A265" s="73">
        <v>188</v>
      </c>
      <c r="B265" s="144">
        <v>264</v>
      </c>
      <c r="C265" s="80"/>
      <c r="D265" s="90" t="s">
        <v>1261</v>
      </c>
      <c r="E265" s="103">
        <v>1401013</v>
      </c>
      <c r="F265" s="87" t="s">
        <v>239</v>
      </c>
      <c r="G265" s="88" t="s">
        <v>240</v>
      </c>
      <c r="H265" s="94" t="s">
        <v>970</v>
      </c>
      <c r="I265" s="94" t="s">
        <v>693</v>
      </c>
      <c r="J265" s="95" t="s">
        <v>690</v>
      </c>
      <c r="K265" s="96">
        <v>1</v>
      </c>
      <c r="L265" s="89">
        <v>43040</v>
      </c>
      <c r="M265" s="89">
        <v>43099</v>
      </c>
      <c r="N265" s="78">
        <f t="shared" si="120"/>
        <v>8.4285714285714288</v>
      </c>
      <c r="O265" s="73" t="s">
        <v>687</v>
      </c>
      <c r="P265" s="76">
        <v>1</v>
      </c>
      <c r="Q265" s="73" t="s">
        <v>1913</v>
      </c>
      <c r="R265" s="79">
        <f t="shared" si="111"/>
        <v>100</v>
      </c>
      <c r="S265" s="147">
        <f t="shared" si="112"/>
        <v>8.4285714285714288</v>
      </c>
      <c r="T265" s="147">
        <f t="shared" si="113"/>
        <v>8.4285714285714288</v>
      </c>
      <c r="U265" s="147">
        <f t="shared" si="114"/>
        <v>8.4285714285714288</v>
      </c>
      <c r="V265" s="143"/>
      <c r="W265" s="148" t="str">
        <f t="shared" si="117"/>
        <v>CUMPLIDA</v>
      </c>
      <c r="X265" s="148" t="str">
        <f t="shared" si="115"/>
        <v>CUMPLIDO</v>
      </c>
      <c r="Y265" s="81" t="s">
        <v>303</v>
      </c>
      <c r="Z265" s="149" t="str">
        <f t="shared" si="118"/>
        <v>H8R16</v>
      </c>
      <c r="AA265" s="149">
        <f t="shared" si="116"/>
        <v>1</v>
      </c>
      <c r="AB265" s="149" t="str">
        <f t="shared" si="119"/>
        <v>H8R16 - 1</v>
      </c>
      <c r="AC265" s="146">
        <f t="shared" si="95"/>
        <v>5</v>
      </c>
      <c r="AD265" s="146">
        <f t="shared" si="96"/>
        <v>5</v>
      </c>
      <c r="AE265" s="146" t="str">
        <f t="shared" si="97"/>
        <v>H8R16.</v>
      </c>
      <c r="AF265" s="146" t="str">
        <f t="shared" si="98"/>
        <v>H8R16</v>
      </c>
      <c r="AG265" s="65"/>
      <c r="AH265" s="65"/>
      <c r="AI265" s="65"/>
      <c r="AJ265" s="14"/>
      <c r="AK265" s="14"/>
      <c r="AL265" s="14"/>
      <c r="AM265" s="14"/>
      <c r="AN265" s="14"/>
      <c r="AO265" s="14"/>
      <c r="AP265" s="14"/>
    </row>
    <row r="266" spans="1:42" s="2" customFormat="1" ht="350.1" customHeight="1" x14ac:dyDescent="0.2">
      <c r="A266" s="73">
        <v>189</v>
      </c>
      <c r="B266" s="144">
        <v>265</v>
      </c>
      <c r="C266" s="80"/>
      <c r="D266" s="90" t="s">
        <v>1261</v>
      </c>
      <c r="E266" s="103">
        <v>1403001</v>
      </c>
      <c r="F266" s="87" t="s">
        <v>1004</v>
      </c>
      <c r="G266" s="88" t="s">
        <v>241</v>
      </c>
      <c r="H266" s="97" t="s">
        <v>368</v>
      </c>
      <c r="I266" s="97" t="s">
        <v>369</v>
      </c>
      <c r="J266" s="96" t="s">
        <v>9</v>
      </c>
      <c r="K266" s="96">
        <v>1</v>
      </c>
      <c r="L266" s="89">
        <v>43040</v>
      </c>
      <c r="M266" s="89">
        <v>43130</v>
      </c>
      <c r="N266" s="78">
        <f t="shared" ref="N266:N292" si="121">(+M266-L266)/7</f>
        <v>12.857142857142858</v>
      </c>
      <c r="O266" s="76" t="s">
        <v>1534</v>
      </c>
      <c r="P266" s="76">
        <v>1</v>
      </c>
      <c r="Q266" s="73" t="s">
        <v>1913</v>
      </c>
      <c r="R266" s="79">
        <f t="shared" si="111"/>
        <v>100</v>
      </c>
      <c r="S266" s="147">
        <f t="shared" si="112"/>
        <v>12.857142857142858</v>
      </c>
      <c r="T266" s="147">
        <f t="shared" si="113"/>
        <v>12.857142857142858</v>
      </c>
      <c r="U266" s="147">
        <f t="shared" si="114"/>
        <v>12.857142857142858</v>
      </c>
      <c r="V266" s="143"/>
      <c r="W266" s="148" t="str">
        <f t="shared" si="117"/>
        <v>CUMPLIDA</v>
      </c>
      <c r="X266" s="148" t="str">
        <f t="shared" si="115"/>
        <v>CUMPLIDO</v>
      </c>
      <c r="Y266" s="81" t="s">
        <v>303</v>
      </c>
      <c r="Z266" s="149" t="str">
        <f t="shared" si="118"/>
        <v>H9R16</v>
      </c>
      <c r="AA266" s="149">
        <f t="shared" si="116"/>
        <v>1</v>
      </c>
      <c r="AB266" s="149" t="str">
        <f t="shared" si="119"/>
        <v>H9R16 - 1</v>
      </c>
      <c r="AC266" s="146">
        <f t="shared" si="95"/>
        <v>5</v>
      </c>
      <c r="AD266" s="146">
        <f t="shared" si="96"/>
        <v>5</v>
      </c>
      <c r="AE266" s="146" t="str">
        <f t="shared" si="97"/>
        <v>H9R16.</v>
      </c>
      <c r="AF266" s="146" t="str">
        <f t="shared" si="98"/>
        <v>H9R16</v>
      </c>
      <c r="AG266" s="65"/>
      <c r="AH266" s="65"/>
      <c r="AI266" s="65"/>
      <c r="AJ266" s="14"/>
      <c r="AK266" s="14"/>
      <c r="AL266" s="14"/>
      <c r="AM266" s="14"/>
      <c r="AN266" s="14"/>
      <c r="AO266" s="14"/>
      <c r="AP266" s="14"/>
    </row>
    <row r="267" spans="1:42" s="2" customFormat="1" ht="350.1" customHeight="1" x14ac:dyDescent="0.2">
      <c r="A267" s="73">
        <v>190</v>
      </c>
      <c r="B267" s="144">
        <v>266</v>
      </c>
      <c r="C267" s="80"/>
      <c r="D267" s="90" t="s">
        <v>1046</v>
      </c>
      <c r="E267" s="103">
        <v>1405003</v>
      </c>
      <c r="F267" s="87" t="s">
        <v>371</v>
      </c>
      <c r="G267" s="88" t="s">
        <v>242</v>
      </c>
      <c r="H267" s="97" t="s">
        <v>942</v>
      </c>
      <c r="I267" s="97" t="s">
        <v>372</v>
      </c>
      <c r="J267" s="96" t="s">
        <v>374</v>
      </c>
      <c r="K267" s="96">
        <v>2</v>
      </c>
      <c r="L267" s="89">
        <v>43040</v>
      </c>
      <c r="M267" s="89">
        <v>43099</v>
      </c>
      <c r="N267" s="78">
        <f t="shared" si="121"/>
        <v>8.4285714285714288</v>
      </c>
      <c r="O267" s="76" t="s">
        <v>1534</v>
      </c>
      <c r="P267" s="76">
        <v>2</v>
      </c>
      <c r="Q267" s="73" t="s">
        <v>1913</v>
      </c>
      <c r="R267" s="79">
        <f t="shared" si="111"/>
        <v>100</v>
      </c>
      <c r="S267" s="147">
        <f t="shared" si="112"/>
        <v>8.4285714285714288</v>
      </c>
      <c r="T267" s="147">
        <f t="shared" si="113"/>
        <v>8.4285714285714288</v>
      </c>
      <c r="U267" s="147">
        <f t="shared" si="114"/>
        <v>8.4285714285714288</v>
      </c>
      <c r="V267" s="143"/>
      <c r="W267" s="148" t="str">
        <f t="shared" si="117"/>
        <v>CUMPLIDA</v>
      </c>
      <c r="X267" s="148" t="str">
        <f t="shared" si="115"/>
        <v>CUMPLIDO</v>
      </c>
      <c r="Y267" s="81" t="s">
        <v>303</v>
      </c>
      <c r="Z267" s="149" t="str">
        <f t="shared" si="118"/>
        <v>H10R16</v>
      </c>
      <c r="AA267" s="149">
        <f t="shared" si="116"/>
        <v>1</v>
      </c>
      <c r="AB267" s="149" t="str">
        <f t="shared" si="119"/>
        <v>H10R16 - 1</v>
      </c>
      <c r="AC267" s="146">
        <f t="shared" si="95"/>
        <v>5</v>
      </c>
      <c r="AD267" s="146">
        <f t="shared" si="96"/>
        <v>5</v>
      </c>
      <c r="AE267" s="146" t="str">
        <f t="shared" si="97"/>
        <v>H10R16.</v>
      </c>
      <c r="AF267" s="146" t="str">
        <f t="shared" si="98"/>
        <v>H10R16</v>
      </c>
      <c r="AG267" s="65"/>
      <c r="AH267" s="65"/>
      <c r="AI267" s="65"/>
      <c r="AJ267" s="14"/>
      <c r="AK267" s="14"/>
      <c r="AL267" s="14"/>
      <c r="AM267" s="14"/>
      <c r="AN267" s="14"/>
      <c r="AO267" s="14"/>
      <c r="AP267" s="14"/>
    </row>
    <row r="268" spans="1:42" s="2" customFormat="1" ht="350.1" customHeight="1" x14ac:dyDescent="0.2">
      <c r="A268" s="73"/>
      <c r="B268" s="144">
        <v>267</v>
      </c>
      <c r="C268" s="80"/>
      <c r="D268" s="90"/>
      <c r="E268" s="103">
        <v>1405003</v>
      </c>
      <c r="F268" s="87" t="s">
        <v>370</v>
      </c>
      <c r="G268" s="88" t="s">
        <v>242</v>
      </c>
      <c r="H268" s="97" t="s">
        <v>943</v>
      </c>
      <c r="I268" s="97" t="s">
        <v>373</v>
      </c>
      <c r="J268" s="96" t="s">
        <v>375</v>
      </c>
      <c r="K268" s="96">
        <v>2</v>
      </c>
      <c r="L268" s="89">
        <v>43040</v>
      </c>
      <c r="M268" s="89">
        <v>43403</v>
      </c>
      <c r="N268" s="78">
        <f t="shared" si="121"/>
        <v>51.857142857142854</v>
      </c>
      <c r="O268" s="76" t="s">
        <v>1534</v>
      </c>
      <c r="P268" s="76">
        <v>2</v>
      </c>
      <c r="Q268" s="73" t="s">
        <v>1913</v>
      </c>
      <c r="R268" s="79">
        <f t="shared" si="111"/>
        <v>100</v>
      </c>
      <c r="S268" s="147">
        <f t="shared" si="112"/>
        <v>51.857142857142854</v>
      </c>
      <c r="T268" s="147">
        <f t="shared" si="113"/>
        <v>51.857142857142854</v>
      </c>
      <c r="U268" s="147">
        <f t="shared" si="114"/>
        <v>51.857142857142854</v>
      </c>
      <c r="V268" s="143"/>
      <c r="W268" s="148" t="str">
        <f t="shared" si="117"/>
        <v>CUMPLIDA</v>
      </c>
      <c r="X268" s="148" t="str">
        <f t="shared" si="115"/>
        <v/>
      </c>
      <c r="Y268" s="81" t="s">
        <v>303</v>
      </c>
      <c r="Z268" s="149" t="str">
        <f t="shared" si="118"/>
        <v>H10R16</v>
      </c>
      <c r="AA268" s="149">
        <f t="shared" si="116"/>
        <v>2</v>
      </c>
      <c r="AB268" s="149" t="str">
        <f t="shared" si="119"/>
        <v>H10R16 - 2</v>
      </c>
      <c r="AC268" s="146">
        <f t="shared" si="95"/>
        <v>5</v>
      </c>
      <c r="AD268" s="146">
        <f t="shared" si="96"/>
        <v>5</v>
      </c>
      <c r="AE268" s="146" t="str">
        <f t="shared" si="97"/>
        <v>H10R16.</v>
      </c>
      <c r="AF268" s="146" t="str">
        <f t="shared" si="98"/>
        <v>H10R16</v>
      </c>
      <c r="AG268" s="65"/>
      <c r="AH268" s="65"/>
      <c r="AI268" s="65"/>
      <c r="AJ268" s="14"/>
      <c r="AK268" s="14"/>
      <c r="AL268" s="14"/>
      <c r="AM268" s="14"/>
      <c r="AN268" s="14"/>
      <c r="AO268" s="14"/>
      <c r="AP268" s="14"/>
    </row>
    <row r="269" spans="1:42" s="2" customFormat="1" ht="350.1" customHeight="1" x14ac:dyDescent="0.2">
      <c r="A269" s="73">
        <v>191</v>
      </c>
      <c r="B269" s="144">
        <v>268</v>
      </c>
      <c r="C269" s="80"/>
      <c r="D269" s="90" t="s">
        <v>1046</v>
      </c>
      <c r="E269" s="103">
        <v>1401001</v>
      </c>
      <c r="F269" s="87" t="s">
        <v>243</v>
      </c>
      <c r="G269" s="88" t="s">
        <v>244</v>
      </c>
      <c r="H269" s="97" t="s">
        <v>376</v>
      </c>
      <c r="I269" s="97" t="s">
        <v>377</v>
      </c>
      <c r="J269" s="96" t="s">
        <v>1005</v>
      </c>
      <c r="K269" s="96">
        <v>1</v>
      </c>
      <c r="L269" s="89">
        <v>43040</v>
      </c>
      <c r="M269" s="89">
        <v>43099</v>
      </c>
      <c r="N269" s="78">
        <f t="shared" si="121"/>
        <v>8.4285714285714288</v>
      </c>
      <c r="O269" s="76" t="s">
        <v>1534</v>
      </c>
      <c r="P269" s="76">
        <v>1</v>
      </c>
      <c r="Q269" s="73" t="s">
        <v>1913</v>
      </c>
      <c r="R269" s="79">
        <f t="shared" si="111"/>
        <v>100</v>
      </c>
      <c r="S269" s="147">
        <f t="shared" si="112"/>
        <v>8.4285714285714288</v>
      </c>
      <c r="T269" s="147">
        <f t="shared" si="113"/>
        <v>8.4285714285714288</v>
      </c>
      <c r="U269" s="147">
        <f t="shared" si="114"/>
        <v>8.4285714285714288</v>
      </c>
      <c r="V269" s="143"/>
      <c r="W269" s="148" t="str">
        <f t="shared" si="117"/>
        <v>CUMPLIDA</v>
      </c>
      <c r="X269" s="148" t="str">
        <f t="shared" si="115"/>
        <v>CUMPLIDO</v>
      </c>
      <c r="Y269" s="81" t="s">
        <v>303</v>
      </c>
      <c r="Z269" s="149" t="str">
        <f t="shared" si="118"/>
        <v>H11R16</v>
      </c>
      <c r="AA269" s="149">
        <f t="shared" si="116"/>
        <v>1</v>
      </c>
      <c r="AB269" s="149" t="str">
        <f t="shared" si="119"/>
        <v>H11R16 - 1</v>
      </c>
      <c r="AC269" s="146">
        <f t="shared" si="95"/>
        <v>5</v>
      </c>
      <c r="AD269" s="146">
        <f t="shared" si="96"/>
        <v>5</v>
      </c>
      <c r="AE269" s="146" t="str">
        <f t="shared" si="97"/>
        <v>H11R16.</v>
      </c>
      <c r="AF269" s="146" t="str">
        <f t="shared" si="98"/>
        <v>H11R16</v>
      </c>
      <c r="AG269" s="65"/>
      <c r="AH269" s="65"/>
      <c r="AI269" s="65"/>
      <c r="AJ269" s="14"/>
      <c r="AK269" s="14"/>
      <c r="AL269" s="14"/>
      <c r="AM269" s="14"/>
      <c r="AN269" s="14"/>
      <c r="AO269" s="14"/>
      <c r="AP269" s="14"/>
    </row>
    <row r="270" spans="1:42" s="2" customFormat="1" ht="350.1" customHeight="1" x14ac:dyDescent="0.2">
      <c r="A270" s="73">
        <v>192</v>
      </c>
      <c r="B270" s="144">
        <v>269</v>
      </c>
      <c r="C270" s="80"/>
      <c r="D270" s="90" t="s">
        <v>2128</v>
      </c>
      <c r="E270" s="103">
        <v>1404005</v>
      </c>
      <c r="F270" s="87" t="s">
        <v>245</v>
      </c>
      <c r="G270" s="88" t="s">
        <v>246</v>
      </c>
      <c r="H270" s="88" t="s">
        <v>684</v>
      </c>
      <c r="I270" s="88" t="s">
        <v>685</v>
      </c>
      <c r="J270" s="90" t="s">
        <v>686</v>
      </c>
      <c r="K270" s="73">
        <v>1</v>
      </c>
      <c r="L270" s="77">
        <v>43040</v>
      </c>
      <c r="M270" s="77">
        <v>43099</v>
      </c>
      <c r="N270" s="78">
        <f t="shared" si="121"/>
        <v>8.4285714285714288</v>
      </c>
      <c r="O270" s="73" t="s">
        <v>683</v>
      </c>
      <c r="P270" s="76">
        <v>0.2</v>
      </c>
      <c r="Q270" s="73" t="s">
        <v>1913</v>
      </c>
      <c r="R270" s="79">
        <f t="shared" si="111"/>
        <v>20</v>
      </c>
      <c r="S270" s="147">
        <f t="shared" si="112"/>
        <v>1.6857142857142859</v>
      </c>
      <c r="T270" s="147">
        <f t="shared" si="113"/>
        <v>1.6857142857142859</v>
      </c>
      <c r="U270" s="147">
        <f t="shared" si="114"/>
        <v>8.4285714285714288</v>
      </c>
      <c r="V270" s="143"/>
      <c r="W270" s="148" t="str">
        <f t="shared" si="117"/>
        <v>VENCIDA</v>
      </c>
      <c r="X270" s="148" t="str">
        <f t="shared" si="115"/>
        <v>VENCIDO</v>
      </c>
      <c r="Y270" s="81" t="s">
        <v>303</v>
      </c>
      <c r="Z270" s="149" t="str">
        <f t="shared" si="118"/>
        <v>H13R16</v>
      </c>
      <c r="AA270" s="149">
        <f t="shared" si="116"/>
        <v>1</v>
      </c>
      <c r="AB270" s="149" t="str">
        <f t="shared" si="119"/>
        <v>H13R16 - 1</v>
      </c>
      <c r="AC270" s="146">
        <f t="shared" ref="AC270:AC333" si="122">IF(W270="VENCIDA",1,IF(W270="PRÓXIMA A VENCER",2,IF(W270="EN TERMINO",3,IF(W270="CON AVANCE",4,IF(W270="CUMPLIDA",5,)))))</f>
        <v>1</v>
      </c>
      <c r="AD270" s="146">
        <f t="shared" ref="AD270:AD333" si="123">IF(AA271=AA270+1,MIN(AC270,AD271),AC270)</f>
        <v>1</v>
      </c>
      <c r="AE270" s="146" t="str">
        <f t="shared" ref="AE270:AE333" si="124">IF(A270&lt;&gt;"",MID(F270,1,FIND(" ",F270,1)-1),AE269)</f>
        <v>H13R16.</v>
      </c>
      <c r="AF270" s="146" t="str">
        <f t="shared" ref="AF270:AF333" si="125">IFERROR(MID(AE270,1,FIND(".",AE270,1)-1),AE270)</f>
        <v>H13R16</v>
      </c>
      <c r="AG270" s="65"/>
      <c r="AH270" s="65"/>
      <c r="AI270" s="65"/>
      <c r="AJ270" s="14"/>
      <c r="AK270" s="14"/>
      <c r="AL270" s="14"/>
      <c r="AM270" s="14"/>
      <c r="AN270" s="14"/>
      <c r="AO270" s="14"/>
      <c r="AP270" s="14"/>
    </row>
    <row r="271" spans="1:42" s="2" customFormat="1" ht="350.1" customHeight="1" x14ac:dyDescent="0.2">
      <c r="A271" s="73">
        <v>193</v>
      </c>
      <c r="B271" s="144">
        <v>270</v>
      </c>
      <c r="C271" s="80"/>
      <c r="D271" s="90" t="s">
        <v>1259</v>
      </c>
      <c r="E271" s="103">
        <v>1405004</v>
      </c>
      <c r="F271" s="87" t="s">
        <v>1007</v>
      </c>
      <c r="G271" s="88" t="s">
        <v>247</v>
      </c>
      <c r="H271" s="88" t="s">
        <v>531</v>
      </c>
      <c r="I271" s="88" t="s">
        <v>529</v>
      </c>
      <c r="J271" s="90" t="s">
        <v>530</v>
      </c>
      <c r="K271" s="73">
        <v>2</v>
      </c>
      <c r="L271" s="77">
        <v>43040</v>
      </c>
      <c r="M271" s="77">
        <v>43403</v>
      </c>
      <c r="N271" s="78">
        <f t="shared" si="121"/>
        <v>51.857142857142854</v>
      </c>
      <c r="O271" s="73" t="s">
        <v>527</v>
      </c>
      <c r="P271" s="76">
        <v>2</v>
      </c>
      <c r="Q271" s="73" t="s">
        <v>1913</v>
      </c>
      <c r="R271" s="79">
        <f t="shared" si="111"/>
        <v>100</v>
      </c>
      <c r="S271" s="147">
        <f t="shared" si="112"/>
        <v>51.857142857142854</v>
      </c>
      <c r="T271" s="147">
        <f t="shared" si="113"/>
        <v>51.857142857142854</v>
      </c>
      <c r="U271" s="147">
        <f t="shared" si="114"/>
        <v>51.857142857142854</v>
      </c>
      <c r="V271" s="143"/>
      <c r="W271" s="148" t="str">
        <f t="shared" si="117"/>
        <v>CUMPLIDA</v>
      </c>
      <c r="X271" s="148" t="str">
        <f t="shared" si="115"/>
        <v>CUMPLIDO</v>
      </c>
      <c r="Y271" s="81" t="s">
        <v>303</v>
      </c>
      <c r="Z271" s="149" t="str">
        <f t="shared" si="118"/>
        <v>H22R16</v>
      </c>
      <c r="AA271" s="149">
        <f t="shared" si="116"/>
        <v>1</v>
      </c>
      <c r="AB271" s="149" t="str">
        <f t="shared" si="119"/>
        <v>H22R16 - 1</v>
      </c>
      <c r="AC271" s="146">
        <f t="shared" si="122"/>
        <v>5</v>
      </c>
      <c r="AD271" s="146">
        <f t="shared" si="123"/>
        <v>5</v>
      </c>
      <c r="AE271" s="146" t="str">
        <f t="shared" si="124"/>
        <v>H22R16.</v>
      </c>
      <c r="AF271" s="146" t="str">
        <f t="shared" si="125"/>
        <v>H22R16</v>
      </c>
      <c r="AG271" s="65"/>
      <c r="AH271" s="65"/>
      <c r="AI271" s="65"/>
      <c r="AJ271" s="14"/>
      <c r="AK271" s="14"/>
      <c r="AL271" s="14"/>
      <c r="AM271" s="14"/>
      <c r="AN271" s="14"/>
      <c r="AO271" s="14"/>
      <c r="AP271" s="14"/>
    </row>
    <row r="272" spans="1:42" s="2" customFormat="1" ht="350.1" customHeight="1" x14ac:dyDescent="0.2">
      <c r="A272" s="73"/>
      <c r="B272" s="144">
        <v>271</v>
      </c>
      <c r="C272" s="80"/>
      <c r="D272" s="90"/>
      <c r="E272" s="103">
        <v>1405004</v>
      </c>
      <c r="F272" s="87" t="s">
        <v>1008</v>
      </c>
      <c r="G272" s="88" t="s">
        <v>247</v>
      </c>
      <c r="H272" s="88" t="s">
        <v>899</v>
      </c>
      <c r="I272" s="88" t="s">
        <v>532</v>
      </c>
      <c r="J272" s="90" t="s">
        <v>533</v>
      </c>
      <c r="K272" s="73">
        <v>1</v>
      </c>
      <c r="L272" s="77">
        <v>43040</v>
      </c>
      <c r="M272" s="77">
        <v>43250</v>
      </c>
      <c r="N272" s="78">
        <f t="shared" si="121"/>
        <v>30</v>
      </c>
      <c r="O272" s="73" t="s">
        <v>527</v>
      </c>
      <c r="P272" s="76">
        <v>1</v>
      </c>
      <c r="Q272" s="73" t="s">
        <v>1913</v>
      </c>
      <c r="R272" s="79">
        <f t="shared" si="111"/>
        <v>100</v>
      </c>
      <c r="S272" s="147">
        <f t="shared" si="112"/>
        <v>30</v>
      </c>
      <c r="T272" s="147">
        <f t="shared" si="113"/>
        <v>30</v>
      </c>
      <c r="U272" s="147">
        <f t="shared" si="114"/>
        <v>30</v>
      </c>
      <c r="V272" s="143"/>
      <c r="W272" s="148" t="str">
        <f t="shared" si="117"/>
        <v>CUMPLIDA</v>
      </c>
      <c r="X272" s="148" t="str">
        <f t="shared" si="115"/>
        <v/>
      </c>
      <c r="Y272" s="81" t="s">
        <v>303</v>
      </c>
      <c r="Z272" s="149" t="str">
        <f t="shared" si="118"/>
        <v>H22R16</v>
      </c>
      <c r="AA272" s="149">
        <f t="shared" si="116"/>
        <v>2</v>
      </c>
      <c r="AB272" s="149" t="str">
        <f t="shared" si="119"/>
        <v>H22R16 - 2</v>
      </c>
      <c r="AC272" s="146">
        <f t="shared" si="122"/>
        <v>5</v>
      </c>
      <c r="AD272" s="146">
        <f t="shared" si="123"/>
        <v>5</v>
      </c>
      <c r="AE272" s="146" t="str">
        <f t="shared" si="124"/>
        <v>H22R16.</v>
      </c>
      <c r="AF272" s="146" t="str">
        <f t="shared" si="125"/>
        <v>H22R16</v>
      </c>
      <c r="AG272" s="65"/>
      <c r="AH272" s="65"/>
      <c r="AI272" s="65"/>
      <c r="AJ272" s="14"/>
      <c r="AK272" s="14"/>
      <c r="AL272" s="14"/>
      <c r="AM272" s="14"/>
      <c r="AN272" s="14"/>
      <c r="AO272" s="14"/>
      <c r="AP272" s="14"/>
    </row>
    <row r="273" spans="1:42" s="2" customFormat="1" ht="350.1" customHeight="1" x14ac:dyDescent="0.2">
      <c r="A273" s="73">
        <v>194</v>
      </c>
      <c r="B273" s="144">
        <v>272</v>
      </c>
      <c r="C273" s="80"/>
      <c r="D273" s="90" t="s">
        <v>1259</v>
      </c>
      <c r="E273" s="103">
        <v>1404001</v>
      </c>
      <c r="F273" s="87" t="s">
        <v>1009</v>
      </c>
      <c r="G273" s="88" t="s">
        <v>248</v>
      </c>
      <c r="H273" s="87" t="s">
        <v>652</v>
      </c>
      <c r="I273" s="87" t="s">
        <v>646</v>
      </c>
      <c r="J273" s="73" t="s">
        <v>469</v>
      </c>
      <c r="K273" s="73">
        <v>2</v>
      </c>
      <c r="L273" s="77">
        <v>43040</v>
      </c>
      <c r="M273" s="77">
        <v>43388</v>
      </c>
      <c r="N273" s="78">
        <f t="shared" si="121"/>
        <v>49.714285714285715</v>
      </c>
      <c r="O273" s="73" t="s">
        <v>645</v>
      </c>
      <c r="P273" s="76">
        <v>2</v>
      </c>
      <c r="Q273" s="73" t="s">
        <v>1913</v>
      </c>
      <c r="R273" s="79">
        <f t="shared" si="111"/>
        <v>100</v>
      </c>
      <c r="S273" s="147">
        <f t="shared" si="112"/>
        <v>49.714285714285715</v>
      </c>
      <c r="T273" s="147">
        <f t="shared" si="113"/>
        <v>49.714285714285715</v>
      </c>
      <c r="U273" s="147">
        <f t="shared" si="114"/>
        <v>49.714285714285715</v>
      </c>
      <c r="V273" s="143"/>
      <c r="W273" s="148" t="str">
        <f t="shared" si="117"/>
        <v>CUMPLIDA</v>
      </c>
      <c r="X273" s="148" t="str">
        <f t="shared" si="115"/>
        <v>CUMPLIDO</v>
      </c>
      <c r="Y273" s="81" t="s">
        <v>303</v>
      </c>
      <c r="Z273" s="149" t="str">
        <f t="shared" si="118"/>
        <v>H27R16</v>
      </c>
      <c r="AA273" s="149">
        <f t="shared" si="116"/>
        <v>1</v>
      </c>
      <c r="AB273" s="149" t="str">
        <f t="shared" si="119"/>
        <v>H27R16 - 1</v>
      </c>
      <c r="AC273" s="146">
        <f t="shared" si="122"/>
        <v>5</v>
      </c>
      <c r="AD273" s="146">
        <f t="shared" si="123"/>
        <v>5</v>
      </c>
      <c r="AE273" s="146" t="str">
        <f t="shared" si="124"/>
        <v>H27R16.</v>
      </c>
      <c r="AF273" s="146" t="str">
        <f t="shared" si="125"/>
        <v>H27R16</v>
      </c>
      <c r="AG273" s="65"/>
      <c r="AH273" s="65"/>
      <c r="AI273" s="65"/>
      <c r="AJ273" s="14"/>
      <c r="AK273" s="14"/>
      <c r="AL273" s="14"/>
      <c r="AM273" s="14"/>
      <c r="AN273" s="14"/>
      <c r="AO273" s="14"/>
      <c r="AP273" s="14"/>
    </row>
    <row r="274" spans="1:42" s="2" customFormat="1" ht="350.1" customHeight="1" x14ac:dyDescent="0.2">
      <c r="A274" s="73">
        <v>195</v>
      </c>
      <c r="B274" s="144">
        <v>273</v>
      </c>
      <c r="C274" s="80"/>
      <c r="D274" s="90" t="s">
        <v>1259</v>
      </c>
      <c r="E274" s="103">
        <v>1401006</v>
      </c>
      <c r="F274" s="87" t="s">
        <v>249</v>
      </c>
      <c r="G274" s="88" t="s">
        <v>250</v>
      </c>
      <c r="H274" s="88" t="s">
        <v>647</v>
      </c>
      <c r="I274" s="88" t="s">
        <v>648</v>
      </c>
      <c r="J274" s="90" t="s">
        <v>9</v>
      </c>
      <c r="K274" s="73">
        <v>1</v>
      </c>
      <c r="L274" s="77">
        <v>43040</v>
      </c>
      <c r="M274" s="77">
        <v>43099</v>
      </c>
      <c r="N274" s="78">
        <f t="shared" si="121"/>
        <v>8.4285714285714288</v>
      </c>
      <c r="O274" s="73" t="s">
        <v>645</v>
      </c>
      <c r="P274" s="76">
        <v>1</v>
      </c>
      <c r="Q274" s="73" t="s">
        <v>1913</v>
      </c>
      <c r="R274" s="79">
        <f t="shared" si="111"/>
        <v>100</v>
      </c>
      <c r="S274" s="147">
        <f t="shared" si="112"/>
        <v>8.4285714285714288</v>
      </c>
      <c r="T274" s="147">
        <f t="shared" si="113"/>
        <v>8.4285714285714288</v>
      </c>
      <c r="U274" s="147">
        <f t="shared" si="114"/>
        <v>8.4285714285714288</v>
      </c>
      <c r="V274" s="143"/>
      <c r="W274" s="148" t="str">
        <f t="shared" si="117"/>
        <v>CUMPLIDA</v>
      </c>
      <c r="X274" s="148" t="str">
        <f t="shared" si="115"/>
        <v>CUMPLIDO</v>
      </c>
      <c r="Y274" s="81" t="s">
        <v>303</v>
      </c>
      <c r="Z274" s="149" t="str">
        <f t="shared" si="118"/>
        <v>H29R16</v>
      </c>
      <c r="AA274" s="149">
        <f t="shared" si="116"/>
        <v>1</v>
      </c>
      <c r="AB274" s="149" t="str">
        <f t="shared" si="119"/>
        <v>H29R16 - 1</v>
      </c>
      <c r="AC274" s="146">
        <f t="shared" si="122"/>
        <v>5</v>
      </c>
      <c r="AD274" s="146">
        <f t="shared" si="123"/>
        <v>5</v>
      </c>
      <c r="AE274" s="146" t="str">
        <f t="shared" si="124"/>
        <v>H29R16.</v>
      </c>
      <c r="AF274" s="146" t="str">
        <f t="shared" si="125"/>
        <v>H29R16</v>
      </c>
      <c r="AG274" s="65"/>
      <c r="AH274" s="65"/>
      <c r="AI274" s="65"/>
      <c r="AJ274" s="14"/>
      <c r="AK274" s="14"/>
      <c r="AL274" s="14"/>
      <c r="AM274" s="14"/>
      <c r="AN274" s="14"/>
      <c r="AO274" s="14"/>
      <c r="AP274" s="14"/>
    </row>
    <row r="275" spans="1:42" s="2" customFormat="1" ht="350.1" customHeight="1" x14ac:dyDescent="0.2">
      <c r="A275" s="73">
        <v>196</v>
      </c>
      <c r="B275" s="144">
        <v>274</v>
      </c>
      <c r="C275" s="80"/>
      <c r="D275" s="90" t="s">
        <v>1259</v>
      </c>
      <c r="E275" s="103">
        <v>1405004</v>
      </c>
      <c r="F275" s="87" t="s">
        <v>251</v>
      </c>
      <c r="G275" s="88" t="s">
        <v>252</v>
      </c>
      <c r="H275" s="88" t="s">
        <v>819</v>
      </c>
      <c r="I275" s="88" t="s">
        <v>820</v>
      </c>
      <c r="J275" s="90" t="s">
        <v>21</v>
      </c>
      <c r="K275" s="73">
        <v>3</v>
      </c>
      <c r="L275" s="77">
        <v>43040</v>
      </c>
      <c r="M275" s="77">
        <v>43342</v>
      </c>
      <c r="N275" s="78">
        <f t="shared" si="121"/>
        <v>43.142857142857146</v>
      </c>
      <c r="O275" s="73" t="s">
        <v>805</v>
      </c>
      <c r="P275" s="76">
        <v>0</v>
      </c>
      <c r="Q275" s="73" t="s">
        <v>1913</v>
      </c>
      <c r="R275" s="79">
        <f t="shared" si="111"/>
        <v>0</v>
      </c>
      <c r="S275" s="147">
        <f t="shared" si="112"/>
        <v>0</v>
      </c>
      <c r="T275" s="147">
        <f t="shared" si="113"/>
        <v>0</v>
      </c>
      <c r="U275" s="147">
        <f t="shared" si="114"/>
        <v>43.142857142857146</v>
      </c>
      <c r="V275" s="143"/>
      <c r="W275" s="148" t="str">
        <f t="shared" si="117"/>
        <v>VENCIDA</v>
      </c>
      <c r="X275" s="148" t="str">
        <f t="shared" si="115"/>
        <v>VENCIDO</v>
      </c>
      <c r="Y275" s="81" t="s">
        <v>303</v>
      </c>
      <c r="Z275" s="149" t="str">
        <f t="shared" si="118"/>
        <v>H32R16</v>
      </c>
      <c r="AA275" s="149">
        <f t="shared" si="116"/>
        <v>1</v>
      </c>
      <c r="AB275" s="149" t="str">
        <f t="shared" si="119"/>
        <v>H32R16 - 1</v>
      </c>
      <c r="AC275" s="146">
        <f t="shared" si="122"/>
        <v>1</v>
      </c>
      <c r="AD275" s="146">
        <f t="shared" si="123"/>
        <v>1</v>
      </c>
      <c r="AE275" s="146" t="str">
        <f t="shared" si="124"/>
        <v>H32R16.</v>
      </c>
      <c r="AF275" s="146" t="str">
        <f t="shared" si="125"/>
        <v>H32R16</v>
      </c>
      <c r="AG275" s="65"/>
      <c r="AH275" s="65"/>
      <c r="AI275" s="65"/>
      <c r="AJ275" s="14"/>
      <c r="AK275" s="14"/>
      <c r="AL275" s="14"/>
      <c r="AM275" s="14"/>
      <c r="AN275" s="14"/>
      <c r="AO275" s="14"/>
      <c r="AP275" s="14"/>
    </row>
    <row r="276" spans="1:42" s="2" customFormat="1" ht="350.1" customHeight="1" x14ac:dyDescent="0.2">
      <c r="A276" s="73">
        <v>197</v>
      </c>
      <c r="B276" s="144">
        <v>275</v>
      </c>
      <c r="C276" s="80"/>
      <c r="D276" s="90" t="s">
        <v>1259</v>
      </c>
      <c r="E276" s="103">
        <v>1404004</v>
      </c>
      <c r="F276" s="87" t="s">
        <v>253</v>
      </c>
      <c r="G276" s="88" t="s">
        <v>254</v>
      </c>
      <c r="H276" s="88" t="s">
        <v>821</v>
      </c>
      <c r="I276" s="88" t="s">
        <v>822</v>
      </c>
      <c r="J276" s="90" t="s">
        <v>823</v>
      </c>
      <c r="K276" s="73">
        <v>2</v>
      </c>
      <c r="L276" s="77">
        <v>43040</v>
      </c>
      <c r="M276" s="77">
        <v>43403</v>
      </c>
      <c r="N276" s="78">
        <f t="shared" si="121"/>
        <v>51.857142857142854</v>
      </c>
      <c r="O276" s="73" t="s">
        <v>805</v>
      </c>
      <c r="P276" s="76">
        <v>0</v>
      </c>
      <c r="Q276" s="73" t="s">
        <v>1913</v>
      </c>
      <c r="R276" s="79">
        <f t="shared" si="111"/>
        <v>0</v>
      </c>
      <c r="S276" s="147">
        <f t="shared" si="112"/>
        <v>0</v>
      </c>
      <c r="T276" s="147">
        <f t="shared" si="113"/>
        <v>0</v>
      </c>
      <c r="U276" s="147">
        <f t="shared" si="114"/>
        <v>51.857142857142854</v>
      </c>
      <c r="V276" s="143"/>
      <c r="W276" s="148" t="str">
        <f t="shared" si="117"/>
        <v>VENCIDA</v>
      </c>
      <c r="X276" s="148" t="str">
        <f t="shared" si="115"/>
        <v>VENCIDO</v>
      </c>
      <c r="Y276" s="81" t="s">
        <v>303</v>
      </c>
      <c r="Z276" s="149" t="str">
        <f t="shared" si="118"/>
        <v>H33R16</v>
      </c>
      <c r="AA276" s="149">
        <f t="shared" si="116"/>
        <v>1</v>
      </c>
      <c r="AB276" s="149" t="str">
        <f t="shared" si="119"/>
        <v>H33R16 - 1</v>
      </c>
      <c r="AC276" s="146">
        <f t="shared" si="122"/>
        <v>1</v>
      </c>
      <c r="AD276" s="146">
        <f t="shared" si="123"/>
        <v>1</v>
      </c>
      <c r="AE276" s="146" t="str">
        <f t="shared" si="124"/>
        <v>H33R16.</v>
      </c>
      <c r="AF276" s="146" t="str">
        <f t="shared" si="125"/>
        <v>H33R16</v>
      </c>
      <c r="AG276" s="65"/>
      <c r="AH276" s="65"/>
      <c r="AI276" s="65"/>
      <c r="AJ276" s="14"/>
      <c r="AK276" s="14"/>
      <c r="AL276" s="14"/>
      <c r="AM276" s="14"/>
      <c r="AN276" s="14"/>
      <c r="AO276" s="14"/>
      <c r="AP276" s="14"/>
    </row>
    <row r="277" spans="1:42" s="2" customFormat="1" ht="350.1" customHeight="1" x14ac:dyDescent="0.2">
      <c r="A277" s="73">
        <v>198</v>
      </c>
      <c r="B277" s="144">
        <v>276</v>
      </c>
      <c r="C277" s="80"/>
      <c r="D277" s="90" t="s">
        <v>1259</v>
      </c>
      <c r="E277" s="103">
        <v>1404004</v>
      </c>
      <c r="F277" s="87" t="s">
        <v>255</v>
      </c>
      <c r="G277" s="88" t="s">
        <v>256</v>
      </c>
      <c r="H277" s="88" t="s">
        <v>335</v>
      </c>
      <c r="I277" s="88" t="s">
        <v>336</v>
      </c>
      <c r="J277" s="90" t="s">
        <v>21</v>
      </c>
      <c r="K277" s="91">
        <v>4</v>
      </c>
      <c r="L277" s="77">
        <v>43040</v>
      </c>
      <c r="M277" s="77">
        <v>43403</v>
      </c>
      <c r="N277" s="78">
        <f t="shared" si="121"/>
        <v>51.857142857142854</v>
      </c>
      <c r="O277" s="73" t="s">
        <v>22</v>
      </c>
      <c r="P277" s="76">
        <v>2.8</v>
      </c>
      <c r="Q277" s="73" t="s">
        <v>1913</v>
      </c>
      <c r="R277" s="79">
        <f t="shared" si="111"/>
        <v>70</v>
      </c>
      <c r="S277" s="147">
        <f t="shared" si="112"/>
        <v>36.299999999999997</v>
      </c>
      <c r="T277" s="147">
        <f t="shared" si="113"/>
        <v>36.299999999999997</v>
      </c>
      <c r="U277" s="147">
        <f t="shared" si="114"/>
        <v>51.857142857142854</v>
      </c>
      <c r="V277" s="143"/>
      <c r="W277" s="148" t="str">
        <f t="shared" si="117"/>
        <v>VENCIDA</v>
      </c>
      <c r="X277" s="148" t="str">
        <f t="shared" si="115"/>
        <v>VENCIDO</v>
      </c>
      <c r="Y277" s="81" t="s">
        <v>303</v>
      </c>
      <c r="Z277" s="149" t="str">
        <f t="shared" si="118"/>
        <v>H35R16</v>
      </c>
      <c r="AA277" s="149">
        <f t="shared" si="116"/>
        <v>1</v>
      </c>
      <c r="AB277" s="149" t="str">
        <f t="shared" si="119"/>
        <v>H35R16 - 1</v>
      </c>
      <c r="AC277" s="146">
        <f t="shared" si="122"/>
        <v>1</v>
      </c>
      <c r="AD277" s="146">
        <f t="shared" si="123"/>
        <v>1</v>
      </c>
      <c r="AE277" s="146" t="str">
        <f t="shared" si="124"/>
        <v>H35R16.</v>
      </c>
      <c r="AF277" s="146" t="str">
        <f t="shared" si="125"/>
        <v>H35R16</v>
      </c>
      <c r="AG277" s="65"/>
      <c r="AH277" s="65"/>
      <c r="AI277" s="65"/>
      <c r="AJ277" s="14"/>
      <c r="AK277" s="14"/>
      <c r="AL277" s="14"/>
      <c r="AM277" s="14"/>
      <c r="AN277" s="14"/>
      <c r="AO277" s="14"/>
      <c r="AP277" s="14"/>
    </row>
    <row r="278" spans="1:42" s="2" customFormat="1" ht="350.1" customHeight="1" x14ac:dyDescent="0.2">
      <c r="A278" s="73">
        <v>199</v>
      </c>
      <c r="B278" s="144">
        <v>277</v>
      </c>
      <c r="C278" s="80"/>
      <c r="D278" s="90" t="s">
        <v>1259</v>
      </c>
      <c r="E278" s="103">
        <v>1405004</v>
      </c>
      <c r="F278" s="87" t="s">
        <v>536</v>
      </c>
      <c r="G278" s="88" t="s">
        <v>933</v>
      </c>
      <c r="H278" s="88" t="s">
        <v>934</v>
      </c>
      <c r="I278" s="88" t="s">
        <v>534</v>
      </c>
      <c r="J278" s="90" t="s">
        <v>535</v>
      </c>
      <c r="K278" s="73">
        <v>3</v>
      </c>
      <c r="L278" s="77">
        <v>43040</v>
      </c>
      <c r="M278" s="77">
        <v>43403</v>
      </c>
      <c r="N278" s="78">
        <f t="shared" si="121"/>
        <v>51.857142857142854</v>
      </c>
      <c r="O278" s="73" t="s">
        <v>527</v>
      </c>
      <c r="P278" s="76">
        <v>3</v>
      </c>
      <c r="Q278" s="73" t="s">
        <v>1913</v>
      </c>
      <c r="R278" s="79">
        <f t="shared" si="111"/>
        <v>100</v>
      </c>
      <c r="S278" s="147">
        <f t="shared" si="112"/>
        <v>51.857142857142854</v>
      </c>
      <c r="T278" s="147">
        <f t="shared" si="113"/>
        <v>51.857142857142854</v>
      </c>
      <c r="U278" s="147">
        <f t="shared" si="114"/>
        <v>51.857142857142854</v>
      </c>
      <c r="V278" s="143"/>
      <c r="W278" s="148" t="str">
        <f t="shared" si="117"/>
        <v>CUMPLIDA</v>
      </c>
      <c r="X278" s="148" t="str">
        <f t="shared" si="115"/>
        <v>VENCIDO</v>
      </c>
      <c r="Y278" s="81" t="s">
        <v>303</v>
      </c>
      <c r="Z278" s="149" t="str">
        <f t="shared" si="118"/>
        <v>H36R16</v>
      </c>
      <c r="AA278" s="149">
        <f t="shared" si="116"/>
        <v>1</v>
      </c>
      <c r="AB278" s="149" t="str">
        <f t="shared" si="119"/>
        <v>H36R16 - 1</v>
      </c>
      <c r="AC278" s="146">
        <f t="shared" si="122"/>
        <v>5</v>
      </c>
      <c r="AD278" s="146">
        <f t="shared" si="123"/>
        <v>1</v>
      </c>
      <c r="AE278" s="146" t="str">
        <f t="shared" si="124"/>
        <v>H36R16.</v>
      </c>
      <c r="AF278" s="146" t="str">
        <f t="shared" si="125"/>
        <v>H36R16</v>
      </c>
      <c r="AG278" s="65"/>
      <c r="AH278" s="65"/>
      <c r="AI278" s="65"/>
      <c r="AJ278" s="14"/>
      <c r="AK278" s="14"/>
      <c r="AL278" s="14"/>
      <c r="AM278" s="14"/>
      <c r="AN278" s="14"/>
      <c r="AO278" s="14"/>
      <c r="AP278" s="14"/>
    </row>
    <row r="279" spans="1:42" s="2" customFormat="1" ht="350.1" customHeight="1" x14ac:dyDescent="0.2">
      <c r="A279" s="73"/>
      <c r="B279" s="144">
        <v>278</v>
      </c>
      <c r="C279" s="80"/>
      <c r="D279" s="90"/>
      <c r="E279" s="103">
        <v>1405004</v>
      </c>
      <c r="F279" s="87" t="s">
        <v>537</v>
      </c>
      <c r="G279" s="88" t="s">
        <v>933</v>
      </c>
      <c r="H279" s="88" t="s">
        <v>538</v>
      </c>
      <c r="I279" s="88" t="s">
        <v>539</v>
      </c>
      <c r="J279" s="90" t="s">
        <v>540</v>
      </c>
      <c r="K279" s="73">
        <v>2</v>
      </c>
      <c r="L279" s="77">
        <v>43040</v>
      </c>
      <c r="M279" s="77">
        <v>43342</v>
      </c>
      <c r="N279" s="78">
        <f t="shared" si="121"/>
        <v>43.142857142857146</v>
      </c>
      <c r="O279" s="73" t="s">
        <v>527</v>
      </c>
      <c r="P279" s="76">
        <v>0.5</v>
      </c>
      <c r="Q279" s="73" t="s">
        <v>1913</v>
      </c>
      <c r="R279" s="79">
        <f t="shared" si="111"/>
        <v>25</v>
      </c>
      <c r="S279" s="147">
        <f t="shared" si="112"/>
        <v>10.785714285714286</v>
      </c>
      <c r="T279" s="147">
        <f t="shared" si="113"/>
        <v>10.785714285714286</v>
      </c>
      <c r="U279" s="147">
        <f t="shared" si="114"/>
        <v>43.142857142857146</v>
      </c>
      <c r="V279" s="143"/>
      <c r="W279" s="148" t="str">
        <f t="shared" si="117"/>
        <v>VENCIDA</v>
      </c>
      <c r="X279" s="148" t="str">
        <f t="shared" si="115"/>
        <v/>
      </c>
      <c r="Y279" s="81" t="s">
        <v>303</v>
      </c>
      <c r="Z279" s="149" t="str">
        <f t="shared" si="118"/>
        <v>H36R16</v>
      </c>
      <c r="AA279" s="149">
        <f t="shared" si="116"/>
        <v>2</v>
      </c>
      <c r="AB279" s="149" t="str">
        <f t="shared" si="119"/>
        <v>H36R16 - 2</v>
      </c>
      <c r="AC279" s="146">
        <f t="shared" si="122"/>
        <v>1</v>
      </c>
      <c r="AD279" s="146">
        <f t="shared" si="123"/>
        <v>1</v>
      </c>
      <c r="AE279" s="146" t="str">
        <f t="shared" si="124"/>
        <v>H36R16.</v>
      </c>
      <c r="AF279" s="146" t="str">
        <f t="shared" si="125"/>
        <v>H36R16</v>
      </c>
      <c r="AG279" s="65"/>
      <c r="AH279" s="65"/>
      <c r="AI279" s="65"/>
      <c r="AJ279" s="14"/>
      <c r="AK279" s="14"/>
      <c r="AL279" s="14"/>
      <c r="AM279" s="14"/>
      <c r="AN279" s="14"/>
      <c r="AO279" s="14"/>
      <c r="AP279" s="14"/>
    </row>
    <row r="280" spans="1:42" s="2" customFormat="1" ht="350.1" customHeight="1" x14ac:dyDescent="0.2">
      <c r="A280" s="152">
        <v>200</v>
      </c>
      <c r="B280" s="144">
        <v>279</v>
      </c>
      <c r="C280" s="152"/>
      <c r="D280" s="153" t="s">
        <v>1046</v>
      </c>
      <c r="E280" s="103">
        <v>1405004</v>
      </c>
      <c r="F280" s="87" t="s">
        <v>257</v>
      </c>
      <c r="G280" s="88" t="s">
        <v>258</v>
      </c>
      <c r="H280" s="88" t="s">
        <v>971</v>
      </c>
      <c r="I280" s="88" t="s">
        <v>972</v>
      </c>
      <c r="J280" s="73" t="s">
        <v>694</v>
      </c>
      <c r="K280" s="73">
        <v>2</v>
      </c>
      <c r="L280" s="77">
        <v>43040</v>
      </c>
      <c r="M280" s="77">
        <v>43281</v>
      </c>
      <c r="N280" s="78">
        <f t="shared" si="121"/>
        <v>34.428571428571431</v>
      </c>
      <c r="O280" s="73" t="s">
        <v>687</v>
      </c>
      <c r="P280" s="76">
        <v>2</v>
      </c>
      <c r="Q280" s="87" t="s">
        <v>2116</v>
      </c>
      <c r="R280" s="79">
        <f t="shared" si="111"/>
        <v>100</v>
      </c>
      <c r="S280" s="147">
        <f t="shared" si="112"/>
        <v>34.428571428571431</v>
      </c>
      <c r="T280" s="147">
        <f t="shared" si="113"/>
        <v>34.428571428571431</v>
      </c>
      <c r="U280" s="147">
        <f t="shared" si="114"/>
        <v>34.428571428571431</v>
      </c>
      <c r="V280" s="143"/>
      <c r="W280" s="148" t="str">
        <f t="shared" si="117"/>
        <v>CUMPLIDA</v>
      </c>
      <c r="X280" s="148" t="str">
        <f t="shared" si="115"/>
        <v>CUMPLIDO</v>
      </c>
      <c r="Y280" s="81" t="s">
        <v>303</v>
      </c>
      <c r="Z280" s="149" t="str">
        <f t="shared" si="118"/>
        <v>H37R16</v>
      </c>
      <c r="AA280" s="149">
        <f t="shared" si="116"/>
        <v>1</v>
      </c>
      <c r="AB280" s="149" t="str">
        <f t="shared" si="119"/>
        <v>H37R16 - 1</v>
      </c>
      <c r="AC280" s="146">
        <f t="shared" si="122"/>
        <v>5</v>
      </c>
      <c r="AD280" s="146">
        <f t="shared" si="123"/>
        <v>5</v>
      </c>
      <c r="AE280" s="146" t="str">
        <f t="shared" si="124"/>
        <v>H37R16.</v>
      </c>
      <c r="AF280" s="146" t="str">
        <f t="shared" si="125"/>
        <v>H37R16</v>
      </c>
      <c r="AG280" s="65"/>
      <c r="AH280" s="65"/>
      <c r="AI280" s="65"/>
      <c r="AJ280" s="14"/>
      <c r="AK280" s="14"/>
      <c r="AL280" s="14"/>
      <c r="AM280" s="14"/>
      <c r="AN280" s="14"/>
      <c r="AO280" s="14"/>
      <c r="AP280" s="14"/>
    </row>
    <row r="281" spans="1:42" s="2" customFormat="1" ht="350.1" customHeight="1" x14ac:dyDescent="0.2">
      <c r="A281" s="73">
        <v>201</v>
      </c>
      <c r="B281" s="144">
        <v>280</v>
      </c>
      <c r="C281" s="80"/>
      <c r="D281" s="90" t="s">
        <v>1261</v>
      </c>
      <c r="E281" s="103">
        <v>1405004</v>
      </c>
      <c r="F281" s="87" t="s">
        <v>544</v>
      </c>
      <c r="G281" s="88" t="s">
        <v>259</v>
      </c>
      <c r="H281" s="88" t="s">
        <v>541</v>
      </c>
      <c r="I281" s="88" t="s">
        <v>542</v>
      </c>
      <c r="J281" s="90" t="s">
        <v>543</v>
      </c>
      <c r="K281" s="73">
        <v>1</v>
      </c>
      <c r="L281" s="77">
        <v>43040</v>
      </c>
      <c r="M281" s="77">
        <v>43099</v>
      </c>
      <c r="N281" s="78">
        <f t="shared" si="121"/>
        <v>8.4285714285714288</v>
      </c>
      <c r="O281" s="73" t="s">
        <v>527</v>
      </c>
      <c r="P281" s="76">
        <v>1</v>
      </c>
      <c r="Q281" s="73" t="s">
        <v>1913</v>
      </c>
      <c r="R281" s="79">
        <f t="shared" si="111"/>
        <v>100</v>
      </c>
      <c r="S281" s="147">
        <f t="shared" si="112"/>
        <v>8.4285714285714288</v>
      </c>
      <c r="T281" s="147">
        <f t="shared" si="113"/>
        <v>8.4285714285714288</v>
      </c>
      <c r="U281" s="147">
        <f t="shared" si="114"/>
        <v>8.4285714285714288</v>
      </c>
      <c r="V281" s="143"/>
      <c r="W281" s="148" t="str">
        <f t="shared" si="117"/>
        <v>CUMPLIDA</v>
      </c>
      <c r="X281" s="148" t="str">
        <f t="shared" si="115"/>
        <v>CUMPLIDO</v>
      </c>
      <c r="Y281" s="81" t="s">
        <v>303</v>
      </c>
      <c r="Z281" s="149" t="str">
        <f t="shared" si="118"/>
        <v>H39R16</v>
      </c>
      <c r="AA281" s="149">
        <f t="shared" si="116"/>
        <v>1</v>
      </c>
      <c r="AB281" s="149" t="str">
        <f t="shared" si="119"/>
        <v>H39R16 - 1</v>
      </c>
      <c r="AC281" s="146">
        <f t="shared" si="122"/>
        <v>5</v>
      </c>
      <c r="AD281" s="146">
        <f t="shared" si="123"/>
        <v>5</v>
      </c>
      <c r="AE281" s="146" t="str">
        <f t="shared" si="124"/>
        <v>H39R16.</v>
      </c>
      <c r="AF281" s="146" t="str">
        <f t="shared" si="125"/>
        <v>H39R16</v>
      </c>
      <c r="AG281" s="65"/>
      <c r="AH281" s="65"/>
      <c r="AI281" s="65"/>
      <c r="AJ281" s="14"/>
      <c r="AK281" s="14"/>
      <c r="AL281" s="14"/>
      <c r="AM281" s="14"/>
      <c r="AN281" s="14"/>
      <c r="AO281" s="14"/>
      <c r="AP281" s="14"/>
    </row>
    <row r="282" spans="1:42" s="2" customFormat="1" ht="350.1" customHeight="1" x14ac:dyDescent="0.2">
      <c r="A282" s="73">
        <v>202</v>
      </c>
      <c r="B282" s="144">
        <v>281</v>
      </c>
      <c r="C282" s="80"/>
      <c r="D282" s="90" t="s">
        <v>1046</v>
      </c>
      <c r="E282" s="103">
        <v>1405004</v>
      </c>
      <c r="F282" s="87" t="s">
        <v>260</v>
      </c>
      <c r="G282" s="88" t="s">
        <v>261</v>
      </c>
      <c r="H282" s="88" t="s">
        <v>337</v>
      </c>
      <c r="I282" s="88" t="s">
        <v>338</v>
      </c>
      <c r="J282" s="90" t="s">
        <v>84</v>
      </c>
      <c r="K282" s="73">
        <v>1</v>
      </c>
      <c r="L282" s="77">
        <v>43040</v>
      </c>
      <c r="M282" s="77">
        <v>43099</v>
      </c>
      <c r="N282" s="78">
        <f t="shared" si="121"/>
        <v>8.4285714285714288</v>
      </c>
      <c r="O282" s="73" t="s">
        <v>22</v>
      </c>
      <c r="P282" s="76">
        <v>1</v>
      </c>
      <c r="Q282" s="73" t="s">
        <v>1913</v>
      </c>
      <c r="R282" s="79">
        <f t="shared" si="111"/>
        <v>100</v>
      </c>
      <c r="S282" s="147">
        <f t="shared" si="112"/>
        <v>8.4285714285714288</v>
      </c>
      <c r="T282" s="147">
        <f t="shared" si="113"/>
        <v>8.4285714285714288</v>
      </c>
      <c r="U282" s="147">
        <f t="shared" si="114"/>
        <v>8.4285714285714288</v>
      </c>
      <c r="V282" s="143"/>
      <c r="W282" s="148" t="str">
        <f t="shared" si="117"/>
        <v>CUMPLIDA</v>
      </c>
      <c r="X282" s="148" t="str">
        <f t="shared" si="115"/>
        <v>CUMPLIDO</v>
      </c>
      <c r="Y282" s="81" t="s">
        <v>303</v>
      </c>
      <c r="Z282" s="149" t="str">
        <f t="shared" si="118"/>
        <v>H41R16</v>
      </c>
      <c r="AA282" s="149">
        <f t="shared" si="116"/>
        <v>1</v>
      </c>
      <c r="AB282" s="149" t="str">
        <f t="shared" si="119"/>
        <v>H41R16 - 1</v>
      </c>
      <c r="AC282" s="146">
        <f t="shared" si="122"/>
        <v>5</v>
      </c>
      <c r="AD282" s="146">
        <f t="shared" si="123"/>
        <v>5</v>
      </c>
      <c r="AE282" s="146" t="str">
        <f t="shared" si="124"/>
        <v>H41R16.</v>
      </c>
      <c r="AF282" s="146" t="str">
        <f t="shared" si="125"/>
        <v>H41R16</v>
      </c>
      <c r="AG282" s="65"/>
      <c r="AH282" s="65"/>
      <c r="AI282" s="65"/>
      <c r="AJ282" s="14"/>
      <c r="AK282" s="14"/>
      <c r="AL282" s="14"/>
      <c r="AM282" s="14"/>
      <c r="AN282" s="14"/>
      <c r="AO282" s="14"/>
      <c r="AP282" s="14"/>
    </row>
    <row r="283" spans="1:42" s="2" customFormat="1" ht="350.1" customHeight="1" x14ac:dyDescent="0.2">
      <c r="A283" s="73">
        <v>203</v>
      </c>
      <c r="B283" s="144">
        <v>282</v>
      </c>
      <c r="C283" s="80"/>
      <c r="D283" s="90" t="s">
        <v>1259</v>
      </c>
      <c r="E283" s="103">
        <v>1405004</v>
      </c>
      <c r="F283" s="87" t="s">
        <v>1226</v>
      </c>
      <c r="G283" s="88" t="s">
        <v>262</v>
      </c>
      <c r="H283" s="88" t="s">
        <v>339</v>
      </c>
      <c r="I283" s="88" t="s">
        <v>340</v>
      </c>
      <c r="J283" s="90" t="s">
        <v>341</v>
      </c>
      <c r="K283" s="73">
        <v>1</v>
      </c>
      <c r="L283" s="77">
        <v>43040</v>
      </c>
      <c r="M283" s="77">
        <v>43099</v>
      </c>
      <c r="N283" s="78">
        <f>(+M283-L283)/7</f>
        <v>8.4285714285714288</v>
      </c>
      <c r="O283" s="73" t="s">
        <v>22</v>
      </c>
      <c r="P283" s="76">
        <v>1</v>
      </c>
      <c r="Q283" s="73" t="s">
        <v>1913</v>
      </c>
      <c r="R283" s="79">
        <f t="shared" si="111"/>
        <v>100</v>
      </c>
      <c r="S283" s="147">
        <f t="shared" si="112"/>
        <v>8.4285714285714288</v>
      </c>
      <c r="T283" s="147">
        <f t="shared" si="113"/>
        <v>8.4285714285714288</v>
      </c>
      <c r="U283" s="147">
        <f t="shared" si="114"/>
        <v>8.4285714285714288</v>
      </c>
      <c r="V283" s="143"/>
      <c r="W283" s="148" t="str">
        <f t="shared" si="117"/>
        <v>CUMPLIDA</v>
      </c>
      <c r="X283" s="148" t="str">
        <f t="shared" si="115"/>
        <v>CUMPLIDO</v>
      </c>
      <c r="Y283" s="81" t="s">
        <v>303</v>
      </c>
      <c r="Z283" s="149" t="str">
        <f t="shared" si="118"/>
        <v>H44R16</v>
      </c>
      <c r="AA283" s="149">
        <f t="shared" si="116"/>
        <v>1</v>
      </c>
      <c r="AB283" s="149" t="str">
        <f t="shared" si="119"/>
        <v>H44R16 - 1</v>
      </c>
      <c r="AC283" s="146">
        <f t="shared" si="122"/>
        <v>5</v>
      </c>
      <c r="AD283" s="146">
        <f t="shared" si="123"/>
        <v>5</v>
      </c>
      <c r="AE283" s="146" t="str">
        <f t="shared" si="124"/>
        <v>H44R16.</v>
      </c>
      <c r="AF283" s="146" t="str">
        <f t="shared" si="125"/>
        <v>H44R16</v>
      </c>
      <c r="AG283" s="65"/>
      <c r="AH283" s="65"/>
      <c r="AI283" s="65" t="s">
        <v>229</v>
      </c>
      <c r="AJ283" s="14"/>
      <c r="AK283" s="14"/>
      <c r="AL283" s="14"/>
      <c r="AM283" s="14"/>
      <c r="AN283" s="14"/>
      <c r="AO283" s="14"/>
      <c r="AP283" s="14"/>
    </row>
    <row r="284" spans="1:42" s="2" customFormat="1" ht="350.1" customHeight="1" x14ac:dyDescent="0.2">
      <c r="A284" s="73">
        <v>204</v>
      </c>
      <c r="B284" s="144">
        <v>283</v>
      </c>
      <c r="C284" s="80"/>
      <c r="D284" s="90" t="s">
        <v>1259</v>
      </c>
      <c r="E284" s="103">
        <v>1405004</v>
      </c>
      <c r="F284" s="87" t="s">
        <v>263</v>
      </c>
      <c r="G284" s="88" t="s">
        <v>264</v>
      </c>
      <c r="H284" s="88" t="s">
        <v>342</v>
      </c>
      <c r="I284" s="88" t="s">
        <v>343</v>
      </c>
      <c r="J284" s="90" t="s">
        <v>341</v>
      </c>
      <c r="K284" s="73">
        <v>1</v>
      </c>
      <c r="L284" s="100">
        <v>43040</v>
      </c>
      <c r="M284" s="77">
        <v>43099</v>
      </c>
      <c r="N284" s="78">
        <f t="shared" si="121"/>
        <v>8.4285714285714288</v>
      </c>
      <c r="O284" s="73" t="s">
        <v>22</v>
      </c>
      <c r="P284" s="76">
        <v>1</v>
      </c>
      <c r="Q284" s="73" t="s">
        <v>1913</v>
      </c>
      <c r="R284" s="79">
        <f t="shared" si="111"/>
        <v>100</v>
      </c>
      <c r="S284" s="147">
        <f t="shared" si="112"/>
        <v>8.4285714285714288</v>
      </c>
      <c r="T284" s="147">
        <f t="shared" si="113"/>
        <v>8.4285714285714288</v>
      </c>
      <c r="U284" s="147">
        <f t="shared" si="114"/>
        <v>8.4285714285714288</v>
      </c>
      <c r="V284" s="143"/>
      <c r="W284" s="148" t="str">
        <f t="shared" si="117"/>
        <v>CUMPLIDA</v>
      </c>
      <c r="X284" s="148" t="str">
        <f t="shared" si="115"/>
        <v>CUMPLIDO</v>
      </c>
      <c r="Y284" s="81" t="s">
        <v>303</v>
      </c>
      <c r="Z284" s="149" t="str">
        <f t="shared" si="118"/>
        <v>H54R16</v>
      </c>
      <c r="AA284" s="149">
        <f>IF(A284&lt;&gt;"",1,#REF!+1)</f>
        <v>1</v>
      </c>
      <c r="AB284" s="149" t="str">
        <f t="shared" si="119"/>
        <v>H54R16 - 1</v>
      </c>
      <c r="AC284" s="146">
        <f t="shared" si="122"/>
        <v>5</v>
      </c>
      <c r="AD284" s="146">
        <f t="shared" si="123"/>
        <v>5</v>
      </c>
      <c r="AE284" s="146" t="str">
        <f t="shared" si="124"/>
        <v>H54R16.</v>
      </c>
      <c r="AF284" s="146" t="str">
        <f t="shared" si="125"/>
        <v>H54R16</v>
      </c>
      <c r="AG284" s="65"/>
      <c r="AH284" s="65"/>
      <c r="AI284" s="65"/>
      <c r="AJ284" s="14"/>
      <c r="AK284" s="14"/>
      <c r="AL284" s="14"/>
      <c r="AM284" s="14"/>
      <c r="AN284" s="14"/>
      <c r="AO284" s="14"/>
      <c r="AP284" s="14"/>
    </row>
    <row r="285" spans="1:42" s="2" customFormat="1" ht="350.1" customHeight="1" x14ac:dyDescent="0.2">
      <c r="A285" s="73">
        <v>205</v>
      </c>
      <c r="B285" s="144">
        <v>284</v>
      </c>
      <c r="C285" s="80"/>
      <c r="D285" s="90" t="s">
        <v>1046</v>
      </c>
      <c r="E285" s="103">
        <v>1405004</v>
      </c>
      <c r="F285" s="87" t="s">
        <v>545</v>
      </c>
      <c r="G285" s="88" t="s">
        <v>265</v>
      </c>
      <c r="H285" s="88" t="s">
        <v>2155</v>
      </c>
      <c r="I285" s="88" t="s">
        <v>2157</v>
      </c>
      <c r="J285" s="90" t="s">
        <v>2156</v>
      </c>
      <c r="K285" s="73">
        <v>2</v>
      </c>
      <c r="L285" s="77">
        <v>44044</v>
      </c>
      <c r="M285" s="77">
        <v>44255</v>
      </c>
      <c r="N285" s="78">
        <f t="shared" si="121"/>
        <v>30.142857142857142</v>
      </c>
      <c r="O285" s="73" t="s">
        <v>527</v>
      </c>
      <c r="P285" s="76">
        <v>0</v>
      </c>
      <c r="Q285" s="87" t="s">
        <v>2158</v>
      </c>
      <c r="R285" s="79">
        <f t="shared" si="111"/>
        <v>0</v>
      </c>
      <c r="S285" s="147">
        <f t="shared" si="112"/>
        <v>0</v>
      </c>
      <c r="T285" s="147">
        <f t="shared" si="113"/>
        <v>0</v>
      </c>
      <c r="U285" s="147">
        <f t="shared" si="114"/>
        <v>0</v>
      </c>
      <c r="V285" s="143"/>
      <c r="W285" s="148" t="str">
        <f t="shared" si="117"/>
        <v>EN TERMINO</v>
      </c>
      <c r="X285" s="148" t="str">
        <f t="shared" si="115"/>
        <v>EN TERMINO</v>
      </c>
      <c r="Y285" s="81" t="s">
        <v>303</v>
      </c>
      <c r="Z285" s="149" t="str">
        <f t="shared" si="118"/>
        <v>H55R16</v>
      </c>
      <c r="AA285" s="149">
        <f t="shared" si="116"/>
        <v>1</v>
      </c>
      <c r="AB285" s="149" t="str">
        <f t="shared" si="119"/>
        <v>H55R16 - 1</v>
      </c>
      <c r="AC285" s="146">
        <f t="shared" si="122"/>
        <v>3</v>
      </c>
      <c r="AD285" s="146">
        <f t="shared" si="123"/>
        <v>3</v>
      </c>
      <c r="AE285" s="146" t="str">
        <f t="shared" si="124"/>
        <v>H55R16.</v>
      </c>
      <c r="AF285" s="146" t="str">
        <f t="shared" si="125"/>
        <v>H55R16</v>
      </c>
      <c r="AG285" s="65"/>
      <c r="AH285" s="65"/>
      <c r="AI285" s="65"/>
      <c r="AJ285" s="14"/>
      <c r="AK285" s="14"/>
      <c r="AL285" s="14"/>
      <c r="AM285" s="14"/>
      <c r="AN285" s="14"/>
      <c r="AO285" s="14"/>
      <c r="AP285" s="14"/>
    </row>
    <row r="286" spans="1:42" s="2" customFormat="1" ht="350.1" customHeight="1" x14ac:dyDescent="0.2">
      <c r="A286" s="73">
        <v>206</v>
      </c>
      <c r="B286" s="144">
        <v>285</v>
      </c>
      <c r="C286" s="80"/>
      <c r="D286" s="90" t="s">
        <v>2047</v>
      </c>
      <c r="E286" s="103">
        <v>1405004</v>
      </c>
      <c r="F286" s="87" t="s">
        <v>1227</v>
      </c>
      <c r="G286" s="88" t="s">
        <v>266</v>
      </c>
      <c r="H286" s="88" t="s">
        <v>344</v>
      </c>
      <c r="I286" s="88" t="s">
        <v>345</v>
      </c>
      <c r="J286" s="90" t="s">
        <v>355</v>
      </c>
      <c r="K286" s="73">
        <v>1</v>
      </c>
      <c r="L286" s="77">
        <v>43040</v>
      </c>
      <c r="M286" s="77">
        <v>43099</v>
      </c>
      <c r="N286" s="78">
        <f t="shared" si="121"/>
        <v>8.4285714285714288</v>
      </c>
      <c r="O286" s="73" t="s">
        <v>346</v>
      </c>
      <c r="P286" s="76">
        <v>1</v>
      </c>
      <c r="Q286" s="73" t="s">
        <v>1913</v>
      </c>
      <c r="R286" s="79">
        <f t="shared" si="111"/>
        <v>100</v>
      </c>
      <c r="S286" s="147">
        <f t="shared" si="112"/>
        <v>8.4285714285714288</v>
      </c>
      <c r="T286" s="147">
        <f t="shared" si="113"/>
        <v>8.4285714285714288</v>
      </c>
      <c r="U286" s="147">
        <f t="shared" si="114"/>
        <v>8.4285714285714288</v>
      </c>
      <c r="V286" s="143"/>
      <c r="W286" s="148" t="str">
        <f t="shared" si="117"/>
        <v>CUMPLIDA</v>
      </c>
      <c r="X286" s="148" t="str">
        <f t="shared" si="115"/>
        <v>CUMPLIDO</v>
      </c>
      <c r="Y286" s="81" t="s">
        <v>303</v>
      </c>
      <c r="Z286" s="149" t="str">
        <f t="shared" si="118"/>
        <v>H56R16</v>
      </c>
      <c r="AA286" s="149">
        <f t="shared" si="116"/>
        <v>1</v>
      </c>
      <c r="AB286" s="149" t="str">
        <f t="shared" si="119"/>
        <v>H56R16 - 1</v>
      </c>
      <c r="AC286" s="146">
        <f t="shared" si="122"/>
        <v>5</v>
      </c>
      <c r="AD286" s="146">
        <f t="shared" si="123"/>
        <v>5</v>
      </c>
      <c r="AE286" s="146" t="str">
        <f t="shared" si="124"/>
        <v>H56R16.</v>
      </c>
      <c r="AF286" s="146" t="str">
        <f t="shared" si="125"/>
        <v>H56R16</v>
      </c>
      <c r="AG286" s="65"/>
      <c r="AH286" s="65"/>
      <c r="AI286" s="65"/>
      <c r="AJ286" s="14"/>
      <c r="AK286" s="14"/>
      <c r="AL286" s="14"/>
      <c r="AM286" s="14"/>
      <c r="AN286" s="14"/>
      <c r="AO286" s="14"/>
      <c r="AP286" s="14"/>
    </row>
    <row r="287" spans="1:42" s="2" customFormat="1" ht="350.1" customHeight="1" x14ac:dyDescent="0.2">
      <c r="A287" s="73">
        <v>207</v>
      </c>
      <c r="B287" s="144">
        <v>286</v>
      </c>
      <c r="C287" s="80"/>
      <c r="D287" s="90" t="s">
        <v>1262</v>
      </c>
      <c r="E287" s="103">
        <v>10405004</v>
      </c>
      <c r="F287" s="87" t="s">
        <v>546</v>
      </c>
      <c r="G287" s="88" t="s">
        <v>267</v>
      </c>
      <c r="H287" s="88" t="s">
        <v>2159</v>
      </c>
      <c r="I287" s="88" t="s">
        <v>2160</v>
      </c>
      <c r="J287" s="90" t="s">
        <v>2161</v>
      </c>
      <c r="K287" s="73">
        <v>2</v>
      </c>
      <c r="L287" s="77">
        <v>44044</v>
      </c>
      <c r="M287" s="77">
        <v>44255</v>
      </c>
      <c r="N287" s="78">
        <f t="shared" si="121"/>
        <v>30.142857142857142</v>
      </c>
      <c r="O287" s="73" t="s">
        <v>527</v>
      </c>
      <c r="P287" s="76">
        <v>0</v>
      </c>
      <c r="Q287" s="87" t="s">
        <v>2158</v>
      </c>
      <c r="R287" s="79">
        <f t="shared" si="111"/>
        <v>0</v>
      </c>
      <c r="S287" s="147">
        <f t="shared" si="112"/>
        <v>0</v>
      </c>
      <c r="T287" s="147">
        <f t="shared" si="113"/>
        <v>0</v>
      </c>
      <c r="U287" s="147">
        <f t="shared" si="114"/>
        <v>0</v>
      </c>
      <c r="V287" s="143"/>
      <c r="W287" s="148" t="str">
        <f t="shared" si="117"/>
        <v>EN TERMINO</v>
      </c>
      <c r="X287" s="148" t="str">
        <f t="shared" si="115"/>
        <v>EN TERMINO</v>
      </c>
      <c r="Y287" s="81" t="s">
        <v>303</v>
      </c>
      <c r="Z287" s="149" t="str">
        <f t="shared" si="118"/>
        <v>H57R16</v>
      </c>
      <c r="AA287" s="149">
        <f t="shared" si="116"/>
        <v>1</v>
      </c>
      <c r="AB287" s="149" t="str">
        <f t="shared" si="119"/>
        <v>H57R16 - 1</v>
      </c>
      <c r="AC287" s="146">
        <f t="shared" si="122"/>
        <v>3</v>
      </c>
      <c r="AD287" s="146">
        <f t="shared" si="123"/>
        <v>3</v>
      </c>
      <c r="AE287" s="146" t="str">
        <f t="shared" si="124"/>
        <v>H57R16.</v>
      </c>
      <c r="AF287" s="146" t="str">
        <f t="shared" si="125"/>
        <v>H57R16</v>
      </c>
      <c r="AG287" s="65"/>
      <c r="AH287" s="65"/>
      <c r="AI287" s="65"/>
      <c r="AJ287" s="14"/>
      <c r="AK287" s="14"/>
      <c r="AL287" s="14"/>
      <c r="AM287" s="14"/>
      <c r="AN287" s="14"/>
      <c r="AO287" s="14"/>
      <c r="AP287" s="14"/>
    </row>
    <row r="288" spans="1:42" s="2" customFormat="1" ht="350.1" customHeight="1" x14ac:dyDescent="0.2">
      <c r="A288" s="73">
        <v>208</v>
      </c>
      <c r="B288" s="144">
        <v>287</v>
      </c>
      <c r="C288" s="80"/>
      <c r="D288" s="90" t="s">
        <v>1046</v>
      </c>
      <c r="E288" s="103">
        <v>1405004</v>
      </c>
      <c r="F288" s="87" t="s">
        <v>695</v>
      </c>
      <c r="G288" s="88" t="s">
        <v>696</v>
      </c>
      <c r="H288" s="88" t="s">
        <v>1921</v>
      </c>
      <c r="I288" s="88" t="s">
        <v>1905</v>
      </c>
      <c r="J288" s="90" t="s">
        <v>1853</v>
      </c>
      <c r="K288" s="73">
        <v>1</v>
      </c>
      <c r="L288" s="77">
        <v>43862</v>
      </c>
      <c r="M288" s="77">
        <v>43979</v>
      </c>
      <c r="N288" s="78">
        <f t="shared" si="121"/>
        <v>16.714285714285715</v>
      </c>
      <c r="O288" s="73" t="s">
        <v>1094</v>
      </c>
      <c r="P288" s="76">
        <v>0</v>
      </c>
      <c r="Q288" s="73" t="s">
        <v>1913</v>
      </c>
      <c r="R288" s="79">
        <f t="shared" si="111"/>
        <v>0</v>
      </c>
      <c r="S288" s="147">
        <f t="shared" si="112"/>
        <v>0</v>
      </c>
      <c r="T288" s="147">
        <f t="shared" si="113"/>
        <v>0</v>
      </c>
      <c r="U288" s="147">
        <f t="shared" si="114"/>
        <v>16.714285714285715</v>
      </c>
      <c r="V288" s="143"/>
      <c r="W288" s="148" t="str">
        <f t="shared" si="117"/>
        <v>VENCIDA</v>
      </c>
      <c r="X288" s="148" t="str">
        <f t="shared" si="115"/>
        <v>VENCIDO</v>
      </c>
      <c r="Y288" s="81" t="s">
        <v>303</v>
      </c>
      <c r="Z288" s="149" t="str">
        <f t="shared" si="118"/>
        <v>H58R16</v>
      </c>
      <c r="AA288" s="149">
        <f t="shared" si="116"/>
        <v>1</v>
      </c>
      <c r="AB288" s="149" t="str">
        <f t="shared" si="119"/>
        <v>H58R16 - 1</v>
      </c>
      <c r="AC288" s="146">
        <f t="shared" si="122"/>
        <v>1</v>
      </c>
      <c r="AD288" s="146">
        <f t="shared" si="123"/>
        <v>1</v>
      </c>
      <c r="AE288" s="146" t="str">
        <f t="shared" si="124"/>
        <v>H58R16.</v>
      </c>
      <c r="AF288" s="146" t="str">
        <f t="shared" si="125"/>
        <v>H58R16</v>
      </c>
      <c r="AG288" s="65"/>
      <c r="AH288" s="65"/>
      <c r="AI288" s="65" t="s">
        <v>229</v>
      </c>
      <c r="AJ288" s="14"/>
      <c r="AK288" s="14"/>
      <c r="AL288" s="14"/>
      <c r="AM288" s="14"/>
      <c r="AN288" s="14"/>
      <c r="AO288" s="14"/>
      <c r="AP288" s="14"/>
    </row>
    <row r="289" spans="1:42" s="2" customFormat="1" ht="350.1" customHeight="1" x14ac:dyDescent="0.2">
      <c r="A289" s="73">
        <v>209</v>
      </c>
      <c r="B289" s="144">
        <v>288</v>
      </c>
      <c r="C289" s="80"/>
      <c r="D289" s="90" t="s">
        <v>1046</v>
      </c>
      <c r="E289" s="103">
        <v>1103002</v>
      </c>
      <c r="F289" s="87" t="s">
        <v>348</v>
      </c>
      <c r="G289" s="88" t="s">
        <v>944</v>
      </c>
      <c r="H289" s="88" t="s">
        <v>367</v>
      </c>
      <c r="I289" s="88" t="s">
        <v>347</v>
      </c>
      <c r="J289" s="90" t="s">
        <v>191</v>
      </c>
      <c r="K289" s="73">
        <v>3</v>
      </c>
      <c r="L289" s="77">
        <v>43040</v>
      </c>
      <c r="M289" s="77">
        <v>43403</v>
      </c>
      <c r="N289" s="78">
        <f t="shared" si="121"/>
        <v>51.857142857142854</v>
      </c>
      <c r="O289" s="73" t="s">
        <v>22</v>
      </c>
      <c r="P289" s="76">
        <v>0</v>
      </c>
      <c r="Q289" s="73" t="s">
        <v>1913</v>
      </c>
      <c r="R289" s="79">
        <f t="shared" si="111"/>
        <v>0</v>
      </c>
      <c r="S289" s="147">
        <f t="shared" si="112"/>
        <v>0</v>
      </c>
      <c r="T289" s="147">
        <f t="shared" si="113"/>
        <v>0</v>
      </c>
      <c r="U289" s="147">
        <f t="shared" si="114"/>
        <v>51.857142857142854</v>
      </c>
      <c r="V289" s="143"/>
      <c r="W289" s="148" t="str">
        <f t="shared" si="117"/>
        <v>VENCIDA</v>
      </c>
      <c r="X289" s="148" t="str">
        <f t="shared" si="115"/>
        <v>VENCIDO</v>
      </c>
      <c r="Y289" s="81" t="s">
        <v>303</v>
      </c>
      <c r="Z289" s="149" t="str">
        <f t="shared" si="118"/>
        <v>H59R16</v>
      </c>
      <c r="AA289" s="149">
        <f t="shared" si="116"/>
        <v>1</v>
      </c>
      <c r="AB289" s="149" t="str">
        <f t="shared" si="119"/>
        <v>H59R16 - 1</v>
      </c>
      <c r="AC289" s="146">
        <f t="shared" si="122"/>
        <v>1</v>
      </c>
      <c r="AD289" s="146">
        <f t="shared" si="123"/>
        <v>1</v>
      </c>
      <c r="AE289" s="146" t="str">
        <f t="shared" si="124"/>
        <v>H59R16.</v>
      </c>
      <c r="AF289" s="146" t="str">
        <f t="shared" si="125"/>
        <v>H59R16</v>
      </c>
      <c r="AG289" s="65"/>
      <c r="AH289" s="65"/>
      <c r="AI289" s="65"/>
      <c r="AJ289" s="14"/>
      <c r="AK289" s="14"/>
      <c r="AL289" s="14"/>
      <c r="AM289" s="14"/>
      <c r="AN289" s="14"/>
      <c r="AO289" s="14"/>
      <c r="AP289" s="14"/>
    </row>
    <row r="290" spans="1:42" s="2" customFormat="1" ht="350.1" customHeight="1" x14ac:dyDescent="0.2">
      <c r="A290" s="73">
        <v>210</v>
      </c>
      <c r="B290" s="144">
        <v>289</v>
      </c>
      <c r="C290" s="80"/>
      <c r="D290" s="90" t="s">
        <v>1046</v>
      </c>
      <c r="E290" s="103">
        <v>1405004</v>
      </c>
      <c r="F290" s="87" t="s">
        <v>353</v>
      </c>
      <c r="G290" s="88" t="s">
        <v>268</v>
      </c>
      <c r="H290" s="88" t="s">
        <v>349</v>
      </c>
      <c r="I290" s="88" t="s">
        <v>350</v>
      </c>
      <c r="J290" s="90" t="s">
        <v>9</v>
      </c>
      <c r="K290" s="73">
        <v>1</v>
      </c>
      <c r="L290" s="77">
        <v>43040</v>
      </c>
      <c r="M290" s="77">
        <v>43159</v>
      </c>
      <c r="N290" s="78">
        <f t="shared" si="121"/>
        <v>17</v>
      </c>
      <c r="O290" s="73" t="s">
        <v>22</v>
      </c>
      <c r="P290" s="76">
        <v>1</v>
      </c>
      <c r="Q290" s="73" t="s">
        <v>1913</v>
      </c>
      <c r="R290" s="79">
        <f t="shared" si="111"/>
        <v>100</v>
      </c>
      <c r="S290" s="147">
        <f t="shared" si="112"/>
        <v>17</v>
      </c>
      <c r="T290" s="147">
        <f t="shared" si="113"/>
        <v>17</v>
      </c>
      <c r="U290" s="147">
        <f t="shared" si="114"/>
        <v>17</v>
      </c>
      <c r="V290" s="143"/>
      <c r="W290" s="148" t="str">
        <f t="shared" si="117"/>
        <v>CUMPLIDA</v>
      </c>
      <c r="X290" s="148" t="str">
        <f t="shared" si="115"/>
        <v>CUMPLIDO</v>
      </c>
      <c r="Y290" s="81" t="s">
        <v>303</v>
      </c>
      <c r="Z290" s="149" t="str">
        <f t="shared" si="118"/>
        <v>H61R16</v>
      </c>
      <c r="AA290" s="149">
        <f t="shared" si="116"/>
        <v>1</v>
      </c>
      <c r="AB290" s="149" t="str">
        <f t="shared" si="119"/>
        <v>H61R16 - 1</v>
      </c>
      <c r="AC290" s="146">
        <f t="shared" si="122"/>
        <v>5</v>
      </c>
      <c r="AD290" s="146">
        <f t="shared" si="123"/>
        <v>5</v>
      </c>
      <c r="AE290" s="146" t="str">
        <f t="shared" si="124"/>
        <v>H61R16.</v>
      </c>
      <c r="AF290" s="146" t="str">
        <f t="shared" si="125"/>
        <v>H61R16</v>
      </c>
      <c r="AG290" s="65"/>
      <c r="AH290" s="65"/>
      <c r="AI290" s="65"/>
      <c r="AJ290" s="14"/>
      <c r="AK290" s="14"/>
      <c r="AL290" s="14"/>
      <c r="AM290" s="14"/>
      <c r="AN290" s="14"/>
      <c r="AO290" s="14"/>
      <c r="AP290" s="14"/>
    </row>
    <row r="291" spans="1:42" s="2" customFormat="1" ht="350.1" customHeight="1" x14ac:dyDescent="0.2">
      <c r="A291" s="73">
        <v>211</v>
      </c>
      <c r="B291" s="144">
        <v>290</v>
      </c>
      <c r="C291" s="80"/>
      <c r="D291" s="90" t="s">
        <v>1047</v>
      </c>
      <c r="E291" s="103">
        <v>1103002</v>
      </c>
      <c r="F291" s="87" t="s">
        <v>269</v>
      </c>
      <c r="G291" s="88" t="s">
        <v>270</v>
      </c>
      <c r="H291" s="87" t="s">
        <v>351</v>
      </c>
      <c r="I291" s="87" t="s">
        <v>352</v>
      </c>
      <c r="J291" s="73" t="s">
        <v>354</v>
      </c>
      <c r="K291" s="73">
        <v>1</v>
      </c>
      <c r="L291" s="77">
        <v>43160</v>
      </c>
      <c r="M291" s="77">
        <v>43189</v>
      </c>
      <c r="N291" s="78">
        <f t="shared" si="121"/>
        <v>4.1428571428571432</v>
      </c>
      <c r="O291" s="73" t="s">
        <v>22</v>
      </c>
      <c r="P291" s="76">
        <v>1</v>
      </c>
      <c r="Q291" s="73" t="s">
        <v>1913</v>
      </c>
      <c r="R291" s="79">
        <f t="shared" si="111"/>
        <v>100</v>
      </c>
      <c r="S291" s="147">
        <f t="shared" si="112"/>
        <v>4.1428571428571432</v>
      </c>
      <c r="T291" s="147">
        <f t="shared" si="113"/>
        <v>4.1428571428571432</v>
      </c>
      <c r="U291" s="147">
        <f t="shared" si="114"/>
        <v>4.1428571428571432</v>
      </c>
      <c r="V291" s="143"/>
      <c r="W291" s="148" t="str">
        <f t="shared" si="117"/>
        <v>CUMPLIDA</v>
      </c>
      <c r="X291" s="148" t="str">
        <f t="shared" si="115"/>
        <v>CUMPLIDO</v>
      </c>
      <c r="Y291" s="81" t="s">
        <v>303</v>
      </c>
      <c r="Z291" s="149" t="str">
        <f t="shared" si="118"/>
        <v>H62R16</v>
      </c>
      <c r="AA291" s="149">
        <f t="shared" si="116"/>
        <v>1</v>
      </c>
      <c r="AB291" s="149" t="str">
        <f t="shared" si="119"/>
        <v>H62R16 - 1</v>
      </c>
      <c r="AC291" s="146">
        <f t="shared" si="122"/>
        <v>5</v>
      </c>
      <c r="AD291" s="146">
        <f t="shared" si="123"/>
        <v>5</v>
      </c>
      <c r="AE291" s="146" t="str">
        <f t="shared" si="124"/>
        <v>H62R16.</v>
      </c>
      <c r="AF291" s="146" t="str">
        <f t="shared" si="125"/>
        <v>H62R16</v>
      </c>
      <c r="AG291" s="65"/>
      <c r="AH291" s="65"/>
      <c r="AI291" s="65"/>
      <c r="AJ291" s="14"/>
      <c r="AK291" s="14"/>
      <c r="AL291" s="14"/>
      <c r="AM291" s="14"/>
      <c r="AN291" s="14"/>
      <c r="AO291" s="14"/>
      <c r="AP291" s="14"/>
    </row>
    <row r="292" spans="1:42" s="2" customFormat="1" ht="350.1" customHeight="1" x14ac:dyDescent="0.2">
      <c r="A292" s="73">
        <v>212</v>
      </c>
      <c r="B292" s="144">
        <v>291</v>
      </c>
      <c r="C292" s="80"/>
      <c r="D292" s="90" t="s">
        <v>1046</v>
      </c>
      <c r="E292" s="103">
        <v>1405004</v>
      </c>
      <c r="F292" s="87" t="s">
        <v>271</v>
      </c>
      <c r="G292" s="88" t="s">
        <v>272</v>
      </c>
      <c r="H292" s="88" t="s">
        <v>547</v>
      </c>
      <c r="I292" s="88" t="s">
        <v>548</v>
      </c>
      <c r="J292" s="90" t="s">
        <v>549</v>
      </c>
      <c r="K292" s="73">
        <v>2</v>
      </c>
      <c r="L292" s="77">
        <v>43040</v>
      </c>
      <c r="M292" s="77">
        <v>43250</v>
      </c>
      <c r="N292" s="78">
        <f t="shared" si="121"/>
        <v>30</v>
      </c>
      <c r="O292" s="73" t="s">
        <v>527</v>
      </c>
      <c r="P292" s="76">
        <v>0</v>
      </c>
      <c r="Q292" s="73" t="s">
        <v>1913</v>
      </c>
      <c r="R292" s="79">
        <f t="shared" si="111"/>
        <v>0</v>
      </c>
      <c r="S292" s="147">
        <f t="shared" si="112"/>
        <v>0</v>
      </c>
      <c r="T292" s="147">
        <f t="shared" si="113"/>
        <v>0</v>
      </c>
      <c r="U292" s="147">
        <f t="shared" si="114"/>
        <v>30</v>
      </c>
      <c r="V292" s="143"/>
      <c r="W292" s="148" t="str">
        <f t="shared" si="117"/>
        <v>VENCIDA</v>
      </c>
      <c r="X292" s="148" t="str">
        <f t="shared" si="115"/>
        <v>VENCIDO</v>
      </c>
      <c r="Y292" s="81" t="s">
        <v>303</v>
      </c>
      <c r="Z292" s="149" t="str">
        <f t="shared" si="118"/>
        <v>H63R16</v>
      </c>
      <c r="AA292" s="149">
        <f t="shared" si="116"/>
        <v>1</v>
      </c>
      <c r="AB292" s="149" t="str">
        <f t="shared" si="119"/>
        <v>H63R16 - 1</v>
      </c>
      <c r="AC292" s="146">
        <f t="shared" si="122"/>
        <v>1</v>
      </c>
      <c r="AD292" s="146">
        <f t="shared" si="123"/>
        <v>1</v>
      </c>
      <c r="AE292" s="146" t="str">
        <f t="shared" si="124"/>
        <v>H63R16.</v>
      </c>
      <c r="AF292" s="146" t="str">
        <f t="shared" si="125"/>
        <v>H63R16</v>
      </c>
      <c r="AG292" s="65"/>
      <c r="AH292" s="65"/>
      <c r="AI292" s="65"/>
      <c r="AJ292" s="14"/>
      <c r="AK292" s="14"/>
      <c r="AL292" s="14"/>
      <c r="AM292" s="14"/>
      <c r="AN292" s="14"/>
      <c r="AO292" s="14"/>
      <c r="AP292" s="14"/>
    </row>
    <row r="293" spans="1:42" s="2" customFormat="1" ht="350.1" customHeight="1" x14ac:dyDescent="0.2">
      <c r="A293" s="73">
        <v>213</v>
      </c>
      <c r="B293" s="144">
        <v>292</v>
      </c>
      <c r="C293" s="80"/>
      <c r="D293" s="90" t="s">
        <v>1259</v>
      </c>
      <c r="E293" s="103">
        <v>1401003</v>
      </c>
      <c r="F293" s="87" t="s">
        <v>273</v>
      </c>
      <c r="G293" s="88" t="s">
        <v>274</v>
      </c>
      <c r="H293" s="88" t="s">
        <v>697</v>
      </c>
      <c r="I293" s="88" t="s">
        <v>698</v>
      </c>
      <c r="J293" s="90" t="s">
        <v>699</v>
      </c>
      <c r="K293" s="73">
        <v>1</v>
      </c>
      <c r="L293" s="77">
        <v>43040</v>
      </c>
      <c r="M293" s="77">
        <v>43159</v>
      </c>
      <c r="N293" s="78">
        <f t="shared" ref="N293:N303" si="126">(+M293-L293)/7</f>
        <v>17</v>
      </c>
      <c r="O293" s="73" t="s">
        <v>687</v>
      </c>
      <c r="P293" s="76">
        <v>1</v>
      </c>
      <c r="Q293" s="73" t="s">
        <v>1913</v>
      </c>
      <c r="R293" s="79">
        <f t="shared" si="111"/>
        <v>100</v>
      </c>
      <c r="S293" s="147">
        <f t="shared" si="112"/>
        <v>17</v>
      </c>
      <c r="T293" s="147">
        <f t="shared" si="113"/>
        <v>17</v>
      </c>
      <c r="U293" s="147">
        <f t="shared" si="114"/>
        <v>17</v>
      </c>
      <c r="V293" s="143"/>
      <c r="W293" s="148" t="str">
        <f t="shared" si="117"/>
        <v>CUMPLIDA</v>
      </c>
      <c r="X293" s="148" t="str">
        <f t="shared" si="115"/>
        <v>CUMPLIDO</v>
      </c>
      <c r="Y293" s="81" t="s">
        <v>303</v>
      </c>
      <c r="Z293" s="149" t="str">
        <f t="shared" si="118"/>
        <v>H68R16</v>
      </c>
      <c r="AA293" s="149">
        <f t="shared" si="116"/>
        <v>1</v>
      </c>
      <c r="AB293" s="149" t="str">
        <f t="shared" si="119"/>
        <v>H68R16 - 1</v>
      </c>
      <c r="AC293" s="146">
        <f t="shared" si="122"/>
        <v>5</v>
      </c>
      <c r="AD293" s="146">
        <f t="shared" si="123"/>
        <v>5</v>
      </c>
      <c r="AE293" s="146" t="str">
        <f t="shared" si="124"/>
        <v>H68R16.</v>
      </c>
      <c r="AF293" s="146" t="str">
        <f t="shared" si="125"/>
        <v>H68R16</v>
      </c>
      <c r="AG293" s="65"/>
      <c r="AH293" s="65"/>
      <c r="AI293" s="65"/>
      <c r="AJ293" s="14"/>
      <c r="AK293" s="14"/>
      <c r="AL293" s="14"/>
      <c r="AM293" s="14"/>
      <c r="AN293" s="14"/>
      <c r="AO293" s="14"/>
      <c r="AP293" s="14"/>
    </row>
    <row r="294" spans="1:42" s="2" customFormat="1" ht="350.1" customHeight="1" x14ac:dyDescent="0.2">
      <c r="A294" s="73">
        <v>214</v>
      </c>
      <c r="B294" s="144">
        <v>293</v>
      </c>
      <c r="C294" s="80"/>
      <c r="D294" s="90" t="s">
        <v>1259</v>
      </c>
      <c r="E294" s="103">
        <v>1405004</v>
      </c>
      <c r="F294" s="87" t="s">
        <v>275</v>
      </c>
      <c r="G294" s="88" t="s">
        <v>276</v>
      </c>
      <c r="H294" s="88" t="s">
        <v>973</v>
      </c>
      <c r="I294" s="88" t="s">
        <v>700</v>
      </c>
      <c r="J294" s="90" t="s">
        <v>974</v>
      </c>
      <c r="K294" s="73">
        <v>1</v>
      </c>
      <c r="L294" s="77">
        <v>43040</v>
      </c>
      <c r="M294" s="77">
        <v>43099</v>
      </c>
      <c r="N294" s="78">
        <f t="shared" si="126"/>
        <v>8.4285714285714288</v>
      </c>
      <c r="O294" s="73" t="s">
        <v>687</v>
      </c>
      <c r="P294" s="76">
        <v>1</v>
      </c>
      <c r="Q294" s="73" t="s">
        <v>1913</v>
      </c>
      <c r="R294" s="79">
        <f t="shared" si="111"/>
        <v>100</v>
      </c>
      <c r="S294" s="147">
        <f t="shared" si="112"/>
        <v>8.4285714285714288</v>
      </c>
      <c r="T294" s="147">
        <f t="shared" si="113"/>
        <v>8.4285714285714288</v>
      </c>
      <c r="U294" s="147">
        <f t="shared" si="114"/>
        <v>8.4285714285714288</v>
      </c>
      <c r="V294" s="143"/>
      <c r="W294" s="148" t="str">
        <f t="shared" si="117"/>
        <v>CUMPLIDA</v>
      </c>
      <c r="X294" s="148" t="str">
        <f t="shared" si="115"/>
        <v>CUMPLIDO</v>
      </c>
      <c r="Y294" s="81" t="s">
        <v>303</v>
      </c>
      <c r="Z294" s="149" t="str">
        <f t="shared" si="118"/>
        <v>H70R16</v>
      </c>
      <c r="AA294" s="149">
        <f t="shared" si="116"/>
        <v>1</v>
      </c>
      <c r="AB294" s="149" t="str">
        <f t="shared" si="119"/>
        <v>H70R16 - 1</v>
      </c>
      <c r="AC294" s="146">
        <f t="shared" si="122"/>
        <v>5</v>
      </c>
      <c r="AD294" s="146">
        <f t="shared" si="123"/>
        <v>5</v>
      </c>
      <c r="AE294" s="146" t="str">
        <f t="shared" si="124"/>
        <v>H70R16.</v>
      </c>
      <c r="AF294" s="146" t="str">
        <f t="shared" si="125"/>
        <v>H70R16</v>
      </c>
      <c r="AG294" s="65"/>
      <c r="AH294" s="65"/>
      <c r="AI294" s="65"/>
      <c r="AJ294" s="14"/>
      <c r="AK294" s="14"/>
      <c r="AL294" s="14"/>
      <c r="AM294" s="14"/>
      <c r="AN294" s="14"/>
      <c r="AO294" s="14"/>
      <c r="AP294" s="14"/>
    </row>
    <row r="295" spans="1:42" s="2" customFormat="1" ht="350.1" customHeight="1" x14ac:dyDescent="0.2">
      <c r="A295" s="73">
        <v>215</v>
      </c>
      <c r="B295" s="144">
        <v>294</v>
      </c>
      <c r="C295" s="80"/>
      <c r="D295" s="90" t="s">
        <v>1046</v>
      </c>
      <c r="E295" s="103">
        <v>1101002</v>
      </c>
      <c r="F295" s="87" t="s">
        <v>411</v>
      </c>
      <c r="G295" s="88" t="s">
        <v>410</v>
      </c>
      <c r="H295" s="88" t="s">
        <v>935</v>
      </c>
      <c r="I295" s="88" t="s">
        <v>413</v>
      </c>
      <c r="J295" s="90" t="s">
        <v>975</v>
      </c>
      <c r="K295" s="73">
        <v>1</v>
      </c>
      <c r="L295" s="77">
        <v>43040</v>
      </c>
      <c r="M295" s="77">
        <v>43084</v>
      </c>
      <c r="N295" s="78">
        <f t="shared" si="126"/>
        <v>6.2857142857142856</v>
      </c>
      <c r="O295" s="73" t="s">
        <v>412</v>
      </c>
      <c r="P295" s="76">
        <v>1</v>
      </c>
      <c r="Q295" s="73" t="s">
        <v>1913</v>
      </c>
      <c r="R295" s="79">
        <f t="shared" si="111"/>
        <v>100</v>
      </c>
      <c r="S295" s="147">
        <f t="shared" si="112"/>
        <v>6.2857142857142856</v>
      </c>
      <c r="T295" s="147">
        <f t="shared" si="113"/>
        <v>6.2857142857142856</v>
      </c>
      <c r="U295" s="147">
        <f t="shared" si="114"/>
        <v>6.2857142857142856</v>
      </c>
      <c r="V295" s="143"/>
      <c r="W295" s="148" t="str">
        <f t="shared" si="117"/>
        <v>CUMPLIDA</v>
      </c>
      <c r="X295" s="148" t="str">
        <f t="shared" si="115"/>
        <v>CUMPLIDO</v>
      </c>
      <c r="Y295" s="81" t="s">
        <v>303</v>
      </c>
      <c r="Z295" s="149" t="str">
        <f t="shared" si="118"/>
        <v>H71R16</v>
      </c>
      <c r="AA295" s="149">
        <f t="shared" si="116"/>
        <v>1</v>
      </c>
      <c r="AB295" s="149" t="str">
        <f t="shared" si="119"/>
        <v>H71R16 - 1</v>
      </c>
      <c r="AC295" s="146">
        <f t="shared" si="122"/>
        <v>5</v>
      </c>
      <c r="AD295" s="146">
        <f t="shared" si="123"/>
        <v>5</v>
      </c>
      <c r="AE295" s="146" t="str">
        <f t="shared" si="124"/>
        <v>H71R16.</v>
      </c>
      <c r="AF295" s="146" t="str">
        <f t="shared" si="125"/>
        <v>H71R16</v>
      </c>
      <c r="AG295" s="65"/>
      <c r="AH295" s="65"/>
      <c r="AI295" s="65"/>
      <c r="AJ295" s="14"/>
      <c r="AK295" s="14"/>
      <c r="AL295" s="14"/>
      <c r="AM295" s="14"/>
      <c r="AN295" s="14"/>
      <c r="AO295" s="14"/>
      <c r="AP295" s="14"/>
    </row>
    <row r="296" spans="1:42" s="2" customFormat="1" ht="350.1" customHeight="1" x14ac:dyDescent="0.2">
      <c r="A296" s="73"/>
      <c r="B296" s="144">
        <v>295</v>
      </c>
      <c r="C296" s="80"/>
      <c r="D296" s="90"/>
      <c r="E296" s="103">
        <v>1101002</v>
      </c>
      <c r="F296" s="87" t="s">
        <v>409</v>
      </c>
      <c r="G296" s="88" t="s">
        <v>410</v>
      </c>
      <c r="H296" s="88" t="s">
        <v>936</v>
      </c>
      <c r="I296" s="88" t="s">
        <v>414</v>
      </c>
      <c r="J296" s="90" t="s">
        <v>415</v>
      </c>
      <c r="K296" s="73">
        <v>1</v>
      </c>
      <c r="L296" s="77">
        <v>43282</v>
      </c>
      <c r="M296" s="77">
        <v>43373</v>
      </c>
      <c r="N296" s="78">
        <f t="shared" si="126"/>
        <v>13</v>
      </c>
      <c r="O296" s="73" t="s">
        <v>412</v>
      </c>
      <c r="P296" s="76">
        <v>1</v>
      </c>
      <c r="Q296" s="73" t="s">
        <v>1913</v>
      </c>
      <c r="R296" s="79">
        <f t="shared" si="111"/>
        <v>100</v>
      </c>
      <c r="S296" s="147">
        <f t="shared" si="112"/>
        <v>13</v>
      </c>
      <c r="T296" s="147">
        <f t="shared" si="113"/>
        <v>13</v>
      </c>
      <c r="U296" s="147">
        <f t="shared" si="114"/>
        <v>13</v>
      </c>
      <c r="V296" s="143"/>
      <c r="W296" s="148" t="str">
        <f t="shared" si="117"/>
        <v>CUMPLIDA</v>
      </c>
      <c r="X296" s="148" t="str">
        <f t="shared" si="115"/>
        <v/>
      </c>
      <c r="Y296" s="81" t="s">
        <v>303</v>
      </c>
      <c r="Z296" s="149" t="str">
        <f t="shared" si="118"/>
        <v>H71R16</v>
      </c>
      <c r="AA296" s="149">
        <f t="shared" si="116"/>
        <v>2</v>
      </c>
      <c r="AB296" s="149" t="str">
        <f t="shared" si="119"/>
        <v>H71R16 - 2</v>
      </c>
      <c r="AC296" s="146">
        <f t="shared" si="122"/>
        <v>5</v>
      </c>
      <c r="AD296" s="146">
        <f t="shared" si="123"/>
        <v>5</v>
      </c>
      <c r="AE296" s="146" t="str">
        <f t="shared" si="124"/>
        <v>H71R16.</v>
      </c>
      <c r="AF296" s="146" t="str">
        <f t="shared" si="125"/>
        <v>H71R16</v>
      </c>
      <c r="AG296" s="65"/>
      <c r="AH296" s="65"/>
      <c r="AI296" s="65"/>
      <c r="AJ296" s="14"/>
      <c r="AK296" s="14"/>
      <c r="AL296" s="14"/>
      <c r="AM296" s="14"/>
      <c r="AN296" s="14"/>
      <c r="AO296" s="14"/>
      <c r="AP296" s="14"/>
    </row>
    <row r="297" spans="1:42" s="2" customFormat="1" ht="350.1" customHeight="1" x14ac:dyDescent="0.2">
      <c r="A297" s="73">
        <v>216</v>
      </c>
      <c r="B297" s="144">
        <v>296</v>
      </c>
      <c r="C297" s="80"/>
      <c r="D297" s="90" t="s">
        <v>1046</v>
      </c>
      <c r="E297" s="103">
        <v>1101002</v>
      </c>
      <c r="F297" s="87" t="s">
        <v>976</v>
      </c>
      <c r="G297" s="88" t="s">
        <v>277</v>
      </c>
      <c r="H297" s="88" t="s">
        <v>416</v>
      </c>
      <c r="I297" s="88" t="s">
        <v>417</v>
      </c>
      <c r="J297" s="90" t="s">
        <v>418</v>
      </c>
      <c r="K297" s="73">
        <v>1</v>
      </c>
      <c r="L297" s="77">
        <v>43132</v>
      </c>
      <c r="M297" s="77">
        <v>43189</v>
      </c>
      <c r="N297" s="78">
        <f t="shared" si="126"/>
        <v>8.1428571428571423</v>
      </c>
      <c r="O297" s="73" t="s">
        <v>412</v>
      </c>
      <c r="P297" s="76">
        <v>1</v>
      </c>
      <c r="Q297" s="73" t="s">
        <v>1913</v>
      </c>
      <c r="R297" s="79">
        <f t="shared" si="111"/>
        <v>100</v>
      </c>
      <c r="S297" s="147">
        <f t="shared" si="112"/>
        <v>8.1428571428571423</v>
      </c>
      <c r="T297" s="147">
        <f t="shared" si="113"/>
        <v>8.1428571428571423</v>
      </c>
      <c r="U297" s="147">
        <f t="shared" si="114"/>
        <v>8.1428571428571423</v>
      </c>
      <c r="V297" s="143"/>
      <c r="W297" s="148" t="str">
        <f t="shared" si="117"/>
        <v>CUMPLIDA</v>
      </c>
      <c r="X297" s="148" t="str">
        <f t="shared" si="115"/>
        <v>CUMPLIDO</v>
      </c>
      <c r="Y297" s="81" t="s">
        <v>303</v>
      </c>
      <c r="Z297" s="149" t="str">
        <f t="shared" si="118"/>
        <v>H72R16</v>
      </c>
      <c r="AA297" s="149">
        <f t="shared" si="116"/>
        <v>1</v>
      </c>
      <c r="AB297" s="149" t="str">
        <f t="shared" si="119"/>
        <v>H72R16 - 1</v>
      </c>
      <c r="AC297" s="146">
        <f t="shared" si="122"/>
        <v>5</v>
      </c>
      <c r="AD297" s="146">
        <f t="shared" si="123"/>
        <v>5</v>
      </c>
      <c r="AE297" s="146" t="str">
        <f t="shared" si="124"/>
        <v>H72R16.</v>
      </c>
      <c r="AF297" s="146" t="str">
        <f t="shared" si="125"/>
        <v>H72R16</v>
      </c>
      <c r="AG297" s="65"/>
      <c r="AH297" s="65"/>
      <c r="AI297" s="65"/>
      <c r="AJ297" s="14"/>
      <c r="AK297" s="14"/>
      <c r="AL297" s="14"/>
      <c r="AM297" s="14"/>
      <c r="AN297" s="14"/>
      <c r="AO297" s="14"/>
      <c r="AP297" s="14"/>
    </row>
    <row r="298" spans="1:42" s="2" customFormat="1" ht="350.1" customHeight="1" x14ac:dyDescent="0.2">
      <c r="A298" s="73">
        <v>217</v>
      </c>
      <c r="B298" s="144">
        <v>297</v>
      </c>
      <c r="C298" s="80"/>
      <c r="D298" s="90" t="s">
        <v>2126</v>
      </c>
      <c r="E298" s="103">
        <v>1401005</v>
      </c>
      <c r="F298" s="87" t="s">
        <v>1011</v>
      </c>
      <c r="G298" s="88" t="s">
        <v>278</v>
      </c>
      <c r="H298" s="87" t="s">
        <v>1010</v>
      </c>
      <c r="I298" s="87" t="s">
        <v>1012</v>
      </c>
      <c r="J298" s="73" t="s">
        <v>1013</v>
      </c>
      <c r="K298" s="73">
        <v>1</v>
      </c>
      <c r="L298" s="77">
        <v>43101</v>
      </c>
      <c r="M298" s="77">
        <v>43403</v>
      </c>
      <c r="N298" s="78">
        <f t="shared" si="126"/>
        <v>43.142857142857146</v>
      </c>
      <c r="O298" s="73" t="s">
        <v>528</v>
      </c>
      <c r="P298" s="76">
        <v>1</v>
      </c>
      <c r="Q298" s="73" t="s">
        <v>1913</v>
      </c>
      <c r="R298" s="79">
        <f t="shared" si="111"/>
        <v>100</v>
      </c>
      <c r="S298" s="147">
        <f t="shared" si="112"/>
        <v>43.142857142857146</v>
      </c>
      <c r="T298" s="147">
        <f t="shared" si="113"/>
        <v>43.142857142857146</v>
      </c>
      <c r="U298" s="147">
        <f t="shared" si="114"/>
        <v>43.142857142857146</v>
      </c>
      <c r="V298" s="143"/>
      <c r="W298" s="148" t="str">
        <f t="shared" si="117"/>
        <v>CUMPLIDA</v>
      </c>
      <c r="X298" s="148" t="str">
        <f t="shared" si="115"/>
        <v>CUMPLIDO</v>
      </c>
      <c r="Y298" s="81" t="s">
        <v>303</v>
      </c>
      <c r="Z298" s="149" t="str">
        <f t="shared" si="118"/>
        <v>H77R16</v>
      </c>
      <c r="AA298" s="149">
        <f>IF(A298&lt;&gt;"",1,#REF!+1)</f>
        <v>1</v>
      </c>
      <c r="AB298" s="149" t="str">
        <f t="shared" si="119"/>
        <v>H77R16 - 1</v>
      </c>
      <c r="AC298" s="146">
        <f t="shared" si="122"/>
        <v>5</v>
      </c>
      <c r="AD298" s="146">
        <f t="shared" si="123"/>
        <v>5</v>
      </c>
      <c r="AE298" s="146" t="str">
        <f t="shared" si="124"/>
        <v>H77R16.</v>
      </c>
      <c r="AF298" s="146" t="str">
        <f t="shared" si="125"/>
        <v>H77R16</v>
      </c>
      <c r="AG298" s="65"/>
      <c r="AH298" s="65"/>
      <c r="AI298" s="65"/>
      <c r="AJ298" s="14"/>
      <c r="AK298" s="14"/>
      <c r="AL298" s="14"/>
      <c r="AM298" s="14"/>
      <c r="AN298" s="14"/>
      <c r="AO298" s="14"/>
      <c r="AP298" s="14"/>
    </row>
    <row r="299" spans="1:42" s="2" customFormat="1" ht="350.1" customHeight="1" x14ac:dyDescent="0.2">
      <c r="A299" s="73">
        <v>218</v>
      </c>
      <c r="B299" s="144">
        <v>298</v>
      </c>
      <c r="C299" s="80"/>
      <c r="D299" s="90" t="s">
        <v>2126</v>
      </c>
      <c r="E299" s="103">
        <v>1405004</v>
      </c>
      <c r="F299" s="87" t="s">
        <v>1015</v>
      </c>
      <c r="G299" s="88" t="s">
        <v>279</v>
      </c>
      <c r="H299" s="88" t="s">
        <v>1014</v>
      </c>
      <c r="I299" s="88" t="s">
        <v>1016</v>
      </c>
      <c r="J299" s="73" t="s">
        <v>1017</v>
      </c>
      <c r="K299" s="73">
        <v>2</v>
      </c>
      <c r="L299" s="77">
        <v>43101</v>
      </c>
      <c r="M299" s="77">
        <v>43403</v>
      </c>
      <c r="N299" s="78">
        <f t="shared" si="126"/>
        <v>43.142857142857146</v>
      </c>
      <c r="O299" s="73" t="s">
        <v>528</v>
      </c>
      <c r="P299" s="76">
        <v>2</v>
      </c>
      <c r="Q299" s="73" t="s">
        <v>1913</v>
      </c>
      <c r="R299" s="79">
        <f t="shared" si="111"/>
        <v>100</v>
      </c>
      <c r="S299" s="147">
        <f t="shared" si="112"/>
        <v>43.142857142857146</v>
      </c>
      <c r="T299" s="147">
        <f t="shared" si="113"/>
        <v>43.142857142857146</v>
      </c>
      <c r="U299" s="147">
        <f t="shared" si="114"/>
        <v>43.142857142857146</v>
      </c>
      <c r="V299" s="143"/>
      <c r="W299" s="148" t="str">
        <f t="shared" si="117"/>
        <v>CUMPLIDA</v>
      </c>
      <c r="X299" s="148" t="str">
        <f t="shared" si="115"/>
        <v>CUMPLIDO</v>
      </c>
      <c r="Y299" s="81" t="s">
        <v>303</v>
      </c>
      <c r="Z299" s="149" t="str">
        <f t="shared" si="118"/>
        <v>H78R16</v>
      </c>
      <c r="AA299" s="149">
        <f t="shared" si="116"/>
        <v>1</v>
      </c>
      <c r="AB299" s="149" t="str">
        <f t="shared" si="119"/>
        <v>H78R16 - 1</v>
      </c>
      <c r="AC299" s="146">
        <f t="shared" si="122"/>
        <v>5</v>
      </c>
      <c r="AD299" s="146">
        <f t="shared" si="123"/>
        <v>5</v>
      </c>
      <c r="AE299" s="146" t="str">
        <f t="shared" si="124"/>
        <v>H78R16.</v>
      </c>
      <c r="AF299" s="146" t="str">
        <f t="shared" si="125"/>
        <v>H78R16</v>
      </c>
      <c r="AG299" s="65"/>
      <c r="AH299" s="65"/>
      <c r="AI299" s="65"/>
      <c r="AJ299" s="14"/>
      <c r="AK299" s="14"/>
      <c r="AL299" s="14"/>
      <c r="AM299" s="14"/>
      <c r="AN299" s="14"/>
      <c r="AO299" s="14"/>
      <c r="AP299" s="14"/>
    </row>
    <row r="300" spans="1:42" s="2" customFormat="1" ht="350.1" customHeight="1" x14ac:dyDescent="0.2">
      <c r="A300" s="73">
        <v>219</v>
      </c>
      <c r="B300" s="144">
        <v>299</v>
      </c>
      <c r="C300" s="80"/>
      <c r="D300" s="90" t="s">
        <v>1263</v>
      </c>
      <c r="E300" s="103">
        <v>1402006</v>
      </c>
      <c r="F300" s="87" t="s">
        <v>893</v>
      </c>
      <c r="G300" s="88" t="s">
        <v>894</v>
      </c>
      <c r="H300" s="88" t="s">
        <v>1018</v>
      </c>
      <c r="I300" s="88" t="s">
        <v>1019</v>
      </c>
      <c r="J300" s="90" t="s">
        <v>1020</v>
      </c>
      <c r="K300" s="73">
        <v>1</v>
      </c>
      <c r="L300" s="77">
        <v>43101</v>
      </c>
      <c r="M300" s="77">
        <v>43403</v>
      </c>
      <c r="N300" s="78">
        <f t="shared" si="126"/>
        <v>43.142857142857146</v>
      </c>
      <c r="O300" s="73" t="s">
        <v>528</v>
      </c>
      <c r="P300" s="76">
        <v>1</v>
      </c>
      <c r="Q300" s="73" t="s">
        <v>1913</v>
      </c>
      <c r="R300" s="79">
        <f t="shared" si="111"/>
        <v>100</v>
      </c>
      <c r="S300" s="147">
        <f t="shared" si="112"/>
        <v>43.142857142857146</v>
      </c>
      <c r="T300" s="147">
        <f t="shared" si="113"/>
        <v>43.142857142857146</v>
      </c>
      <c r="U300" s="147">
        <f t="shared" si="114"/>
        <v>43.142857142857146</v>
      </c>
      <c r="V300" s="143"/>
      <c r="W300" s="148" t="str">
        <f t="shared" si="117"/>
        <v>CUMPLIDA</v>
      </c>
      <c r="X300" s="148" t="str">
        <f t="shared" si="115"/>
        <v>CUMPLIDO</v>
      </c>
      <c r="Y300" s="81" t="s">
        <v>303</v>
      </c>
      <c r="Z300" s="149" t="str">
        <f t="shared" si="118"/>
        <v>H79R16</v>
      </c>
      <c r="AA300" s="149">
        <f t="shared" si="116"/>
        <v>1</v>
      </c>
      <c r="AB300" s="149" t="str">
        <f t="shared" si="119"/>
        <v>H79R16 - 1</v>
      </c>
      <c r="AC300" s="146">
        <f t="shared" si="122"/>
        <v>5</v>
      </c>
      <c r="AD300" s="146">
        <f t="shared" si="123"/>
        <v>5</v>
      </c>
      <c r="AE300" s="146" t="str">
        <f t="shared" si="124"/>
        <v>H79R16.</v>
      </c>
      <c r="AF300" s="146" t="str">
        <f t="shared" si="125"/>
        <v>H79R16</v>
      </c>
      <c r="AG300" s="65"/>
      <c r="AH300" s="65"/>
      <c r="AI300" s="65"/>
      <c r="AJ300" s="14"/>
      <c r="AK300" s="14"/>
      <c r="AL300" s="14"/>
      <c r="AM300" s="14"/>
      <c r="AN300" s="14"/>
      <c r="AO300" s="14"/>
      <c r="AP300" s="14"/>
    </row>
    <row r="301" spans="1:42" s="2" customFormat="1" ht="350.1" customHeight="1" x14ac:dyDescent="0.2">
      <c r="A301" s="73">
        <v>220</v>
      </c>
      <c r="B301" s="144">
        <v>300</v>
      </c>
      <c r="C301" s="80"/>
      <c r="D301" s="90" t="s">
        <v>1264</v>
      </c>
      <c r="E301" s="103">
        <v>1802001</v>
      </c>
      <c r="F301" s="87" t="s">
        <v>1508</v>
      </c>
      <c r="G301" s="88" t="s">
        <v>1472</v>
      </c>
      <c r="H301" s="88" t="s">
        <v>431</v>
      </c>
      <c r="I301" s="88" t="s">
        <v>427</v>
      </c>
      <c r="J301" s="90" t="s">
        <v>430</v>
      </c>
      <c r="K301" s="73">
        <v>3</v>
      </c>
      <c r="L301" s="77">
        <v>43040</v>
      </c>
      <c r="M301" s="77">
        <v>43099</v>
      </c>
      <c r="N301" s="78">
        <f t="shared" si="126"/>
        <v>8.4285714285714288</v>
      </c>
      <c r="O301" s="73" t="s">
        <v>426</v>
      </c>
      <c r="P301" s="76">
        <v>3</v>
      </c>
      <c r="Q301" s="73" t="s">
        <v>1913</v>
      </c>
      <c r="R301" s="79">
        <f t="shared" si="111"/>
        <v>100</v>
      </c>
      <c r="S301" s="147">
        <f t="shared" si="112"/>
        <v>8.4285714285714288</v>
      </c>
      <c r="T301" s="147">
        <f t="shared" si="113"/>
        <v>8.4285714285714288</v>
      </c>
      <c r="U301" s="147">
        <f t="shared" si="114"/>
        <v>8.4285714285714288</v>
      </c>
      <c r="V301" s="143"/>
      <c r="W301" s="148" t="str">
        <f t="shared" si="117"/>
        <v>CUMPLIDA</v>
      </c>
      <c r="X301" s="148" t="str">
        <f t="shared" si="115"/>
        <v>CUMPLIDO</v>
      </c>
      <c r="Y301" s="81" t="s">
        <v>303</v>
      </c>
      <c r="Z301" s="149" t="str">
        <f t="shared" si="118"/>
        <v>H80R16</v>
      </c>
      <c r="AA301" s="149">
        <f t="shared" si="116"/>
        <v>1</v>
      </c>
      <c r="AB301" s="149" t="str">
        <f t="shared" si="119"/>
        <v>H80R16 - 1</v>
      </c>
      <c r="AC301" s="146">
        <f t="shared" si="122"/>
        <v>5</v>
      </c>
      <c r="AD301" s="146">
        <f t="shared" si="123"/>
        <v>5</v>
      </c>
      <c r="AE301" s="146" t="str">
        <f t="shared" si="124"/>
        <v>H80R16.</v>
      </c>
      <c r="AF301" s="146" t="str">
        <f t="shared" si="125"/>
        <v>H80R16</v>
      </c>
      <c r="AG301" s="65"/>
      <c r="AH301" s="65"/>
      <c r="AI301" s="65"/>
      <c r="AJ301" s="14"/>
      <c r="AK301" s="14"/>
      <c r="AL301" s="14"/>
      <c r="AM301" s="14"/>
      <c r="AN301" s="14"/>
      <c r="AO301" s="14"/>
      <c r="AP301" s="14"/>
    </row>
    <row r="302" spans="1:42" s="2" customFormat="1" ht="350.1" customHeight="1" x14ac:dyDescent="0.2">
      <c r="A302" s="73">
        <v>221</v>
      </c>
      <c r="B302" s="144">
        <v>301</v>
      </c>
      <c r="C302" s="80"/>
      <c r="D302" s="90" t="s">
        <v>1046</v>
      </c>
      <c r="E302" s="103">
        <v>1404002</v>
      </c>
      <c r="F302" s="87" t="s">
        <v>1509</v>
      </c>
      <c r="G302" s="88" t="s">
        <v>280</v>
      </c>
      <c r="H302" s="88" t="s">
        <v>428</v>
      </c>
      <c r="I302" s="88" t="s">
        <v>429</v>
      </c>
      <c r="J302" s="90" t="s">
        <v>8</v>
      </c>
      <c r="K302" s="73">
        <v>1</v>
      </c>
      <c r="L302" s="77">
        <v>43040</v>
      </c>
      <c r="M302" s="77">
        <v>43099</v>
      </c>
      <c r="N302" s="78">
        <f t="shared" si="126"/>
        <v>8.4285714285714288</v>
      </c>
      <c r="O302" s="73" t="s">
        <v>426</v>
      </c>
      <c r="P302" s="76">
        <v>1</v>
      </c>
      <c r="Q302" s="73" t="s">
        <v>1913</v>
      </c>
      <c r="R302" s="79">
        <f t="shared" si="111"/>
        <v>100</v>
      </c>
      <c r="S302" s="147">
        <f t="shared" si="112"/>
        <v>8.4285714285714288</v>
      </c>
      <c r="T302" s="147">
        <f t="shared" si="113"/>
        <v>8.4285714285714288</v>
      </c>
      <c r="U302" s="147">
        <f t="shared" si="114"/>
        <v>8.4285714285714288</v>
      </c>
      <c r="V302" s="143"/>
      <c r="W302" s="148" t="str">
        <f t="shared" si="117"/>
        <v>CUMPLIDA</v>
      </c>
      <c r="X302" s="148" t="str">
        <f t="shared" si="115"/>
        <v>CUMPLIDO</v>
      </c>
      <c r="Y302" s="81" t="s">
        <v>303</v>
      </c>
      <c r="Z302" s="149" t="str">
        <f t="shared" si="118"/>
        <v>H81R16</v>
      </c>
      <c r="AA302" s="149">
        <f t="shared" si="116"/>
        <v>1</v>
      </c>
      <c r="AB302" s="149" t="str">
        <f t="shared" si="119"/>
        <v>H81R16 - 1</v>
      </c>
      <c r="AC302" s="146">
        <f t="shared" si="122"/>
        <v>5</v>
      </c>
      <c r="AD302" s="146">
        <f t="shared" si="123"/>
        <v>5</v>
      </c>
      <c r="AE302" s="146" t="str">
        <f t="shared" si="124"/>
        <v>H81R16.</v>
      </c>
      <c r="AF302" s="146" t="str">
        <f t="shared" si="125"/>
        <v>H81R16</v>
      </c>
      <c r="AG302" s="65"/>
      <c r="AH302" s="65"/>
      <c r="AI302" s="65"/>
      <c r="AJ302" s="14"/>
      <c r="AK302" s="14"/>
      <c r="AL302" s="14"/>
      <c r="AM302" s="14"/>
      <c r="AN302" s="14"/>
      <c r="AO302" s="14"/>
      <c r="AP302" s="14"/>
    </row>
    <row r="303" spans="1:42" s="2" customFormat="1" ht="350.1" customHeight="1" x14ac:dyDescent="0.2">
      <c r="A303" s="73">
        <v>222</v>
      </c>
      <c r="B303" s="144">
        <v>302</v>
      </c>
      <c r="C303" s="80"/>
      <c r="D303" s="90" t="s">
        <v>1264</v>
      </c>
      <c r="E303" s="103">
        <v>1404002</v>
      </c>
      <c r="F303" s="87" t="s">
        <v>1050</v>
      </c>
      <c r="G303" s="88" t="s">
        <v>281</v>
      </c>
      <c r="H303" s="88" t="s">
        <v>1018</v>
      </c>
      <c r="I303" s="88" t="s">
        <v>1019</v>
      </c>
      <c r="J303" s="90" t="s">
        <v>1020</v>
      </c>
      <c r="K303" s="73">
        <v>1</v>
      </c>
      <c r="L303" s="77">
        <v>43101</v>
      </c>
      <c r="M303" s="77">
        <v>43403</v>
      </c>
      <c r="N303" s="78">
        <f t="shared" si="126"/>
        <v>43.142857142857146</v>
      </c>
      <c r="O303" s="73" t="s">
        <v>528</v>
      </c>
      <c r="P303" s="76">
        <v>1</v>
      </c>
      <c r="Q303" s="73" t="s">
        <v>1913</v>
      </c>
      <c r="R303" s="79">
        <f t="shared" si="111"/>
        <v>100</v>
      </c>
      <c r="S303" s="147">
        <f t="shared" si="112"/>
        <v>43.142857142857146</v>
      </c>
      <c r="T303" s="147">
        <f t="shared" si="113"/>
        <v>43.142857142857146</v>
      </c>
      <c r="U303" s="147">
        <f t="shared" si="114"/>
        <v>43.142857142857146</v>
      </c>
      <c r="V303" s="143"/>
      <c r="W303" s="148" t="str">
        <f t="shared" si="117"/>
        <v>CUMPLIDA</v>
      </c>
      <c r="X303" s="148" t="str">
        <f t="shared" si="115"/>
        <v>CUMPLIDO</v>
      </c>
      <c r="Y303" s="81" t="s">
        <v>303</v>
      </c>
      <c r="Z303" s="149" t="str">
        <f t="shared" si="118"/>
        <v>H82R16</v>
      </c>
      <c r="AA303" s="149">
        <f t="shared" si="116"/>
        <v>1</v>
      </c>
      <c r="AB303" s="149" t="str">
        <f t="shared" si="119"/>
        <v>H82R16 - 1</v>
      </c>
      <c r="AC303" s="146">
        <f t="shared" si="122"/>
        <v>5</v>
      </c>
      <c r="AD303" s="146">
        <f t="shared" si="123"/>
        <v>5</v>
      </c>
      <c r="AE303" s="146" t="str">
        <f t="shared" si="124"/>
        <v>H82R16</v>
      </c>
      <c r="AF303" s="146" t="str">
        <f t="shared" si="125"/>
        <v>H82R16</v>
      </c>
      <c r="AG303" s="65"/>
      <c r="AH303" s="65"/>
      <c r="AI303" s="65"/>
      <c r="AJ303" s="14"/>
      <c r="AK303" s="14"/>
      <c r="AL303" s="14"/>
      <c r="AM303" s="14"/>
      <c r="AN303" s="14"/>
      <c r="AO303" s="14"/>
      <c r="AP303" s="14"/>
    </row>
    <row r="304" spans="1:42" s="2" customFormat="1" ht="350.1" customHeight="1" x14ac:dyDescent="0.2">
      <c r="A304" s="73">
        <v>223</v>
      </c>
      <c r="B304" s="144">
        <v>303</v>
      </c>
      <c r="C304" s="80"/>
      <c r="D304" s="90"/>
      <c r="E304" s="103">
        <v>1401001</v>
      </c>
      <c r="F304" s="87" t="s">
        <v>1550</v>
      </c>
      <c r="G304" s="88" t="s">
        <v>895</v>
      </c>
      <c r="H304" s="87" t="s">
        <v>1023</v>
      </c>
      <c r="I304" s="88" t="s">
        <v>1022</v>
      </c>
      <c r="J304" s="90" t="s">
        <v>1025</v>
      </c>
      <c r="K304" s="73">
        <v>1</v>
      </c>
      <c r="L304" s="77">
        <v>43101</v>
      </c>
      <c r="M304" s="77">
        <v>43403</v>
      </c>
      <c r="N304" s="78">
        <f t="shared" ref="N304:N344" si="127">(+M304-L304)/7</f>
        <v>43.142857142857146</v>
      </c>
      <c r="O304" s="73" t="s">
        <v>528</v>
      </c>
      <c r="P304" s="76">
        <v>1</v>
      </c>
      <c r="Q304" s="73" t="s">
        <v>1913</v>
      </c>
      <c r="R304" s="79">
        <f t="shared" si="111"/>
        <v>100</v>
      </c>
      <c r="S304" s="147">
        <f t="shared" si="112"/>
        <v>43.142857142857146</v>
      </c>
      <c r="T304" s="147">
        <f t="shared" si="113"/>
        <v>43.142857142857146</v>
      </c>
      <c r="U304" s="147">
        <f t="shared" si="114"/>
        <v>43.142857142857146</v>
      </c>
      <c r="V304" s="143"/>
      <c r="W304" s="148" t="str">
        <f t="shared" si="117"/>
        <v>CUMPLIDA</v>
      </c>
      <c r="X304" s="148" t="str">
        <f t="shared" si="115"/>
        <v>CUMPLIDO</v>
      </c>
      <c r="Y304" s="81" t="s">
        <v>303</v>
      </c>
      <c r="Z304" s="149" t="str">
        <f t="shared" si="118"/>
        <v>H84R16</v>
      </c>
      <c r="AA304" s="149">
        <f t="shared" si="116"/>
        <v>1</v>
      </c>
      <c r="AB304" s="149" t="str">
        <f t="shared" si="119"/>
        <v>H84R16 - 1</v>
      </c>
      <c r="AC304" s="146">
        <f t="shared" si="122"/>
        <v>5</v>
      </c>
      <c r="AD304" s="146">
        <f t="shared" si="123"/>
        <v>5</v>
      </c>
      <c r="AE304" s="146" t="str">
        <f t="shared" si="124"/>
        <v>H84R16.</v>
      </c>
      <c r="AF304" s="146" t="str">
        <f t="shared" si="125"/>
        <v>H84R16</v>
      </c>
      <c r="AG304" s="65"/>
      <c r="AH304" s="65"/>
      <c r="AI304" s="65"/>
      <c r="AJ304" s="14"/>
      <c r="AK304" s="14"/>
      <c r="AL304" s="14"/>
      <c r="AM304" s="14"/>
      <c r="AN304" s="14"/>
      <c r="AO304" s="14"/>
      <c r="AP304" s="14"/>
    </row>
    <row r="305" spans="1:42" s="2" customFormat="1" ht="350.1" customHeight="1" x14ac:dyDescent="0.2">
      <c r="A305" s="73">
        <v>224</v>
      </c>
      <c r="B305" s="144">
        <v>304</v>
      </c>
      <c r="C305" s="80"/>
      <c r="D305" s="90" t="s">
        <v>1047</v>
      </c>
      <c r="E305" s="103">
        <v>1401001</v>
      </c>
      <c r="F305" s="87" t="s">
        <v>1021</v>
      </c>
      <c r="G305" s="88" t="s">
        <v>282</v>
      </c>
      <c r="H305" s="88" t="s">
        <v>1024</v>
      </c>
      <c r="I305" s="88" t="s">
        <v>1022</v>
      </c>
      <c r="J305" s="90" t="s">
        <v>1025</v>
      </c>
      <c r="K305" s="73">
        <v>1</v>
      </c>
      <c r="L305" s="77">
        <v>43101</v>
      </c>
      <c r="M305" s="77">
        <v>43403</v>
      </c>
      <c r="N305" s="78">
        <f t="shared" si="127"/>
        <v>43.142857142857146</v>
      </c>
      <c r="O305" s="73" t="s">
        <v>528</v>
      </c>
      <c r="P305" s="76">
        <v>1</v>
      </c>
      <c r="Q305" s="73" t="s">
        <v>1913</v>
      </c>
      <c r="R305" s="79">
        <f t="shared" si="111"/>
        <v>100</v>
      </c>
      <c r="S305" s="147">
        <f t="shared" si="112"/>
        <v>43.142857142857146</v>
      </c>
      <c r="T305" s="147">
        <f t="shared" si="113"/>
        <v>43.142857142857146</v>
      </c>
      <c r="U305" s="147">
        <f t="shared" si="114"/>
        <v>43.142857142857146</v>
      </c>
      <c r="V305" s="143"/>
      <c r="W305" s="148" t="str">
        <f t="shared" si="117"/>
        <v>CUMPLIDA</v>
      </c>
      <c r="X305" s="148" t="str">
        <f t="shared" si="115"/>
        <v>CUMPLIDO</v>
      </c>
      <c r="Y305" s="81" t="s">
        <v>303</v>
      </c>
      <c r="Z305" s="149" t="str">
        <f t="shared" si="118"/>
        <v>H85R16</v>
      </c>
      <c r="AA305" s="149">
        <f t="shared" si="116"/>
        <v>1</v>
      </c>
      <c r="AB305" s="149" t="str">
        <f t="shared" si="119"/>
        <v>H85R16 - 1</v>
      </c>
      <c r="AC305" s="146">
        <f t="shared" si="122"/>
        <v>5</v>
      </c>
      <c r="AD305" s="146">
        <f t="shared" si="123"/>
        <v>5</v>
      </c>
      <c r="AE305" s="146" t="str">
        <f t="shared" si="124"/>
        <v>H85R16.</v>
      </c>
      <c r="AF305" s="146" t="str">
        <f t="shared" si="125"/>
        <v>H85R16</v>
      </c>
      <c r="AG305" s="65"/>
      <c r="AH305" s="65"/>
      <c r="AI305" s="65"/>
      <c r="AJ305" s="14"/>
      <c r="AK305" s="14"/>
      <c r="AL305" s="14"/>
      <c r="AM305" s="14"/>
      <c r="AN305" s="14"/>
      <c r="AO305" s="14"/>
      <c r="AP305" s="14"/>
    </row>
    <row r="306" spans="1:42" s="2" customFormat="1" ht="350.1" customHeight="1" x14ac:dyDescent="0.2">
      <c r="A306" s="73">
        <v>225</v>
      </c>
      <c r="B306" s="144">
        <v>305</v>
      </c>
      <c r="C306" s="80"/>
      <c r="D306" s="90" t="s">
        <v>1046</v>
      </c>
      <c r="E306" s="103">
        <v>1301001</v>
      </c>
      <c r="F306" s="87" t="s">
        <v>1228</v>
      </c>
      <c r="G306" s="88" t="s">
        <v>283</v>
      </c>
      <c r="H306" s="88" t="s">
        <v>385</v>
      </c>
      <c r="I306" s="88" t="s">
        <v>386</v>
      </c>
      <c r="J306" s="90" t="s">
        <v>387</v>
      </c>
      <c r="K306" s="73">
        <v>16</v>
      </c>
      <c r="L306" s="77">
        <v>43040</v>
      </c>
      <c r="M306" s="77">
        <v>43403</v>
      </c>
      <c r="N306" s="78">
        <f t="shared" si="127"/>
        <v>51.857142857142854</v>
      </c>
      <c r="O306" s="73" t="s">
        <v>384</v>
      </c>
      <c r="P306" s="73">
        <v>1</v>
      </c>
      <c r="Q306" s="73" t="s">
        <v>1913</v>
      </c>
      <c r="R306" s="79">
        <f t="shared" si="111"/>
        <v>6.25</v>
      </c>
      <c r="S306" s="147">
        <f t="shared" si="112"/>
        <v>3.2410714285714284</v>
      </c>
      <c r="T306" s="147">
        <f t="shared" si="113"/>
        <v>3.2410714285714284</v>
      </c>
      <c r="U306" s="147">
        <f t="shared" si="114"/>
        <v>51.857142857142854</v>
      </c>
      <c r="V306" s="143"/>
      <c r="W306" s="148" t="str">
        <f t="shared" si="117"/>
        <v>VENCIDA</v>
      </c>
      <c r="X306" s="148" t="str">
        <f t="shared" si="115"/>
        <v>VENCIDO</v>
      </c>
      <c r="Y306" s="81" t="s">
        <v>303</v>
      </c>
      <c r="Z306" s="149" t="str">
        <f t="shared" si="118"/>
        <v>H86R16</v>
      </c>
      <c r="AA306" s="149">
        <f t="shared" si="116"/>
        <v>1</v>
      </c>
      <c r="AB306" s="149" t="str">
        <f t="shared" si="119"/>
        <v>H86R16 - 1</v>
      </c>
      <c r="AC306" s="146">
        <f t="shared" si="122"/>
        <v>1</v>
      </c>
      <c r="AD306" s="146">
        <f t="shared" si="123"/>
        <v>1</v>
      </c>
      <c r="AE306" s="146" t="str">
        <f t="shared" si="124"/>
        <v>H86R16.</v>
      </c>
      <c r="AF306" s="146" t="str">
        <f t="shared" si="125"/>
        <v>H86R16</v>
      </c>
      <c r="AG306" s="65"/>
      <c r="AH306" s="65"/>
      <c r="AI306" s="65"/>
      <c r="AJ306" s="14"/>
      <c r="AK306" s="14"/>
      <c r="AL306" s="14"/>
      <c r="AM306" s="14"/>
      <c r="AN306" s="14"/>
      <c r="AO306" s="14"/>
      <c r="AP306" s="14"/>
    </row>
    <row r="307" spans="1:42" s="2" customFormat="1" ht="350.1" customHeight="1" x14ac:dyDescent="0.2">
      <c r="A307" s="73">
        <v>226</v>
      </c>
      <c r="B307" s="144">
        <v>306</v>
      </c>
      <c r="C307" s="80"/>
      <c r="D307" s="90" t="s">
        <v>1046</v>
      </c>
      <c r="E307" s="103">
        <v>1301001</v>
      </c>
      <c r="F307" s="87" t="s">
        <v>2311</v>
      </c>
      <c r="G307" s="88" t="s">
        <v>900</v>
      </c>
      <c r="H307" s="215" t="s">
        <v>1473</v>
      </c>
      <c r="I307" s="88" t="s">
        <v>388</v>
      </c>
      <c r="J307" s="90" t="s">
        <v>387</v>
      </c>
      <c r="K307" s="73">
        <v>16</v>
      </c>
      <c r="L307" s="77">
        <v>43040</v>
      </c>
      <c r="M307" s="77">
        <v>43403</v>
      </c>
      <c r="N307" s="78">
        <f t="shared" si="127"/>
        <v>51.857142857142854</v>
      </c>
      <c r="O307" s="73" t="s">
        <v>384</v>
      </c>
      <c r="P307" s="73">
        <v>1</v>
      </c>
      <c r="Q307" s="73" t="s">
        <v>1913</v>
      </c>
      <c r="R307" s="79">
        <f t="shared" si="111"/>
        <v>6.25</v>
      </c>
      <c r="S307" s="147">
        <f t="shared" si="112"/>
        <v>3.2410714285714284</v>
      </c>
      <c r="T307" s="147">
        <f t="shared" si="113"/>
        <v>3.2410714285714284</v>
      </c>
      <c r="U307" s="147">
        <f t="shared" si="114"/>
        <v>51.857142857142854</v>
      </c>
      <c r="V307" s="143"/>
      <c r="W307" s="148" t="str">
        <f t="shared" si="117"/>
        <v>VENCIDA</v>
      </c>
      <c r="X307" s="148" t="str">
        <f t="shared" si="115"/>
        <v>VENCIDO</v>
      </c>
      <c r="Y307" s="81" t="s">
        <v>303</v>
      </c>
      <c r="Z307" s="149" t="str">
        <f t="shared" si="118"/>
        <v>H87R16</v>
      </c>
      <c r="AA307" s="149">
        <f t="shared" si="116"/>
        <v>1</v>
      </c>
      <c r="AB307" s="149" t="str">
        <f t="shared" si="119"/>
        <v>H87R16 - 1</v>
      </c>
      <c r="AC307" s="146">
        <f t="shared" si="122"/>
        <v>1</v>
      </c>
      <c r="AD307" s="146">
        <f t="shared" si="123"/>
        <v>1</v>
      </c>
      <c r="AE307" s="146" t="str">
        <f t="shared" si="124"/>
        <v>H87R16.</v>
      </c>
      <c r="AF307" s="146" t="str">
        <f t="shared" si="125"/>
        <v>H87R16</v>
      </c>
      <c r="AG307" s="65"/>
      <c r="AH307" s="65"/>
      <c r="AI307" s="65"/>
      <c r="AJ307" s="14"/>
      <c r="AK307" s="14"/>
      <c r="AL307" s="14"/>
      <c r="AM307" s="14"/>
      <c r="AN307" s="14"/>
      <c r="AO307" s="14"/>
      <c r="AP307" s="14"/>
    </row>
    <row r="308" spans="1:42" s="2" customFormat="1" ht="350.1" customHeight="1" x14ac:dyDescent="0.2">
      <c r="A308" s="73">
        <v>227</v>
      </c>
      <c r="B308" s="144">
        <v>307</v>
      </c>
      <c r="C308" s="80"/>
      <c r="D308" s="90" t="s">
        <v>1047</v>
      </c>
      <c r="E308" s="103">
        <v>1301001</v>
      </c>
      <c r="F308" s="87" t="s">
        <v>1230</v>
      </c>
      <c r="G308" s="88" t="s">
        <v>284</v>
      </c>
      <c r="H308" s="215" t="s">
        <v>389</v>
      </c>
      <c r="I308" s="88" t="s">
        <v>390</v>
      </c>
      <c r="J308" s="90" t="s">
        <v>21</v>
      </c>
      <c r="K308" s="73">
        <v>4</v>
      </c>
      <c r="L308" s="77">
        <v>43040</v>
      </c>
      <c r="M308" s="77">
        <v>43403</v>
      </c>
      <c r="N308" s="78">
        <f t="shared" si="127"/>
        <v>51.857142857142854</v>
      </c>
      <c r="O308" s="73" t="s">
        <v>384</v>
      </c>
      <c r="P308" s="76">
        <v>0</v>
      </c>
      <c r="Q308" s="73" t="s">
        <v>1913</v>
      </c>
      <c r="R308" s="79">
        <f t="shared" si="111"/>
        <v>0</v>
      </c>
      <c r="S308" s="147">
        <f t="shared" si="112"/>
        <v>0</v>
      </c>
      <c r="T308" s="147">
        <f t="shared" si="113"/>
        <v>0</v>
      </c>
      <c r="U308" s="147">
        <f t="shared" si="114"/>
        <v>51.857142857142854</v>
      </c>
      <c r="V308" s="143"/>
      <c r="W308" s="148" t="str">
        <f t="shared" si="117"/>
        <v>VENCIDA</v>
      </c>
      <c r="X308" s="148" t="str">
        <f t="shared" si="115"/>
        <v>VENCIDO</v>
      </c>
      <c r="Y308" s="81" t="s">
        <v>303</v>
      </c>
      <c r="Z308" s="149" t="str">
        <f t="shared" si="118"/>
        <v>H88R16</v>
      </c>
      <c r="AA308" s="149">
        <f t="shared" si="116"/>
        <v>1</v>
      </c>
      <c r="AB308" s="149" t="str">
        <f t="shared" si="119"/>
        <v>H88R16 - 1</v>
      </c>
      <c r="AC308" s="146">
        <f t="shared" si="122"/>
        <v>1</v>
      </c>
      <c r="AD308" s="146">
        <f t="shared" si="123"/>
        <v>1</v>
      </c>
      <c r="AE308" s="146" t="str">
        <f t="shared" si="124"/>
        <v>H88R16</v>
      </c>
      <c r="AF308" s="146" t="str">
        <f t="shared" si="125"/>
        <v>H88R16</v>
      </c>
      <c r="AG308" s="65"/>
      <c r="AH308" s="65"/>
      <c r="AI308" s="65"/>
      <c r="AJ308" s="14"/>
      <c r="AK308" s="14"/>
      <c r="AL308" s="14"/>
      <c r="AM308" s="14"/>
      <c r="AN308" s="14"/>
      <c r="AO308" s="14"/>
      <c r="AP308" s="14"/>
    </row>
    <row r="309" spans="1:42" s="2" customFormat="1" ht="350.1" customHeight="1" x14ac:dyDescent="0.2">
      <c r="A309" s="73">
        <v>228</v>
      </c>
      <c r="B309" s="144">
        <v>308</v>
      </c>
      <c r="C309" s="80"/>
      <c r="D309" s="90" t="s">
        <v>1046</v>
      </c>
      <c r="E309" s="103">
        <v>1301001</v>
      </c>
      <c r="F309" s="87" t="s">
        <v>1229</v>
      </c>
      <c r="G309" s="88" t="s">
        <v>285</v>
      </c>
      <c r="H309" s="88" t="s">
        <v>391</v>
      </c>
      <c r="I309" s="88" t="s">
        <v>392</v>
      </c>
      <c r="J309" s="90" t="s">
        <v>53</v>
      </c>
      <c r="K309" s="73">
        <v>4</v>
      </c>
      <c r="L309" s="77">
        <v>43040</v>
      </c>
      <c r="M309" s="77">
        <v>43403</v>
      </c>
      <c r="N309" s="78">
        <f t="shared" si="127"/>
        <v>51.857142857142854</v>
      </c>
      <c r="O309" s="73" t="s">
        <v>384</v>
      </c>
      <c r="P309" s="76">
        <v>0</v>
      </c>
      <c r="Q309" s="73" t="s">
        <v>1913</v>
      </c>
      <c r="R309" s="79">
        <f t="shared" si="111"/>
        <v>0</v>
      </c>
      <c r="S309" s="147">
        <f t="shared" si="112"/>
        <v>0</v>
      </c>
      <c r="T309" s="147">
        <f t="shared" si="113"/>
        <v>0</v>
      </c>
      <c r="U309" s="147">
        <f t="shared" si="114"/>
        <v>51.857142857142854</v>
      </c>
      <c r="V309" s="143"/>
      <c r="W309" s="148" t="str">
        <f t="shared" si="117"/>
        <v>VENCIDA</v>
      </c>
      <c r="X309" s="148" t="str">
        <f t="shared" si="115"/>
        <v>VENCIDO</v>
      </c>
      <c r="Y309" s="81" t="s">
        <v>303</v>
      </c>
      <c r="Z309" s="149" t="str">
        <f t="shared" si="118"/>
        <v>H89R16</v>
      </c>
      <c r="AA309" s="149">
        <f t="shared" si="116"/>
        <v>1</v>
      </c>
      <c r="AB309" s="149" t="str">
        <f t="shared" si="119"/>
        <v>H89R16 - 1</v>
      </c>
      <c r="AC309" s="146">
        <f t="shared" si="122"/>
        <v>1</v>
      </c>
      <c r="AD309" s="146">
        <f t="shared" si="123"/>
        <v>1</v>
      </c>
      <c r="AE309" s="146" t="str">
        <f t="shared" si="124"/>
        <v>H89R16.</v>
      </c>
      <c r="AF309" s="146" t="str">
        <f t="shared" si="125"/>
        <v>H89R16</v>
      </c>
      <c r="AG309" s="65"/>
      <c r="AH309" s="65"/>
      <c r="AI309" s="65"/>
      <c r="AJ309" s="14"/>
      <c r="AK309" s="14"/>
      <c r="AL309" s="14"/>
      <c r="AM309" s="14"/>
      <c r="AN309" s="14"/>
      <c r="AO309" s="14"/>
      <c r="AP309" s="14"/>
    </row>
    <row r="310" spans="1:42" s="2" customFormat="1" ht="350.1" customHeight="1" x14ac:dyDescent="0.2">
      <c r="A310" s="73">
        <v>229</v>
      </c>
      <c r="B310" s="144">
        <v>309</v>
      </c>
      <c r="C310" s="80"/>
      <c r="D310" s="90" t="s">
        <v>1046</v>
      </c>
      <c r="E310" s="103">
        <v>1301001</v>
      </c>
      <c r="F310" s="87" t="s">
        <v>1253</v>
      </c>
      <c r="G310" s="88" t="s">
        <v>286</v>
      </c>
      <c r="H310" s="88" t="s">
        <v>393</v>
      </c>
      <c r="I310" s="88" t="s">
        <v>394</v>
      </c>
      <c r="J310" s="90" t="s">
        <v>395</v>
      </c>
      <c r="K310" s="73">
        <v>6</v>
      </c>
      <c r="L310" s="77">
        <v>43040</v>
      </c>
      <c r="M310" s="77">
        <v>43403</v>
      </c>
      <c r="N310" s="78">
        <f t="shared" si="127"/>
        <v>51.857142857142854</v>
      </c>
      <c r="O310" s="73" t="s">
        <v>384</v>
      </c>
      <c r="P310" s="76">
        <v>0</v>
      </c>
      <c r="Q310" s="73" t="s">
        <v>1913</v>
      </c>
      <c r="R310" s="79">
        <f t="shared" si="111"/>
        <v>0</v>
      </c>
      <c r="S310" s="147">
        <f t="shared" si="112"/>
        <v>0</v>
      </c>
      <c r="T310" s="147">
        <f t="shared" si="113"/>
        <v>0</v>
      </c>
      <c r="U310" s="147">
        <f t="shared" si="114"/>
        <v>51.857142857142854</v>
      </c>
      <c r="V310" s="143"/>
      <c r="W310" s="148" t="str">
        <f t="shared" si="117"/>
        <v>VENCIDA</v>
      </c>
      <c r="X310" s="148" t="str">
        <f t="shared" si="115"/>
        <v>VENCIDO</v>
      </c>
      <c r="Y310" s="81" t="s">
        <v>303</v>
      </c>
      <c r="Z310" s="149" t="str">
        <f t="shared" si="118"/>
        <v>H90R16</v>
      </c>
      <c r="AA310" s="149">
        <f t="shared" si="116"/>
        <v>1</v>
      </c>
      <c r="AB310" s="149" t="str">
        <f t="shared" si="119"/>
        <v>H90R16 - 1</v>
      </c>
      <c r="AC310" s="146">
        <f t="shared" si="122"/>
        <v>1</v>
      </c>
      <c r="AD310" s="146">
        <f t="shared" si="123"/>
        <v>1</v>
      </c>
      <c r="AE310" s="146" t="str">
        <f t="shared" si="124"/>
        <v>H90R16.</v>
      </c>
      <c r="AF310" s="146" t="str">
        <f t="shared" si="125"/>
        <v>H90R16</v>
      </c>
      <c r="AG310" s="65"/>
      <c r="AH310" s="65"/>
      <c r="AI310" s="65"/>
      <c r="AJ310" s="14"/>
      <c r="AK310" s="14"/>
      <c r="AL310" s="14"/>
      <c r="AM310" s="14"/>
      <c r="AN310" s="14"/>
      <c r="AO310" s="14"/>
      <c r="AP310" s="14"/>
    </row>
    <row r="311" spans="1:42" s="2" customFormat="1" ht="350.1" customHeight="1" x14ac:dyDescent="0.2">
      <c r="A311" s="73">
        <v>230</v>
      </c>
      <c r="B311" s="144">
        <v>310</v>
      </c>
      <c r="C311" s="80"/>
      <c r="D311" s="90" t="s">
        <v>1046</v>
      </c>
      <c r="E311" s="103">
        <v>1301001</v>
      </c>
      <c r="F311" s="87" t="s">
        <v>1254</v>
      </c>
      <c r="G311" s="88" t="s">
        <v>287</v>
      </c>
      <c r="H311" s="88" t="s">
        <v>393</v>
      </c>
      <c r="I311" s="88" t="s">
        <v>394</v>
      </c>
      <c r="J311" s="90" t="s">
        <v>395</v>
      </c>
      <c r="K311" s="73">
        <v>6</v>
      </c>
      <c r="L311" s="77">
        <v>43040</v>
      </c>
      <c r="M311" s="77">
        <v>43403</v>
      </c>
      <c r="N311" s="78">
        <f t="shared" si="127"/>
        <v>51.857142857142854</v>
      </c>
      <c r="O311" s="73" t="s">
        <v>384</v>
      </c>
      <c r="P311" s="76">
        <v>0</v>
      </c>
      <c r="Q311" s="73" t="s">
        <v>1913</v>
      </c>
      <c r="R311" s="79">
        <f t="shared" si="111"/>
        <v>0</v>
      </c>
      <c r="S311" s="147">
        <f t="shared" si="112"/>
        <v>0</v>
      </c>
      <c r="T311" s="147">
        <f t="shared" si="113"/>
        <v>0</v>
      </c>
      <c r="U311" s="147">
        <f t="shared" si="114"/>
        <v>51.857142857142854</v>
      </c>
      <c r="V311" s="143"/>
      <c r="W311" s="148" t="str">
        <f t="shared" si="117"/>
        <v>VENCIDA</v>
      </c>
      <c r="X311" s="148" t="str">
        <f t="shared" si="115"/>
        <v>VENCIDO</v>
      </c>
      <c r="Y311" s="81" t="s">
        <v>303</v>
      </c>
      <c r="Z311" s="149" t="str">
        <f t="shared" si="118"/>
        <v>H91R16</v>
      </c>
      <c r="AA311" s="149">
        <f t="shared" si="116"/>
        <v>1</v>
      </c>
      <c r="AB311" s="149" t="str">
        <f t="shared" si="119"/>
        <v>H91R16 - 1</v>
      </c>
      <c r="AC311" s="146">
        <f t="shared" si="122"/>
        <v>1</v>
      </c>
      <c r="AD311" s="146">
        <f t="shared" si="123"/>
        <v>1</v>
      </c>
      <c r="AE311" s="146" t="str">
        <f t="shared" si="124"/>
        <v>H91R16.</v>
      </c>
      <c r="AF311" s="146" t="str">
        <f t="shared" si="125"/>
        <v>H91R16</v>
      </c>
      <c r="AG311" s="65"/>
      <c r="AH311" s="65"/>
      <c r="AI311" s="65"/>
      <c r="AJ311" s="14"/>
      <c r="AK311" s="14"/>
      <c r="AL311" s="14"/>
      <c r="AM311" s="14"/>
      <c r="AN311" s="14"/>
      <c r="AO311" s="14"/>
      <c r="AP311" s="14"/>
    </row>
    <row r="312" spans="1:42" s="2" customFormat="1" ht="350.1" customHeight="1" x14ac:dyDescent="0.2">
      <c r="A312" s="156">
        <v>231</v>
      </c>
      <c r="B312" s="144">
        <v>311</v>
      </c>
      <c r="C312" s="156"/>
      <c r="D312" s="157" t="s">
        <v>1046</v>
      </c>
      <c r="E312" s="103">
        <v>1301001</v>
      </c>
      <c r="F312" s="87" t="s">
        <v>945</v>
      </c>
      <c r="G312" s="88" t="s">
        <v>288</v>
      </c>
      <c r="H312" s="88" t="s">
        <v>396</v>
      </c>
      <c r="I312" s="88" t="s">
        <v>397</v>
      </c>
      <c r="J312" s="90" t="s">
        <v>21</v>
      </c>
      <c r="K312" s="73">
        <v>4</v>
      </c>
      <c r="L312" s="77">
        <v>43040</v>
      </c>
      <c r="M312" s="77">
        <v>43403</v>
      </c>
      <c r="N312" s="78">
        <f t="shared" si="127"/>
        <v>51.857142857142854</v>
      </c>
      <c r="O312" s="73" t="s">
        <v>384</v>
      </c>
      <c r="P312" s="76">
        <v>0</v>
      </c>
      <c r="Q312" s="87" t="s">
        <v>2122</v>
      </c>
      <c r="R312" s="79">
        <f t="shared" si="111"/>
        <v>0</v>
      </c>
      <c r="S312" s="147">
        <f t="shared" si="112"/>
        <v>0</v>
      </c>
      <c r="T312" s="147">
        <f t="shared" si="113"/>
        <v>0</v>
      </c>
      <c r="U312" s="147">
        <f t="shared" si="114"/>
        <v>51.857142857142854</v>
      </c>
      <c r="V312" s="143"/>
      <c r="W312" s="148" t="str">
        <f t="shared" si="117"/>
        <v>VENCIDA</v>
      </c>
      <c r="X312" s="148" t="str">
        <f t="shared" si="115"/>
        <v>VENCIDO</v>
      </c>
      <c r="Y312" s="81" t="s">
        <v>303</v>
      </c>
      <c r="Z312" s="149" t="str">
        <f t="shared" si="118"/>
        <v>H95R16</v>
      </c>
      <c r="AA312" s="149">
        <f t="shared" si="116"/>
        <v>1</v>
      </c>
      <c r="AB312" s="149" t="str">
        <f t="shared" si="119"/>
        <v>H95R16 - 1</v>
      </c>
      <c r="AC312" s="146">
        <f t="shared" si="122"/>
        <v>1</v>
      </c>
      <c r="AD312" s="146">
        <f t="shared" si="123"/>
        <v>1</v>
      </c>
      <c r="AE312" s="146" t="str">
        <f t="shared" si="124"/>
        <v>H95R16.</v>
      </c>
      <c r="AF312" s="146" t="str">
        <f t="shared" si="125"/>
        <v>H95R16</v>
      </c>
      <c r="AG312" s="65"/>
      <c r="AH312" s="65"/>
      <c r="AI312" s="65"/>
      <c r="AJ312" s="14"/>
      <c r="AK312" s="14"/>
      <c r="AL312" s="14"/>
      <c r="AM312" s="14"/>
      <c r="AN312" s="14"/>
      <c r="AO312" s="14"/>
      <c r="AP312" s="14"/>
    </row>
    <row r="313" spans="1:42" s="2" customFormat="1" ht="350.1" customHeight="1" x14ac:dyDescent="0.2">
      <c r="A313" s="73">
        <v>232</v>
      </c>
      <c r="B313" s="144">
        <v>312</v>
      </c>
      <c r="C313" s="80"/>
      <c r="D313" s="98" t="s">
        <v>1047</v>
      </c>
      <c r="E313" s="103">
        <v>1801002</v>
      </c>
      <c r="F313" s="87" t="s">
        <v>1808</v>
      </c>
      <c r="G313" s="88" t="s">
        <v>939</v>
      </c>
      <c r="H313" s="88" t="s">
        <v>1809</v>
      </c>
      <c r="I313" s="88" t="s">
        <v>1806</v>
      </c>
      <c r="J313" s="90" t="s">
        <v>1807</v>
      </c>
      <c r="K313" s="73">
        <v>1</v>
      </c>
      <c r="L313" s="77">
        <v>43859</v>
      </c>
      <c r="M313" s="77">
        <v>43921</v>
      </c>
      <c r="N313" s="78">
        <f t="shared" si="127"/>
        <v>8.8571428571428577</v>
      </c>
      <c r="O313" s="73" t="s">
        <v>464</v>
      </c>
      <c r="P313" s="76">
        <v>1</v>
      </c>
      <c r="Q313" s="73" t="s">
        <v>1913</v>
      </c>
      <c r="R313" s="79">
        <f t="shared" si="111"/>
        <v>100</v>
      </c>
      <c r="S313" s="147">
        <f t="shared" si="112"/>
        <v>8.8571428571428577</v>
      </c>
      <c r="T313" s="147">
        <f t="shared" si="113"/>
        <v>8.8571428571428577</v>
      </c>
      <c r="U313" s="147">
        <f t="shared" si="114"/>
        <v>8.8571428571428577</v>
      </c>
      <c r="V313" s="143"/>
      <c r="W313" s="148" t="str">
        <f t="shared" si="117"/>
        <v>CUMPLIDA</v>
      </c>
      <c r="X313" s="148" t="str">
        <f t="shared" si="115"/>
        <v>EN TERMINO</v>
      </c>
      <c r="Y313" s="81" t="s">
        <v>303</v>
      </c>
      <c r="Z313" s="149" t="str">
        <f t="shared" si="118"/>
        <v>H96R16</v>
      </c>
      <c r="AA313" s="149">
        <f t="shared" si="116"/>
        <v>1</v>
      </c>
      <c r="AB313" s="149" t="str">
        <f t="shared" si="119"/>
        <v>H96R16 - 1</v>
      </c>
      <c r="AC313" s="146">
        <f t="shared" si="122"/>
        <v>5</v>
      </c>
      <c r="AD313" s="146">
        <f t="shared" si="123"/>
        <v>3</v>
      </c>
      <c r="AE313" s="146" t="str">
        <f t="shared" si="124"/>
        <v>H96R16.</v>
      </c>
      <c r="AF313" s="146" t="str">
        <f t="shared" si="125"/>
        <v>H96R16</v>
      </c>
      <c r="AG313" s="66"/>
      <c r="AH313" s="66"/>
      <c r="AI313" s="66"/>
    </row>
    <row r="314" spans="1:42" s="2" customFormat="1" ht="350.1" customHeight="1" x14ac:dyDescent="0.2">
      <c r="A314" s="73"/>
      <c r="B314" s="144">
        <v>313</v>
      </c>
      <c r="C314" s="80"/>
      <c r="D314" s="98" t="s">
        <v>1047</v>
      </c>
      <c r="E314" s="103">
        <v>1801002</v>
      </c>
      <c r="F314" s="87" t="s">
        <v>1810</v>
      </c>
      <c r="G314" s="88" t="s">
        <v>939</v>
      </c>
      <c r="H314" s="88" t="s">
        <v>1813</v>
      </c>
      <c r="I314" s="88" t="s">
        <v>1954</v>
      </c>
      <c r="J314" s="90" t="s">
        <v>1812</v>
      </c>
      <c r="K314" s="73">
        <v>4</v>
      </c>
      <c r="L314" s="77">
        <v>43859</v>
      </c>
      <c r="M314" s="77">
        <v>44196</v>
      </c>
      <c r="N314" s="78">
        <f t="shared" si="127"/>
        <v>48.142857142857146</v>
      </c>
      <c r="O314" s="73" t="s">
        <v>464</v>
      </c>
      <c r="P314" s="76">
        <v>0</v>
      </c>
      <c r="Q314" s="73" t="s">
        <v>1913</v>
      </c>
      <c r="R314" s="79">
        <f t="shared" si="111"/>
        <v>0</v>
      </c>
      <c r="S314" s="147">
        <f t="shared" si="112"/>
        <v>0</v>
      </c>
      <c r="T314" s="147">
        <f t="shared" si="113"/>
        <v>0</v>
      </c>
      <c r="U314" s="147">
        <f t="shared" si="114"/>
        <v>0</v>
      </c>
      <c r="V314" s="143"/>
      <c r="W314" s="148" t="str">
        <f t="shared" si="117"/>
        <v>EN TERMINO</v>
      </c>
      <c r="X314" s="148" t="str">
        <f t="shared" si="115"/>
        <v/>
      </c>
      <c r="Y314" s="81" t="s">
        <v>303</v>
      </c>
      <c r="Z314" s="149" t="str">
        <f t="shared" si="118"/>
        <v>H96R16</v>
      </c>
      <c r="AA314" s="149">
        <f t="shared" si="116"/>
        <v>2</v>
      </c>
      <c r="AB314" s="149" t="str">
        <f t="shared" si="119"/>
        <v>H96R16 - 2</v>
      </c>
      <c r="AC314" s="146">
        <f t="shared" si="122"/>
        <v>3</v>
      </c>
      <c r="AD314" s="146">
        <f t="shared" si="123"/>
        <v>3</v>
      </c>
      <c r="AE314" s="146" t="str">
        <f t="shared" si="124"/>
        <v>H96R16.</v>
      </c>
      <c r="AF314" s="146" t="str">
        <f t="shared" si="125"/>
        <v>H96R16</v>
      </c>
      <c r="AG314" s="66"/>
      <c r="AH314" s="66"/>
      <c r="AI314" s="66"/>
    </row>
    <row r="315" spans="1:42" s="2" customFormat="1" ht="350.1" customHeight="1" x14ac:dyDescent="0.2">
      <c r="A315" s="73"/>
      <c r="B315" s="144">
        <v>314</v>
      </c>
      <c r="C315" s="80"/>
      <c r="D315" s="98" t="s">
        <v>1047</v>
      </c>
      <c r="E315" s="103">
        <v>1801002</v>
      </c>
      <c r="F315" s="87" t="s">
        <v>1811</v>
      </c>
      <c r="G315" s="88" t="s">
        <v>939</v>
      </c>
      <c r="H315" s="88" t="s">
        <v>1814</v>
      </c>
      <c r="I315" s="88" t="s">
        <v>1955</v>
      </c>
      <c r="J315" s="90" t="s">
        <v>1812</v>
      </c>
      <c r="K315" s="73">
        <v>4</v>
      </c>
      <c r="L315" s="77">
        <v>43859</v>
      </c>
      <c r="M315" s="77">
        <v>44224</v>
      </c>
      <c r="N315" s="78">
        <f t="shared" ref="N315" si="128">(+M315-L315)/7</f>
        <v>52.142857142857146</v>
      </c>
      <c r="O315" s="73" t="s">
        <v>464</v>
      </c>
      <c r="P315" s="76">
        <v>0</v>
      </c>
      <c r="Q315" s="73" t="s">
        <v>1913</v>
      </c>
      <c r="R315" s="79">
        <f t="shared" si="111"/>
        <v>0</v>
      </c>
      <c r="S315" s="147">
        <f t="shared" si="112"/>
        <v>0</v>
      </c>
      <c r="T315" s="147">
        <f t="shared" si="113"/>
        <v>0</v>
      </c>
      <c r="U315" s="147">
        <f t="shared" si="114"/>
        <v>0</v>
      </c>
      <c r="V315" s="143"/>
      <c r="W315" s="148" t="str">
        <f t="shared" si="117"/>
        <v>EN TERMINO</v>
      </c>
      <c r="X315" s="148" t="str">
        <f t="shared" si="115"/>
        <v/>
      </c>
      <c r="Y315" s="81" t="s">
        <v>303</v>
      </c>
      <c r="Z315" s="149" t="str">
        <f t="shared" si="118"/>
        <v>H96R16</v>
      </c>
      <c r="AA315" s="149">
        <f t="shared" si="116"/>
        <v>3</v>
      </c>
      <c r="AB315" s="149" t="str">
        <f t="shared" si="119"/>
        <v>H96R16 - 3</v>
      </c>
      <c r="AC315" s="146">
        <f t="shared" si="122"/>
        <v>3</v>
      </c>
      <c r="AD315" s="146">
        <f t="shared" si="123"/>
        <v>3</v>
      </c>
      <c r="AE315" s="146" t="str">
        <f t="shared" si="124"/>
        <v>H96R16.</v>
      </c>
      <c r="AF315" s="146" t="str">
        <f t="shared" si="125"/>
        <v>H96R16</v>
      </c>
      <c r="AG315" s="66"/>
      <c r="AH315" s="66"/>
      <c r="AI315" s="66"/>
    </row>
    <row r="316" spans="1:42" s="2" customFormat="1" ht="350.1" customHeight="1" x14ac:dyDescent="0.2">
      <c r="A316" s="73">
        <v>233</v>
      </c>
      <c r="B316" s="144">
        <v>315</v>
      </c>
      <c r="C316" s="80"/>
      <c r="D316" s="90" t="s">
        <v>1047</v>
      </c>
      <c r="E316" s="103">
        <v>1801003</v>
      </c>
      <c r="F316" s="87" t="s">
        <v>434</v>
      </c>
      <c r="G316" s="88" t="s">
        <v>289</v>
      </c>
      <c r="H316" s="88" t="s">
        <v>1815</v>
      </c>
      <c r="I316" s="88" t="s">
        <v>1816</v>
      </c>
      <c r="J316" s="90" t="s">
        <v>1817</v>
      </c>
      <c r="K316" s="73">
        <v>4</v>
      </c>
      <c r="L316" s="77">
        <v>43859</v>
      </c>
      <c r="M316" s="77">
        <v>44224</v>
      </c>
      <c r="N316" s="78">
        <f t="shared" si="127"/>
        <v>52.142857142857146</v>
      </c>
      <c r="O316" s="73" t="s">
        <v>433</v>
      </c>
      <c r="P316" s="76">
        <v>0</v>
      </c>
      <c r="Q316" s="73" t="s">
        <v>1913</v>
      </c>
      <c r="R316" s="79">
        <f t="shared" si="111"/>
        <v>0</v>
      </c>
      <c r="S316" s="147">
        <f t="shared" si="112"/>
        <v>0</v>
      </c>
      <c r="T316" s="147">
        <f t="shared" si="113"/>
        <v>0</v>
      </c>
      <c r="U316" s="147">
        <f t="shared" si="114"/>
        <v>0</v>
      </c>
      <c r="V316" s="143"/>
      <c r="W316" s="148" t="str">
        <f t="shared" si="117"/>
        <v>EN TERMINO</v>
      </c>
      <c r="X316" s="148" t="str">
        <f t="shared" si="115"/>
        <v>EN TERMINO</v>
      </c>
      <c r="Y316" s="81" t="s">
        <v>303</v>
      </c>
      <c r="Z316" s="149" t="str">
        <f t="shared" si="118"/>
        <v>H97R16</v>
      </c>
      <c r="AA316" s="149">
        <f t="shared" si="116"/>
        <v>1</v>
      </c>
      <c r="AB316" s="149" t="str">
        <f t="shared" si="119"/>
        <v>H97R16 - 1</v>
      </c>
      <c r="AC316" s="146">
        <f t="shared" si="122"/>
        <v>3</v>
      </c>
      <c r="AD316" s="146">
        <f t="shared" si="123"/>
        <v>3</v>
      </c>
      <c r="AE316" s="146" t="str">
        <f t="shared" si="124"/>
        <v>H97R16.</v>
      </c>
      <c r="AF316" s="146" t="str">
        <f t="shared" si="125"/>
        <v>H97R16</v>
      </c>
      <c r="AG316" s="65"/>
      <c r="AH316" s="65"/>
      <c r="AI316" s="65"/>
      <c r="AJ316" s="14"/>
      <c r="AK316" s="14"/>
      <c r="AL316" s="14"/>
      <c r="AM316" s="14"/>
      <c r="AN316" s="14"/>
      <c r="AO316" s="14"/>
      <c r="AP316" s="14"/>
    </row>
    <row r="317" spans="1:42" s="2" customFormat="1" ht="350.1" customHeight="1" x14ac:dyDescent="0.2">
      <c r="A317" s="73">
        <v>234</v>
      </c>
      <c r="B317" s="144">
        <v>316</v>
      </c>
      <c r="C317" s="80"/>
      <c r="D317" s="90" t="s">
        <v>1260</v>
      </c>
      <c r="E317" s="103">
        <v>1801003</v>
      </c>
      <c r="F317" s="87" t="s">
        <v>1066</v>
      </c>
      <c r="G317" s="88" t="s">
        <v>650</v>
      </c>
      <c r="H317" s="88" t="s">
        <v>649</v>
      </c>
      <c r="I317" s="88" t="s">
        <v>466</v>
      </c>
      <c r="J317" s="90" t="s">
        <v>8</v>
      </c>
      <c r="K317" s="73">
        <v>1</v>
      </c>
      <c r="L317" s="77">
        <v>43040</v>
      </c>
      <c r="M317" s="77">
        <v>43099</v>
      </c>
      <c r="N317" s="78">
        <f t="shared" si="127"/>
        <v>8.4285714285714288</v>
      </c>
      <c r="O317" s="73" t="s">
        <v>464</v>
      </c>
      <c r="P317" s="76">
        <v>1</v>
      </c>
      <c r="Q317" s="73" t="s">
        <v>1913</v>
      </c>
      <c r="R317" s="79">
        <f t="shared" si="111"/>
        <v>100</v>
      </c>
      <c r="S317" s="147">
        <f t="shared" si="112"/>
        <v>8.4285714285714288</v>
      </c>
      <c r="T317" s="147">
        <f t="shared" si="113"/>
        <v>8.4285714285714288</v>
      </c>
      <c r="U317" s="147">
        <f t="shared" si="114"/>
        <v>8.4285714285714288</v>
      </c>
      <c r="V317" s="143"/>
      <c r="W317" s="148" t="str">
        <f t="shared" si="117"/>
        <v>CUMPLIDA</v>
      </c>
      <c r="X317" s="148" t="str">
        <f t="shared" si="115"/>
        <v>CUMPLIDO</v>
      </c>
      <c r="Y317" s="81" t="s">
        <v>303</v>
      </c>
      <c r="Z317" s="149" t="str">
        <f t="shared" si="118"/>
        <v>H98R16</v>
      </c>
      <c r="AA317" s="149">
        <f t="shared" si="116"/>
        <v>1</v>
      </c>
      <c r="AB317" s="149" t="str">
        <f t="shared" si="119"/>
        <v>H98R16 - 1</v>
      </c>
      <c r="AC317" s="146">
        <f t="shared" si="122"/>
        <v>5</v>
      </c>
      <c r="AD317" s="146">
        <f t="shared" si="123"/>
        <v>5</v>
      </c>
      <c r="AE317" s="146" t="str">
        <f t="shared" si="124"/>
        <v>H98R16.</v>
      </c>
      <c r="AF317" s="146" t="str">
        <f t="shared" si="125"/>
        <v>H98R16</v>
      </c>
      <c r="AG317" s="65"/>
      <c r="AH317" s="65"/>
      <c r="AI317" s="65"/>
      <c r="AJ317" s="14"/>
      <c r="AK317" s="14"/>
      <c r="AL317" s="14"/>
      <c r="AM317" s="14"/>
      <c r="AN317" s="14"/>
      <c r="AO317" s="14"/>
      <c r="AP317" s="14"/>
    </row>
    <row r="318" spans="1:42" s="2" customFormat="1" ht="350.1" customHeight="1" x14ac:dyDescent="0.2">
      <c r="A318" s="73"/>
      <c r="B318" s="144">
        <v>317</v>
      </c>
      <c r="C318" s="80"/>
      <c r="D318" s="90"/>
      <c r="E318" s="103">
        <v>1801003</v>
      </c>
      <c r="F318" s="87" t="s">
        <v>1067</v>
      </c>
      <c r="G318" s="88" t="s">
        <v>650</v>
      </c>
      <c r="H318" s="88" t="s">
        <v>653</v>
      </c>
      <c r="I318" s="88" t="s">
        <v>654</v>
      </c>
      <c r="J318" s="90" t="s">
        <v>468</v>
      </c>
      <c r="K318" s="73">
        <v>1</v>
      </c>
      <c r="L318" s="77">
        <v>43040</v>
      </c>
      <c r="M318" s="77">
        <v>43099</v>
      </c>
      <c r="N318" s="78">
        <f t="shared" si="127"/>
        <v>8.4285714285714288</v>
      </c>
      <c r="O318" s="73" t="s">
        <v>645</v>
      </c>
      <c r="P318" s="76">
        <v>1</v>
      </c>
      <c r="Q318" s="73" t="s">
        <v>1913</v>
      </c>
      <c r="R318" s="79">
        <f t="shared" si="111"/>
        <v>100</v>
      </c>
      <c r="S318" s="147">
        <f t="shared" si="112"/>
        <v>8.4285714285714288</v>
      </c>
      <c r="T318" s="147">
        <f t="shared" si="113"/>
        <v>8.4285714285714288</v>
      </c>
      <c r="U318" s="147">
        <f t="shared" si="114"/>
        <v>8.4285714285714288</v>
      </c>
      <c r="V318" s="143"/>
      <c r="W318" s="148" t="str">
        <f t="shared" si="117"/>
        <v>CUMPLIDA</v>
      </c>
      <c r="X318" s="148" t="str">
        <f t="shared" si="115"/>
        <v/>
      </c>
      <c r="Y318" s="81" t="s">
        <v>303</v>
      </c>
      <c r="Z318" s="149" t="str">
        <f t="shared" si="118"/>
        <v>H98R16</v>
      </c>
      <c r="AA318" s="149">
        <f t="shared" si="116"/>
        <v>2</v>
      </c>
      <c r="AB318" s="149" t="str">
        <f t="shared" si="119"/>
        <v>H98R16 - 2</v>
      </c>
      <c r="AC318" s="146">
        <f t="shared" si="122"/>
        <v>5</v>
      </c>
      <c r="AD318" s="146">
        <f t="shared" si="123"/>
        <v>5</v>
      </c>
      <c r="AE318" s="146" t="str">
        <f t="shared" si="124"/>
        <v>H98R16.</v>
      </c>
      <c r="AF318" s="146" t="str">
        <f t="shared" si="125"/>
        <v>H98R16</v>
      </c>
      <c r="AG318" s="65"/>
      <c r="AH318" s="65"/>
      <c r="AI318" s="65"/>
      <c r="AJ318" s="14"/>
      <c r="AK318" s="14"/>
      <c r="AL318" s="14"/>
      <c r="AM318" s="14"/>
      <c r="AN318" s="14"/>
      <c r="AO318" s="14"/>
      <c r="AP318" s="14"/>
    </row>
    <row r="319" spans="1:42" s="2" customFormat="1" ht="350.1" customHeight="1" x14ac:dyDescent="0.2">
      <c r="A319" s="73">
        <v>235</v>
      </c>
      <c r="B319" s="144">
        <v>318</v>
      </c>
      <c r="C319" s="80"/>
      <c r="D319" s="90" t="s">
        <v>1047</v>
      </c>
      <c r="E319" s="103">
        <v>1801003</v>
      </c>
      <c r="F319" s="87" t="s">
        <v>550</v>
      </c>
      <c r="G319" s="88" t="s">
        <v>553</v>
      </c>
      <c r="H319" s="88" t="s">
        <v>1820</v>
      </c>
      <c r="I319" s="88" t="s">
        <v>1818</v>
      </c>
      <c r="J319" s="90" t="s">
        <v>1819</v>
      </c>
      <c r="K319" s="73">
        <v>1</v>
      </c>
      <c r="L319" s="77">
        <v>43859</v>
      </c>
      <c r="M319" s="77">
        <v>43921</v>
      </c>
      <c r="N319" s="78">
        <f t="shared" si="127"/>
        <v>8.8571428571428577</v>
      </c>
      <c r="O319" s="73" t="s">
        <v>464</v>
      </c>
      <c r="P319" s="76">
        <v>1</v>
      </c>
      <c r="Q319" s="73" t="s">
        <v>1913</v>
      </c>
      <c r="R319" s="79">
        <f t="shared" si="111"/>
        <v>100</v>
      </c>
      <c r="S319" s="147">
        <f t="shared" si="112"/>
        <v>8.8571428571428577</v>
      </c>
      <c r="T319" s="147">
        <f t="shared" si="113"/>
        <v>8.8571428571428577</v>
      </c>
      <c r="U319" s="147">
        <f t="shared" si="114"/>
        <v>8.8571428571428577</v>
      </c>
      <c r="V319" s="143"/>
      <c r="W319" s="148" t="str">
        <f t="shared" si="117"/>
        <v>CUMPLIDA</v>
      </c>
      <c r="X319" s="148" t="str">
        <f t="shared" si="115"/>
        <v>VENCIDO</v>
      </c>
      <c r="Y319" s="81" t="s">
        <v>303</v>
      </c>
      <c r="Z319" s="149" t="str">
        <f t="shared" si="118"/>
        <v>H101R16</v>
      </c>
      <c r="AA319" s="149">
        <f t="shared" si="116"/>
        <v>1</v>
      </c>
      <c r="AB319" s="149" t="str">
        <f t="shared" si="119"/>
        <v>H101R16 - 1</v>
      </c>
      <c r="AC319" s="146">
        <f t="shared" si="122"/>
        <v>5</v>
      </c>
      <c r="AD319" s="146">
        <f t="shared" si="123"/>
        <v>1</v>
      </c>
      <c r="AE319" s="146" t="str">
        <f t="shared" si="124"/>
        <v>H101R16.</v>
      </c>
      <c r="AF319" s="146" t="str">
        <f t="shared" si="125"/>
        <v>H101R16</v>
      </c>
      <c r="AG319" s="65"/>
      <c r="AH319" s="65"/>
      <c r="AI319" s="65"/>
      <c r="AJ319" s="14"/>
      <c r="AK319" s="14"/>
      <c r="AL319" s="14"/>
      <c r="AM319" s="14"/>
      <c r="AN319" s="14"/>
      <c r="AO319" s="14"/>
      <c r="AP319" s="14"/>
    </row>
    <row r="320" spans="1:42" s="2" customFormat="1" ht="350.1" customHeight="1" x14ac:dyDescent="0.2">
      <c r="A320" s="73"/>
      <c r="B320" s="144">
        <v>319</v>
      </c>
      <c r="C320" s="80"/>
      <c r="D320" s="90"/>
      <c r="E320" s="103">
        <v>1801003</v>
      </c>
      <c r="F320" s="87" t="s">
        <v>551</v>
      </c>
      <c r="G320" s="88" t="s">
        <v>553</v>
      </c>
      <c r="H320" s="88" t="s">
        <v>825</v>
      </c>
      <c r="I320" s="88" t="s">
        <v>1474</v>
      </c>
      <c r="J320" s="90" t="s">
        <v>552</v>
      </c>
      <c r="K320" s="73">
        <v>3</v>
      </c>
      <c r="L320" s="77">
        <v>43050</v>
      </c>
      <c r="M320" s="77">
        <v>43342</v>
      </c>
      <c r="N320" s="78">
        <f t="shared" si="127"/>
        <v>41.714285714285715</v>
      </c>
      <c r="O320" s="73" t="s">
        <v>527</v>
      </c>
      <c r="P320" s="76">
        <v>0.75</v>
      </c>
      <c r="Q320" s="73" t="s">
        <v>1913</v>
      </c>
      <c r="R320" s="79">
        <f t="shared" si="111"/>
        <v>25</v>
      </c>
      <c r="S320" s="147">
        <f t="shared" si="112"/>
        <v>10.428571428571429</v>
      </c>
      <c r="T320" s="147">
        <f t="shared" si="113"/>
        <v>10.428571428571429</v>
      </c>
      <c r="U320" s="147">
        <f t="shared" si="114"/>
        <v>41.714285714285715</v>
      </c>
      <c r="V320" s="143"/>
      <c r="W320" s="148" t="str">
        <f t="shared" si="117"/>
        <v>VENCIDA</v>
      </c>
      <c r="X320" s="148" t="str">
        <f t="shared" si="115"/>
        <v/>
      </c>
      <c r="Y320" s="81" t="s">
        <v>303</v>
      </c>
      <c r="Z320" s="149" t="str">
        <f t="shared" si="118"/>
        <v>H101R16</v>
      </c>
      <c r="AA320" s="149">
        <f t="shared" si="116"/>
        <v>2</v>
      </c>
      <c r="AB320" s="149" t="str">
        <f t="shared" si="119"/>
        <v>H101R16 - 2</v>
      </c>
      <c r="AC320" s="146">
        <f t="shared" si="122"/>
        <v>1</v>
      </c>
      <c r="AD320" s="146">
        <f t="shared" si="123"/>
        <v>1</v>
      </c>
      <c r="AE320" s="146" t="str">
        <f t="shared" si="124"/>
        <v>H101R16.</v>
      </c>
      <c r="AF320" s="146" t="str">
        <f t="shared" si="125"/>
        <v>H101R16</v>
      </c>
      <c r="AG320" s="65"/>
      <c r="AH320" s="65"/>
      <c r="AI320" s="65"/>
      <c r="AJ320" s="14"/>
      <c r="AK320" s="14"/>
      <c r="AL320" s="14"/>
      <c r="AM320" s="14"/>
      <c r="AN320" s="14"/>
      <c r="AO320" s="14"/>
      <c r="AP320" s="14"/>
    </row>
    <row r="321" spans="1:42" s="2" customFormat="1" ht="350.1" customHeight="1" x14ac:dyDescent="0.2">
      <c r="A321" s="73"/>
      <c r="B321" s="144">
        <v>320</v>
      </c>
      <c r="C321" s="80"/>
      <c r="D321" s="90"/>
      <c r="E321" s="103">
        <v>1801003</v>
      </c>
      <c r="F321" s="87" t="s">
        <v>824</v>
      </c>
      <c r="G321" s="88" t="s">
        <v>553</v>
      </c>
      <c r="H321" s="88" t="s">
        <v>827</v>
      </c>
      <c r="I321" s="88" t="s">
        <v>826</v>
      </c>
      <c r="J321" s="90" t="s">
        <v>552</v>
      </c>
      <c r="K321" s="73">
        <v>3</v>
      </c>
      <c r="L321" s="77">
        <v>43050</v>
      </c>
      <c r="M321" s="77">
        <v>43342</v>
      </c>
      <c r="N321" s="78">
        <f t="shared" si="127"/>
        <v>41.714285714285715</v>
      </c>
      <c r="O321" s="73" t="s">
        <v>805</v>
      </c>
      <c r="P321" s="76">
        <v>0</v>
      </c>
      <c r="Q321" s="73" t="s">
        <v>1913</v>
      </c>
      <c r="R321" s="79">
        <f t="shared" ref="R321:R382" si="129">IF(P321/K321&gt;1,100,+P321/K321*100)</f>
        <v>0</v>
      </c>
      <c r="S321" s="147">
        <f t="shared" ref="S321:S382" si="130">+N321*R321/100</f>
        <v>0</v>
      </c>
      <c r="T321" s="147">
        <f t="shared" ref="T321:T382" si="131">IF(M321&lt;=$AH$1,S321,0)</f>
        <v>0</v>
      </c>
      <c r="U321" s="147">
        <f t="shared" ref="U321:U382" si="132">IF($AH$1&gt;=M321,N321,0)</f>
        <v>41.714285714285715</v>
      </c>
      <c r="V321" s="143"/>
      <c r="W321" s="148" t="str">
        <f t="shared" si="117"/>
        <v>VENCIDA</v>
      </c>
      <c r="X321" s="148" t="str">
        <f t="shared" ref="X321:X382" si="133">IF(A321&lt;&gt;"",IF(AD321=1,"VENCIDO",IF(AD321=2,"PRÓXIMO A VENCER",IF(AD321=3,"EN TERMINO",IF(AD321=4,"CON AVANCE",IF(AD321=5,"CUMPLIDO",))))),"")</f>
        <v/>
      </c>
      <c r="Y321" s="81" t="s">
        <v>303</v>
      </c>
      <c r="Z321" s="149" t="str">
        <f t="shared" si="118"/>
        <v>H101R16</v>
      </c>
      <c r="AA321" s="149">
        <f t="shared" ref="AA321:AA382" si="134">IF(A321&lt;&gt;"",1,AA320+1)</f>
        <v>3</v>
      </c>
      <c r="AB321" s="149" t="str">
        <f t="shared" si="119"/>
        <v>H101R16 - 3</v>
      </c>
      <c r="AC321" s="146">
        <f t="shared" si="122"/>
        <v>1</v>
      </c>
      <c r="AD321" s="146">
        <f t="shared" si="123"/>
        <v>1</v>
      </c>
      <c r="AE321" s="146" t="str">
        <f t="shared" si="124"/>
        <v>H101R16.</v>
      </c>
      <c r="AF321" s="146" t="str">
        <f t="shared" si="125"/>
        <v>H101R16</v>
      </c>
      <c r="AG321" s="65"/>
      <c r="AH321" s="65"/>
      <c r="AI321" s="65"/>
      <c r="AJ321" s="14"/>
      <c r="AK321" s="14"/>
      <c r="AL321" s="14"/>
      <c r="AM321" s="14"/>
      <c r="AN321" s="14"/>
      <c r="AO321" s="14"/>
      <c r="AP321" s="14"/>
    </row>
    <row r="322" spans="1:42" s="2" customFormat="1" ht="350.1" customHeight="1" x14ac:dyDescent="0.2">
      <c r="A322" s="73">
        <v>236</v>
      </c>
      <c r="B322" s="144">
        <v>321</v>
      </c>
      <c r="C322" s="80"/>
      <c r="D322" s="90" t="s">
        <v>1046</v>
      </c>
      <c r="E322" s="103">
        <v>1801002</v>
      </c>
      <c r="F322" s="87" t="s">
        <v>483</v>
      </c>
      <c r="G322" s="88" t="s">
        <v>290</v>
      </c>
      <c r="H322" s="88" t="s">
        <v>470</v>
      </c>
      <c r="I322" s="88" t="s">
        <v>471</v>
      </c>
      <c r="J322" s="90" t="s">
        <v>375</v>
      </c>
      <c r="K322" s="73">
        <v>2</v>
      </c>
      <c r="L322" s="77">
        <v>43040</v>
      </c>
      <c r="M322" s="77">
        <v>43403</v>
      </c>
      <c r="N322" s="78">
        <f t="shared" si="127"/>
        <v>51.857142857142854</v>
      </c>
      <c r="O322" s="73" t="s">
        <v>464</v>
      </c>
      <c r="P322" s="76">
        <v>2</v>
      </c>
      <c r="Q322" s="73" t="s">
        <v>1913</v>
      </c>
      <c r="R322" s="79">
        <f t="shared" si="129"/>
        <v>100</v>
      </c>
      <c r="S322" s="147">
        <f t="shared" si="130"/>
        <v>51.857142857142854</v>
      </c>
      <c r="T322" s="147">
        <f t="shared" si="131"/>
        <v>51.857142857142854</v>
      </c>
      <c r="U322" s="147">
        <f t="shared" si="132"/>
        <v>51.857142857142854</v>
      </c>
      <c r="V322" s="143"/>
      <c r="W322" s="148" t="str">
        <f t="shared" ref="W322:W383" si="135">IF(R322=100,"CUMPLIDA",IF(M322-$AH$1&lt;0,"VENCIDA",IF(M322-$AH$1&lt;=30,"PRÓXIMA A VENCER",IF(R322&gt;0,"CON AVANCE","EN TERMINO"))))</f>
        <v>CUMPLIDA</v>
      </c>
      <c r="X322" s="148" t="str">
        <f t="shared" si="133"/>
        <v>CUMPLIDO</v>
      </c>
      <c r="Y322" s="81" t="s">
        <v>303</v>
      </c>
      <c r="Z322" s="149" t="str">
        <f t="shared" ref="Z322:Z383" si="136">AF322</f>
        <v>H104R16</v>
      </c>
      <c r="AA322" s="149">
        <f t="shared" si="134"/>
        <v>1</v>
      </c>
      <c r="AB322" s="149" t="str">
        <f t="shared" ref="AB322:AB383" si="137">CONCATENATE(Z322," - ",AA322)</f>
        <v>H104R16 - 1</v>
      </c>
      <c r="AC322" s="146">
        <f t="shared" si="122"/>
        <v>5</v>
      </c>
      <c r="AD322" s="146">
        <f t="shared" si="123"/>
        <v>5</v>
      </c>
      <c r="AE322" s="146" t="str">
        <f t="shared" si="124"/>
        <v>H104R16.</v>
      </c>
      <c r="AF322" s="146" t="str">
        <f t="shared" si="125"/>
        <v>H104R16</v>
      </c>
      <c r="AG322" s="65"/>
      <c r="AH322" s="65"/>
      <c r="AI322" s="65"/>
      <c r="AJ322" s="14"/>
      <c r="AK322" s="14"/>
      <c r="AL322" s="14"/>
      <c r="AM322" s="14"/>
      <c r="AN322" s="14"/>
      <c r="AO322" s="14"/>
      <c r="AP322" s="14"/>
    </row>
    <row r="323" spans="1:42" s="2" customFormat="1" ht="350.1" customHeight="1" x14ac:dyDescent="0.2">
      <c r="A323" s="156">
        <v>237</v>
      </c>
      <c r="B323" s="144">
        <v>322</v>
      </c>
      <c r="C323" s="156"/>
      <c r="D323" s="157" t="s">
        <v>1046</v>
      </c>
      <c r="E323" s="103">
        <v>1801003</v>
      </c>
      <c r="F323" s="87" t="s">
        <v>703</v>
      </c>
      <c r="G323" s="88" t="s">
        <v>482</v>
      </c>
      <c r="H323" s="88" t="s">
        <v>702</v>
      </c>
      <c r="I323" s="88" t="s">
        <v>472</v>
      </c>
      <c r="J323" s="90" t="s">
        <v>438</v>
      </c>
      <c r="K323" s="73">
        <v>3</v>
      </c>
      <c r="L323" s="77">
        <v>43040</v>
      </c>
      <c r="M323" s="77">
        <v>43403</v>
      </c>
      <c r="N323" s="78">
        <f t="shared" si="127"/>
        <v>51.857142857142854</v>
      </c>
      <c r="O323" s="73" t="s">
        <v>931</v>
      </c>
      <c r="P323" s="76">
        <v>3</v>
      </c>
      <c r="Q323" s="87" t="s">
        <v>2122</v>
      </c>
      <c r="R323" s="79">
        <f t="shared" si="129"/>
        <v>100</v>
      </c>
      <c r="S323" s="147">
        <f t="shared" si="130"/>
        <v>51.857142857142854</v>
      </c>
      <c r="T323" s="147">
        <f t="shared" si="131"/>
        <v>51.857142857142854</v>
      </c>
      <c r="U323" s="147">
        <f t="shared" si="132"/>
        <v>51.857142857142854</v>
      </c>
      <c r="V323" s="143"/>
      <c r="W323" s="148" t="str">
        <f t="shared" si="135"/>
        <v>CUMPLIDA</v>
      </c>
      <c r="X323" s="148" t="str">
        <f t="shared" si="133"/>
        <v>CUMPLIDO</v>
      </c>
      <c r="Y323" s="81" t="s">
        <v>303</v>
      </c>
      <c r="Z323" s="149" t="str">
        <f t="shared" si="136"/>
        <v>H105R16</v>
      </c>
      <c r="AA323" s="149">
        <f t="shared" si="134"/>
        <v>1</v>
      </c>
      <c r="AB323" s="149" t="str">
        <f t="shared" si="137"/>
        <v>H105R16 - 1</v>
      </c>
      <c r="AC323" s="146">
        <f t="shared" si="122"/>
        <v>5</v>
      </c>
      <c r="AD323" s="146">
        <f t="shared" si="123"/>
        <v>5</v>
      </c>
      <c r="AE323" s="146" t="str">
        <f t="shared" si="124"/>
        <v>H105R16.</v>
      </c>
      <c r="AF323" s="146" t="str">
        <f t="shared" si="125"/>
        <v>H105R16</v>
      </c>
      <c r="AG323" s="65"/>
      <c r="AH323" s="65"/>
      <c r="AI323" s="65"/>
      <c r="AJ323" s="14"/>
      <c r="AK323" s="14"/>
      <c r="AL323" s="14"/>
      <c r="AM323" s="14"/>
      <c r="AN323" s="14"/>
      <c r="AO323" s="14"/>
      <c r="AP323" s="14"/>
    </row>
    <row r="324" spans="1:42" s="2" customFormat="1" ht="350.1" customHeight="1" x14ac:dyDescent="0.2">
      <c r="A324" s="156"/>
      <c r="B324" s="144">
        <v>323</v>
      </c>
      <c r="C324" s="156"/>
      <c r="D324" s="157"/>
      <c r="E324" s="103">
        <v>1801003</v>
      </c>
      <c r="F324" s="87" t="s">
        <v>704</v>
      </c>
      <c r="G324" s="88" t="s">
        <v>482</v>
      </c>
      <c r="H324" s="88" t="s">
        <v>1475</v>
      </c>
      <c r="I324" s="88" t="s">
        <v>977</v>
      </c>
      <c r="J324" s="90" t="s">
        <v>701</v>
      </c>
      <c r="K324" s="73">
        <v>3</v>
      </c>
      <c r="L324" s="77">
        <v>43040</v>
      </c>
      <c r="M324" s="77">
        <v>43342</v>
      </c>
      <c r="N324" s="78">
        <v>43.142857142857146</v>
      </c>
      <c r="O324" s="73" t="s">
        <v>687</v>
      </c>
      <c r="P324" s="76">
        <v>3</v>
      </c>
      <c r="Q324" s="87" t="s">
        <v>2122</v>
      </c>
      <c r="R324" s="79">
        <f t="shared" si="129"/>
        <v>100</v>
      </c>
      <c r="S324" s="147">
        <f t="shared" si="130"/>
        <v>43.142857142857146</v>
      </c>
      <c r="T324" s="147">
        <f t="shared" si="131"/>
        <v>43.142857142857146</v>
      </c>
      <c r="U324" s="147">
        <f t="shared" si="132"/>
        <v>43.142857142857146</v>
      </c>
      <c r="V324" s="143"/>
      <c r="W324" s="148" t="str">
        <f t="shared" si="135"/>
        <v>CUMPLIDA</v>
      </c>
      <c r="X324" s="148" t="str">
        <f t="shared" si="133"/>
        <v/>
      </c>
      <c r="Y324" s="81" t="s">
        <v>303</v>
      </c>
      <c r="Z324" s="149" t="str">
        <f t="shared" si="136"/>
        <v>H105R16</v>
      </c>
      <c r="AA324" s="149">
        <f t="shared" si="134"/>
        <v>2</v>
      </c>
      <c r="AB324" s="149" t="str">
        <f t="shared" si="137"/>
        <v>H105R16 - 2</v>
      </c>
      <c r="AC324" s="146">
        <f t="shared" si="122"/>
        <v>5</v>
      </c>
      <c r="AD324" s="146">
        <f t="shared" si="123"/>
        <v>5</v>
      </c>
      <c r="AE324" s="146" t="str">
        <f t="shared" si="124"/>
        <v>H105R16.</v>
      </c>
      <c r="AF324" s="146" t="str">
        <f t="shared" si="125"/>
        <v>H105R16</v>
      </c>
      <c r="AG324" s="65"/>
      <c r="AH324" s="65"/>
      <c r="AI324" s="65"/>
      <c r="AJ324" s="14"/>
      <c r="AK324" s="14"/>
      <c r="AL324" s="14"/>
      <c r="AM324" s="14"/>
      <c r="AN324" s="14"/>
      <c r="AO324" s="14"/>
      <c r="AP324" s="14"/>
    </row>
    <row r="325" spans="1:42" s="2" customFormat="1" ht="350.1" customHeight="1" x14ac:dyDescent="0.2">
      <c r="A325" s="73">
        <v>238</v>
      </c>
      <c r="B325" s="144">
        <v>324</v>
      </c>
      <c r="C325" s="80"/>
      <c r="D325" s="90" t="s">
        <v>1046</v>
      </c>
      <c r="E325" s="103">
        <v>1801003</v>
      </c>
      <c r="F325" s="87" t="s">
        <v>480</v>
      </c>
      <c r="G325" s="88" t="s">
        <v>481</v>
      </c>
      <c r="H325" s="88" t="s">
        <v>473</v>
      </c>
      <c r="I325" s="88" t="s">
        <v>474</v>
      </c>
      <c r="J325" s="90" t="s">
        <v>475</v>
      </c>
      <c r="K325" s="73">
        <v>1</v>
      </c>
      <c r="L325" s="77">
        <v>43101</v>
      </c>
      <c r="M325" s="77">
        <v>43189</v>
      </c>
      <c r="N325" s="78">
        <f t="shared" si="127"/>
        <v>12.571428571428571</v>
      </c>
      <c r="O325" s="73" t="s">
        <v>464</v>
      </c>
      <c r="P325" s="76">
        <v>1</v>
      </c>
      <c r="Q325" s="73" t="s">
        <v>1913</v>
      </c>
      <c r="R325" s="79">
        <f t="shared" si="129"/>
        <v>100</v>
      </c>
      <c r="S325" s="147">
        <f t="shared" si="130"/>
        <v>12.571428571428571</v>
      </c>
      <c r="T325" s="147">
        <f t="shared" si="131"/>
        <v>12.571428571428571</v>
      </c>
      <c r="U325" s="147">
        <f t="shared" si="132"/>
        <v>12.571428571428571</v>
      </c>
      <c r="V325" s="143"/>
      <c r="W325" s="148" t="str">
        <f t="shared" si="135"/>
        <v>CUMPLIDA</v>
      </c>
      <c r="X325" s="148" t="str">
        <f t="shared" si="133"/>
        <v>CUMPLIDO</v>
      </c>
      <c r="Y325" s="81" t="s">
        <v>303</v>
      </c>
      <c r="Z325" s="149" t="str">
        <f t="shared" si="136"/>
        <v>H106R16</v>
      </c>
      <c r="AA325" s="149">
        <f t="shared" si="134"/>
        <v>1</v>
      </c>
      <c r="AB325" s="149" t="str">
        <f t="shared" si="137"/>
        <v>H106R16 - 1</v>
      </c>
      <c r="AC325" s="146">
        <f t="shared" si="122"/>
        <v>5</v>
      </c>
      <c r="AD325" s="146">
        <f t="shared" si="123"/>
        <v>5</v>
      </c>
      <c r="AE325" s="146" t="str">
        <f t="shared" si="124"/>
        <v>H106R16.</v>
      </c>
      <c r="AF325" s="146" t="str">
        <f t="shared" si="125"/>
        <v>H106R16</v>
      </c>
      <c r="AG325" s="65"/>
      <c r="AH325" s="65"/>
      <c r="AI325" s="65"/>
      <c r="AJ325" s="14"/>
      <c r="AK325" s="14"/>
      <c r="AL325" s="14"/>
      <c r="AM325" s="14"/>
      <c r="AN325" s="14"/>
      <c r="AO325" s="14"/>
      <c r="AP325" s="14"/>
    </row>
    <row r="326" spans="1:42" s="2" customFormat="1" ht="350.1" customHeight="1" x14ac:dyDescent="0.2">
      <c r="A326" s="73">
        <v>239</v>
      </c>
      <c r="B326" s="144">
        <v>325</v>
      </c>
      <c r="C326" s="80"/>
      <c r="D326" s="90" t="s">
        <v>1046</v>
      </c>
      <c r="E326" s="103">
        <v>1801003</v>
      </c>
      <c r="F326" s="87" t="s">
        <v>1038</v>
      </c>
      <c r="G326" s="88" t="s">
        <v>479</v>
      </c>
      <c r="H326" s="88" t="s">
        <v>476</v>
      </c>
      <c r="I326" s="88" t="s">
        <v>477</v>
      </c>
      <c r="J326" s="90" t="s">
        <v>478</v>
      </c>
      <c r="K326" s="73">
        <v>1</v>
      </c>
      <c r="L326" s="77">
        <v>43040</v>
      </c>
      <c r="M326" s="77">
        <v>43069</v>
      </c>
      <c r="N326" s="78">
        <f t="shared" si="127"/>
        <v>4.1428571428571432</v>
      </c>
      <c r="O326" s="73" t="s">
        <v>464</v>
      </c>
      <c r="P326" s="73">
        <v>1</v>
      </c>
      <c r="Q326" s="73" t="s">
        <v>1913</v>
      </c>
      <c r="R326" s="79">
        <f t="shared" si="129"/>
        <v>100</v>
      </c>
      <c r="S326" s="147">
        <f t="shared" si="130"/>
        <v>4.1428571428571432</v>
      </c>
      <c r="T326" s="147">
        <f t="shared" si="131"/>
        <v>4.1428571428571432</v>
      </c>
      <c r="U326" s="147">
        <f t="shared" si="132"/>
        <v>4.1428571428571432</v>
      </c>
      <c r="V326" s="143"/>
      <c r="W326" s="148" t="str">
        <f t="shared" si="135"/>
        <v>CUMPLIDA</v>
      </c>
      <c r="X326" s="148" t="str">
        <f t="shared" si="133"/>
        <v>CUMPLIDO</v>
      </c>
      <c r="Y326" s="81" t="s">
        <v>303</v>
      </c>
      <c r="Z326" s="149" t="str">
        <f t="shared" si="136"/>
        <v>H107R16</v>
      </c>
      <c r="AA326" s="149">
        <f t="shared" si="134"/>
        <v>1</v>
      </c>
      <c r="AB326" s="149" t="str">
        <f t="shared" si="137"/>
        <v>H107R16 - 1</v>
      </c>
      <c r="AC326" s="146">
        <f t="shared" si="122"/>
        <v>5</v>
      </c>
      <c r="AD326" s="146">
        <f t="shared" si="123"/>
        <v>5</v>
      </c>
      <c r="AE326" s="146" t="str">
        <f t="shared" si="124"/>
        <v>H107R16.</v>
      </c>
      <c r="AF326" s="146" t="str">
        <f t="shared" si="125"/>
        <v>H107R16</v>
      </c>
      <c r="AG326" s="65"/>
      <c r="AH326" s="65"/>
      <c r="AI326" s="65"/>
      <c r="AJ326" s="14"/>
      <c r="AK326" s="14"/>
      <c r="AL326" s="14"/>
      <c r="AM326" s="14"/>
      <c r="AN326" s="14"/>
      <c r="AO326" s="14"/>
      <c r="AP326" s="14"/>
    </row>
    <row r="327" spans="1:42" s="2" customFormat="1" ht="350.1" customHeight="1" x14ac:dyDescent="0.2">
      <c r="A327" s="154">
        <v>240</v>
      </c>
      <c r="B327" s="144">
        <v>326</v>
      </c>
      <c r="C327" s="154"/>
      <c r="D327" s="154" t="s">
        <v>1046</v>
      </c>
      <c r="E327" s="103">
        <v>1802001</v>
      </c>
      <c r="F327" s="87" t="s">
        <v>978</v>
      </c>
      <c r="G327" s="87" t="s">
        <v>291</v>
      </c>
      <c r="H327" s="87" t="s">
        <v>807</v>
      </c>
      <c r="I327" s="87" t="s">
        <v>807</v>
      </c>
      <c r="J327" s="73" t="s">
        <v>53</v>
      </c>
      <c r="K327" s="73">
        <v>3</v>
      </c>
      <c r="L327" s="77">
        <v>43040</v>
      </c>
      <c r="M327" s="77">
        <v>43342</v>
      </c>
      <c r="N327" s="78">
        <f>(+M327-L327)/7</f>
        <v>43.142857142857146</v>
      </c>
      <c r="O327" s="78" t="s">
        <v>1094</v>
      </c>
      <c r="P327" s="92">
        <v>3</v>
      </c>
      <c r="Q327" s="87" t="s">
        <v>2119</v>
      </c>
      <c r="R327" s="79">
        <f t="shared" si="129"/>
        <v>100</v>
      </c>
      <c r="S327" s="147">
        <f t="shared" si="130"/>
        <v>43.142857142857146</v>
      </c>
      <c r="T327" s="147">
        <f t="shared" si="131"/>
        <v>43.142857142857146</v>
      </c>
      <c r="U327" s="147">
        <f t="shared" si="132"/>
        <v>43.142857142857146</v>
      </c>
      <c r="V327" s="143"/>
      <c r="W327" s="148" t="str">
        <f t="shared" si="135"/>
        <v>CUMPLIDA</v>
      </c>
      <c r="X327" s="148" t="str">
        <f t="shared" si="133"/>
        <v>CUMPLIDO</v>
      </c>
      <c r="Y327" s="81" t="s">
        <v>303</v>
      </c>
      <c r="Z327" s="149" t="str">
        <f t="shared" si="136"/>
        <v>H113R16</v>
      </c>
      <c r="AA327" s="149">
        <f t="shared" si="134"/>
        <v>1</v>
      </c>
      <c r="AB327" s="149" t="str">
        <f t="shared" si="137"/>
        <v>H113R16 - 1</v>
      </c>
      <c r="AC327" s="146">
        <f t="shared" si="122"/>
        <v>5</v>
      </c>
      <c r="AD327" s="146">
        <f t="shared" si="123"/>
        <v>5</v>
      </c>
      <c r="AE327" s="146" t="str">
        <f t="shared" si="124"/>
        <v>H113R16.</v>
      </c>
      <c r="AF327" s="146" t="str">
        <f t="shared" si="125"/>
        <v>H113R16</v>
      </c>
      <c r="AG327" s="65"/>
      <c r="AH327" s="65"/>
      <c r="AI327" s="65"/>
      <c r="AJ327" s="14"/>
      <c r="AK327" s="14"/>
      <c r="AL327" s="14"/>
      <c r="AM327" s="14"/>
      <c r="AN327" s="14"/>
      <c r="AO327" s="14"/>
      <c r="AP327" s="14"/>
    </row>
    <row r="328" spans="1:42" s="2" customFormat="1" ht="350.1" customHeight="1" x14ac:dyDescent="0.2">
      <c r="A328" s="152">
        <v>241</v>
      </c>
      <c r="B328" s="144">
        <v>327</v>
      </c>
      <c r="C328" s="152"/>
      <c r="D328" s="153" t="s">
        <v>1046</v>
      </c>
      <c r="E328" s="103">
        <v>1802002</v>
      </c>
      <c r="F328" s="87" t="s">
        <v>808</v>
      </c>
      <c r="G328" s="88" t="s">
        <v>292</v>
      </c>
      <c r="H328" s="88" t="s">
        <v>1026</v>
      </c>
      <c r="I328" s="88" t="s">
        <v>810</v>
      </c>
      <c r="J328" s="90" t="s">
        <v>53</v>
      </c>
      <c r="K328" s="73">
        <v>3</v>
      </c>
      <c r="L328" s="77">
        <v>43040</v>
      </c>
      <c r="M328" s="77">
        <v>43342</v>
      </c>
      <c r="N328" s="78">
        <f t="shared" ref="N328:N334" si="138">(+M328-L328)/7</f>
        <v>43.142857142857146</v>
      </c>
      <c r="O328" s="73" t="s">
        <v>17</v>
      </c>
      <c r="P328" s="216">
        <v>3</v>
      </c>
      <c r="Q328" s="87" t="s">
        <v>2116</v>
      </c>
      <c r="R328" s="79">
        <f t="shared" si="129"/>
        <v>100</v>
      </c>
      <c r="S328" s="147">
        <f t="shared" si="130"/>
        <v>43.142857142857146</v>
      </c>
      <c r="T328" s="147">
        <f t="shared" si="131"/>
        <v>43.142857142857146</v>
      </c>
      <c r="U328" s="147">
        <f t="shared" si="132"/>
        <v>43.142857142857146</v>
      </c>
      <c r="V328" s="143"/>
      <c r="W328" s="148" t="str">
        <f t="shared" si="135"/>
        <v>CUMPLIDA</v>
      </c>
      <c r="X328" s="148" t="str">
        <f t="shared" si="133"/>
        <v>CUMPLIDO</v>
      </c>
      <c r="Y328" s="81" t="s">
        <v>303</v>
      </c>
      <c r="Z328" s="149" t="str">
        <f t="shared" si="136"/>
        <v xml:space="preserve">
H114R16</v>
      </c>
      <c r="AA328" s="149">
        <f t="shared" si="134"/>
        <v>1</v>
      </c>
      <c r="AB328" s="149" t="str">
        <f t="shared" si="137"/>
        <v xml:space="preserve">
H114R16 - 1</v>
      </c>
      <c r="AC328" s="146">
        <f t="shared" si="122"/>
        <v>5</v>
      </c>
      <c r="AD328" s="146">
        <f t="shared" si="123"/>
        <v>5</v>
      </c>
      <c r="AE328" s="146" t="str">
        <f t="shared" si="124"/>
        <v xml:space="preserve">
H114R16.</v>
      </c>
      <c r="AF328" s="146" t="str">
        <f t="shared" si="125"/>
        <v xml:space="preserve">
H114R16</v>
      </c>
      <c r="AG328" s="65"/>
      <c r="AH328" s="65"/>
      <c r="AI328" s="65"/>
      <c r="AJ328" s="14"/>
      <c r="AK328" s="14"/>
      <c r="AL328" s="14"/>
      <c r="AM328" s="14"/>
      <c r="AN328" s="14"/>
      <c r="AO328" s="14"/>
      <c r="AP328" s="14"/>
    </row>
    <row r="329" spans="1:42" s="2" customFormat="1" ht="350.1" customHeight="1" x14ac:dyDescent="0.2">
      <c r="A329" s="152"/>
      <c r="B329" s="144">
        <v>328</v>
      </c>
      <c r="C329" s="152"/>
      <c r="D329" s="153"/>
      <c r="E329" s="103">
        <v>1802002</v>
      </c>
      <c r="F329" s="87" t="s">
        <v>809</v>
      </c>
      <c r="G329" s="88" t="s">
        <v>292</v>
      </c>
      <c r="H329" s="88" t="s">
        <v>1030</v>
      </c>
      <c r="I329" s="88" t="s">
        <v>811</v>
      </c>
      <c r="J329" s="90" t="s">
        <v>979</v>
      </c>
      <c r="K329" s="73">
        <v>1</v>
      </c>
      <c r="L329" s="77">
        <v>43040</v>
      </c>
      <c r="M329" s="77">
        <v>43099</v>
      </c>
      <c r="N329" s="78">
        <f t="shared" si="138"/>
        <v>8.4285714285714288</v>
      </c>
      <c r="O329" s="73" t="s">
        <v>17</v>
      </c>
      <c r="P329" s="76">
        <v>1</v>
      </c>
      <c r="Q329" s="87" t="s">
        <v>2116</v>
      </c>
      <c r="R329" s="79">
        <f t="shared" si="129"/>
        <v>100</v>
      </c>
      <c r="S329" s="147">
        <f t="shared" si="130"/>
        <v>8.4285714285714288</v>
      </c>
      <c r="T329" s="147">
        <f t="shared" si="131"/>
        <v>8.4285714285714288</v>
      </c>
      <c r="U329" s="147">
        <f t="shared" si="132"/>
        <v>8.4285714285714288</v>
      </c>
      <c r="V329" s="143"/>
      <c r="W329" s="148" t="str">
        <f t="shared" si="135"/>
        <v>CUMPLIDA</v>
      </c>
      <c r="X329" s="148" t="str">
        <f t="shared" si="133"/>
        <v/>
      </c>
      <c r="Y329" s="81" t="s">
        <v>303</v>
      </c>
      <c r="Z329" s="149" t="str">
        <f t="shared" si="136"/>
        <v xml:space="preserve">
H114R16</v>
      </c>
      <c r="AA329" s="149">
        <f t="shared" si="134"/>
        <v>2</v>
      </c>
      <c r="AB329" s="149" t="str">
        <f t="shared" si="137"/>
        <v xml:space="preserve">
H114R16 - 2</v>
      </c>
      <c r="AC329" s="146">
        <f t="shared" si="122"/>
        <v>5</v>
      </c>
      <c r="AD329" s="146">
        <f t="shared" si="123"/>
        <v>5</v>
      </c>
      <c r="AE329" s="146" t="str">
        <f t="shared" si="124"/>
        <v xml:space="preserve">
H114R16.</v>
      </c>
      <c r="AF329" s="146" t="str">
        <f t="shared" si="125"/>
        <v xml:space="preserve">
H114R16</v>
      </c>
      <c r="AG329" s="65"/>
      <c r="AH329" s="65"/>
      <c r="AI329" s="65"/>
      <c r="AJ329" s="14"/>
      <c r="AK329" s="14"/>
      <c r="AL329" s="14"/>
      <c r="AM329" s="14"/>
      <c r="AN329" s="14"/>
      <c r="AO329" s="14"/>
      <c r="AP329" s="14"/>
    </row>
    <row r="330" spans="1:42" s="2" customFormat="1" ht="350.1" customHeight="1" x14ac:dyDescent="0.2">
      <c r="A330" s="152"/>
      <c r="B330" s="144">
        <v>329</v>
      </c>
      <c r="C330" s="152"/>
      <c r="D330" s="153"/>
      <c r="E330" s="103">
        <v>1802002</v>
      </c>
      <c r="F330" s="87" t="s">
        <v>1028</v>
      </c>
      <c r="G330" s="88" t="s">
        <v>292</v>
      </c>
      <c r="H330" s="88" t="s">
        <v>1029</v>
      </c>
      <c r="I330" s="88" t="s">
        <v>1027</v>
      </c>
      <c r="J330" s="90" t="s">
        <v>9</v>
      </c>
      <c r="K330" s="73">
        <v>3</v>
      </c>
      <c r="L330" s="77">
        <v>43040</v>
      </c>
      <c r="M330" s="77">
        <v>43342</v>
      </c>
      <c r="N330" s="78">
        <f t="shared" si="138"/>
        <v>43.142857142857146</v>
      </c>
      <c r="O330" s="73" t="s">
        <v>1096</v>
      </c>
      <c r="P330" s="76">
        <v>3</v>
      </c>
      <c r="Q330" s="87" t="s">
        <v>2116</v>
      </c>
      <c r="R330" s="79">
        <f t="shared" si="129"/>
        <v>100</v>
      </c>
      <c r="S330" s="147">
        <f t="shared" si="130"/>
        <v>43.142857142857146</v>
      </c>
      <c r="T330" s="147">
        <f t="shared" si="131"/>
        <v>43.142857142857146</v>
      </c>
      <c r="U330" s="147">
        <f t="shared" si="132"/>
        <v>43.142857142857146</v>
      </c>
      <c r="V330" s="143"/>
      <c r="W330" s="148" t="str">
        <f t="shared" si="135"/>
        <v>CUMPLIDA</v>
      </c>
      <c r="X330" s="148" t="str">
        <f t="shared" si="133"/>
        <v/>
      </c>
      <c r="Y330" s="81" t="s">
        <v>303</v>
      </c>
      <c r="Z330" s="149" t="str">
        <f t="shared" si="136"/>
        <v xml:space="preserve">
H114R16</v>
      </c>
      <c r="AA330" s="149">
        <f t="shared" si="134"/>
        <v>3</v>
      </c>
      <c r="AB330" s="149" t="str">
        <f t="shared" si="137"/>
        <v xml:space="preserve">
H114R16 - 3</v>
      </c>
      <c r="AC330" s="146">
        <f t="shared" si="122"/>
        <v>5</v>
      </c>
      <c r="AD330" s="146">
        <f t="shared" si="123"/>
        <v>5</v>
      </c>
      <c r="AE330" s="146" t="str">
        <f t="shared" si="124"/>
        <v xml:space="preserve">
H114R16.</v>
      </c>
      <c r="AF330" s="146" t="str">
        <f t="shared" si="125"/>
        <v xml:space="preserve">
H114R16</v>
      </c>
      <c r="AG330" s="66"/>
      <c r="AH330" s="66"/>
      <c r="AI330" s="66"/>
    </row>
    <row r="331" spans="1:42" s="2" customFormat="1" ht="350.1" customHeight="1" x14ac:dyDescent="0.2">
      <c r="A331" s="152">
        <v>242</v>
      </c>
      <c r="B331" s="144">
        <v>330</v>
      </c>
      <c r="C331" s="152"/>
      <c r="D331" s="153" t="s">
        <v>1046</v>
      </c>
      <c r="E331" s="103">
        <v>1802002</v>
      </c>
      <c r="F331" s="87" t="s">
        <v>1032</v>
      </c>
      <c r="G331" s="88" t="s">
        <v>293</v>
      </c>
      <c r="H331" s="88" t="s">
        <v>1034</v>
      </c>
      <c r="I331" s="88" t="s">
        <v>1031</v>
      </c>
      <c r="J331" s="90" t="s">
        <v>53</v>
      </c>
      <c r="K331" s="73">
        <v>3</v>
      </c>
      <c r="L331" s="77">
        <v>43040</v>
      </c>
      <c r="M331" s="77">
        <v>43342</v>
      </c>
      <c r="N331" s="78">
        <f t="shared" si="138"/>
        <v>43.142857142857146</v>
      </c>
      <c r="O331" s="73" t="s">
        <v>17</v>
      </c>
      <c r="P331" s="92">
        <v>3</v>
      </c>
      <c r="Q331" s="87" t="s">
        <v>2116</v>
      </c>
      <c r="R331" s="79">
        <f t="shared" si="129"/>
        <v>100</v>
      </c>
      <c r="S331" s="147">
        <f t="shared" si="130"/>
        <v>43.142857142857146</v>
      </c>
      <c r="T331" s="147">
        <f t="shared" si="131"/>
        <v>43.142857142857146</v>
      </c>
      <c r="U331" s="147">
        <f t="shared" si="132"/>
        <v>43.142857142857146</v>
      </c>
      <c r="V331" s="143"/>
      <c r="W331" s="148" t="str">
        <f t="shared" si="135"/>
        <v>CUMPLIDA</v>
      </c>
      <c r="X331" s="148" t="str">
        <f t="shared" si="133"/>
        <v>CUMPLIDO</v>
      </c>
      <c r="Y331" s="81" t="s">
        <v>303</v>
      </c>
      <c r="Z331" s="149" t="str">
        <f t="shared" si="136"/>
        <v>H115R16</v>
      </c>
      <c r="AA331" s="149">
        <f t="shared" si="134"/>
        <v>1</v>
      </c>
      <c r="AB331" s="149" t="str">
        <f t="shared" si="137"/>
        <v>H115R16 - 1</v>
      </c>
      <c r="AC331" s="146">
        <f t="shared" si="122"/>
        <v>5</v>
      </c>
      <c r="AD331" s="146">
        <f t="shared" si="123"/>
        <v>5</v>
      </c>
      <c r="AE331" s="146" t="str">
        <f t="shared" si="124"/>
        <v>H115R16.</v>
      </c>
      <c r="AF331" s="146" t="str">
        <f t="shared" si="125"/>
        <v>H115R16</v>
      </c>
      <c r="AG331" s="65"/>
      <c r="AH331" s="65"/>
      <c r="AI331" s="65"/>
      <c r="AJ331" s="14"/>
      <c r="AK331" s="14"/>
      <c r="AL331" s="14"/>
      <c r="AM331" s="14"/>
      <c r="AN331" s="14"/>
      <c r="AO331" s="14"/>
      <c r="AP331" s="14"/>
    </row>
    <row r="332" spans="1:42" s="2" customFormat="1" ht="350.1" customHeight="1" x14ac:dyDescent="0.2">
      <c r="A332" s="152"/>
      <c r="B332" s="144">
        <v>331</v>
      </c>
      <c r="C332" s="152"/>
      <c r="D332" s="153"/>
      <c r="E332" s="103">
        <v>1802002</v>
      </c>
      <c r="F332" s="87" t="s">
        <v>1033</v>
      </c>
      <c r="G332" s="88" t="s">
        <v>293</v>
      </c>
      <c r="H332" s="88" t="s">
        <v>1035</v>
      </c>
      <c r="I332" s="88" t="s">
        <v>1027</v>
      </c>
      <c r="J332" s="90" t="s">
        <v>9</v>
      </c>
      <c r="K332" s="73">
        <v>3</v>
      </c>
      <c r="L332" s="77">
        <v>43040</v>
      </c>
      <c r="M332" s="77">
        <v>43342</v>
      </c>
      <c r="N332" s="78">
        <f t="shared" si="138"/>
        <v>43.142857142857146</v>
      </c>
      <c r="O332" s="73" t="s">
        <v>1096</v>
      </c>
      <c r="P332" s="76">
        <v>3</v>
      </c>
      <c r="Q332" s="87" t="s">
        <v>2116</v>
      </c>
      <c r="R332" s="79">
        <f t="shared" si="129"/>
        <v>100</v>
      </c>
      <c r="S332" s="147">
        <f t="shared" si="130"/>
        <v>43.142857142857146</v>
      </c>
      <c r="T332" s="147">
        <f t="shared" si="131"/>
        <v>43.142857142857146</v>
      </c>
      <c r="U332" s="147">
        <f t="shared" si="132"/>
        <v>43.142857142857146</v>
      </c>
      <c r="V332" s="143"/>
      <c r="W332" s="148" t="str">
        <f t="shared" si="135"/>
        <v>CUMPLIDA</v>
      </c>
      <c r="X332" s="148" t="str">
        <f t="shared" si="133"/>
        <v/>
      </c>
      <c r="Y332" s="81" t="s">
        <v>303</v>
      </c>
      <c r="Z332" s="149" t="str">
        <f t="shared" si="136"/>
        <v>H115R16</v>
      </c>
      <c r="AA332" s="149">
        <f t="shared" si="134"/>
        <v>2</v>
      </c>
      <c r="AB332" s="149" t="str">
        <f t="shared" si="137"/>
        <v>H115R16 - 2</v>
      </c>
      <c r="AC332" s="146">
        <f t="shared" si="122"/>
        <v>5</v>
      </c>
      <c r="AD332" s="146">
        <f t="shared" si="123"/>
        <v>5</v>
      </c>
      <c r="AE332" s="146" t="str">
        <f t="shared" si="124"/>
        <v>H115R16.</v>
      </c>
      <c r="AF332" s="146" t="str">
        <f t="shared" si="125"/>
        <v>H115R16</v>
      </c>
      <c r="AG332" s="65"/>
      <c r="AH332" s="65"/>
      <c r="AI332" s="65"/>
      <c r="AJ332" s="14"/>
      <c r="AK332" s="14"/>
      <c r="AL332" s="14"/>
      <c r="AM332" s="14"/>
      <c r="AN332" s="14"/>
      <c r="AO332" s="14"/>
      <c r="AP332" s="14"/>
    </row>
    <row r="333" spans="1:42" s="2" customFormat="1" ht="350.1" customHeight="1" x14ac:dyDescent="0.2">
      <c r="A333" s="152">
        <v>243</v>
      </c>
      <c r="B333" s="144">
        <v>332</v>
      </c>
      <c r="C333" s="80"/>
      <c r="D333" s="153" t="s">
        <v>1046</v>
      </c>
      <c r="E333" s="103">
        <v>1802002</v>
      </c>
      <c r="F333" s="87" t="s">
        <v>1069</v>
      </c>
      <c r="G333" s="88" t="s">
        <v>294</v>
      </c>
      <c r="H333" s="88" t="s">
        <v>1037</v>
      </c>
      <c r="I333" s="88" t="s">
        <v>1036</v>
      </c>
      <c r="J333" s="90" t="s">
        <v>9</v>
      </c>
      <c r="K333" s="73">
        <v>1</v>
      </c>
      <c r="L333" s="77">
        <v>43040</v>
      </c>
      <c r="M333" s="77">
        <v>43099</v>
      </c>
      <c r="N333" s="78">
        <f t="shared" si="138"/>
        <v>8.4285714285714288</v>
      </c>
      <c r="O333" s="73" t="s">
        <v>464</v>
      </c>
      <c r="P333" s="76">
        <v>0.99</v>
      </c>
      <c r="Q333" s="87" t="s">
        <v>2120</v>
      </c>
      <c r="R333" s="79">
        <f t="shared" si="129"/>
        <v>99</v>
      </c>
      <c r="S333" s="147">
        <f t="shared" si="130"/>
        <v>8.3442857142857143</v>
      </c>
      <c r="T333" s="147">
        <f t="shared" si="131"/>
        <v>8.3442857142857143</v>
      </c>
      <c r="U333" s="147">
        <f t="shared" si="132"/>
        <v>8.4285714285714288</v>
      </c>
      <c r="V333" s="143"/>
      <c r="W333" s="148" t="str">
        <f t="shared" si="135"/>
        <v>VENCIDA</v>
      </c>
      <c r="X333" s="148" t="str">
        <f t="shared" si="133"/>
        <v>VENCIDO</v>
      </c>
      <c r="Y333" s="81" t="s">
        <v>303</v>
      </c>
      <c r="Z333" s="149" t="str">
        <f t="shared" si="136"/>
        <v>H116R16</v>
      </c>
      <c r="AA333" s="149">
        <f t="shared" si="134"/>
        <v>1</v>
      </c>
      <c r="AB333" s="149" t="str">
        <f t="shared" si="137"/>
        <v>H116R16 - 1</v>
      </c>
      <c r="AC333" s="146">
        <f t="shared" si="122"/>
        <v>1</v>
      </c>
      <c r="AD333" s="146">
        <f t="shared" si="123"/>
        <v>1</v>
      </c>
      <c r="AE333" s="146" t="str">
        <f t="shared" si="124"/>
        <v>H116R16.</v>
      </c>
      <c r="AF333" s="146" t="str">
        <f t="shared" si="125"/>
        <v>H116R16</v>
      </c>
      <c r="AG333" s="65"/>
      <c r="AH333" s="65"/>
      <c r="AI333" s="65"/>
      <c r="AJ333" s="14"/>
      <c r="AK333" s="14"/>
      <c r="AL333" s="14"/>
      <c r="AM333" s="14"/>
      <c r="AN333" s="14"/>
      <c r="AO333" s="14"/>
      <c r="AP333" s="14"/>
    </row>
    <row r="334" spans="1:42" s="2" customFormat="1" ht="350.1" customHeight="1" x14ac:dyDescent="0.2">
      <c r="A334" s="73">
        <v>244</v>
      </c>
      <c r="B334" s="144">
        <v>333</v>
      </c>
      <c r="C334" s="80"/>
      <c r="D334" s="90" t="s">
        <v>1046</v>
      </c>
      <c r="E334" s="103">
        <v>1406100</v>
      </c>
      <c r="F334" s="87" t="s">
        <v>1068</v>
      </c>
      <c r="G334" s="88" t="s">
        <v>295</v>
      </c>
      <c r="H334" s="88" t="s">
        <v>655</v>
      </c>
      <c r="I334" s="88" t="s">
        <v>656</v>
      </c>
      <c r="J334" s="90" t="s">
        <v>9</v>
      </c>
      <c r="K334" s="73">
        <v>1</v>
      </c>
      <c r="L334" s="77">
        <v>43040</v>
      </c>
      <c r="M334" s="77">
        <v>43221</v>
      </c>
      <c r="N334" s="78">
        <f t="shared" si="138"/>
        <v>25.857142857142858</v>
      </c>
      <c r="O334" s="73" t="s">
        <v>645</v>
      </c>
      <c r="P334" s="76">
        <v>1</v>
      </c>
      <c r="Q334" s="73" t="s">
        <v>1913</v>
      </c>
      <c r="R334" s="79">
        <f t="shared" si="129"/>
        <v>100</v>
      </c>
      <c r="S334" s="147">
        <f t="shared" si="130"/>
        <v>25.857142857142858</v>
      </c>
      <c r="T334" s="147">
        <f t="shared" si="131"/>
        <v>25.857142857142858</v>
      </c>
      <c r="U334" s="147">
        <f t="shared" si="132"/>
        <v>25.857142857142858</v>
      </c>
      <c r="V334" s="143"/>
      <c r="W334" s="148" t="str">
        <f t="shared" si="135"/>
        <v>CUMPLIDA</v>
      </c>
      <c r="X334" s="148" t="str">
        <f t="shared" si="133"/>
        <v>CUMPLIDO</v>
      </c>
      <c r="Y334" s="81" t="s">
        <v>303</v>
      </c>
      <c r="Z334" s="149" t="str">
        <f t="shared" si="136"/>
        <v>H117R16</v>
      </c>
      <c r="AA334" s="149">
        <f t="shared" si="134"/>
        <v>1</v>
      </c>
      <c r="AB334" s="149" t="str">
        <f t="shared" si="137"/>
        <v>H117R16 - 1</v>
      </c>
      <c r="AC334" s="146">
        <f t="shared" ref="AC334:AC397" si="139">IF(W334="VENCIDA",1,IF(W334="PRÓXIMA A VENCER",2,IF(W334="EN TERMINO",3,IF(W334="CON AVANCE",4,IF(W334="CUMPLIDA",5,)))))</f>
        <v>5</v>
      </c>
      <c r="AD334" s="146">
        <f t="shared" ref="AD334:AD397" si="140">IF(AA335=AA334+1,MIN(AC334,AD335),AC334)</f>
        <v>5</v>
      </c>
      <c r="AE334" s="146" t="str">
        <f t="shared" ref="AE334:AE397" si="141">IF(A334&lt;&gt;"",MID(F334,1,FIND(" ",F334,1)-1),AE333)</f>
        <v>H117R16.</v>
      </c>
      <c r="AF334" s="146" t="str">
        <f t="shared" ref="AF334:AF397" si="142">IFERROR(MID(AE334,1,FIND(".",AE334,1)-1),AE334)</f>
        <v>H117R16</v>
      </c>
      <c r="AG334" s="65"/>
      <c r="AH334" s="65"/>
      <c r="AI334" s="65"/>
      <c r="AJ334" s="14"/>
      <c r="AK334" s="14"/>
      <c r="AL334" s="14"/>
      <c r="AM334" s="14"/>
      <c r="AN334" s="14"/>
      <c r="AO334" s="14"/>
      <c r="AP334" s="14"/>
    </row>
    <row r="335" spans="1:42" s="2" customFormat="1" ht="350.1" customHeight="1" x14ac:dyDescent="0.2">
      <c r="A335" s="73">
        <v>245</v>
      </c>
      <c r="B335" s="144">
        <v>334</v>
      </c>
      <c r="C335" s="80"/>
      <c r="D335" s="90" t="s">
        <v>1046</v>
      </c>
      <c r="E335" s="103">
        <v>1406100</v>
      </c>
      <c r="F335" s="87" t="s">
        <v>1070</v>
      </c>
      <c r="G335" s="88" t="s">
        <v>296</v>
      </c>
      <c r="H335" s="88" t="s">
        <v>657</v>
      </c>
      <c r="I335" s="88" t="s">
        <v>658</v>
      </c>
      <c r="J335" s="90" t="s">
        <v>9</v>
      </c>
      <c r="K335" s="73">
        <v>1</v>
      </c>
      <c r="L335" s="77">
        <v>43040</v>
      </c>
      <c r="M335" s="77">
        <v>43250</v>
      </c>
      <c r="N335" s="78">
        <f t="shared" si="127"/>
        <v>30</v>
      </c>
      <c r="O335" s="73" t="s">
        <v>645</v>
      </c>
      <c r="P335" s="76">
        <v>1</v>
      </c>
      <c r="Q335" s="73" t="s">
        <v>1913</v>
      </c>
      <c r="R335" s="79">
        <f t="shared" si="129"/>
        <v>100</v>
      </c>
      <c r="S335" s="147">
        <f t="shared" si="130"/>
        <v>30</v>
      </c>
      <c r="T335" s="147">
        <f t="shared" si="131"/>
        <v>30</v>
      </c>
      <c r="U335" s="147">
        <f t="shared" si="132"/>
        <v>30</v>
      </c>
      <c r="V335" s="143"/>
      <c r="W335" s="148" t="str">
        <f t="shared" si="135"/>
        <v>CUMPLIDA</v>
      </c>
      <c r="X335" s="148" t="str">
        <f t="shared" si="133"/>
        <v>CUMPLIDO</v>
      </c>
      <c r="Y335" s="81" t="s">
        <v>303</v>
      </c>
      <c r="Z335" s="149" t="str">
        <f t="shared" si="136"/>
        <v>H119R16</v>
      </c>
      <c r="AA335" s="149">
        <f t="shared" si="134"/>
        <v>1</v>
      </c>
      <c r="AB335" s="149" t="str">
        <f t="shared" si="137"/>
        <v>H119R16 - 1</v>
      </c>
      <c r="AC335" s="146">
        <f t="shared" si="139"/>
        <v>5</v>
      </c>
      <c r="AD335" s="146">
        <f t="shared" si="140"/>
        <v>5</v>
      </c>
      <c r="AE335" s="146" t="str">
        <f t="shared" si="141"/>
        <v>H119R16.</v>
      </c>
      <c r="AF335" s="146" t="str">
        <f t="shared" si="142"/>
        <v>H119R16</v>
      </c>
      <c r="AG335" s="65"/>
      <c r="AH335" s="65"/>
      <c r="AI335" s="65"/>
      <c r="AJ335" s="14"/>
      <c r="AK335" s="14"/>
      <c r="AL335" s="14"/>
      <c r="AM335" s="14"/>
      <c r="AN335" s="14"/>
      <c r="AO335" s="14"/>
      <c r="AP335" s="14"/>
    </row>
    <row r="336" spans="1:42" s="2" customFormat="1" ht="350.1" customHeight="1" x14ac:dyDescent="0.2">
      <c r="A336" s="73">
        <v>246</v>
      </c>
      <c r="B336" s="144">
        <v>335</v>
      </c>
      <c r="C336" s="80"/>
      <c r="D336" s="90" t="s">
        <v>1046</v>
      </c>
      <c r="E336" s="103">
        <v>1101001</v>
      </c>
      <c r="F336" s="87" t="s">
        <v>1071</v>
      </c>
      <c r="G336" s="88" t="s">
        <v>297</v>
      </c>
      <c r="H336" s="88" t="s">
        <v>659</v>
      </c>
      <c r="I336" s="87" t="s">
        <v>660</v>
      </c>
      <c r="J336" s="73" t="s">
        <v>661</v>
      </c>
      <c r="K336" s="73">
        <v>2</v>
      </c>
      <c r="L336" s="77">
        <v>43040</v>
      </c>
      <c r="M336" s="77">
        <v>43250</v>
      </c>
      <c r="N336" s="78">
        <f t="shared" si="127"/>
        <v>30</v>
      </c>
      <c r="O336" s="73" t="s">
        <v>645</v>
      </c>
      <c r="P336" s="76">
        <v>2</v>
      </c>
      <c r="Q336" s="73" t="s">
        <v>1913</v>
      </c>
      <c r="R336" s="79">
        <f t="shared" si="129"/>
        <v>100</v>
      </c>
      <c r="S336" s="147">
        <f t="shared" si="130"/>
        <v>30</v>
      </c>
      <c r="T336" s="147">
        <f t="shared" si="131"/>
        <v>30</v>
      </c>
      <c r="U336" s="147">
        <f t="shared" si="132"/>
        <v>30</v>
      </c>
      <c r="V336" s="143"/>
      <c r="W336" s="148" t="str">
        <f t="shared" si="135"/>
        <v>CUMPLIDA</v>
      </c>
      <c r="X336" s="148" t="str">
        <f t="shared" si="133"/>
        <v>CUMPLIDO</v>
      </c>
      <c r="Y336" s="81" t="s">
        <v>303</v>
      </c>
      <c r="Z336" s="149" t="str">
        <f t="shared" si="136"/>
        <v>H121R16</v>
      </c>
      <c r="AA336" s="149">
        <f t="shared" si="134"/>
        <v>1</v>
      </c>
      <c r="AB336" s="149" t="str">
        <f t="shared" si="137"/>
        <v>H121R16 - 1</v>
      </c>
      <c r="AC336" s="146">
        <f t="shared" si="139"/>
        <v>5</v>
      </c>
      <c r="AD336" s="146">
        <f t="shared" si="140"/>
        <v>5</v>
      </c>
      <c r="AE336" s="146" t="str">
        <f t="shared" si="141"/>
        <v>H121R16.</v>
      </c>
      <c r="AF336" s="146" t="str">
        <f t="shared" si="142"/>
        <v>H121R16</v>
      </c>
      <c r="AG336" s="65"/>
      <c r="AH336" s="65"/>
      <c r="AI336" s="65"/>
      <c r="AJ336" s="14"/>
      <c r="AK336" s="14"/>
      <c r="AL336" s="14"/>
      <c r="AM336" s="14"/>
      <c r="AN336" s="14"/>
      <c r="AO336" s="14"/>
      <c r="AP336" s="14"/>
    </row>
    <row r="337" spans="1:42" s="2" customFormat="1" ht="350.1" customHeight="1" x14ac:dyDescent="0.2">
      <c r="A337" s="73">
        <v>247</v>
      </c>
      <c r="B337" s="144">
        <v>336</v>
      </c>
      <c r="C337" s="80"/>
      <c r="D337" s="90" t="s">
        <v>1047</v>
      </c>
      <c r="E337" s="103">
        <v>1604001</v>
      </c>
      <c r="F337" s="87" t="s">
        <v>1098</v>
      </c>
      <c r="G337" s="88" t="s">
        <v>1099</v>
      </c>
      <c r="H337" s="88" t="s">
        <v>662</v>
      </c>
      <c r="I337" s="87" t="s">
        <v>665</v>
      </c>
      <c r="J337" s="73" t="s">
        <v>9</v>
      </c>
      <c r="K337" s="73">
        <v>1</v>
      </c>
      <c r="L337" s="77">
        <v>43040</v>
      </c>
      <c r="M337" s="77">
        <v>43099</v>
      </c>
      <c r="N337" s="78">
        <f t="shared" si="127"/>
        <v>8.4285714285714288</v>
      </c>
      <c r="O337" s="73" t="s">
        <v>645</v>
      </c>
      <c r="P337" s="76">
        <v>1</v>
      </c>
      <c r="Q337" s="73" t="s">
        <v>1913</v>
      </c>
      <c r="R337" s="79">
        <f t="shared" si="129"/>
        <v>100</v>
      </c>
      <c r="S337" s="147">
        <f t="shared" si="130"/>
        <v>8.4285714285714288</v>
      </c>
      <c r="T337" s="147">
        <f t="shared" si="131"/>
        <v>8.4285714285714288</v>
      </c>
      <c r="U337" s="147">
        <f t="shared" si="132"/>
        <v>8.4285714285714288</v>
      </c>
      <c r="V337" s="143"/>
      <c r="W337" s="148" t="str">
        <f t="shared" si="135"/>
        <v>CUMPLIDA</v>
      </c>
      <c r="X337" s="148" t="str">
        <f t="shared" si="133"/>
        <v>CUMPLIDO</v>
      </c>
      <c r="Y337" s="81" t="s">
        <v>303</v>
      </c>
      <c r="Z337" s="149" t="str">
        <f t="shared" si="136"/>
        <v>H122R16</v>
      </c>
      <c r="AA337" s="149">
        <f t="shared" si="134"/>
        <v>1</v>
      </c>
      <c r="AB337" s="149" t="str">
        <f t="shared" si="137"/>
        <v>H122R16 - 1</v>
      </c>
      <c r="AC337" s="146">
        <f t="shared" si="139"/>
        <v>5</v>
      </c>
      <c r="AD337" s="146">
        <f t="shared" si="140"/>
        <v>5</v>
      </c>
      <c r="AE337" s="146" t="str">
        <f t="shared" si="141"/>
        <v>H122R16.</v>
      </c>
      <c r="AF337" s="146" t="str">
        <f t="shared" si="142"/>
        <v>H122R16</v>
      </c>
      <c r="AG337" s="65"/>
      <c r="AH337" s="65"/>
      <c r="AI337" s="65"/>
      <c r="AJ337" s="14"/>
      <c r="AK337" s="14"/>
      <c r="AL337" s="14"/>
      <c r="AM337" s="14"/>
      <c r="AN337" s="14"/>
      <c r="AO337" s="14"/>
      <c r="AP337" s="14"/>
    </row>
    <row r="338" spans="1:42" s="2" customFormat="1" ht="350.1" customHeight="1" x14ac:dyDescent="0.2">
      <c r="A338" s="73">
        <v>248</v>
      </c>
      <c r="B338" s="144">
        <v>337</v>
      </c>
      <c r="C338" s="80"/>
      <c r="D338" s="90" t="s">
        <v>1047</v>
      </c>
      <c r="E338" s="103">
        <v>1405004</v>
      </c>
      <c r="F338" s="87" t="s">
        <v>1072</v>
      </c>
      <c r="G338" s="88" t="s">
        <v>298</v>
      </c>
      <c r="H338" s="88" t="s">
        <v>663</v>
      </c>
      <c r="I338" s="87" t="s">
        <v>664</v>
      </c>
      <c r="J338" s="73" t="s">
        <v>21</v>
      </c>
      <c r="K338" s="73">
        <v>3</v>
      </c>
      <c r="L338" s="77">
        <v>43040</v>
      </c>
      <c r="M338" s="77">
        <v>43342</v>
      </c>
      <c r="N338" s="78">
        <f t="shared" si="127"/>
        <v>43.142857142857146</v>
      </c>
      <c r="O338" s="73" t="s">
        <v>645</v>
      </c>
      <c r="P338" s="76">
        <v>3</v>
      </c>
      <c r="Q338" s="73" t="s">
        <v>1913</v>
      </c>
      <c r="R338" s="79">
        <f t="shared" si="129"/>
        <v>100</v>
      </c>
      <c r="S338" s="147">
        <f t="shared" si="130"/>
        <v>43.142857142857146</v>
      </c>
      <c r="T338" s="147">
        <f t="shared" si="131"/>
        <v>43.142857142857146</v>
      </c>
      <c r="U338" s="147">
        <f t="shared" si="132"/>
        <v>43.142857142857146</v>
      </c>
      <c r="V338" s="143"/>
      <c r="W338" s="148" t="str">
        <f t="shared" si="135"/>
        <v>CUMPLIDA</v>
      </c>
      <c r="X338" s="148" t="str">
        <f t="shared" si="133"/>
        <v>CUMPLIDO</v>
      </c>
      <c r="Y338" s="81" t="s">
        <v>303</v>
      </c>
      <c r="Z338" s="149" t="str">
        <f t="shared" si="136"/>
        <v>H123R16</v>
      </c>
      <c r="AA338" s="149">
        <f t="shared" si="134"/>
        <v>1</v>
      </c>
      <c r="AB338" s="149" t="str">
        <f t="shared" si="137"/>
        <v>H123R16 - 1</v>
      </c>
      <c r="AC338" s="146">
        <f t="shared" si="139"/>
        <v>5</v>
      </c>
      <c r="AD338" s="146">
        <f t="shared" si="140"/>
        <v>5</v>
      </c>
      <c r="AE338" s="146" t="str">
        <f t="shared" si="141"/>
        <v>H123R16.</v>
      </c>
      <c r="AF338" s="146" t="str">
        <f t="shared" si="142"/>
        <v>H123R16</v>
      </c>
      <c r="AG338" s="65"/>
      <c r="AH338" s="65"/>
      <c r="AI338" s="65"/>
      <c r="AJ338" s="14"/>
      <c r="AK338" s="14"/>
      <c r="AL338" s="14"/>
      <c r="AM338" s="14"/>
      <c r="AN338" s="14"/>
      <c r="AO338" s="14"/>
      <c r="AP338" s="14"/>
    </row>
    <row r="339" spans="1:42" s="2" customFormat="1" ht="350.1" customHeight="1" x14ac:dyDescent="0.2">
      <c r="A339" s="73">
        <v>249</v>
      </c>
      <c r="B339" s="144">
        <v>338</v>
      </c>
      <c r="C339" s="80"/>
      <c r="D339" s="90" t="s">
        <v>1046</v>
      </c>
      <c r="E339" s="103">
        <v>1405004</v>
      </c>
      <c r="F339" s="87" t="s">
        <v>669</v>
      </c>
      <c r="G339" s="88" t="s">
        <v>299</v>
      </c>
      <c r="H339" s="88" t="s">
        <v>666</v>
      </c>
      <c r="I339" s="87" t="s">
        <v>667</v>
      </c>
      <c r="J339" s="73" t="s">
        <v>668</v>
      </c>
      <c r="K339" s="73">
        <v>10</v>
      </c>
      <c r="L339" s="77">
        <v>43040</v>
      </c>
      <c r="M339" s="77">
        <v>43388</v>
      </c>
      <c r="N339" s="78">
        <f t="shared" si="127"/>
        <v>49.714285714285715</v>
      </c>
      <c r="O339" s="73" t="s">
        <v>645</v>
      </c>
      <c r="P339" s="76">
        <v>10</v>
      </c>
      <c r="Q339" s="73" t="s">
        <v>1913</v>
      </c>
      <c r="R339" s="79">
        <f t="shared" si="129"/>
        <v>100</v>
      </c>
      <c r="S339" s="147">
        <f t="shared" si="130"/>
        <v>49.714285714285715</v>
      </c>
      <c r="T339" s="147">
        <f t="shared" si="131"/>
        <v>49.714285714285715</v>
      </c>
      <c r="U339" s="147">
        <f t="shared" si="132"/>
        <v>49.714285714285715</v>
      </c>
      <c r="V339" s="143"/>
      <c r="W339" s="148" t="str">
        <f t="shared" si="135"/>
        <v>CUMPLIDA</v>
      </c>
      <c r="X339" s="148" t="str">
        <f t="shared" si="133"/>
        <v>CUMPLIDO</v>
      </c>
      <c r="Y339" s="81" t="s">
        <v>303</v>
      </c>
      <c r="Z339" s="149" t="str">
        <f t="shared" si="136"/>
        <v>H124R16</v>
      </c>
      <c r="AA339" s="149">
        <f t="shared" si="134"/>
        <v>1</v>
      </c>
      <c r="AB339" s="149" t="str">
        <f t="shared" si="137"/>
        <v>H124R16 - 1</v>
      </c>
      <c r="AC339" s="146">
        <f t="shared" si="139"/>
        <v>5</v>
      </c>
      <c r="AD339" s="146">
        <f t="shared" si="140"/>
        <v>5</v>
      </c>
      <c r="AE339" s="146" t="str">
        <f t="shared" si="141"/>
        <v>H124R16.Utilización</v>
      </c>
      <c r="AF339" s="146" t="str">
        <f t="shared" si="142"/>
        <v>H124R16</v>
      </c>
      <c r="AG339" s="65"/>
      <c r="AH339" s="65"/>
      <c r="AI339" s="65"/>
      <c r="AJ339" s="14"/>
      <c r="AK339" s="14"/>
      <c r="AL339" s="14"/>
      <c r="AM339" s="14"/>
      <c r="AN339" s="14"/>
      <c r="AO339" s="14"/>
      <c r="AP339" s="14"/>
    </row>
    <row r="340" spans="1:42" s="2" customFormat="1" ht="350.1" customHeight="1" x14ac:dyDescent="0.2">
      <c r="A340" s="73">
        <v>250</v>
      </c>
      <c r="B340" s="144">
        <v>339</v>
      </c>
      <c r="C340" s="80"/>
      <c r="D340" s="90" t="s">
        <v>1047</v>
      </c>
      <c r="E340" s="103">
        <v>1601001</v>
      </c>
      <c r="F340" s="87" t="s">
        <v>673</v>
      </c>
      <c r="G340" s="88" t="s">
        <v>300</v>
      </c>
      <c r="H340" s="88" t="s">
        <v>672</v>
      </c>
      <c r="I340" s="88" t="s">
        <v>670</v>
      </c>
      <c r="J340" s="90" t="s">
        <v>671</v>
      </c>
      <c r="K340" s="73">
        <v>1</v>
      </c>
      <c r="L340" s="77">
        <v>43040</v>
      </c>
      <c r="M340" s="77">
        <v>43250</v>
      </c>
      <c r="N340" s="78">
        <f t="shared" si="127"/>
        <v>30</v>
      </c>
      <c r="O340" s="73" t="s">
        <v>645</v>
      </c>
      <c r="P340" s="76">
        <v>1</v>
      </c>
      <c r="Q340" s="73" t="s">
        <v>1913</v>
      </c>
      <c r="R340" s="79">
        <f t="shared" si="129"/>
        <v>100</v>
      </c>
      <c r="S340" s="147">
        <f t="shared" si="130"/>
        <v>30</v>
      </c>
      <c r="T340" s="147">
        <f t="shared" si="131"/>
        <v>30</v>
      </c>
      <c r="U340" s="147">
        <f t="shared" si="132"/>
        <v>30</v>
      </c>
      <c r="V340" s="143"/>
      <c r="W340" s="148" t="str">
        <f t="shared" si="135"/>
        <v>CUMPLIDA</v>
      </c>
      <c r="X340" s="148" t="str">
        <f t="shared" si="133"/>
        <v>CUMPLIDO</v>
      </c>
      <c r="Y340" s="81" t="s">
        <v>303</v>
      </c>
      <c r="Z340" s="149" t="str">
        <f t="shared" si="136"/>
        <v>H125R16</v>
      </c>
      <c r="AA340" s="149">
        <f t="shared" si="134"/>
        <v>1</v>
      </c>
      <c r="AB340" s="149" t="str">
        <f t="shared" si="137"/>
        <v>H125R16 - 1</v>
      </c>
      <c r="AC340" s="146">
        <f t="shared" si="139"/>
        <v>5</v>
      </c>
      <c r="AD340" s="146">
        <f t="shared" si="140"/>
        <v>5</v>
      </c>
      <c r="AE340" s="146" t="str">
        <f t="shared" si="141"/>
        <v>H125R16.</v>
      </c>
      <c r="AF340" s="146" t="str">
        <f t="shared" si="142"/>
        <v>H125R16</v>
      </c>
      <c r="AG340" s="65"/>
      <c r="AH340" s="65"/>
      <c r="AI340" s="65"/>
      <c r="AJ340" s="14"/>
      <c r="AK340" s="14"/>
      <c r="AL340" s="14"/>
      <c r="AM340" s="14"/>
      <c r="AN340" s="14"/>
      <c r="AO340" s="14"/>
      <c r="AP340" s="14"/>
    </row>
    <row r="341" spans="1:42" s="2" customFormat="1" ht="350.1" customHeight="1" x14ac:dyDescent="0.2">
      <c r="A341" s="73">
        <v>251</v>
      </c>
      <c r="B341" s="144">
        <v>340</v>
      </c>
      <c r="C341" s="80"/>
      <c r="D341" s="90" t="s">
        <v>1046</v>
      </c>
      <c r="E341" s="90">
        <v>1103002</v>
      </c>
      <c r="F341" s="88" t="s">
        <v>183</v>
      </c>
      <c r="G341" s="88" t="s">
        <v>184</v>
      </c>
      <c r="H341" s="88" t="s">
        <v>1921</v>
      </c>
      <c r="I341" s="88" t="s">
        <v>1905</v>
      </c>
      <c r="J341" s="90" t="s">
        <v>1853</v>
      </c>
      <c r="K341" s="73">
        <v>1</v>
      </c>
      <c r="L341" s="77">
        <v>43862</v>
      </c>
      <c r="M341" s="77">
        <v>43979</v>
      </c>
      <c r="N341" s="78">
        <f t="shared" si="127"/>
        <v>16.714285714285715</v>
      </c>
      <c r="O341" s="73" t="s">
        <v>1094</v>
      </c>
      <c r="P341" s="76">
        <v>0</v>
      </c>
      <c r="Q341" s="73" t="s">
        <v>1913</v>
      </c>
      <c r="R341" s="79">
        <f t="shared" si="129"/>
        <v>0</v>
      </c>
      <c r="S341" s="147">
        <f t="shared" si="130"/>
        <v>0</v>
      </c>
      <c r="T341" s="147">
        <f t="shared" si="131"/>
        <v>0</v>
      </c>
      <c r="U341" s="147">
        <f t="shared" si="132"/>
        <v>16.714285714285715</v>
      </c>
      <c r="V341" s="143"/>
      <c r="W341" s="148" t="str">
        <f t="shared" si="135"/>
        <v>VENCIDA</v>
      </c>
      <c r="X341" s="148" t="str">
        <f t="shared" si="133"/>
        <v>VENCIDO</v>
      </c>
      <c r="Y341" s="81" t="s">
        <v>201</v>
      </c>
      <c r="Z341" s="149" t="str">
        <f t="shared" si="136"/>
        <v>H1D16</v>
      </c>
      <c r="AA341" s="149">
        <f t="shared" si="134"/>
        <v>1</v>
      </c>
      <c r="AB341" s="149" t="str">
        <f t="shared" si="137"/>
        <v>H1D16 - 1</v>
      </c>
      <c r="AC341" s="146">
        <f t="shared" si="139"/>
        <v>1</v>
      </c>
      <c r="AD341" s="146">
        <f t="shared" si="140"/>
        <v>1</v>
      </c>
      <c r="AE341" s="146" t="str">
        <f t="shared" si="141"/>
        <v>H1D16.</v>
      </c>
      <c r="AF341" s="146" t="str">
        <f t="shared" si="142"/>
        <v>H1D16</v>
      </c>
      <c r="AG341" s="65"/>
      <c r="AH341" s="65"/>
      <c r="AI341" s="65"/>
      <c r="AJ341" s="14"/>
      <c r="AK341" s="14"/>
      <c r="AL341" s="14"/>
      <c r="AM341" s="14"/>
      <c r="AN341" s="14"/>
      <c r="AO341" s="14"/>
      <c r="AP341" s="14"/>
    </row>
    <row r="342" spans="1:42" s="2" customFormat="1" ht="350.1" customHeight="1" x14ac:dyDescent="0.2">
      <c r="A342" s="73">
        <v>252</v>
      </c>
      <c r="B342" s="144">
        <v>341</v>
      </c>
      <c r="C342" s="80"/>
      <c r="D342" s="90" t="s">
        <v>1259</v>
      </c>
      <c r="E342" s="90">
        <v>1103002</v>
      </c>
      <c r="F342" s="88" t="s">
        <v>1255</v>
      </c>
      <c r="G342" s="88" t="s">
        <v>798</v>
      </c>
      <c r="H342" s="88" t="s">
        <v>1256</v>
      </c>
      <c r="I342" s="88" t="s">
        <v>797</v>
      </c>
      <c r="J342" s="90" t="s">
        <v>492</v>
      </c>
      <c r="K342" s="73">
        <v>1</v>
      </c>
      <c r="L342" s="77">
        <v>43040</v>
      </c>
      <c r="M342" s="77">
        <v>43099</v>
      </c>
      <c r="N342" s="78">
        <f t="shared" si="127"/>
        <v>8.4285714285714288</v>
      </c>
      <c r="O342" s="73" t="s">
        <v>687</v>
      </c>
      <c r="P342" s="76">
        <v>1</v>
      </c>
      <c r="Q342" s="73" t="s">
        <v>1913</v>
      </c>
      <c r="R342" s="79">
        <f t="shared" si="129"/>
        <v>100</v>
      </c>
      <c r="S342" s="147">
        <f t="shared" si="130"/>
        <v>8.4285714285714288</v>
      </c>
      <c r="T342" s="147">
        <f t="shared" si="131"/>
        <v>8.4285714285714288</v>
      </c>
      <c r="U342" s="147">
        <f t="shared" si="132"/>
        <v>8.4285714285714288</v>
      </c>
      <c r="V342" s="143"/>
      <c r="W342" s="148" t="str">
        <f t="shared" si="135"/>
        <v>CUMPLIDA</v>
      </c>
      <c r="X342" s="148" t="str">
        <f t="shared" si="133"/>
        <v>CUMPLIDO</v>
      </c>
      <c r="Y342" s="81" t="s">
        <v>201</v>
      </c>
      <c r="Z342" s="149" t="str">
        <f t="shared" si="136"/>
        <v>H2D16</v>
      </c>
      <c r="AA342" s="149">
        <f t="shared" si="134"/>
        <v>1</v>
      </c>
      <c r="AB342" s="149" t="str">
        <f t="shared" si="137"/>
        <v>H2D16 - 1</v>
      </c>
      <c r="AC342" s="146">
        <f t="shared" si="139"/>
        <v>5</v>
      </c>
      <c r="AD342" s="146">
        <f t="shared" si="140"/>
        <v>5</v>
      </c>
      <c r="AE342" s="146" t="str">
        <f t="shared" si="141"/>
        <v>H2D16.</v>
      </c>
      <c r="AF342" s="146" t="str">
        <f t="shared" si="142"/>
        <v>H2D16</v>
      </c>
      <c r="AG342" s="65"/>
      <c r="AH342" s="65"/>
      <c r="AI342" s="65"/>
      <c r="AJ342" s="14"/>
      <c r="AK342" s="14"/>
      <c r="AL342" s="14"/>
      <c r="AM342" s="14"/>
      <c r="AN342" s="14"/>
      <c r="AO342" s="14"/>
      <c r="AP342" s="14"/>
    </row>
    <row r="343" spans="1:42" s="2" customFormat="1" ht="350.1" customHeight="1" x14ac:dyDescent="0.2">
      <c r="A343" s="73"/>
      <c r="B343" s="144">
        <v>342</v>
      </c>
      <c r="C343" s="80"/>
      <c r="D343" s="90"/>
      <c r="E343" s="90">
        <v>1103002</v>
      </c>
      <c r="F343" s="88" t="s">
        <v>1257</v>
      </c>
      <c r="G343" s="88" t="s">
        <v>185</v>
      </c>
      <c r="H343" s="87" t="s">
        <v>1258</v>
      </c>
      <c r="I343" s="87" t="s">
        <v>462</v>
      </c>
      <c r="J343" s="73" t="s">
        <v>463</v>
      </c>
      <c r="K343" s="73">
        <v>1</v>
      </c>
      <c r="L343" s="77">
        <v>43040</v>
      </c>
      <c r="M343" s="77">
        <v>43099</v>
      </c>
      <c r="N343" s="78">
        <f t="shared" si="127"/>
        <v>8.4285714285714288</v>
      </c>
      <c r="O343" s="73" t="s">
        <v>460</v>
      </c>
      <c r="P343" s="76">
        <v>1</v>
      </c>
      <c r="Q343" s="73" t="s">
        <v>1913</v>
      </c>
      <c r="R343" s="79">
        <f t="shared" si="129"/>
        <v>100</v>
      </c>
      <c r="S343" s="147">
        <f t="shared" si="130"/>
        <v>8.4285714285714288</v>
      </c>
      <c r="T343" s="147">
        <f t="shared" si="131"/>
        <v>8.4285714285714288</v>
      </c>
      <c r="U343" s="147">
        <f t="shared" si="132"/>
        <v>8.4285714285714288</v>
      </c>
      <c r="V343" s="143"/>
      <c r="W343" s="148" t="str">
        <f t="shared" si="135"/>
        <v>CUMPLIDA</v>
      </c>
      <c r="X343" s="148" t="str">
        <f t="shared" si="133"/>
        <v/>
      </c>
      <c r="Y343" s="81" t="s">
        <v>201</v>
      </c>
      <c r="Z343" s="149" t="str">
        <f t="shared" si="136"/>
        <v>H2D16</v>
      </c>
      <c r="AA343" s="149">
        <f t="shared" si="134"/>
        <v>2</v>
      </c>
      <c r="AB343" s="149" t="str">
        <f t="shared" si="137"/>
        <v>H2D16 - 2</v>
      </c>
      <c r="AC343" s="146">
        <f t="shared" si="139"/>
        <v>5</v>
      </c>
      <c r="AD343" s="146">
        <f t="shared" si="140"/>
        <v>5</v>
      </c>
      <c r="AE343" s="146" t="str">
        <f t="shared" si="141"/>
        <v>H2D16.</v>
      </c>
      <c r="AF343" s="146" t="str">
        <f t="shared" si="142"/>
        <v>H2D16</v>
      </c>
      <c r="AG343" s="65"/>
      <c r="AH343" s="65"/>
      <c r="AI343" s="65"/>
      <c r="AJ343" s="14"/>
      <c r="AK343" s="14"/>
      <c r="AL343" s="14"/>
      <c r="AM343" s="14"/>
      <c r="AN343" s="14"/>
      <c r="AO343" s="14"/>
      <c r="AP343" s="14"/>
    </row>
    <row r="344" spans="1:42" s="2" customFormat="1" ht="350.1" customHeight="1" x14ac:dyDescent="0.2">
      <c r="A344" s="73">
        <v>253</v>
      </c>
      <c r="B344" s="144">
        <v>343</v>
      </c>
      <c r="C344" s="80"/>
      <c r="D344" s="90" t="s">
        <v>1259</v>
      </c>
      <c r="E344" s="90">
        <v>1103002</v>
      </c>
      <c r="F344" s="88" t="s">
        <v>799</v>
      </c>
      <c r="G344" s="88" t="s">
        <v>184</v>
      </c>
      <c r="H344" s="88" t="s">
        <v>1921</v>
      </c>
      <c r="I344" s="88" t="s">
        <v>1852</v>
      </c>
      <c r="J344" s="90" t="s">
        <v>1853</v>
      </c>
      <c r="K344" s="73">
        <v>1</v>
      </c>
      <c r="L344" s="77">
        <v>43862</v>
      </c>
      <c r="M344" s="77">
        <v>43979</v>
      </c>
      <c r="N344" s="78">
        <f t="shared" si="127"/>
        <v>16.714285714285715</v>
      </c>
      <c r="O344" s="73" t="s">
        <v>1094</v>
      </c>
      <c r="P344" s="76">
        <v>0</v>
      </c>
      <c r="Q344" s="73" t="s">
        <v>1913</v>
      </c>
      <c r="R344" s="79">
        <f t="shared" si="129"/>
        <v>0</v>
      </c>
      <c r="S344" s="147">
        <f t="shared" si="130"/>
        <v>0</v>
      </c>
      <c r="T344" s="147">
        <f t="shared" si="131"/>
        <v>0</v>
      </c>
      <c r="U344" s="147">
        <f t="shared" si="132"/>
        <v>16.714285714285715</v>
      </c>
      <c r="V344" s="143"/>
      <c r="W344" s="148" t="str">
        <f t="shared" si="135"/>
        <v>VENCIDA</v>
      </c>
      <c r="X344" s="148" t="str">
        <f t="shared" si="133"/>
        <v>VENCIDO</v>
      </c>
      <c r="Y344" s="81" t="s">
        <v>201</v>
      </c>
      <c r="Z344" s="149" t="str">
        <f t="shared" si="136"/>
        <v>H3D16</v>
      </c>
      <c r="AA344" s="149">
        <f t="shared" si="134"/>
        <v>1</v>
      </c>
      <c r="AB344" s="149" t="str">
        <f t="shared" si="137"/>
        <v>H3D16 - 1</v>
      </c>
      <c r="AC344" s="146">
        <f t="shared" si="139"/>
        <v>1</v>
      </c>
      <c r="AD344" s="146">
        <f t="shared" si="140"/>
        <v>1</v>
      </c>
      <c r="AE344" s="146" t="str">
        <f t="shared" si="141"/>
        <v>H3D16.</v>
      </c>
      <c r="AF344" s="146" t="str">
        <f t="shared" si="142"/>
        <v>H3D16</v>
      </c>
      <c r="AG344" s="65"/>
      <c r="AH344" s="65"/>
      <c r="AI344" s="65"/>
      <c r="AJ344" s="14"/>
      <c r="AK344" s="14"/>
      <c r="AL344" s="14"/>
      <c r="AM344" s="14"/>
      <c r="AN344" s="14"/>
      <c r="AO344" s="14"/>
      <c r="AP344" s="14"/>
    </row>
    <row r="345" spans="1:42" s="2" customFormat="1" ht="350.1" customHeight="1" x14ac:dyDescent="0.2">
      <c r="A345" s="73">
        <v>254</v>
      </c>
      <c r="B345" s="144">
        <v>344</v>
      </c>
      <c r="C345" s="80"/>
      <c r="D345" s="90" t="s">
        <v>1259</v>
      </c>
      <c r="E345" s="90">
        <v>1103002</v>
      </c>
      <c r="F345" s="88" t="s">
        <v>309</v>
      </c>
      <c r="G345" s="88" t="s">
        <v>186</v>
      </c>
      <c r="H345" s="87" t="s">
        <v>804</v>
      </c>
      <c r="I345" s="87" t="s">
        <v>801</v>
      </c>
      <c r="J345" s="73" t="s">
        <v>8</v>
      </c>
      <c r="K345" s="73">
        <v>1</v>
      </c>
      <c r="L345" s="77">
        <v>43115</v>
      </c>
      <c r="M345" s="77">
        <v>43159</v>
      </c>
      <c r="N345" s="78">
        <f t="shared" ref="N345:N394" si="143">(+M345-L345)/7</f>
        <v>6.2857142857142856</v>
      </c>
      <c r="O345" s="73" t="s">
        <v>687</v>
      </c>
      <c r="P345" s="76">
        <v>1</v>
      </c>
      <c r="Q345" s="73" t="s">
        <v>1913</v>
      </c>
      <c r="R345" s="79">
        <f t="shared" si="129"/>
        <v>100</v>
      </c>
      <c r="S345" s="147">
        <f t="shared" si="130"/>
        <v>6.2857142857142856</v>
      </c>
      <c r="T345" s="147">
        <f t="shared" si="131"/>
        <v>6.2857142857142856</v>
      </c>
      <c r="U345" s="147">
        <f t="shared" si="132"/>
        <v>6.2857142857142856</v>
      </c>
      <c r="V345" s="143"/>
      <c r="W345" s="148" t="str">
        <f t="shared" si="135"/>
        <v>CUMPLIDA</v>
      </c>
      <c r="X345" s="148" t="str">
        <f t="shared" si="133"/>
        <v>CUMPLIDO</v>
      </c>
      <c r="Y345" s="81" t="s">
        <v>201</v>
      </c>
      <c r="Z345" s="149" t="str">
        <f t="shared" si="136"/>
        <v>H4D16</v>
      </c>
      <c r="AA345" s="149">
        <f t="shared" si="134"/>
        <v>1</v>
      </c>
      <c r="AB345" s="149" t="str">
        <f t="shared" si="137"/>
        <v>H4D16 - 1</v>
      </c>
      <c r="AC345" s="146">
        <f t="shared" si="139"/>
        <v>5</v>
      </c>
      <c r="AD345" s="146">
        <f t="shared" si="140"/>
        <v>5</v>
      </c>
      <c r="AE345" s="146" t="str">
        <f t="shared" si="141"/>
        <v>H4D16.</v>
      </c>
      <c r="AF345" s="146" t="str">
        <f t="shared" si="142"/>
        <v>H4D16</v>
      </c>
      <c r="AG345" s="65"/>
      <c r="AH345" s="65"/>
      <c r="AI345" s="65"/>
      <c r="AJ345" s="14"/>
      <c r="AK345" s="14"/>
      <c r="AL345" s="14"/>
      <c r="AM345" s="14"/>
      <c r="AN345" s="14"/>
      <c r="AO345" s="14"/>
      <c r="AP345" s="14"/>
    </row>
    <row r="346" spans="1:42" s="2" customFormat="1" ht="350.1" customHeight="1" x14ac:dyDescent="0.2">
      <c r="A346" s="73">
        <v>255</v>
      </c>
      <c r="B346" s="144">
        <v>345</v>
      </c>
      <c r="C346" s="80"/>
      <c r="D346" s="90" t="s">
        <v>1259</v>
      </c>
      <c r="E346" s="90">
        <v>1702011</v>
      </c>
      <c r="F346" s="88" t="s">
        <v>1073</v>
      </c>
      <c r="G346" s="88" t="s">
        <v>187</v>
      </c>
      <c r="H346" s="88" t="s">
        <v>803</v>
      </c>
      <c r="I346" s="88" t="s">
        <v>802</v>
      </c>
      <c r="J346" s="90" t="s">
        <v>800</v>
      </c>
      <c r="K346" s="73">
        <v>1</v>
      </c>
      <c r="L346" s="77">
        <v>43132</v>
      </c>
      <c r="M346" s="77">
        <v>43281</v>
      </c>
      <c r="N346" s="78">
        <f t="shared" si="143"/>
        <v>21.285714285714285</v>
      </c>
      <c r="O346" s="73" t="s">
        <v>687</v>
      </c>
      <c r="P346" s="76">
        <v>1</v>
      </c>
      <c r="Q346" s="90" t="s">
        <v>1913</v>
      </c>
      <c r="R346" s="79">
        <f t="shared" si="129"/>
        <v>100</v>
      </c>
      <c r="S346" s="147">
        <f t="shared" si="130"/>
        <v>21.285714285714285</v>
      </c>
      <c r="T346" s="147">
        <f t="shared" si="131"/>
        <v>21.285714285714285</v>
      </c>
      <c r="U346" s="147">
        <f t="shared" si="132"/>
        <v>21.285714285714285</v>
      </c>
      <c r="V346" s="143"/>
      <c r="W346" s="148" t="str">
        <f t="shared" si="135"/>
        <v>CUMPLIDA</v>
      </c>
      <c r="X346" s="148" t="str">
        <f t="shared" si="133"/>
        <v>CUMPLIDO</v>
      </c>
      <c r="Y346" s="81" t="s">
        <v>201</v>
      </c>
      <c r="Z346" s="149" t="str">
        <f t="shared" si="136"/>
        <v>H5D16</v>
      </c>
      <c r="AA346" s="149">
        <f t="shared" si="134"/>
        <v>1</v>
      </c>
      <c r="AB346" s="149" t="str">
        <f t="shared" si="137"/>
        <v>H5D16 - 1</v>
      </c>
      <c r="AC346" s="146">
        <f t="shared" si="139"/>
        <v>5</v>
      </c>
      <c r="AD346" s="146">
        <f t="shared" si="140"/>
        <v>5</v>
      </c>
      <c r="AE346" s="146" t="str">
        <f t="shared" si="141"/>
        <v>H5D16.</v>
      </c>
      <c r="AF346" s="146" t="str">
        <f t="shared" si="142"/>
        <v>H5D16</v>
      </c>
      <c r="AG346" s="65"/>
      <c r="AH346" s="65"/>
      <c r="AI346" s="65"/>
      <c r="AJ346" s="14"/>
      <c r="AK346" s="14"/>
      <c r="AL346" s="14"/>
      <c r="AM346" s="14"/>
      <c r="AN346" s="14"/>
      <c r="AO346" s="14"/>
      <c r="AP346" s="14"/>
    </row>
    <row r="347" spans="1:42" s="2" customFormat="1" ht="350.1" customHeight="1" x14ac:dyDescent="0.2">
      <c r="A347" s="73">
        <v>256</v>
      </c>
      <c r="B347" s="144">
        <v>346</v>
      </c>
      <c r="C347" s="80"/>
      <c r="D347" s="90" t="s">
        <v>1259</v>
      </c>
      <c r="E347" s="90">
        <v>1201003</v>
      </c>
      <c r="F347" s="88" t="s">
        <v>1074</v>
      </c>
      <c r="G347" s="88" t="s">
        <v>408</v>
      </c>
      <c r="H347" s="87" t="s">
        <v>407</v>
      </c>
      <c r="I347" s="87" t="s">
        <v>980</v>
      </c>
      <c r="J347" s="73" t="s">
        <v>395</v>
      </c>
      <c r="K347" s="73">
        <v>5</v>
      </c>
      <c r="L347" s="77">
        <v>43101</v>
      </c>
      <c r="M347" s="77">
        <v>43403</v>
      </c>
      <c r="N347" s="78">
        <f t="shared" si="143"/>
        <v>43.142857142857146</v>
      </c>
      <c r="O347" s="73" t="s">
        <v>384</v>
      </c>
      <c r="P347" s="76">
        <v>3</v>
      </c>
      <c r="Q347" s="73" t="s">
        <v>1913</v>
      </c>
      <c r="R347" s="79">
        <f t="shared" si="129"/>
        <v>60</v>
      </c>
      <c r="S347" s="147">
        <f t="shared" si="130"/>
        <v>25.88571428571429</v>
      </c>
      <c r="T347" s="147">
        <f t="shared" si="131"/>
        <v>25.88571428571429</v>
      </c>
      <c r="U347" s="147">
        <f t="shared" si="132"/>
        <v>43.142857142857146</v>
      </c>
      <c r="V347" s="143"/>
      <c r="W347" s="148" t="str">
        <f t="shared" si="135"/>
        <v>VENCIDA</v>
      </c>
      <c r="X347" s="148" t="str">
        <f t="shared" si="133"/>
        <v>VENCIDO</v>
      </c>
      <c r="Y347" s="81" t="s">
        <v>201</v>
      </c>
      <c r="Z347" s="149" t="str">
        <f t="shared" si="136"/>
        <v>H6D16</v>
      </c>
      <c r="AA347" s="149">
        <f t="shared" si="134"/>
        <v>1</v>
      </c>
      <c r="AB347" s="149" t="str">
        <f t="shared" si="137"/>
        <v>H6D16 - 1</v>
      </c>
      <c r="AC347" s="146">
        <f t="shared" si="139"/>
        <v>1</v>
      </c>
      <c r="AD347" s="146">
        <f t="shared" si="140"/>
        <v>1</v>
      </c>
      <c r="AE347" s="146" t="str">
        <f t="shared" si="141"/>
        <v>H6D16.</v>
      </c>
      <c r="AF347" s="146" t="str">
        <f t="shared" si="142"/>
        <v>H6D16</v>
      </c>
      <c r="AG347" s="65"/>
      <c r="AH347" s="65"/>
      <c r="AI347" s="65"/>
      <c r="AJ347" s="14"/>
      <c r="AK347" s="14"/>
      <c r="AL347" s="14"/>
      <c r="AM347" s="14"/>
      <c r="AN347" s="14"/>
      <c r="AO347" s="14"/>
      <c r="AP347" s="14"/>
    </row>
    <row r="348" spans="1:42" s="2" customFormat="1" ht="350.1" customHeight="1" x14ac:dyDescent="0.2">
      <c r="A348" s="73">
        <v>257</v>
      </c>
      <c r="B348" s="144">
        <v>347</v>
      </c>
      <c r="C348" s="80"/>
      <c r="D348" s="90" t="s">
        <v>1259</v>
      </c>
      <c r="E348" s="90" t="s">
        <v>204</v>
      </c>
      <c r="F348" s="88" t="s">
        <v>1275</v>
      </c>
      <c r="G348" s="88" t="s">
        <v>205</v>
      </c>
      <c r="H348" s="88" t="s">
        <v>873</v>
      </c>
      <c r="I348" s="87" t="s">
        <v>874</v>
      </c>
      <c r="J348" s="73" t="s">
        <v>8</v>
      </c>
      <c r="K348" s="73">
        <v>1</v>
      </c>
      <c r="L348" s="77">
        <v>43040</v>
      </c>
      <c r="M348" s="77">
        <v>43099</v>
      </c>
      <c r="N348" s="78">
        <f t="shared" si="143"/>
        <v>8.4285714285714288</v>
      </c>
      <c r="O348" s="73" t="s">
        <v>805</v>
      </c>
      <c r="P348" s="76">
        <v>0.25</v>
      </c>
      <c r="Q348" s="73" t="s">
        <v>1913</v>
      </c>
      <c r="R348" s="79">
        <f t="shared" si="129"/>
        <v>25</v>
      </c>
      <c r="S348" s="147">
        <f t="shared" si="130"/>
        <v>2.1071428571428572</v>
      </c>
      <c r="T348" s="147">
        <f t="shared" si="131"/>
        <v>2.1071428571428572</v>
      </c>
      <c r="U348" s="147">
        <f t="shared" si="132"/>
        <v>8.4285714285714288</v>
      </c>
      <c r="V348" s="143"/>
      <c r="W348" s="148" t="str">
        <f t="shared" si="135"/>
        <v>VENCIDA</v>
      </c>
      <c r="X348" s="148" t="str">
        <f t="shared" si="133"/>
        <v>VENCIDO</v>
      </c>
      <c r="Y348" s="81" t="s">
        <v>228</v>
      </c>
      <c r="Z348" s="149" t="str">
        <f t="shared" si="136"/>
        <v>H1ECP</v>
      </c>
      <c r="AA348" s="149">
        <f t="shared" si="134"/>
        <v>1</v>
      </c>
      <c r="AB348" s="149" t="str">
        <f t="shared" si="137"/>
        <v>H1ECP - 1</v>
      </c>
      <c r="AC348" s="146">
        <f t="shared" si="139"/>
        <v>1</v>
      </c>
      <c r="AD348" s="146">
        <f t="shared" si="140"/>
        <v>1</v>
      </c>
      <c r="AE348" s="146" t="str">
        <f t="shared" si="141"/>
        <v>H1ECP.</v>
      </c>
      <c r="AF348" s="146" t="str">
        <f t="shared" si="142"/>
        <v>H1ECP</v>
      </c>
      <c r="AG348" s="65"/>
      <c r="AH348" s="65"/>
      <c r="AI348" s="65"/>
      <c r="AJ348" s="14"/>
      <c r="AK348" s="14"/>
      <c r="AL348" s="14"/>
      <c r="AM348" s="14"/>
      <c r="AN348" s="14"/>
      <c r="AO348" s="14"/>
      <c r="AP348" s="14"/>
    </row>
    <row r="349" spans="1:42" s="2" customFormat="1" ht="350.1" customHeight="1" x14ac:dyDescent="0.2">
      <c r="A349" s="73">
        <v>258</v>
      </c>
      <c r="B349" s="144">
        <v>348</v>
      </c>
      <c r="C349" s="80"/>
      <c r="D349" s="90" t="s">
        <v>1259</v>
      </c>
      <c r="E349" s="90" t="s">
        <v>204</v>
      </c>
      <c r="F349" s="88" t="s">
        <v>422</v>
      </c>
      <c r="G349" s="88" t="s">
        <v>206</v>
      </c>
      <c r="H349" s="88" t="s">
        <v>875</v>
      </c>
      <c r="I349" s="88" t="s">
        <v>874</v>
      </c>
      <c r="J349" s="90" t="s">
        <v>8</v>
      </c>
      <c r="K349" s="90">
        <v>1</v>
      </c>
      <c r="L349" s="77">
        <v>43040</v>
      </c>
      <c r="M349" s="77">
        <v>43099</v>
      </c>
      <c r="N349" s="78">
        <f t="shared" si="143"/>
        <v>8.4285714285714288</v>
      </c>
      <c r="O349" s="73" t="s">
        <v>805</v>
      </c>
      <c r="P349" s="76">
        <v>1</v>
      </c>
      <c r="Q349" s="73" t="s">
        <v>1913</v>
      </c>
      <c r="R349" s="79">
        <f t="shared" si="129"/>
        <v>100</v>
      </c>
      <c r="S349" s="147">
        <f t="shared" si="130"/>
        <v>8.4285714285714288</v>
      </c>
      <c r="T349" s="147">
        <f t="shared" si="131"/>
        <v>8.4285714285714288</v>
      </c>
      <c r="U349" s="147">
        <f t="shared" si="132"/>
        <v>8.4285714285714288</v>
      </c>
      <c r="V349" s="143"/>
      <c r="W349" s="148" t="str">
        <f t="shared" si="135"/>
        <v>CUMPLIDA</v>
      </c>
      <c r="X349" s="148" t="str">
        <f t="shared" si="133"/>
        <v>CUMPLIDO</v>
      </c>
      <c r="Y349" s="81" t="s">
        <v>228</v>
      </c>
      <c r="Z349" s="149" t="str">
        <f t="shared" si="136"/>
        <v>H3ECP</v>
      </c>
      <c r="AA349" s="149">
        <f t="shared" si="134"/>
        <v>1</v>
      </c>
      <c r="AB349" s="149" t="str">
        <f t="shared" si="137"/>
        <v>H3ECP - 1</v>
      </c>
      <c r="AC349" s="146">
        <f t="shared" si="139"/>
        <v>5</v>
      </c>
      <c r="AD349" s="146">
        <f t="shared" si="140"/>
        <v>5</v>
      </c>
      <c r="AE349" s="146" t="str">
        <f t="shared" si="141"/>
        <v>H3ECP.</v>
      </c>
      <c r="AF349" s="146" t="str">
        <f t="shared" si="142"/>
        <v>H3ECP</v>
      </c>
      <c r="AG349" s="65"/>
      <c r="AH349" s="65"/>
      <c r="AI349" s="65"/>
      <c r="AJ349" s="14"/>
      <c r="AK349" s="14"/>
      <c r="AL349" s="14"/>
      <c r="AM349" s="14"/>
      <c r="AN349" s="14"/>
      <c r="AO349" s="14"/>
      <c r="AP349" s="14"/>
    </row>
    <row r="350" spans="1:42" s="2" customFormat="1" ht="350.1" customHeight="1" x14ac:dyDescent="0.2">
      <c r="A350" s="152">
        <v>259</v>
      </c>
      <c r="B350" s="144">
        <v>349</v>
      </c>
      <c r="C350" s="152"/>
      <c r="D350" s="153" t="s">
        <v>1046</v>
      </c>
      <c r="E350" s="90" t="s">
        <v>204</v>
      </c>
      <c r="F350" s="88" t="s">
        <v>310</v>
      </c>
      <c r="G350" s="88" t="s">
        <v>207</v>
      </c>
      <c r="H350" s="88" t="s">
        <v>877</v>
      </c>
      <c r="I350" s="88" t="s">
        <v>878</v>
      </c>
      <c r="J350" s="90" t="s">
        <v>876</v>
      </c>
      <c r="K350" s="73">
        <v>2</v>
      </c>
      <c r="L350" s="77">
        <v>43040</v>
      </c>
      <c r="M350" s="77">
        <v>43189</v>
      </c>
      <c r="N350" s="78">
        <f t="shared" si="143"/>
        <v>21.285714285714285</v>
      </c>
      <c r="O350" s="73" t="s">
        <v>805</v>
      </c>
      <c r="P350" s="76">
        <v>0.66710000000000003</v>
      </c>
      <c r="Q350" s="87" t="s">
        <v>2116</v>
      </c>
      <c r="R350" s="79">
        <f t="shared" si="129"/>
        <v>33.355000000000004</v>
      </c>
      <c r="S350" s="147">
        <f t="shared" si="130"/>
        <v>7.09985</v>
      </c>
      <c r="T350" s="147">
        <f t="shared" si="131"/>
        <v>7.09985</v>
      </c>
      <c r="U350" s="147">
        <f t="shared" si="132"/>
        <v>21.285714285714285</v>
      </c>
      <c r="V350" s="143"/>
      <c r="W350" s="148" t="str">
        <f t="shared" si="135"/>
        <v>VENCIDA</v>
      </c>
      <c r="X350" s="148" t="str">
        <f t="shared" si="133"/>
        <v>VENCIDO</v>
      </c>
      <c r="Y350" s="81" t="s">
        <v>228</v>
      </c>
      <c r="Z350" s="149" t="str">
        <f t="shared" si="136"/>
        <v>H5ECP</v>
      </c>
      <c r="AA350" s="149">
        <f t="shared" si="134"/>
        <v>1</v>
      </c>
      <c r="AB350" s="149" t="str">
        <f t="shared" si="137"/>
        <v>H5ECP - 1</v>
      </c>
      <c r="AC350" s="146">
        <f t="shared" si="139"/>
        <v>1</v>
      </c>
      <c r="AD350" s="146">
        <f t="shared" si="140"/>
        <v>1</v>
      </c>
      <c r="AE350" s="146" t="str">
        <f t="shared" si="141"/>
        <v>H5ECP.</v>
      </c>
      <c r="AF350" s="146" t="str">
        <f t="shared" si="142"/>
        <v>H5ECP</v>
      </c>
      <c r="AG350" s="65"/>
      <c r="AH350" s="65"/>
      <c r="AI350" s="65"/>
      <c r="AJ350" s="14"/>
      <c r="AK350" s="14"/>
      <c r="AL350" s="14"/>
      <c r="AM350" s="14"/>
      <c r="AN350" s="14"/>
      <c r="AO350" s="14"/>
      <c r="AP350" s="14"/>
    </row>
    <row r="351" spans="1:42" s="2" customFormat="1" ht="350.1" customHeight="1" x14ac:dyDescent="0.2">
      <c r="A351" s="73">
        <v>260</v>
      </c>
      <c r="B351" s="144">
        <v>350</v>
      </c>
      <c r="C351" s="80"/>
      <c r="D351" s="90" t="s">
        <v>1046</v>
      </c>
      <c r="E351" s="90" t="s">
        <v>204</v>
      </c>
      <c r="F351" s="88" t="s">
        <v>946</v>
      </c>
      <c r="G351" s="88" t="s">
        <v>208</v>
      </c>
      <c r="H351" s="88" t="s">
        <v>879</v>
      </c>
      <c r="I351" s="88" t="s">
        <v>880</v>
      </c>
      <c r="J351" s="90" t="s">
        <v>876</v>
      </c>
      <c r="K351" s="73">
        <v>2</v>
      </c>
      <c r="L351" s="77">
        <v>43040</v>
      </c>
      <c r="M351" s="77">
        <v>43189</v>
      </c>
      <c r="N351" s="78">
        <f t="shared" si="143"/>
        <v>21.285714285714285</v>
      </c>
      <c r="O351" s="73" t="s">
        <v>805</v>
      </c>
      <c r="P351" s="76">
        <v>0.85699999999999998</v>
      </c>
      <c r="Q351" s="73" t="s">
        <v>1913</v>
      </c>
      <c r="R351" s="79">
        <f t="shared" si="129"/>
        <v>42.85</v>
      </c>
      <c r="S351" s="147">
        <f t="shared" si="130"/>
        <v>9.1209285714285713</v>
      </c>
      <c r="T351" s="147">
        <f t="shared" si="131"/>
        <v>9.1209285714285713</v>
      </c>
      <c r="U351" s="147">
        <f t="shared" si="132"/>
        <v>21.285714285714285</v>
      </c>
      <c r="V351" s="143"/>
      <c r="W351" s="148" t="str">
        <f t="shared" si="135"/>
        <v>VENCIDA</v>
      </c>
      <c r="X351" s="148" t="str">
        <f t="shared" si="133"/>
        <v>VENCIDO</v>
      </c>
      <c r="Y351" s="81" t="s">
        <v>228</v>
      </c>
      <c r="Z351" s="149" t="str">
        <f t="shared" si="136"/>
        <v>H6ECP</v>
      </c>
      <c r="AA351" s="149">
        <f t="shared" si="134"/>
        <v>1</v>
      </c>
      <c r="AB351" s="149" t="str">
        <f t="shared" si="137"/>
        <v>H6ECP - 1</v>
      </c>
      <c r="AC351" s="146">
        <f t="shared" si="139"/>
        <v>1</v>
      </c>
      <c r="AD351" s="146">
        <f t="shared" si="140"/>
        <v>1</v>
      </c>
      <c r="AE351" s="146" t="str">
        <f t="shared" si="141"/>
        <v>H6ECP.</v>
      </c>
      <c r="AF351" s="146" t="str">
        <f t="shared" si="142"/>
        <v>H6ECP</v>
      </c>
      <c r="AG351" s="65"/>
      <c r="AH351" s="65"/>
      <c r="AI351" s="65"/>
      <c r="AJ351" s="14"/>
      <c r="AK351" s="14"/>
      <c r="AL351" s="14"/>
      <c r="AM351" s="14"/>
      <c r="AN351" s="14"/>
      <c r="AO351" s="14"/>
      <c r="AP351" s="14"/>
    </row>
    <row r="352" spans="1:42" s="2" customFormat="1" ht="350.1" customHeight="1" x14ac:dyDescent="0.2">
      <c r="A352" s="73">
        <v>261</v>
      </c>
      <c r="B352" s="144">
        <v>351</v>
      </c>
      <c r="C352" s="80"/>
      <c r="D352" s="90" t="s">
        <v>1046</v>
      </c>
      <c r="E352" s="90" t="s">
        <v>27</v>
      </c>
      <c r="F352" s="88" t="s">
        <v>1218</v>
      </c>
      <c r="G352" s="88" t="s">
        <v>209</v>
      </c>
      <c r="H352" s="88" t="s">
        <v>1220</v>
      </c>
      <c r="I352" s="88" t="s">
        <v>881</v>
      </c>
      <c r="J352" s="90" t="s">
        <v>9</v>
      </c>
      <c r="K352" s="73">
        <v>1</v>
      </c>
      <c r="L352" s="77">
        <v>43040</v>
      </c>
      <c r="M352" s="77">
        <v>43099</v>
      </c>
      <c r="N352" s="78">
        <f t="shared" si="143"/>
        <v>8.4285714285714288</v>
      </c>
      <c r="O352" s="73" t="s">
        <v>805</v>
      </c>
      <c r="P352" s="76">
        <v>1</v>
      </c>
      <c r="Q352" s="73" t="s">
        <v>1913</v>
      </c>
      <c r="R352" s="79">
        <f t="shared" si="129"/>
        <v>100</v>
      </c>
      <c r="S352" s="147">
        <f t="shared" si="130"/>
        <v>8.4285714285714288</v>
      </c>
      <c r="T352" s="147">
        <f t="shared" si="131"/>
        <v>8.4285714285714288</v>
      </c>
      <c r="U352" s="147">
        <f t="shared" si="132"/>
        <v>8.4285714285714288</v>
      </c>
      <c r="V352" s="143"/>
      <c r="W352" s="148" t="str">
        <f t="shared" si="135"/>
        <v>CUMPLIDA</v>
      </c>
      <c r="X352" s="148" t="str">
        <f t="shared" si="133"/>
        <v>VENCIDO</v>
      </c>
      <c r="Y352" s="81" t="s">
        <v>228</v>
      </c>
      <c r="Z352" s="149" t="str">
        <f t="shared" si="136"/>
        <v>H7ECP</v>
      </c>
      <c r="AA352" s="149">
        <f t="shared" si="134"/>
        <v>1</v>
      </c>
      <c r="AB352" s="149" t="str">
        <f t="shared" si="137"/>
        <v>H7ECP - 1</v>
      </c>
      <c r="AC352" s="146">
        <f t="shared" si="139"/>
        <v>5</v>
      </c>
      <c r="AD352" s="146">
        <f t="shared" si="140"/>
        <v>1</v>
      </c>
      <c r="AE352" s="146" t="str">
        <f t="shared" si="141"/>
        <v>H7ECP.</v>
      </c>
      <c r="AF352" s="146" t="str">
        <f t="shared" si="142"/>
        <v>H7ECP</v>
      </c>
      <c r="AG352" s="65"/>
      <c r="AH352" s="65"/>
      <c r="AI352" s="65"/>
      <c r="AJ352" s="14"/>
      <c r="AK352" s="14"/>
      <c r="AL352" s="14"/>
      <c r="AM352" s="14"/>
      <c r="AN352" s="14"/>
      <c r="AO352" s="14"/>
      <c r="AP352" s="14"/>
    </row>
    <row r="353" spans="1:42" s="2" customFormat="1" ht="350.1" customHeight="1" x14ac:dyDescent="0.2">
      <c r="A353" s="73"/>
      <c r="B353" s="144">
        <v>352</v>
      </c>
      <c r="C353" s="80"/>
      <c r="D353" s="90"/>
      <c r="E353" s="90" t="s">
        <v>27</v>
      </c>
      <c r="F353" s="88" t="s">
        <v>1302</v>
      </c>
      <c r="G353" s="88" t="s">
        <v>210</v>
      </c>
      <c r="H353" s="88" t="s">
        <v>1219</v>
      </c>
      <c r="I353" s="88" t="s">
        <v>882</v>
      </c>
      <c r="J353" s="90" t="s">
        <v>8</v>
      </c>
      <c r="K353" s="73">
        <v>1</v>
      </c>
      <c r="L353" s="77">
        <v>43040</v>
      </c>
      <c r="M353" s="77">
        <v>43099</v>
      </c>
      <c r="N353" s="78">
        <f t="shared" si="143"/>
        <v>8.4285714285714288</v>
      </c>
      <c r="O353" s="73" t="s">
        <v>805</v>
      </c>
      <c r="P353" s="76">
        <v>1</v>
      </c>
      <c r="Q353" s="73" t="s">
        <v>1913</v>
      </c>
      <c r="R353" s="79">
        <f t="shared" si="129"/>
        <v>100</v>
      </c>
      <c r="S353" s="147">
        <f t="shared" si="130"/>
        <v>8.4285714285714288</v>
      </c>
      <c r="T353" s="147">
        <f t="shared" si="131"/>
        <v>8.4285714285714288</v>
      </c>
      <c r="U353" s="147">
        <f t="shared" si="132"/>
        <v>8.4285714285714288</v>
      </c>
      <c r="V353" s="143"/>
      <c r="W353" s="148" t="str">
        <f t="shared" si="135"/>
        <v>CUMPLIDA</v>
      </c>
      <c r="X353" s="148" t="str">
        <f t="shared" si="133"/>
        <v/>
      </c>
      <c r="Y353" s="81" t="s">
        <v>228</v>
      </c>
      <c r="Z353" s="149" t="str">
        <f t="shared" si="136"/>
        <v>H7ECP</v>
      </c>
      <c r="AA353" s="149">
        <f t="shared" si="134"/>
        <v>2</v>
      </c>
      <c r="AB353" s="149" t="str">
        <f t="shared" si="137"/>
        <v>H7ECP - 2</v>
      </c>
      <c r="AC353" s="146">
        <f t="shared" si="139"/>
        <v>5</v>
      </c>
      <c r="AD353" s="146">
        <f t="shared" si="140"/>
        <v>1</v>
      </c>
      <c r="AE353" s="146" t="str">
        <f t="shared" si="141"/>
        <v>H7ECP.</v>
      </c>
      <c r="AF353" s="146" t="str">
        <f t="shared" si="142"/>
        <v>H7ECP</v>
      </c>
      <c r="AG353" s="65"/>
      <c r="AH353" s="65"/>
      <c r="AI353" s="65"/>
      <c r="AJ353" s="14"/>
      <c r="AK353" s="14"/>
      <c r="AL353" s="14"/>
      <c r="AM353" s="14"/>
      <c r="AN353" s="14"/>
      <c r="AO353" s="14"/>
      <c r="AP353" s="14"/>
    </row>
    <row r="354" spans="1:42" s="2" customFormat="1" ht="350.1" customHeight="1" x14ac:dyDescent="0.2">
      <c r="A354" s="73"/>
      <c r="B354" s="144">
        <v>353</v>
      </c>
      <c r="C354" s="80"/>
      <c r="D354" s="90"/>
      <c r="E354" s="90" t="s">
        <v>27</v>
      </c>
      <c r="F354" s="88" t="s">
        <v>1221</v>
      </c>
      <c r="G354" s="88" t="s">
        <v>210</v>
      </c>
      <c r="H354" s="88" t="s">
        <v>1222</v>
      </c>
      <c r="I354" s="88" t="s">
        <v>883</v>
      </c>
      <c r="J354" s="90" t="s">
        <v>191</v>
      </c>
      <c r="K354" s="73">
        <v>2</v>
      </c>
      <c r="L354" s="77">
        <v>43040</v>
      </c>
      <c r="M354" s="77">
        <v>43189</v>
      </c>
      <c r="N354" s="78">
        <f t="shared" si="143"/>
        <v>21.285714285714285</v>
      </c>
      <c r="O354" s="73" t="s">
        <v>805</v>
      </c>
      <c r="P354" s="76">
        <v>1</v>
      </c>
      <c r="Q354" s="73" t="s">
        <v>1913</v>
      </c>
      <c r="R354" s="79">
        <f t="shared" si="129"/>
        <v>50</v>
      </c>
      <c r="S354" s="147">
        <f t="shared" si="130"/>
        <v>10.642857142857142</v>
      </c>
      <c r="T354" s="147">
        <f t="shared" si="131"/>
        <v>10.642857142857142</v>
      </c>
      <c r="U354" s="147">
        <f t="shared" si="132"/>
        <v>21.285714285714285</v>
      </c>
      <c r="V354" s="143"/>
      <c r="W354" s="148" t="str">
        <f t="shared" si="135"/>
        <v>VENCIDA</v>
      </c>
      <c r="X354" s="148" t="str">
        <f t="shared" si="133"/>
        <v/>
      </c>
      <c r="Y354" s="81" t="s">
        <v>228</v>
      </c>
      <c r="Z354" s="149" t="str">
        <f t="shared" si="136"/>
        <v>H7ECP</v>
      </c>
      <c r="AA354" s="149">
        <f t="shared" si="134"/>
        <v>3</v>
      </c>
      <c r="AB354" s="149" t="str">
        <f t="shared" si="137"/>
        <v>H7ECP - 3</v>
      </c>
      <c r="AC354" s="146">
        <f t="shared" si="139"/>
        <v>1</v>
      </c>
      <c r="AD354" s="146">
        <f t="shared" si="140"/>
        <v>1</v>
      </c>
      <c r="AE354" s="146" t="str">
        <f t="shared" si="141"/>
        <v>H7ECP.</v>
      </c>
      <c r="AF354" s="146" t="str">
        <f t="shared" si="142"/>
        <v>H7ECP</v>
      </c>
      <c r="AG354" s="65"/>
      <c r="AH354" s="65"/>
      <c r="AI354" s="65"/>
      <c r="AJ354" s="14"/>
      <c r="AK354" s="14"/>
      <c r="AL354" s="14"/>
      <c r="AM354" s="14"/>
      <c r="AN354" s="14"/>
      <c r="AO354" s="14"/>
      <c r="AP354" s="14"/>
    </row>
    <row r="355" spans="1:42" s="2" customFormat="1" ht="350.1" customHeight="1" x14ac:dyDescent="0.2">
      <c r="A355" s="73">
        <v>262</v>
      </c>
      <c r="B355" s="144">
        <v>354</v>
      </c>
      <c r="C355" s="80"/>
      <c r="D355" s="90" t="s">
        <v>1046</v>
      </c>
      <c r="E355" s="90" t="s">
        <v>27</v>
      </c>
      <c r="F355" s="88" t="s">
        <v>947</v>
      </c>
      <c r="G355" s="88" t="s">
        <v>211</v>
      </c>
      <c r="H355" s="88" t="s">
        <v>884</v>
      </c>
      <c r="I355" s="88" t="s">
        <v>885</v>
      </c>
      <c r="J355" s="90" t="s">
        <v>9</v>
      </c>
      <c r="K355" s="73">
        <v>1</v>
      </c>
      <c r="L355" s="77">
        <v>43040</v>
      </c>
      <c r="M355" s="77">
        <v>43099</v>
      </c>
      <c r="N355" s="78">
        <f t="shared" si="143"/>
        <v>8.4285714285714288</v>
      </c>
      <c r="O355" s="73" t="s">
        <v>805</v>
      </c>
      <c r="P355" s="76">
        <v>0</v>
      </c>
      <c r="Q355" s="73" t="s">
        <v>1913</v>
      </c>
      <c r="R355" s="79">
        <f t="shared" si="129"/>
        <v>0</v>
      </c>
      <c r="S355" s="147">
        <f t="shared" si="130"/>
        <v>0</v>
      </c>
      <c r="T355" s="147">
        <f t="shared" si="131"/>
        <v>0</v>
      </c>
      <c r="U355" s="147">
        <f t="shared" si="132"/>
        <v>8.4285714285714288</v>
      </c>
      <c r="V355" s="143"/>
      <c r="W355" s="148" t="str">
        <f t="shared" si="135"/>
        <v>VENCIDA</v>
      </c>
      <c r="X355" s="148" t="str">
        <f t="shared" si="133"/>
        <v>VENCIDO</v>
      </c>
      <c r="Y355" s="81" t="s">
        <v>228</v>
      </c>
      <c r="Z355" s="149" t="str">
        <f t="shared" si="136"/>
        <v>H8ECP</v>
      </c>
      <c r="AA355" s="149">
        <f t="shared" si="134"/>
        <v>1</v>
      </c>
      <c r="AB355" s="149" t="str">
        <f t="shared" si="137"/>
        <v>H8ECP - 1</v>
      </c>
      <c r="AC355" s="146">
        <f t="shared" si="139"/>
        <v>1</v>
      </c>
      <c r="AD355" s="146">
        <f t="shared" si="140"/>
        <v>1</v>
      </c>
      <c r="AE355" s="146" t="str">
        <f t="shared" si="141"/>
        <v>H8ECP.</v>
      </c>
      <c r="AF355" s="146" t="str">
        <f t="shared" si="142"/>
        <v>H8ECP</v>
      </c>
      <c r="AG355" s="65"/>
      <c r="AH355" s="65"/>
      <c r="AI355" s="65"/>
      <c r="AJ355" s="14"/>
      <c r="AK355" s="14"/>
      <c r="AL355" s="14"/>
      <c r="AM355" s="14"/>
      <c r="AN355" s="14"/>
      <c r="AO355" s="14"/>
      <c r="AP355" s="14"/>
    </row>
    <row r="356" spans="1:42" s="2" customFormat="1" ht="350.1" customHeight="1" x14ac:dyDescent="0.2">
      <c r="A356" s="73">
        <v>263</v>
      </c>
      <c r="B356" s="144">
        <v>355</v>
      </c>
      <c r="C356" s="80"/>
      <c r="D356" s="90" t="s">
        <v>1046</v>
      </c>
      <c r="E356" s="90" t="s">
        <v>18</v>
      </c>
      <c r="F356" s="88" t="s">
        <v>1075</v>
      </c>
      <c r="G356" s="88" t="s">
        <v>212</v>
      </c>
      <c r="H356" s="88" t="s">
        <v>886</v>
      </c>
      <c r="I356" s="88" t="s">
        <v>887</v>
      </c>
      <c r="J356" s="90" t="s">
        <v>53</v>
      </c>
      <c r="K356" s="73">
        <v>3</v>
      </c>
      <c r="L356" s="77">
        <v>43040</v>
      </c>
      <c r="M356" s="77">
        <v>43342</v>
      </c>
      <c r="N356" s="78">
        <f t="shared" si="143"/>
        <v>43.142857142857146</v>
      </c>
      <c r="O356" s="73" t="s">
        <v>805</v>
      </c>
      <c r="P356" s="76">
        <v>0</v>
      </c>
      <c r="Q356" s="73" t="s">
        <v>1913</v>
      </c>
      <c r="R356" s="79">
        <f t="shared" si="129"/>
        <v>0</v>
      </c>
      <c r="S356" s="147">
        <f t="shared" si="130"/>
        <v>0</v>
      </c>
      <c r="T356" s="147">
        <f t="shared" si="131"/>
        <v>0</v>
      </c>
      <c r="U356" s="147">
        <f t="shared" si="132"/>
        <v>43.142857142857146</v>
      </c>
      <c r="V356" s="143"/>
      <c r="W356" s="148" t="str">
        <f t="shared" si="135"/>
        <v>VENCIDA</v>
      </c>
      <c r="X356" s="148" t="str">
        <f t="shared" si="133"/>
        <v>VENCIDO</v>
      </c>
      <c r="Y356" s="81" t="s">
        <v>228</v>
      </c>
      <c r="Z356" s="149" t="str">
        <f t="shared" si="136"/>
        <v>H10ECP</v>
      </c>
      <c r="AA356" s="149">
        <f t="shared" si="134"/>
        <v>1</v>
      </c>
      <c r="AB356" s="149" t="str">
        <f t="shared" si="137"/>
        <v>H10ECP - 1</v>
      </c>
      <c r="AC356" s="146">
        <f t="shared" si="139"/>
        <v>1</v>
      </c>
      <c r="AD356" s="146">
        <f t="shared" si="140"/>
        <v>1</v>
      </c>
      <c r="AE356" s="146" t="str">
        <f t="shared" si="141"/>
        <v>H10ECP.</v>
      </c>
      <c r="AF356" s="146" t="str">
        <f t="shared" si="142"/>
        <v>H10ECP</v>
      </c>
      <c r="AG356" s="65"/>
      <c r="AH356" s="65"/>
      <c r="AI356" s="65"/>
      <c r="AJ356" s="14"/>
      <c r="AK356" s="14"/>
      <c r="AL356" s="14"/>
      <c r="AM356" s="14"/>
      <c r="AN356" s="14"/>
      <c r="AO356" s="14"/>
      <c r="AP356" s="14"/>
    </row>
    <row r="357" spans="1:42" s="2" customFormat="1" ht="350.1" customHeight="1" x14ac:dyDescent="0.2">
      <c r="A357" s="73">
        <v>264</v>
      </c>
      <c r="B357" s="144">
        <v>356</v>
      </c>
      <c r="C357" s="80"/>
      <c r="D357" s="90" t="s">
        <v>1276</v>
      </c>
      <c r="E357" s="90" t="s">
        <v>18</v>
      </c>
      <c r="F357" s="88" t="s">
        <v>758</v>
      </c>
      <c r="G357" s="88" t="s">
        <v>213</v>
      </c>
      <c r="H357" s="88" t="s">
        <v>762</v>
      </c>
      <c r="I357" s="88" t="s">
        <v>760</v>
      </c>
      <c r="J357" s="90" t="s">
        <v>761</v>
      </c>
      <c r="K357" s="73">
        <v>2</v>
      </c>
      <c r="L357" s="77">
        <v>43040</v>
      </c>
      <c r="M357" s="77">
        <v>43099</v>
      </c>
      <c r="N357" s="78">
        <f t="shared" si="143"/>
        <v>8.4285714285714288</v>
      </c>
      <c r="O357" s="73" t="s">
        <v>687</v>
      </c>
      <c r="P357" s="76">
        <v>2</v>
      </c>
      <c r="Q357" s="73" t="s">
        <v>1913</v>
      </c>
      <c r="R357" s="79">
        <f t="shared" si="129"/>
        <v>100</v>
      </c>
      <c r="S357" s="147">
        <f t="shared" si="130"/>
        <v>8.4285714285714288</v>
      </c>
      <c r="T357" s="147">
        <f t="shared" si="131"/>
        <v>8.4285714285714288</v>
      </c>
      <c r="U357" s="147">
        <f t="shared" si="132"/>
        <v>8.4285714285714288</v>
      </c>
      <c r="V357" s="143"/>
      <c r="W357" s="148" t="str">
        <f t="shared" si="135"/>
        <v>CUMPLIDA</v>
      </c>
      <c r="X357" s="148" t="str">
        <f t="shared" si="133"/>
        <v>CUMPLIDO</v>
      </c>
      <c r="Y357" s="81" t="s">
        <v>228</v>
      </c>
      <c r="Z357" s="149" t="str">
        <f t="shared" si="136"/>
        <v>H11ECP</v>
      </c>
      <c r="AA357" s="149">
        <f t="shared" si="134"/>
        <v>1</v>
      </c>
      <c r="AB357" s="149" t="str">
        <f t="shared" si="137"/>
        <v>H11ECP - 1</v>
      </c>
      <c r="AC357" s="146">
        <f t="shared" si="139"/>
        <v>5</v>
      </c>
      <c r="AD357" s="146">
        <f t="shared" si="140"/>
        <v>5</v>
      </c>
      <c r="AE357" s="146" t="str">
        <f t="shared" si="141"/>
        <v>H11ECP.</v>
      </c>
      <c r="AF357" s="146" t="str">
        <f t="shared" si="142"/>
        <v>H11ECP</v>
      </c>
      <c r="AG357" s="65"/>
      <c r="AH357" s="65"/>
      <c r="AI357" s="65"/>
      <c r="AJ357" s="14"/>
      <c r="AK357" s="14"/>
      <c r="AL357" s="14"/>
      <c r="AM357" s="14"/>
      <c r="AN357" s="14"/>
      <c r="AO357" s="14"/>
      <c r="AP357" s="14"/>
    </row>
    <row r="358" spans="1:42" s="2" customFormat="1" ht="350.1" customHeight="1" x14ac:dyDescent="0.2">
      <c r="A358" s="73"/>
      <c r="B358" s="144">
        <v>357</v>
      </c>
      <c r="C358" s="80"/>
      <c r="D358" s="90"/>
      <c r="E358" s="90" t="s">
        <v>18</v>
      </c>
      <c r="F358" s="88" t="s">
        <v>759</v>
      </c>
      <c r="G358" s="88" t="s">
        <v>213</v>
      </c>
      <c r="H358" s="87" t="s">
        <v>763</v>
      </c>
      <c r="I358" s="87" t="s">
        <v>332</v>
      </c>
      <c r="J358" s="73" t="s">
        <v>816</v>
      </c>
      <c r="K358" s="103">
        <v>2</v>
      </c>
      <c r="L358" s="93">
        <v>43040</v>
      </c>
      <c r="M358" s="93">
        <v>43099</v>
      </c>
      <c r="N358" s="78">
        <f t="shared" si="143"/>
        <v>8.4285714285714288</v>
      </c>
      <c r="O358" s="73" t="s">
        <v>17</v>
      </c>
      <c r="P358" s="76">
        <v>2</v>
      </c>
      <c r="Q358" s="73" t="s">
        <v>1913</v>
      </c>
      <c r="R358" s="79">
        <f t="shared" si="129"/>
        <v>100</v>
      </c>
      <c r="S358" s="147">
        <f t="shared" si="130"/>
        <v>8.4285714285714288</v>
      </c>
      <c r="T358" s="147">
        <f t="shared" si="131"/>
        <v>8.4285714285714288</v>
      </c>
      <c r="U358" s="147">
        <f t="shared" si="132"/>
        <v>8.4285714285714288</v>
      </c>
      <c r="V358" s="143"/>
      <c r="W358" s="148" t="str">
        <f t="shared" si="135"/>
        <v>CUMPLIDA</v>
      </c>
      <c r="X358" s="148" t="str">
        <f t="shared" si="133"/>
        <v/>
      </c>
      <c r="Y358" s="81" t="s">
        <v>228</v>
      </c>
      <c r="Z358" s="149" t="str">
        <f t="shared" si="136"/>
        <v>H11ECP</v>
      </c>
      <c r="AA358" s="149">
        <f t="shared" si="134"/>
        <v>2</v>
      </c>
      <c r="AB358" s="149" t="str">
        <f t="shared" si="137"/>
        <v>H11ECP - 2</v>
      </c>
      <c r="AC358" s="146">
        <f t="shared" si="139"/>
        <v>5</v>
      </c>
      <c r="AD358" s="146">
        <f t="shared" si="140"/>
        <v>5</v>
      </c>
      <c r="AE358" s="146" t="str">
        <f t="shared" si="141"/>
        <v>H11ECP.</v>
      </c>
      <c r="AF358" s="146" t="str">
        <f t="shared" si="142"/>
        <v>H11ECP</v>
      </c>
      <c r="AG358" s="65"/>
      <c r="AH358" s="65"/>
      <c r="AI358" s="65" t="s">
        <v>229</v>
      </c>
      <c r="AJ358" s="14"/>
      <c r="AK358" s="14"/>
      <c r="AL358" s="14"/>
      <c r="AM358" s="14"/>
      <c r="AN358" s="14"/>
      <c r="AO358" s="14"/>
      <c r="AP358" s="14"/>
    </row>
    <row r="359" spans="1:42" s="2" customFormat="1" ht="350.1" customHeight="1" x14ac:dyDescent="0.2">
      <c r="A359" s="73">
        <v>265</v>
      </c>
      <c r="B359" s="144">
        <v>358</v>
      </c>
      <c r="C359" s="80"/>
      <c r="D359" s="90" t="s">
        <v>1276</v>
      </c>
      <c r="E359" s="90" t="s">
        <v>27</v>
      </c>
      <c r="F359" s="88" t="s">
        <v>311</v>
      </c>
      <c r="G359" s="88" t="s">
        <v>214</v>
      </c>
      <c r="H359" s="88" t="s">
        <v>1921</v>
      </c>
      <c r="I359" s="88" t="s">
        <v>1907</v>
      </c>
      <c r="J359" s="90" t="s">
        <v>1853</v>
      </c>
      <c r="K359" s="73">
        <v>1</v>
      </c>
      <c r="L359" s="77">
        <v>43862</v>
      </c>
      <c r="M359" s="77">
        <v>43979</v>
      </c>
      <c r="N359" s="78">
        <f t="shared" si="143"/>
        <v>16.714285714285715</v>
      </c>
      <c r="O359" s="73" t="s">
        <v>1094</v>
      </c>
      <c r="P359" s="76">
        <v>0</v>
      </c>
      <c r="Q359" s="73" t="s">
        <v>1913</v>
      </c>
      <c r="R359" s="79">
        <f t="shared" si="129"/>
        <v>0</v>
      </c>
      <c r="S359" s="147">
        <f t="shared" si="130"/>
        <v>0</v>
      </c>
      <c r="T359" s="147">
        <f t="shared" si="131"/>
        <v>0</v>
      </c>
      <c r="U359" s="147">
        <f t="shared" si="132"/>
        <v>16.714285714285715</v>
      </c>
      <c r="V359" s="143"/>
      <c r="W359" s="148" t="str">
        <f t="shared" si="135"/>
        <v>VENCIDA</v>
      </c>
      <c r="X359" s="148" t="str">
        <f t="shared" si="133"/>
        <v>VENCIDO</v>
      </c>
      <c r="Y359" s="81" t="s">
        <v>228</v>
      </c>
      <c r="Z359" s="149" t="str">
        <f t="shared" si="136"/>
        <v>H12ECP</v>
      </c>
      <c r="AA359" s="149">
        <f t="shared" si="134"/>
        <v>1</v>
      </c>
      <c r="AB359" s="149" t="str">
        <f t="shared" si="137"/>
        <v>H12ECP - 1</v>
      </c>
      <c r="AC359" s="146">
        <f t="shared" si="139"/>
        <v>1</v>
      </c>
      <c r="AD359" s="146">
        <f t="shared" si="140"/>
        <v>1</v>
      </c>
      <c r="AE359" s="146" t="str">
        <f t="shared" si="141"/>
        <v>H12ECP.</v>
      </c>
      <c r="AF359" s="146" t="str">
        <f t="shared" si="142"/>
        <v>H12ECP</v>
      </c>
      <c r="AG359" s="65"/>
      <c r="AH359" s="65"/>
      <c r="AI359" s="65"/>
      <c r="AJ359" s="14"/>
      <c r="AK359" s="14"/>
      <c r="AL359" s="14"/>
      <c r="AM359" s="14"/>
      <c r="AN359" s="14"/>
      <c r="AO359" s="14"/>
      <c r="AP359" s="14"/>
    </row>
    <row r="360" spans="1:42" s="2" customFormat="1" ht="350.1" customHeight="1" x14ac:dyDescent="0.2">
      <c r="A360" s="73">
        <v>266</v>
      </c>
      <c r="B360" s="144">
        <v>359</v>
      </c>
      <c r="C360" s="80"/>
      <c r="D360" s="90" t="s">
        <v>1046</v>
      </c>
      <c r="E360" s="90" t="s">
        <v>31</v>
      </c>
      <c r="F360" s="88" t="s">
        <v>1076</v>
      </c>
      <c r="G360" s="88" t="s">
        <v>215</v>
      </c>
      <c r="H360" s="87" t="s">
        <v>764</v>
      </c>
      <c r="I360" s="87" t="s">
        <v>765</v>
      </c>
      <c r="J360" s="73" t="s">
        <v>592</v>
      </c>
      <c r="K360" s="73">
        <v>1</v>
      </c>
      <c r="L360" s="77">
        <v>43115</v>
      </c>
      <c r="M360" s="77">
        <v>43159</v>
      </c>
      <c r="N360" s="78">
        <f t="shared" si="143"/>
        <v>6.2857142857142856</v>
      </c>
      <c r="O360" s="73" t="s">
        <v>687</v>
      </c>
      <c r="P360" s="76">
        <v>1</v>
      </c>
      <c r="Q360" s="73" t="s">
        <v>1913</v>
      </c>
      <c r="R360" s="79">
        <f t="shared" si="129"/>
        <v>100</v>
      </c>
      <c r="S360" s="147">
        <f t="shared" si="130"/>
        <v>6.2857142857142856</v>
      </c>
      <c r="T360" s="147">
        <f t="shared" si="131"/>
        <v>6.2857142857142856</v>
      </c>
      <c r="U360" s="147">
        <f t="shared" si="132"/>
        <v>6.2857142857142856</v>
      </c>
      <c r="V360" s="143"/>
      <c r="W360" s="148" t="str">
        <f t="shared" si="135"/>
        <v>CUMPLIDA</v>
      </c>
      <c r="X360" s="148" t="str">
        <f t="shared" si="133"/>
        <v>CUMPLIDO</v>
      </c>
      <c r="Y360" s="81" t="s">
        <v>228</v>
      </c>
      <c r="Z360" s="149" t="str">
        <f t="shared" si="136"/>
        <v>H13ECP</v>
      </c>
      <c r="AA360" s="149">
        <f t="shared" si="134"/>
        <v>1</v>
      </c>
      <c r="AB360" s="149" t="str">
        <f t="shared" si="137"/>
        <v>H13ECP - 1</v>
      </c>
      <c r="AC360" s="146">
        <f t="shared" si="139"/>
        <v>5</v>
      </c>
      <c r="AD360" s="146">
        <f t="shared" si="140"/>
        <v>5</v>
      </c>
      <c r="AE360" s="146" t="str">
        <f t="shared" si="141"/>
        <v>H13ECP.</v>
      </c>
      <c r="AF360" s="146" t="str">
        <f t="shared" si="142"/>
        <v>H13ECP</v>
      </c>
      <c r="AG360" s="65"/>
      <c r="AH360" s="65"/>
      <c r="AI360" s="65"/>
      <c r="AJ360" s="14"/>
      <c r="AK360" s="14"/>
      <c r="AL360" s="14"/>
      <c r="AM360" s="14"/>
      <c r="AN360" s="14"/>
      <c r="AO360" s="14"/>
      <c r="AP360" s="14"/>
    </row>
    <row r="361" spans="1:42" s="2" customFormat="1" ht="350.1" customHeight="1" x14ac:dyDescent="0.2">
      <c r="A361" s="73">
        <v>267</v>
      </c>
      <c r="B361" s="144">
        <v>360</v>
      </c>
      <c r="C361" s="80"/>
      <c r="D361" s="90" t="s">
        <v>1259</v>
      </c>
      <c r="E361" s="90" t="s">
        <v>18</v>
      </c>
      <c r="F361" s="88" t="s">
        <v>635</v>
      </c>
      <c r="G361" s="88" t="s">
        <v>216</v>
      </c>
      <c r="H361" s="87" t="s">
        <v>636</v>
      </c>
      <c r="I361" s="87" t="s">
        <v>630</v>
      </c>
      <c r="J361" s="73" t="s">
        <v>631</v>
      </c>
      <c r="K361" s="73">
        <v>1</v>
      </c>
      <c r="L361" s="77">
        <v>43040</v>
      </c>
      <c r="M361" s="77">
        <v>43281</v>
      </c>
      <c r="N361" s="78">
        <f t="shared" si="143"/>
        <v>34.428571428571431</v>
      </c>
      <c r="O361" s="73" t="s">
        <v>527</v>
      </c>
      <c r="P361" s="76">
        <v>1</v>
      </c>
      <c r="Q361" s="73" t="s">
        <v>1913</v>
      </c>
      <c r="R361" s="79">
        <f t="shared" si="129"/>
        <v>100</v>
      </c>
      <c r="S361" s="147">
        <f t="shared" si="130"/>
        <v>34.428571428571431</v>
      </c>
      <c r="T361" s="147">
        <f t="shared" si="131"/>
        <v>34.428571428571431</v>
      </c>
      <c r="U361" s="147">
        <f t="shared" si="132"/>
        <v>34.428571428571431</v>
      </c>
      <c r="V361" s="143"/>
      <c r="W361" s="148" t="str">
        <f t="shared" si="135"/>
        <v>CUMPLIDA</v>
      </c>
      <c r="X361" s="148" t="str">
        <f t="shared" si="133"/>
        <v>VENCIDO</v>
      </c>
      <c r="Y361" s="81" t="s">
        <v>228</v>
      </c>
      <c r="Z361" s="149" t="str">
        <f t="shared" si="136"/>
        <v>H15ECP</v>
      </c>
      <c r="AA361" s="149">
        <f t="shared" si="134"/>
        <v>1</v>
      </c>
      <c r="AB361" s="149" t="str">
        <f t="shared" si="137"/>
        <v>H15ECP - 1</v>
      </c>
      <c r="AC361" s="146">
        <f t="shared" si="139"/>
        <v>5</v>
      </c>
      <c r="AD361" s="146">
        <f t="shared" si="140"/>
        <v>1</v>
      </c>
      <c r="AE361" s="146" t="str">
        <f t="shared" si="141"/>
        <v>H15ECP.</v>
      </c>
      <c r="AF361" s="146" t="str">
        <f t="shared" si="142"/>
        <v>H15ECP</v>
      </c>
      <c r="AG361" s="65"/>
      <c r="AH361" s="65"/>
      <c r="AI361" s="65"/>
      <c r="AJ361" s="14"/>
      <c r="AK361" s="14"/>
      <c r="AL361" s="14"/>
      <c r="AM361" s="14"/>
      <c r="AN361" s="14"/>
      <c r="AO361" s="14"/>
      <c r="AP361" s="14"/>
    </row>
    <row r="362" spans="1:42" s="2" customFormat="1" ht="350.1" customHeight="1" x14ac:dyDescent="0.2">
      <c r="A362" s="73"/>
      <c r="B362" s="144">
        <v>361</v>
      </c>
      <c r="C362" s="80"/>
      <c r="D362" s="90"/>
      <c r="E362" s="90" t="s">
        <v>18</v>
      </c>
      <c r="F362" s="88" t="s">
        <v>981</v>
      </c>
      <c r="G362" s="88" t="s">
        <v>217</v>
      </c>
      <c r="H362" s="87" t="s">
        <v>637</v>
      </c>
      <c r="I362" s="87" t="s">
        <v>632</v>
      </c>
      <c r="J362" s="73" t="s">
        <v>9</v>
      </c>
      <c r="K362" s="73">
        <v>3</v>
      </c>
      <c r="L362" s="77">
        <v>43040</v>
      </c>
      <c r="M362" s="77">
        <v>43403</v>
      </c>
      <c r="N362" s="78">
        <f t="shared" si="143"/>
        <v>51.857142857142854</v>
      </c>
      <c r="O362" s="73" t="s">
        <v>527</v>
      </c>
      <c r="P362" s="76">
        <v>1</v>
      </c>
      <c r="Q362" s="73" t="s">
        <v>1913</v>
      </c>
      <c r="R362" s="79">
        <f t="shared" si="129"/>
        <v>33.333333333333329</v>
      </c>
      <c r="S362" s="147">
        <f t="shared" si="130"/>
        <v>17.285714285714281</v>
      </c>
      <c r="T362" s="147">
        <f t="shared" si="131"/>
        <v>17.285714285714281</v>
      </c>
      <c r="U362" s="147">
        <f t="shared" si="132"/>
        <v>51.857142857142854</v>
      </c>
      <c r="V362" s="143"/>
      <c r="W362" s="148" t="str">
        <f t="shared" si="135"/>
        <v>VENCIDA</v>
      </c>
      <c r="X362" s="148" t="str">
        <f t="shared" si="133"/>
        <v/>
      </c>
      <c r="Y362" s="81" t="s">
        <v>228</v>
      </c>
      <c r="Z362" s="149" t="str">
        <f t="shared" si="136"/>
        <v>H15ECP</v>
      </c>
      <c r="AA362" s="149">
        <f t="shared" si="134"/>
        <v>2</v>
      </c>
      <c r="AB362" s="149" t="str">
        <f t="shared" si="137"/>
        <v>H15ECP - 2</v>
      </c>
      <c r="AC362" s="146">
        <f t="shared" si="139"/>
        <v>1</v>
      </c>
      <c r="AD362" s="146">
        <f t="shared" si="140"/>
        <v>1</v>
      </c>
      <c r="AE362" s="146" t="str">
        <f t="shared" si="141"/>
        <v>H15ECP.</v>
      </c>
      <c r="AF362" s="146" t="str">
        <f t="shared" si="142"/>
        <v>H15ECP</v>
      </c>
      <c r="AG362" s="65"/>
      <c r="AH362" s="65"/>
      <c r="AI362" s="65"/>
      <c r="AJ362" s="14"/>
      <c r="AK362" s="14"/>
      <c r="AL362" s="14"/>
      <c r="AM362" s="14"/>
      <c r="AN362" s="14"/>
      <c r="AO362" s="14"/>
      <c r="AP362" s="14"/>
    </row>
    <row r="363" spans="1:42" s="2" customFormat="1" ht="350.1" customHeight="1" x14ac:dyDescent="0.2">
      <c r="A363" s="73"/>
      <c r="B363" s="144">
        <v>362</v>
      </c>
      <c r="C363" s="80"/>
      <c r="D363" s="90"/>
      <c r="E363" s="90" t="s">
        <v>18</v>
      </c>
      <c r="F363" s="88" t="s">
        <v>638</v>
      </c>
      <c r="G363" s="88" t="s">
        <v>50</v>
      </c>
      <c r="H363" s="87" t="s">
        <v>639</v>
      </c>
      <c r="I363" s="217" t="s">
        <v>633</v>
      </c>
      <c r="J363" s="73" t="s">
        <v>9</v>
      </c>
      <c r="K363" s="73">
        <v>2</v>
      </c>
      <c r="L363" s="77">
        <v>43040</v>
      </c>
      <c r="M363" s="77">
        <v>43403</v>
      </c>
      <c r="N363" s="78">
        <f t="shared" si="143"/>
        <v>51.857142857142854</v>
      </c>
      <c r="O363" s="73" t="s">
        <v>527</v>
      </c>
      <c r="P363" s="76">
        <v>0</v>
      </c>
      <c r="Q363" s="73" t="s">
        <v>1913</v>
      </c>
      <c r="R363" s="79">
        <f t="shared" si="129"/>
        <v>0</v>
      </c>
      <c r="S363" s="147">
        <f t="shared" si="130"/>
        <v>0</v>
      </c>
      <c r="T363" s="147">
        <f t="shared" si="131"/>
        <v>0</v>
      </c>
      <c r="U363" s="147">
        <f t="shared" si="132"/>
        <v>51.857142857142854</v>
      </c>
      <c r="V363" s="143"/>
      <c r="W363" s="148" t="str">
        <f t="shared" si="135"/>
        <v>VENCIDA</v>
      </c>
      <c r="X363" s="148" t="str">
        <f t="shared" si="133"/>
        <v/>
      </c>
      <c r="Y363" s="81" t="s">
        <v>228</v>
      </c>
      <c r="Z363" s="149" t="str">
        <f t="shared" si="136"/>
        <v>H15ECP</v>
      </c>
      <c r="AA363" s="149">
        <f t="shared" si="134"/>
        <v>3</v>
      </c>
      <c r="AB363" s="149" t="str">
        <f t="shared" si="137"/>
        <v>H15ECP - 3</v>
      </c>
      <c r="AC363" s="146">
        <f t="shared" si="139"/>
        <v>1</v>
      </c>
      <c r="AD363" s="146">
        <f t="shared" si="140"/>
        <v>1</v>
      </c>
      <c r="AE363" s="146" t="str">
        <f t="shared" si="141"/>
        <v>H15ECP.</v>
      </c>
      <c r="AF363" s="146" t="str">
        <f t="shared" si="142"/>
        <v>H15ECP</v>
      </c>
      <c r="AG363" s="65"/>
      <c r="AH363" s="65"/>
      <c r="AI363" s="65"/>
      <c r="AJ363" s="14"/>
      <c r="AK363" s="14"/>
      <c r="AL363" s="14"/>
      <c r="AM363" s="14"/>
      <c r="AN363" s="14"/>
      <c r="AO363" s="14"/>
      <c r="AP363" s="14"/>
    </row>
    <row r="364" spans="1:42" s="2" customFormat="1" ht="350.1" customHeight="1" x14ac:dyDescent="0.2">
      <c r="A364" s="73"/>
      <c r="B364" s="144">
        <v>363</v>
      </c>
      <c r="C364" s="80"/>
      <c r="D364" s="90"/>
      <c r="E364" s="90" t="s">
        <v>18</v>
      </c>
      <c r="F364" s="88" t="s">
        <v>640</v>
      </c>
      <c r="G364" s="88" t="s">
        <v>235</v>
      </c>
      <c r="H364" s="88" t="s">
        <v>1476</v>
      </c>
      <c r="I364" s="88" t="s">
        <v>634</v>
      </c>
      <c r="J364" s="90" t="s">
        <v>9</v>
      </c>
      <c r="K364" s="73">
        <v>3</v>
      </c>
      <c r="L364" s="77">
        <v>43040</v>
      </c>
      <c r="M364" s="77">
        <v>43403</v>
      </c>
      <c r="N364" s="78">
        <f t="shared" si="143"/>
        <v>51.857142857142854</v>
      </c>
      <c r="O364" s="73" t="s">
        <v>527</v>
      </c>
      <c r="P364" s="76">
        <v>1</v>
      </c>
      <c r="Q364" s="73" t="s">
        <v>1913</v>
      </c>
      <c r="R364" s="79">
        <f t="shared" si="129"/>
        <v>33.333333333333329</v>
      </c>
      <c r="S364" s="147">
        <f t="shared" si="130"/>
        <v>17.285714285714281</v>
      </c>
      <c r="T364" s="147">
        <f t="shared" si="131"/>
        <v>17.285714285714281</v>
      </c>
      <c r="U364" s="147">
        <f t="shared" si="132"/>
        <v>51.857142857142854</v>
      </c>
      <c r="V364" s="143"/>
      <c r="W364" s="148" t="str">
        <f t="shared" si="135"/>
        <v>VENCIDA</v>
      </c>
      <c r="X364" s="148" t="str">
        <f t="shared" si="133"/>
        <v/>
      </c>
      <c r="Y364" s="81" t="s">
        <v>228</v>
      </c>
      <c r="Z364" s="149" t="str">
        <f t="shared" si="136"/>
        <v>H15ECP</v>
      </c>
      <c r="AA364" s="149">
        <f t="shared" si="134"/>
        <v>4</v>
      </c>
      <c r="AB364" s="149" t="str">
        <f t="shared" si="137"/>
        <v>H15ECP - 4</v>
      </c>
      <c r="AC364" s="146">
        <f t="shared" si="139"/>
        <v>1</v>
      </c>
      <c r="AD364" s="146">
        <f t="shared" si="140"/>
        <v>1</v>
      </c>
      <c r="AE364" s="146" t="str">
        <f t="shared" si="141"/>
        <v>H15ECP.</v>
      </c>
      <c r="AF364" s="146" t="str">
        <f t="shared" si="142"/>
        <v>H15ECP</v>
      </c>
      <c r="AG364" s="65"/>
      <c r="AH364" s="65"/>
      <c r="AI364" s="65"/>
      <c r="AJ364" s="14"/>
      <c r="AK364" s="14"/>
      <c r="AL364" s="14"/>
      <c r="AM364" s="14"/>
      <c r="AN364" s="14"/>
      <c r="AO364" s="14"/>
      <c r="AP364" s="14"/>
    </row>
    <row r="365" spans="1:42" s="2" customFormat="1" ht="350.1" customHeight="1" x14ac:dyDescent="0.2">
      <c r="A365" s="73">
        <v>268</v>
      </c>
      <c r="B365" s="144">
        <v>364</v>
      </c>
      <c r="C365" s="80"/>
      <c r="D365" s="90" t="s">
        <v>2047</v>
      </c>
      <c r="E365" s="90" t="s">
        <v>18</v>
      </c>
      <c r="F365" s="88" t="s">
        <v>1039</v>
      </c>
      <c r="G365" s="88" t="s">
        <v>218</v>
      </c>
      <c r="H365" s="88" t="s">
        <v>768</v>
      </c>
      <c r="I365" s="88" t="s">
        <v>772</v>
      </c>
      <c r="J365" s="90" t="s">
        <v>766</v>
      </c>
      <c r="K365" s="73">
        <v>1</v>
      </c>
      <c r="L365" s="77">
        <v>43040</v>
      </c>
      <c r="M365" s="77">
        <v>43069</v>
      </c>
      <c r="N365" s="78">
        <f t="shared" si="143"/>
        <v>4.1428571428571432</v>
      </c>
      <c r="O365" s="73" t="s">
        <v>687</v>
      </c>
      <c r="P365" s="73">
        <v>1</v>
      </c>
      <c r="Q365" s="73" t="s">
        <v>1913</v>
      </c>
      <c r="R365" s="79">
        <f t="shared" si="129"/>
        <v>100</v>
      </c>
      <c r="S365" s="147">
        <f t="shared" si="130"/>
        <v>4.1428571428571432</v>
      </c>
      <c r="T365" s="147">
        <f t="shared" si="131"/>
        <v>4.1428571428571432</v>
      </c>
      <c r="U365" s="147">
        <f t="shared" si="132"/>
        <v>4.1428571428571432</v>
      </c>
      <c r="V365" s="143"/>
      <c r="W365" s="148" t="str">
        <f t="shared" si="135"/>
        <v>CUMPLIDA</v>
      </c>
      <c r="X365" s="148" t="str">
        <f t="shared" si="133"/>
        <v>CUMPLIDO</v>
      </c>
      <c r="Y365" s="81" t="s">
        <v>228</v>
      </c>
      <c r="Z365" s="149" t="str">
        <f t="shared" si="136"/>
        <v>H16ECP</v>
      </c>
      <c r="AA365" s="149">
        <f t="shared" si="134"/>
        <v>1</v>
      </c>
      <c r="AB365" s="149" t="str">
        <f t="shared" si="137"/>
        <v>H16ECP - 1</v>
      </c>
      <c r="AC365" s="146">
        <f t="shared" si="139"/>
        <v>5</v>
      </c>
      <c r="AD365" s="146">
        <f t="shared" si="140"/>
        <v>5</v>
      </c>
      <c r="AE365" s="146" t="str">
        <f t="shared" si="141"/>
        <v>H16ECP.</v>
      </c>
      <c r="AF365" s="146" t="str">
        <f t="shared" si="142"/>
        <v>H16ECP</v>
      </c>
      <c r="AG365" s="65"/>
      <c r="AH365" s="65"/>
      <c r="AI365" s="65"/>
      <c r="AJ365" s="14"/>
      <c r="AK365" s="14"/>
      <c r="AL365" s="14"/>
      <c r="AM365" s="14"/>
      <c r="AN365" s="14"/>
      <c r="AO365" s="14"/>
      <c r="AP365" s="14"/>
    </row>
    <row r="366" spans="1:42" s="2" customFormat="1" ht="350.1" customHeight="1" x14ac:dyDescent="0.2">
      <c r="A366" s="73"/>
      <c r="B366" s="144">
        <v>365</v>
      </c>
      <c r="C366" s="80"/>
      <c r="D366" s="90"/>
      <c r="E366" s="90" t="s">
        <v>18</v>
      </c>
      <c r="F366" s="88" t="s">
        <v>1077</v>
      </c>
      <c r="G366" s="88" t="s">
        <v>771</v>
      </c>
      <c r="H366" s="87" t="s">
        <v>769</v>
      </c>
      <c r="I366" s="87" t="s">
        <v>770</v>
      </c>
      <c r="J366" s="218" t="s">
        <v>767</v>
      </c>
      <c r="K366" s="73">
        <v>1</v>
      </c>
      <c r="L366" s="77">
        <v>43132</v>
      </c>
      <c r="M366" s="77">
        <v>43160</v>
      </c>
      <c r="N366" s="78">
        <f t="shared" si="143"/>
        <v>4</v>
      </c>
      <c r="O366" s="73" t="s">
        <v>687</v>
      </c>
      <c r="P366" s="76">
        <v>1</v>
      </c>
      <c r="Q366" s="73" t="s">
        <v>1913</v>
      </c>
      <c r="R366" s="79">
        <f t="shared" si="129"/>
        <v>100</v>
      </c>
      <c r="S366" s="147">
        <f t="shared" si="130"/>
        <v>4</v>
      </c>
      <c r="T366" s="147">
        <f t="shared" si="131"/>
        <v>4</v>
      </c>
      <c r="U366" s="147">
        <f t="shared" si="132"/>
        <v>4</v>
      </c>
      <c r="V366" s="143"/>
      <c r="W366" s="148" t="str">
        <f t="shared" si="135"/>
        <v>CUMPLIDA</v>
      </c>
      <c r="X366" s="148" t="str">
        <f t="shared" si="133"/>
        <v/>
      </c>
      <c r="Y366" s="81" t="s">
        <v>228</v>
      </c>
      <c r="Z366" s="149" t="str">
        <f t="shared" si="136"/>
        <v>H16ECP</v>
      </c>
      <c r="AA366" s="149">
        <f t="shared" si="134"/>
        <v>2</v>
      </c>
      <c r="AB366" s="149" t="str">
        <f t="shared" si="137"/>
        <v>H16ECP - 2</v>
      </c>
      <c r="AC366" s="146">
        <f t="shared" si="139"/>
        <v>5</v>
      </c>
      <c r="AD366" s="146">
        <f t="shared" si="140"/>
        <v>5</v>
      </c>
      <c r="AE366" s="146" t="str">
        <f t="shared" si="141"/>
        <v>H16ECP.</v>
      </c>
      <c r="AF366" s="146" t="str">
        <f t="shared" si="142"/>
        <v>H16ECP</v>
      </c>
      <c r="AG366" s="65"/>
      <c r="AH366" s="65"/>
      <c r="AI366" s="65"/>
      <c r="AJ366" s="14"/>
      <c r="AK366" s="14"/>
      <c r="AL366" s="14"/>
      <c r="AM366" s="14"/>
      <c r="AN366" s="14"/>
      <c r="AO366" s="14"/>
      <c r="AP366" s="14"/>
    </row>
    <row r="367" spans="1:42" s="2" customFormat="1" ht="350.1" customHeight="1" x14ac:dyDescent="0.2">
      <c r="A367" s="73"/>
      <c r="B367" s="144">
        <v>366</v>
      </c>
      <c r="C367" s="80"/>
      <c r="D367" s="90"/>
      <c r="E367" s="90" t="s">
        <v>18</v>
      </c>
      <c r="F367" s="88" t="s">
        <v>902</v>
      </c>
      <c r="G367" s="88" t="s">
        <v>219</v>
      </c>
      <c r="H367" s="88" t="s">
        <v>901</v>
      </c>
      <c r="I367" s="88" t="s">
        <v>566</v>
      </c>
      <c r="J367" s="90" t="s">
        <v>567</v>
      </c>
      <c r="K367" s="73">
        <v>1</v>
      </c>
      <c r="L367" s="77">
        <v>43040</v>
      </c>
      <c r="M367" s="77">
        <v>43250</v>
      </c>
      <c r="N367" s="78">
        <f t="shared" si="143"/>
        <v>30</v>
      </c>
      <c r="O367" s="73" t="s">
        <v>527</v>
      </c>
      <c r="P367" s="76">
        <v>1</v>
      </c>
      <c r="Q367" s="73" t="s">
        <v>1913</v>
      </c>
      <c r="R367" s="79">
        <f t="shared" si="129"/>
        <v>100</v>
      </c>
      <c r="S367" s="147">
        <f t="shared" si="130"/>
        <v>30</v>
      </c>
      <c r="T367" s="147">
        <f t="shared" si="131"/>
        <v>30</v>
      </c>
      <c r="U367" s="147">
        <f t="shared" si="132"/>
        <v>30</v>
      </c>
      <c r="V367" s="143"/>
      <c r="W367" s="148" t="str">
        <f t="shared" si="135"/>
        <v>CUMPLIDA</v>
      </c>
      <c r="X367" s="148" t="str">
        <f t="shared" si="133"/>
        <v/>
      </c>
      <c r="Y367" s="81" t="s">
        <v>228</v>
      </c>
      <c r="Z367" s="149" t="str">
        <f t="shared" si="136"/>
        <v>H16ECP</v>
      </c>
      <c r="AA367" s="149">
        <f t="shared" si="134"/>
        <v>3</v>
      </c>
      <c r="AB367" s="149" t="str">
        <f t="shared" si="137"/>
        <v>H16ECP - 3</v>
      </c>
      <c r="AC367" s="146">
        <f t="shared" si="139"/>
        <v>5</v>
      </c>
      <c r="AD367" s="146">
        <f t="shared" si="140"/>
        <v>5</v>
      </c>
      <c r="AE367" s="146" t="str">
        <f t="shared" si="141"/>
        <v>H16ECP.</v>
      </c>
      <c r="AF367" s="146" t="str">
        <f t="shared" si="142"/>
        <v>H16ECP</v>
      </c>
      <c r="AG367" s="65"/>
      <c r="AH367" s="65"/>
      <c r="AI367" s="65"/>
      <c r="AJ367" s="14"/>
      <c r="AK367" s="14"/>
      <c r="AL367" s="14"/>
      <c r="AM367" s="14"/>
      <c r="AN367" s="14"/>
      <c r="AO367" s="14"/>
      <c r="AP367" s="14"/>
    </row>
    <row r="368" spans="1:42" s="2" customFormat="1" ht="350.1" customHeight="1" x14ac:dyDescent="0.2">
      <c r="A368" s="73">
        <v>269</v>
      </c>
      <c r="B368" s="144">
        <v>367</v>
      </c>
      <c r="C368" s="80"/>
      <c r="D368" s="90" t="s">
        <v>1259</v>
      </c>
      <c r="E368" s="90" t="s">
        <v>30</v>
      </c>
      <c r="F368" s="88" t="s">
        <v>1854</v>
      </c>
      <c r="G368" s="88" t="s">
        <v>220</v>
      </c>
      <c r="H368" s="88" t="s">
        <v>1859</v>
      </c>
      <c r="I368" s="87" t="s">
        <v>1857</v>
      </c>
      <c r="J368" s="103" t="s">
        <v>1858</v>
      </c>
      <c r="K368" s="103">
        <v>4</v>
      </c>
      <c r="L368" s="93">
        <v>43858</v>
      </c>
      <c r="M368" s="93">
        <v>44165</v>
      </c>
      <c r="N368" s="78">
        <f t="shared" si="143"/>
        <v>43.857142857142854</v>
      </c>
      <c r="O368" s="73" t="s">
        <v>17</v>
      </c>
      <c r="P368" s="76">
        <v>0</v>
      </c>
      <c r="Q368" s="73" t="s">
        <v>1913</v>
      </c>
      <c r="R368" s="79">
        <f t="shared" si="129"/>
        <v>0</v>
      </c>
      <c r="S368" s="147">
        <f t="shared" si="130"/>
        <v>0</v>
      </c>
      <c r="T368" s="147">
        <f t="shared" si="131"/>
        <v>0</v>
      </c>
      <c r="U368" s="147">
        <f t="shared" si="132"/>
        <v>0</v>
      </c>
      <c r="V368" s="143"/>
      <c r="W368" s="148" t="str">
        <f t="shared" si="135"/>
        <v>EN TERMINO</v>
      </c>
      <c r="X368" s="148" t="str">
        <f t="shared" si="133"/>
        <v>EN TERMINO</v>
      </c>
      <c r="Y368" s="81" t="s">
        <v>228</v>
      </c>
      <c r="Z368" s="149" t="str">
        <f t="shared" si="136"/>
        <v>H18ECP</v>
      </c>
      <c r="AA368" s="149">
        <f t="shared" si="134"/>
        <v>1</v>
      </c>
      <c r="AB368" s="149" t="str">
        <f t="shared" si="137"/>
        <v>H18ECP - 1</v>
      </c>
      <c r="AC368" s="146">
        <f t="shared" si="139"/>
        <v>3</v>
      </c>
      <c r="AD368" s="146">
        <f t="shared" si="140"/>
        <v>3</v>
      </c>
      <c r="AE368" s="146" t="str">
        <f t="shared" si="141"/>
        <v>H18ECP.</v>
      </c>
      <c r="AF368" s="146" t="str">
        <f t="shared" si="142"/>
        <v>H18ECP</v>
      </c>
      <c r="AG368" s="65"/>
      <c r="AH368" s="65"/>
      <c r="AI368" s="65"/>
      <c r="AJ368" s="14"/>
      <c r="AK368" s="14"/>
      <c r="AL368" s="14"/>
      <c r="AM368" s="14"/>
      <c r="AN368" s="14"/>
      <c r="AO368" s="14"/>
      <c r="AP368" s="14"/>
    </row>
    <row r="369" spans="1:42" s="2" customFormat="1" ht="350.1" customHeight="1" x14ac:dyDescent="0.2">
      <c r="A369" s="73"/>
      <c r="B369" s="144">
        <v>368</v>
      </c>
      <c r="C369" s="80"/>
      <c r="D369" s="90" t="s">
        <v>1259</v>
      </c>
      <c r="E369" s="90" t="s">
        <v>30</v>
      </c>
      <c r="F369" s="88" t="s">
        <v>1855</v>
      </c>
      <c r="G369" s="88" t="s">
        <v>220</v>
      </c>
      <c r="H369" s="88" t="s">
        <v>1862</v>
      </c>
      <c r="I369" s="87" t="s">
        <v>1860</v>
      </c>
      <c r="J369" s="73" t="s">
        <v>1861</v>
      </c>
      <c r="K369" s="103">
        <v>4</v>
      </c>
      <c r="L369" s="93">
        <v>43858</v>
      </c>
      <c r="M369" s="93">
        <v>44165</v>
      </c>
      <c r="N369" s="78">
        <f t="shared" ref="N369" si="144">(+M369-L369)/7</f>
        <v>43.857142857142854</v>
      </c>
      <c r="O369" s="73" t="s">
        <v>17</v>
      </c>
      <c r="P369" s="76">
        <v>0</v>
      </c>
      <c r="Q369" s="73" t="s">
        <v>1913</v>
      </c>
      <c r="R369" s="79">
        <f t="shared" si="129"/>
        <v>0</v>
      </c>
      <c r="S369" s="147">
        <f t="shared" si="130"/>
        <v>0</v>
      </c>
      <c r="T369" s="147">
        <f t="shared" si="131"/>
        <v>0</v>
      </c>
      <c r="U369" s="147">
        <f t="shared" si="132"/>
        <v>0</v>
      </c>
      <c r="V369" s="143"/>
      <c r="W369" s="148" t="str">
        <f t="shared" si="135"/>
        <v>EN TERMINO</v>
      </c>
      <c r="X369" s="148" t="str">
        <f t="shared" si="133"/>
        <v/>
      </c>
      <c r="Y369" s="81" t="s">
        <v>228</v>
      </c>
      <c r="Z369" s="149" t="str">
        <f t="shared" si="136"/>
        <v>H18ECP</v>
      </c>
      <c r="AA369" s="149">
        <f t="shared" si="134"/>
        <v>2</v>
      </c>
      <c r="AB369" s="149" t="str">
        <f t="shared" si="137"/>
        <v>H18ECP - 2</v>
      </c>
      <c r="AC369" s="146">
        <f t="shared" si="139"/>
        <v>3</v>
      </c>
      <c r="AD369" s="146">
        <f t="shared" si="140"/>
        <v>3</v>
      </c>
      <c r="AE369" s="146" t="str">
        <f t="shared" si="141"/>
        <v>H18ECP.</v>
      </c>
      <c r="AF369" s="146" t="str">
        <f t="shared" si="142"/>
        <v>H18ECP</v>
      </c>
      <c r="AG369" s="65"/>
      <c r="AH369" s="65"/>
      <c r="AI369" s="65"/>
      <c r="AJ369" s="14"/>
      <c r="AK369" s="14"/>
      <c r="AL369" s="14"/>
      <c r="AM369" s="14"/>
      <c r="AN369" s="14"/>
      <c r="AO369" s="14"/>
      <c r="AP369" s="14"/>
    </row>
    <row r="370" spans="1:42" s="2" customFormat="1" ht="350.1" customHeight="1" x14ac:dyDescent="0.2">
      <c r="A370" s="73">
        <v>270</v>
      </c>
      <c r="B370" s="144">
        <v>369</v>
      </c>
      <c r="C370" s="80"/>
      <c r="D370" s="98" t="s">
        <v>1046</v>
      </c>
      <c r="E370" s="90" t="s">
        <v>221</v>
      </c>
      <c r="F370" s="88" t="s">
        <v>312</v>
      </c>
      <c r="G370" s="88" t="s">
        <v>222</v>
      </c>
      <c r="H370" s="87" t="s">
        <v>948</v>
      </c>
      <c r="I370" s="87" t="s">
        <v>949</v>
      </c>
      <c r="J370" s="90" t="s">
        <v>9</v>
      </c>
      <c r="K370" s="73">
        <v>1</v>
      </c>
      <c r="L370" s="77">
        <v>43040</v>
      </c>
      <c r="M370" s="77">
        <v>43099</v>
      </c>
      <c r="N370" s="78">
        <f t="shared" si="143"/>
        <v>8.4285714285714288</v>
      </c>
      <c r="O370" s="73" t="s">
        <v>805</v>
      </c>
      <c r="P370" s="76">
        <v>0.5</v>
      </c>
      <c r="Q370" s="73" t="s">
        <v>1913</v>
      </c>
      <c r="R370" s="79">
        <f t="shared" si="129"/>
        <v>50</v>
      </c>
      <c r="S370" s="147">
        <f t="shared" si="130"/>
        <v>4.2142857142857144</v>
      </c>
      <c r="T370" s="147">
        <f t="shared" si="131"/>
        <v>4.2142857142857144</v>
      </c>
      <c r="U370" s="147">
        <f t="shared" si="132"/>
        <v>8.4285714285714288</v>
      </c>
      <c r="V370" s="143"/>
      <c r="W370" s="148" t="str">
        <f t="shared" si="135"/>
        <v>VENCIDA</v>
      </c>
      <c r="X370" s="148" t="str">
        <f t="shared" si="133"/>
        <v>VENCIDO</v>
      </c>
      <c r="Y370" s="81" t="s">
        <v>228</v>
      </c>
      <c r="Z370" s="149" t="str">
        <f t="shared" si="136"/>
        <v>H19ECP</v>
      </c>
      <c r="AA370" s="149">
        <f t="shared" si="134"/>
        <v>1</v>
      </c>
      <c r="AB370" s="149" t="str">
        <f t="shared" si="137"/>
        <v>H19ECP - 1</v>
      </c>
      <c r="AC370" s="146">
        <f t="shared" si="139"/>
        <v>1</v>
      </c>
      <c r="AD370" s="146">
        <f t="shared" si="140"/>
        <v>1</v>
      </c>
      <c r="AE370" s="146" t="str">
        <f t="shared" si="141"/>
        <v>H19ECP.</v>
      </c>
      <c r="AF370" s="146" t="str">
        <f t="shared" si="142"/>
        <v>H19ECP</v>
      </c>
      <c r="AG370" s="66"/>
      <c r="AH370" s="66"/>
      <c r="AI370" s="66"/>
    </row>
    <row r="371" spans="1:42" s="2" customFormat="1" ht="350.1" customHeight="1" x14ac:dyDescent="0.2">
      <c r="A371" s="73">
        <v>271</v>
      </c>
      <c r="B371" s="144">
        <v>370</v>
      </c>
      <c r="C371" s="80"/>
      <c r="D371" s="90" t="s">
        <v>1260</v>
      </c>
      <c r="E371" s="90" t="s">
        <v>18</v>
      </c>
      <c r="F371" s="88" t="s">
        <v>313</v>
      </c>
      <c r="G371" s="88" t="s">
        <v>1266</v>
      </c>
      <c r="H371" s="87" t="s">
        <v>642</v>
      </c>
      <c r="I371" s="87" t="s">
        <v>643</v>
      </c>
      <c r="J371" s="90" t="s">
        <v>9</v>
      </c>
      <c r="K371" s="73">
        <v>1</v>
      </c>
      <c r="L371" s="77">
        <v>43040</v>
      </c>
      <c r="M371" s="77">
        <v>43250</v>
      </c>
      <c r="N371" s="78">
        <f t="shared" si="143"/>
        <v>30</v>
      </c>
      <c r="O371" s="73" t="s">
        <v>527</v>
      </c>
      <c r="P371" s="76">
        <v>1</v>
      </c>
      <c r="Q371" s="91" t="s">
        <v>1913</v>
      </c>
      <c r="R371" s="79">
        <f t="shared" si="129"/>
        <v>100</v>
      </c>
      <c r="S371" s="147">
        <f t="shared" si="130"/>
        <v>30</v>
      </c>
      <c r="T371" s="147">
        <f t="shared" si="131"/>
        <v>30</v>
      </c>
      <c r="U371" s="147">
        <f t="shared" si="132"/>
        <v>30</v>
      </c>
      <c r="V371" s="143"/>
      <c r="W371" s="148" t="str">
        <f t="shared" si="135"/>
        <v>CUMPLIDA</v>
      </c>
      <c r="X371" s="148" t="str">
        <f t="shared" si="133"/>
        <v>CUMPLIDO</v>
      </c>
      <c r="Y371" s="81" t="s">
        <v>228</v>
      </c>
      <c r="Z371" s="149" t="str">
        <f t="shared" si="136"/>
        <v>H22ECP</v>
      </c>
      <c r="AA371" s="149">
        <f>IF(A371&lt;&gt;"",1,#REF!+1)</f>
        <v>1</v>
      </c>
      <c r="AB371" s="149" t="str">
        <f t="shared" si="137"/>
        <v>H22ECP - 1</v>
      </c>
      <c r="AC371" s="146">
        <f t="shared" si="139"/>
        <v>5</v>
      </c>
      <c r="AD371" s="146">
        <f t="shared" si="140"/>
        <v>5</v>
      </c>
      <c r="AE371" s="146" t="str">
        <f t="shared" si="141"/>
        <v>H22ECP.</v>
      </c>
      <c r="AF371" s="146" t="str">
        <f t="shared" si="142"/>
        <v>H22ECP</v>
      </c>
      <c r="AG371" s="65"/>
      <c r="AH371" s="65"/>
      <c r="AI371" s="65"/>
      <c r="AJ371" s="14"/>
      <c r="AK371" s="14"/>
      <c r="AL371" s="14"/>
      <c r="AM371" s="14"/>
      <c r="AN371" s="14"/>
      <c r="AO371" s="14"/>
      <c r="AP371" s="14"/>
    </row>
    <row r="372" spans="1:42" s="2" customFormat="1" ht="350.1" customHeight="1" x14ac:dyDescent="0.2">
      <c r="A372" s="73">
        <v>272</v>
      </c>
      <c r="B372" s="144">
        <v>371</v>
      </c>
      <c r="C372" s="80"/>
      <c r="D372" s="90" t="s">
        <v>1259</v>
      </c>
      <c r="E372" s="90" t="s">
        <v>223</v>
      </c>
      <c r="F372" s="88" t="s">
        <v>890</v>
      </c>
      <c r="G372" s="88" t="s">
        <v>224</v>
      </c>
      <c r="H372" s="88" t="s">
        <v>888</v>
      </c>
      <c r="I372" s="88" t="s">
        <v>889</v>
      </c>
      <c r="J372" s="90" t="s">
        <v>9</v>
      </c>
      <c r="K372" s="73">
        <v>1</v>
      </c>
      <c r="L372" s="77">
        <v>43040</v>
      </c>
      <c r="M372" s="77">
        <v>43099</v>
      </c>
      <c r="N372" s="78">
        <f t="shared" si="143"/>
        <v>8.4285714285714288</v>
      </c>
      <c r="O372" s="73" t="s">
        <v>805</v>
      </c>
      <c r="P372" s="76">
        <v>0</v>
      </c>
      <c r="Q372" s="73" t="s">
        <v>1913</v>
      </c>
      <c r="R372" s="79">
        <f t="shared" si="129"/>
        <v>0</v>
      </c>
      <c r="S372" s="147">
        <f t="shared" si="130"/>
        <v>0</v>
      </c>
      <c r="T372" s="147">
        <f t="shared" si="131"/>
        <v>0</v>
      </c>
      <c r="U372" s="147">
        <f t="shared" si="132"/>
        <v>8.4285714285714288</v>
      </c>
      <c r="V372" s="143"/>
      <c r="W372" s="148" t="str">
        <f t="shared" si="135"/>
        <v>VENCIDA</v>
      </c>
      <c r="X372" s="148" t="str">
        <f t="shared" si="133"/>
        <v>VENCIDO</v>
      </c>
      <c r="Y372" s="81" t="s">
        <v>228</v>
      </c>
      <c r="Z372" s="149" t="str">
        <f t="shared" si="136"/>
        <v>H24ECP</v>
      </c>
      <c r="AA372" s="149">
        <f>IF(A372&lt;&gt;"",1,#REF!+1)</f>
        <v>1</v>
      </c>
      <c r="AB372" s="149" t="str">
        <f t="shared" si="137"/>
        <v>H24ECP - 1</v>
      </c>
      <c r="AC372" s="146">
        <f t="shared" si="139"/>
        <v>1</v>
      </c>
      <c r="AD372" s="146">
        <f t="shared" si="140"/>
        <v>1</v>
      </c>
      <c r="AE372" s="146" t="str">
        <f t="shared" si="141"/>
        <v>H24ECP.</v>
      </c>
      <c r="AF372" s="146" t="str">
        <f t="shared" si="142"/>
        <v>H24ECP</v>
      </c>
      <c r="AG372" s="65"/>
      <c r="AH372" s="65"/>
      <c r="AI372" s="65"/>
      <c r="AJ372" s="14"/>
      <c r="AK372" s="14"/>
      <c r="AL372" s="14"/>
      <c r="AM372" s="14"/>
      <c r="AN372" s="14"/>
      <c r="AO372" s="14"/>
      <c r="AP372" s="14"/>
    </row>
    <row r="373" spans="1:42" s="2" customFormat="1" ht="350.1" customHeight="1" x14ac:dyDescent="0.2">
      <c r="A373" s="73">
        <v>273</v>
      </c>
      <c r="B373" s="144">
        <v>372</v>
      </c>
      <c r="C373" s="80"/>
      <c r="D373" s="90" t="s">
        <v>1260</v>
      </c>
      <c r="E373" s="90" t="s">
        <v>18</v>
      </c>
      <c r="F373" s="88" t="s">
        <v>314</v>
      </c>
      <c r="G373" s="88" t="s">
        <v>225</v>
      </c>
      <c r="H373" s="88" t="s">
        <v>891</v>
      </c>
      <c r="I373" s="88" t="s">
        <v>892</v>
      </c>
      <c r="J373" s="90" t="s">
        <v>833</v>
      </c>
      <c r="K373" s="73">
        <v>1</v>
      </c>
      <c r="L373" s="77">
        <v>43040</v>
      </c>
      <c r="M373" s="77">
        <v>43099</v>
      </c>
      <c r="N373" s="78">
        <f t="shared" si="143"/>
        <v>8.4285714285714288</v>
      </c>
      <c r="O373" s="73" t="s">
        <v>805</v>
      </c>
      <c r="P373" s="76">
        <v>1</v>
      </c>
      <c r="Q373" s="73" t="s">
        <v>1913</v>
      </c>
      <c r="R373" s="79">
        <f t="shared" si="129"/>
        <v>100</v>
      </c>
      <c r="S373" s="147">
        <f t="shared" si="130"/>
        <v>8.4285714285714288</v>
      </c>
      <c r="T373" s="147">
        <f t="shared" si="131"/>
        <v>8.4285714285714288</v>
      </c>
      <c r="U373" s="147">
        <f t="shared" si="132"/>
        <v>8.4285714285714288</v>
      </c>
      <c r="V373" s="143"/>
      <c r="W373" s="148" t="str">
        <f t="shared" si="135"/>
        <v>CUMPLIDA</v>
      </c>
      <c r="X373" s="148" t="str">
        <f t="shared" si="133"/>
        <v>CUMPLIDO</v>
      </c>
      <c r="Y373" s="81" t="s">
        <v>228</v>
      </c>
      <c r="Z373" s="149" t="str">
        <f t="shared" si="136"/>
        <v>H25ECP</v>
      </c>
      <c r="AA373" s="149">
        <f t="shared" si="134"/>
        <v>1</v>
      </c>
      <c r="AB373" s="149" t="str">
        <f t="shared" si="137"/>
        <v>H25ECP - 1</v>
      </c>
      <c r="AC373" s="146">
        <f t="shared" si="139"/>
        <v>5</v>
      </c>
      <c r="AD373" s="146">
        <f t="shared" si="140"/>
        <v>5</v>
      </c>
      <c r="AE373" s="146" t="str">
        <f t="shared" si="141"/>
        <v>H25ECP.</v>
      </c>
      <c r="AF373" s="146" t="str">
        <f t="shared" si="142"/>
        <v>H25ECP</v>
      </c>
      <c r="AG373" s="65"/>
      <c r="AH373" s="65"/>
      <c r="AI373" s="65"/>
      <c r="AJ373" s="14"/>
      <c r="AK373" s="14"/>
      <c r="AL373" s="14"/>
      <c r="AM373" s="14"/>
      <c r="AN373" s="14"/>
      <c r="AO373" s="14"/>
      <c r="AP373" s="14"/>
    </row>
    <row r="374" spans="1:42" s="2" customFormat="1" ht="350.1" customHeight="1" x14ac:dyDescent="0.2">
      <c r="A374" s="73">
        <v>274</v>
      </c>
      <c r="B374" s="144">
        <v>373</v>
      </c>
      <c r="C374" s="80"/>
      <c r="D374" s="90" t="s">
        <v>1046</v>
      </c>
      <c r="E374" s="90" t="s">
        <v>18</v>
      </c>
      <c r="F374" s="88" t="s">
        <v>315</v>
      </c>
      <c r="G374" s="88" t="s">
        <v>226</v>
      </c>
      <c r="H374" s="88" t="s">
        <v>641</v>
      </c>
      <c r="I374" s="88" t="s">
        <v>644</v>
      </c>
      <c r="J374" s="90" t="s">
        <v>191</v>
      </c>
      <c r="K374" s="73">
        <v>2</v>
      </c>
      <c r="L374" s="77">
        <v>43040</v>
      </c>
      <c r="M374" s="77">
        <v>43403</v>
      </c>
      <c r="N374" s="78">
        <f t="shared" si="143"/>
        <v>51.857142857142854</v>
      </c>
      <c r="O374" s="73" t="s">
        <v>527</v>
      </c>
      <c r="P374" s="76">
        <v>0</v>
      </c>
      <c r="Q374" s="73" t="s">
        <v>1913</v>
      </c>
      <c r="R374" s="79">
        <f t="shared" si="129"/>
        <v>0</v>
      </c>
      <c r="S374" s="147">
        <f t="shared" si="130"/>
        <v>0</v>
      </c>
      <c r="T374" s="147">
        <f t="shared" si="131"/>
        <v>0</v>
      </c>
      <c r="U374" s="147">
        <f t="shared" si="132"/>
        <v>51.857142857142854</v>
      </c>
      <c r="V374" s="143"/>
      <c r="W374" s="148" t="str">
        <f t="shared" si="135"/>
        <v>VENCIDA</v>
      </c>
      <c r="X374" s="148" t="str">
        <f t="shared" si="133"/>
        <v>VENCIDO</v>
      </c>
      <c r="Y374" s="81" t="s">
        <v>228</v>
      </c>
      <c r="Z374" s="149" t="str">
        <f t="shared" si="136"/>
        <v>H26ECP</v>
      </c>
      <c r="AA374" s="149">
        <f t="shared" si="134"/>
        <v>1</v>
      </c>
      <c r="AB374" s="149" t="str">
        <f t="shared" si="137"/>
        <v>H26ECP - 1</v>
      </c>
      <c r="AC374" s="146">
        <f t="shared" si="139"/>
        <v>1</v>
      </c>
      <c r="AD374" s="146">
        <f t="shared" si="140"/>
        <v>1</v>
      </c>
      <c r="AE374" s="146" t="str">
        <f t="shared" si="141"/>
        <v>H26ECP.</v>
      </c>
      <c r="AF374" s="146" t="str">
        <f t="shared" si="142"/>
        <v>H26ECP</v>
      </c>
      <c r="AG374" s="65"/>
      <c r="AH374" s="65"/>
      <c r="AI374" s="65"/>
      <c r="AJ374" s="14"/>
      <c r="AK374" s="14"/>
      <c r="AL374" s="14"/>
      <c r="AM374" s="14"/>
      <c r="AN374" s="14"/>
      <c r="AO374" s="14"/>
      <c r="AP374" s="14"/>
    </row>
    <row r="375" spans="1:42" s="2" customFormat="1" ht="350.1" customHeight="1" x14ac:dyDescent="0.2">
      <c r="A375" s="73">
        <v>275</v>
      </c>
      <c r="B375" s="144">
        <v>374</v>
      </c>
      <c r="C375" s="80"/>
      <c r="D375" s="90" t="s">
        <v>1259</v>
      </c>
      <c r="E375" s="90" t="s">
        <v>27</v>
      </c>
      <c r="F375" s="88" t="s">
        <v>779</v>
      </c>
      <c r="G375" s="88" t="s">
        <v>188</v>
      </c>
      <c r="H375" s="88" t="s">
        <v>777</v>
      </c>
      <c r="I375" s="88" t="s">
        <v>773</v>
      </c>
      <c r="J375" s="90" t="s">
        <v>774</v>
      </c>
      <c r="K375" s="73">
        <v>1</v>
      </c>
      <c r="L375" s="77">
        <v>43040</v>
      </c>
      <c r="M375" s="77">
        <v>43099</v>
      </c>
      <c r="N375" s="78">
        <f t="shared" si="143"/>
        <v>8.4285714285714288</v>
      </c>
      <c r="O375" s="73" t="s">
        <v>687</v>
      </c>
      <c r="P375" s="76">
        <v>1</v>
      </c>
      <c r="Q375" s="73" t="s">
        <v>1913</v>
      </c>
      <c r="R375" s="79">
        <f t="shared" si="129"/>
        <v>100</v>
      </c>
      <c r="S375" s="147">
        <f t="shared" si="130"/>
        <v>8.4285714285714288</v>
      </c>
      <c r="T375" s="147">
        <f t="shared" si="131"/>
        <v>8.4285714285714288</v>
      </c>
      <c r="U375" s="147">
        <f t="shared" si="132"/>
        <v>8.4285714285714288</v>
      </c>
      <c r="V375" s="143"/>
      <c r="W375" s="148" t="str">
        <f t="shared" si="135"/>
        <v>CUMPLIDA</v>
      </c>
      <c r="X375" s="148" t="str">
        <f t="shared" si="133"/>
        <v>CUMPLIDO</v>
      </c>
      <c r="Y375" s="81" t="s">
        <v>227</v>
      </c>
      <c r="Z375" s="149" t="str">
        <f t="shared" si="136"/>
        <v>H1EVP</v>
      </c>
      <c r="AA375" s="149">
        <f t="shared" si="134"/>
        <v>1</v>
      </c>
      <c r="AB375" s="149" t="str">
        <f t="shared" si="137"/>
        <v>H1EVP - 1</v>
      </c>
      <c r="AC375" s="146">
        <f t="shared" si="139"/>
        <v>5</v>
      </c>
      <c r="AD375" s="146">
        <f t="shared" si="140"/>
        <v>5</v>
      </c>
      <c r="AE375" s="146" t="str">
        <f t="shared" si="141"/>
        <v>H1EVP.</v>
      </c>
      <c r="AF375" s="146" t="str">
        <f t="shared" si="142"/>
        <v>H1EVP</v>
      </c>
      <c r="AG375" s="65"/>
      <c r="AH375" s="65"/>
      <c r="AI375" s="65"/>
      <c r="AJ375" s="14"/>
      <c r="AK375" s="14"/>
      <c r="AL375" s="14"/>
      <c r="AM375" s="14"/>
      <c r="AN375" s="14"/>
      <c r="AO375" s="14"/>
      <c r="AP375" s="14"/>
    </row>
    <row r="376" spans="1:42" s="2" customFormat="1" ht="350.1" customHeight="1" x14ac:dyDescent="0.2">
      <c r="A376" s="73"/>
      <c r="B376" s="144">
        <v>375</v>
      </c>
      <c r="C376" s="80"/>
      <c r="D376" s="90"/>
      <c r="E376" s="90" t="s">
        <v>27</v>
      </c>
      <c r="F376" s="87" t="s">
        <v>778</v>
      </c>
      <c r="G376" s="88" t="s">
        <v>780</v>
      </c>
      <c r="H376" s="88" t="s">
        <v>1267</v>
      </c>
      <c r="I376" s="88" t="s">
        <v>775</v>
      </c>
      <c r="J376" s="73" t="s">
        <v>776</v>
      </c>
      <c r="K376" s="73">
        <v>1</v>
      </c>
      <c r="L376" s="77">
        <v>43040</v>
      </c>
      <c r="M376" s="77">
        <v>43099</v>
      </c>
      <c r="N376" s="78">
        <f t="shared" si="143"/>
        <v>8.4285714285714288</v>
      </c>
      <c r="O376" s="73" t="s">
        <v>687</v>
      </c>
      <c r="P376" s="76">
        <v>1</v>
      </c>
      <c r="Q376" s="73" t="s">
        <v>1913</v>
      </c>
      <c r="R376" s="79">
        <f t="shared" si="129"/>
        <v>100</v>
      </c>
      <c r="S376" s="147">
        <f t="shared" si="130"/>
        <v>8.4285714285714288</v>
      </c>
      <c r="T376" s="147">
        <f t="shared" si="131"/>
        <v>8.4285714285714288</v>
      </c>
      <c r="U376" s="147">
        <f t="shared" si="132"/>
        <v>8.4285714285714288</v>
      </c>
      <c r="V376" s="143"/>
      <c r="W376" s="148" t="str">
        <f t="shared" si="135"/>
        <v>CUMPLIDA</v>
      </c>
      <c r="X376" s="148" t="str">
        <f t="shared" si="133"/>
        <v/>
      </c>
      <c r="Y376" s="81" t="s">
        <v>227</v>
      </c>
      <c r="Z376" s="149" t="str">
        <f t="shared" si="136"/>
        <v>H1EVP</v>
      </c>
      <c r="AA376" s="149">
        <f t="shared" si="134"/>
        <v>2</v>
      </c>
      <c r="AB376" s="149" t="str">
        <f t="shared" si="137"/>
        <v>H1EVP - 2</v>
      </c>
      <c r="AC376" s="146">
        <f t="shared" si="139"/>
        <v>5</v>
      </c>
      <c r="AD376" s="146">
        <f t="shared" si="140"/>
        <v>5</v>
      </c>
      <c r="AE376" s="146" t="str">
        <f t="shared" si="141"/>
        <v>H1EVP.</v>
      </c>
      <c r="AF376" s="146" t="str">
        <f t="shared" si="142"/>
        <v>H1EVP</v>
      </c>
      <c r="AG376" s="65"/>
      <c r="AH376" s="65"/>
      <c r="AI376" s="65"/>
      <c r="AJ376" s="14"/>
      <c r="AK376" s="14"/>
      <c r="AL376" s="14"/>
      <c r="AM376" s="14"/>
      <c r="AN376" s="14"/>
      <c r="AO376" s="14"/>
      <c r="AP376" s="14"/>
    </row>
    <row r="377" spans="1:42" s="2" customFormat="1" ht="350.1" customHeight="1" x14ac:dyDescent="0.2">
      <c r="A377" s="73">
        <v>276</v>
      </c>
      <c r="B377" s="144">
        <v>376</v>
      </c>
      <c r="C377" s="80"/>
      <c r="D377" s="90" t="s">
        <v>1259</v>
      </c>
      <c r="E377" s="90" t="s">
        <v>189</v>
      </c>
      <c r="F377" s="88" t="s">
        <v>1002</v>
      </c>
      <c r="G377" s="88" t="s">
        <v>190</v>
      </c>
      <c r="H377" s="88" t="s">
        <v>784</v>
      </c>
      <c r="I377" s="88" t="s">
        <v>781</v>
      </c>
      <c r="J377" s="73" t="s">
        <v>782</v>
      </c>
      <c r="K377" s="73">
        <v>1</v>
      </c>
      <c r="L377" s="77">
        <v>43040</v>
      </c>
      <c r="M377" s="77">
        <v>43099</v>
      </c>
      <c r="N377" s="78">
        <f t="shared" si="143"/>
        <v>8.4285714285714288</v>
      </c>
      <c r="O377" s="73" t="s">
        <v>687</v>
      </c>
      <c r="P377" s="76">
        <v>1</v>
      </c>
      <c r="Q377" s="73" t="s">
        <v>1913</v>
      </c>
      <c r="R377" s="79">
        <f t="shared" si="129"/>
        <v>100</v>
      </c>
      <c r="S377" s="147">
        <f t="shared" si="130"/>
        <v>8.4285714285714288</v>
      </c>
      <c r="T377" s="147">
        <f t="shared" si="131"/>
        <v>8.4285714285714288</v>
      </c>
      <c r="U377" s="147">
        <f t="shared" si="132"/>
        <v>8.4285714285714288</v>
      </c>
      <c r="V377" s="143"/>
      <c r="W377" s="148" t="str">
        <f t="shared" si="135"/>
        <v>CUMPLIDA</v>
      </c>
      <c r="X377" s="148" t="str">
        <f t="shared" si="133"/>
        <v>CUMPLIDO</v>
      </c>
      <c r="Y377" s="81" t="s">
        <v>227</v>
      </c>
      <c r="Z377" s="149" t="str">
        <f t="shared" si="136"/>
        <v>H2EVP</v>
      </c>
      <c r="AA377" s="149">
        <f t="shared" si="134"/>
        <v>1</v>
      </c>
      <c r="AB377" s="149" t="str">
        <f t="shared" si="137"/>
        <v>H2EVP - 1</v>
      </c>
      <c r="AC377" s="146">
        <f t="shared" si="139"/>
        <v>5</v>
      </c>
      <c r="AD377" s="146">
        <f t="shared" si="140"/>
        <v>5</v>
      </c>
      <c r="AE377" s="146" t="str">
        <f t="shared" si="141"/>
        <v>H2EVP.</v>
      </c>
      <c r="AF377" s="146" t="str">
        <f t="shared" si="142"/>
        <v>H2EVP</v>
      </c>
      <c r="AG377" s="65"/>
      <c r="AH377" s="65"/>
      <c r="AI377" s="65"/>
      <c r="AJ377" s="14"/>
      <c r="AK377" s="14"/>
      <c r="AL377" s="14"/>
      <c r="AM377" s="14"/>
      <c r="AN377" s="14"/>
      <c r="AO377" s="14"/>
      <c r="AP377" s="14"/>
    </row>
    <row r="378" spans="1:42" s="2" customFormat="1" ht="350.1" customHeight="1" x14ac:dyDescent="0.2">
      <c r="A378" s="73"/>
      <c r="B378" s="144">
        <v>377</v>
      </c>
      <c r="C378" s="80"/>
      <c r="D378" s="90"/>
      <c r="E378" s="90" t="s">
        <v>189</v>
      </c>
      <c r="F378" s="88" t="s">
        <v>786</v>
      </c>
      <c r="G378" s="88" t="s">
        <v>190</v>
      </c>
      <c r="H378" s="88" t="s">
        <v>785</v>
      </c>
      <c r="I378" s="88" t="s">
        <v>783</v>
      </c>
      <c r="J378" s="73" t="s">
        <v>767</v>
      </c>
      <c r="K378" s="73">
        <v>1</v>
      </c>
      <c r="L378" s="77">
        <v>43132</v>
      </c>
      <c r="M378" s="77">
        <v>43250</v>
      </c>
      <c r="N378" s="78">
        <f t="shared" si="143"/>
        <v>16.857142857142858</v>
      </c>
      <c r="O378" s="73" t="s">
        <v>687</v>
      </c>
      <c r="P378" s="76">
        <v>1</v>
      </c>
      <c r="Q378" s="73" t="s">
        <v>1913</v>
      </c>
      <c r="R378" s="79">
        <f t="shared" si="129"/>
        <v>100</v>
      </c>
      <c r="S378" s="147">
        <f t="shared" si="130"/>
        <v>16.857142857142858</v>
      </c>
      <c r="T378" s="147">
        <f t="shared" si="131"/>
        <v>16.857142857142858</v>
      </c>
      <c r="U378" s="147">
        <f t="shared" si="132"/>
        <v>16.857142857142858</v>
      </c>
      <c r="V378" s="143"/>
      <c r="W378" s="148" t="str">
        <f t="shared" si="135"/>
        <v>CUMPLIDA</v>
      </c>
      <c r="X378" s="148" t="str">
        <f t="shared" si="133"/>
        <v/>
      </c>
      <c r="Y378" s="81" t="s">
        <v>227</v>
      </c>
      <c r="Z378" s="149" t="str">
        <f t="shared" si="136"/>
        <v>H2EVP</v>
      </c>
      <c r="AA378" s="149">
        <f t="shared" si="134"/>
        <v>2</v>
      </c>
      <c r="AB378" s="149" t="str">
        <f t="shared" si="137"/>
        <v>H2EVP - 2</v>
      </c>
      <c r="AC378" s="146">
        <f t="shared" si="139"/>
        <v>5</v>
      </c>
      <c r="AD378" s="146">
        <f t="shared" si="140"/>
        <v>5</v>
      </c>
      <c r="AE378" s="146" t="str">
        <f t="shared" si="141"/>
        <v>H2EVP.</v>
      </c>
      <c r="AF378" s="146" t="str">
        <f t="shared" si="142"/>
        <v>H2EVP</v>
      </c>
      <c r="AG378" s="65"/>
      <c r="AH378" s="65"/>
      <c r="AI378" s="65"/>
      <c r="AJ378" s="14"/>
      <c r="AK378" s="14"/>
      <c r="AL378" s="14"/>
      <c r="AM378" s="14"/>
      <c r="AN378" s="14"/>
      <c r="AO378" s="14"/>
      <c r="AP378" s="14"/>
    </row>
    <row r="379" spans="1:42" s="2" customFormat="1" ht="350.1" customHeight="1" x14ac:dyDescent="0.2">
      <c r="A379" s="73">
        <v>277</v>
      </c>
      <c r="B379" s="144">
        <v>378</v>
      </c>
      <c r="C379" s="80"/>
      <c r="D379" s="90" t="s">
        <v>1259</v>
      </c>
      <c r="E379" s="90" t="s">
        <v>18</v>
      </c>
      <c r="F379" s="87" t="s">
        <v>904</v>
      </c>
      <c r="G379" s="88" t="s">
        <v>788</v>
      </c>
      <c r="H379" s="88" t="s">
        <v>903</v>
      </c>
      <c r="I379" s="88" t="s">
        <v>787</v>
      </c>
      <c r="J379" s="90" t="s">
        <v>191</v>
      </c>
      <c r="K379" s="73">
        <v>12</v>
      </c>
      <c r="L379" s="77">
        <v>43040</v>
      </c>
      <c r="M379" s="77">
        <v>43099</v>
      </c>
      <c r="N379" s="78">
        <f t="shared" si="143"/>
        <v>8.4285714285714288</v>
      </c>
      <c r="O379" s="73" t="s">
        <v>687</v>
      </c>
      <c r="P379" s="76">
        <v>12</v>
      </c>
      <c r="Q379" s="73" t="s">
        <v>1913</v>
      </c>
      <c r="R379" s="79">
        <f t="shared" si="129"/>
        <v>100</v>
      </c>
      <c r="S379" s="147">
        <f t="shared" si="130"/>
        <v>8.4285714285714288</v>
      </c>
      <c r="T379" s="147">
        <f t="shared" si="131"/>
        <v>8.4285714285714288</v>
      </c>
      <c r="U379" s="147">
        <f t="shared" si="132"/>
        <v>8.4285714285714288</v>
      </c>
      <c r="V379" s="143"/>
      <c r="W379" s="148" t="str">
        <f t="shared" si="135"/>
        <v>CUMPLIDA</v>
      </c>
      <c r="X379" s="148" t="str">
        <f t="shared" si="133"/>
        <v>CUMPLIDO</v>
      </c>
      <c r="Y379" s="81" t="s">
        <v>227</v>
      </c>
      <c r="Z379" s="149" t="str">
        <f t="shared" si="136"/>
        <v>H4EVP</v>
      </c>
      <c r="AA379" s="149">
        <f t="shared" si="134"/>
        <v>1</v>
      </c>
      <c r="AB379" s="149" t="str">
        <f t="shared" si="137"/>
        <v>H4EVP - 1</v>
      </c>
      <c r="AC379" s="146">
        <f t="shared" si="139"/>
        <v>5</v>
      </c>
      <c r="AD379" s="146">
        <f t="shared" si="140"/>
        <v>5</v>
      </c>
      <c r="AE379" s="146" t="str">
        <f t="shared" si="141"/>
        <v>H4EVP.</v>
      </c>
      <c r="AF379" s="146" t="str">
        <f t="shared" si="142"/>
        <v>H4EVP</v>
      </c>
      <c r="AG379" s="65"/>
      <c r="AH379" s="65"/>
      <c r="AI379" s="65"/>
      <c r="AJ379" s="14"/>
      <c r="AK379" s="14"/>
      <c r="AL379" s="14"/>
      <c r="AM379" s="14"/>
      <c r="AN379" s="14"/>
      <c r="AO379" s="14"/>
      <c r="AP379" s="14"/>
    </row>
    <row r="380" spans="1:42" s="2" customFormat="1" ht="350.1" customHeight="1" x14ac:dyDescent="0.2">
      <c r="A380" s="73"/>
      <c r="B380" s="144">
        <v>379</v>
      </c>
      <c r="C380" s="80"/>
      <c r="D380" s="90"/>
      <c r="E380" s="90" t="s">
        <v>18</v>
      </c>
      <c r="F380" s="87" t="s">
        <v>790</v>
      </c>
      <c r="G380" s="88" t="s">
        <v>788</v>
      </c>
      <c r="H380" s="87" t="s">
        <v>905</v>
      </c>
      <c r="I380" s="87" t="s">
        <v>817</v>
      </c>
      <c r="J380" s="73" t="s">
        <v>818</v>
      </c>
      <c r="K380" s="103">
        <v>3</v>
      </c>
      <c r="L380" s="93">
        <v>43040</v>
      </c>
      <c r="M380" s="93">
        <v>43099</v>
      </c>
      <c r="N380" s="78">
        <f t="shared" si="143"/>
        <v>8.4285714285714288</v>
      </c>
      <c r="O380" s="73" t="s">
        <v>789</v>
      </c>
      <c r="P380" s="76">
        <v>3</v>
      </c>
      <c r="Q380" s="73" t="s">
        <v>1913</v>
      </c>
      <c r="R380" s="79">
        <f t="shared" si="129"/>
        <v>100</v>
      </c>
      <c r="S380" s="147">
        <f t="shared" si="130"/>
        <v>8.4285714285714288</v>
      </c>
      <c r="T380" s="147">
        <f t="shared" si="131"/>
        <v>8.4285714285714288</v>
      </c>
      <c r="U380" s="147">
        <f t="shared" si="132"/>
        <v>8.4285714285714288</v>
      </c>
      <c r="V380" s="143"/>
      <c r="W380" s="148" t="str">
        <f t="shared" si="135"/>
        <v>CUMPLIDA</v>
      </c>
      <c r="X380" s="148" t="str">
        <f t="shared" si="133"/>
        <v/>
      </c>
      <c r="Y380" s="81" t="s">
        <v>227</v>
      </c>
      <c r="Z380" s="149" t="str">
        <f t="shared" si="136"/>
        <v>H4EVP</v>
      </c>
      <c r="AA380" s="149">
        <f t="shared" si="134"/>
        <v>2</v>
      </c>
      <c r="AB380" s="149" t="str">
        <f t="shared" si="137"/>
        <v>H4EVP - 2</v>
      </c>
      <c r="AC380" s="146">
        <f t="shared" si="139"/>
        <v>5</v>
      </c>
      <c r="AD380" s="146">
        <f t="shared" si="140"/>
        <v>5</v>
      </c>
      <c r="AE380" s="146" t="str">
        <f t="shared" si="141"/>
        <v>H4EVP.</v>
      </c>
      <c r="AF380" s="146" t="str">
        <f t="shared" si="142"/>
        <v>H4EVP</v>
      </c>
      <c r="AG380" s="65"/>
      <c r="AH380" s="65"/>
      <c r="AI380" s="65"/>
      <c r="AJ380" s="14"/>
      <c r="AK380" s="14"/>
      <c r="AL380" s="14"/>
      <c r="AM380" s="14"/>
      <c r="AN380" s="14"/>
      <c r="AO380" s="14"/>
      <c r="AP380" s="14"/>
    </row>
    <row r="381" spans="1:42" s="2" customFormat="1" ht="350.1" customHeight="1" x14ac:dyDescent="0.2">
      <c r="A381" s="73">
        <v>278</v>
      </c>
      <c r="B381" s="144">
        <v>380</v>
      </c>
      <c r="C381" s="80"/>
      <c r="D381" s="90" t="s">
        <v>1261</v>
      </c>
      <c r="E381" s="90" t="s">
        <v>192</v>
      </c>
      <c r="F381" s="88" t="s">
        <v>1078</v>
      </c>
      <c r="G381" s="88" t="s">
        <v>193</v>
      </c>
      <c r="H381" s="88" t="s">
        <v>793</v>
      </c>
      <c r="I381" s="88" t="s">
        <v>791</v>
      </c>
      <c r="J381" s="90" t="s">
        <v>792</v>
      </c>
      <c r="K381" s="73">
        <v>1</v>
      </c>
      <c r="L381" s="77">
        <v>43040</v>
      </c>
      <c r="M381" s="77">
        <v>43099</v>
      </c>
      <c r="N381" s="78">
        <f t="shared" si="143"/>
        <v>8.4285714285714288</v>
      </c>
      <c r="O381" s="73" t="s">
        <v>687</v>
      </c>
      <c r="P381" s="76">
        <v>1</v>
      </c>
      <c r="Q381" s="73" t="s">
        <v>1913</v>
      </c>
      <c r="R381" s="79">
        <f t="shared" si="129"/>
        <v>100</v>
      </c>
      <c r="S381" s="147">
        <f t="shared" si="130"/>
        <v>8.4285714285714288</v>
      </c>
      <c r="T381" s="147">
        <f t="shared" si="131"/>
        <v>8.4285714285714288</v>
      </c>
      <c r="U381" s="147">
        <f t="shared" si="132"/>
        <v>8.4285714285714288</v>
      </c>
      <c r="V381" s="143"/>
      <c r="W381" s="148" t="str">
        <f t="shared" si="135"/>
        <v>CUMPLIDA</v>
      </c>
      <c r="X381" s="148" t="str">
        <f t="shared" si="133"/>
        <v>CUMPLIDO</v>
      </c>
      <c r="Y381" s="81" t="s">
        <v>227</v>
      </c>
      <c r="Z381" s="149" t="str">
        <f t="shared" si="136"/>
        <v>H6EVP</v>
      </c>
      <c r="AA381" s="149">
        <f t="shared" si="134"/>
        <v>1</v>
      </c>
      <c r="AB381" s="149" t="str">
        <f t="shared" si="137"/>
        <v>H6EVP - 1</v>
      </c>
      <c r="AC381" s="146">
        <f t="shared" si="139"/>
        <v>5</v>
      </c>
      <c r="AD381" s="146">
        <f t="shared" si="140"/>
        <v>5</v>
      </c>
      <c r="AE381" s="146" t="str">
        <f t="shared" si="141"/>
        <v>H6EVP.</v>
      </c>
      <c r="AF381" s="146" t="str">
        <f t="shared" si="142"/>
        <v>H6EVP</v>
      </c>
      <c r="AG381" s="65"/>
      <c r="AH381" s="65"/>
      <c r="AI381" s="65"/>
      <c r="AJ381" s="14"/>
      <c r="AK381" s="14"/>
      <c r="AL381" s="14"/>
      <c r="AM381" s="14"/>
      <c r="AN381" s="14"/>
      <c r="AO381" s="14"/>
      <c r="AP381" s="14"/>
    </row>
    <row r="382" spans="1:42" s="2" customFormat="1" ht="350.1" customHeight="1" x14ac:dyDescent="0.2">
      <c r="A382" s="73"/>
      <c r="B382" s="144">
        <v>381</v>
      </c>
      <c r="C382" s="80"/>
      <c r="D382" s="90"/>
      <c r="E382" s="90" t="s">
        <v>192</v>
      </c>
      <c r="F382" s="88" t="s">
        <v>795</v>
      </c>
      <c r="G382" s="88" t="s">
        <v>193</v>
      </c>
      <c r="H382" s="88" t="s">
        <v>796</v>
      </c>
      <c r="I382" s="88" t="s">
        <v>775</v>
      </c>
      <c r="J382" s="90" t="s">
        <v>794</v>
      </c>
      <c r="K382" s="73">
        <v>1</v>
      </c>
      <c r="L382" s="77">
        <v>43040</v>
      </c>
      <c r="M382" s="77">
        <v>43099</v>
      </c>
      <c r="N382" s="78">
        <f t="shared" si="143"/>
        <v>8.4285714285714288</v>
      </c>
      <c r="O382" s="73" t="s">
        <v>687</v>
      </c>
      <c r="P382" s="76">
        <v>1</v>
      </c>
      <c r="Q382" s="73" t="s">
        <v>1913</v>
      </c>
      <c r="R382" s="79">
        <f t="shared" si="129"/>
        <v>100</v>
      </c>
      <c r="S382" s="147">
        <f t="shared" si="130"/>
        <v>8.4285714285714288</v>
      </c>
      <c r="T382" s="147">
        <f t="shared" si="131"/>
        <v>8.4285714285714288</v>
      </c>
      <c r="U382" s="147">
        <f t="shared" si="132"/>
        <v>8.4285714285714288</v>
      </c>
      <c r="V382" s="143"/>
      <c r="W382" s="148" t="str">
        <f t="shared" si="135"/>
        <v>CUMPLIDA</v>
      </c>
      <c r="X382" s="148" t="str">
        <f t="shared" si="133"/>
        <v/>
      </c>
      <c r="Y382" s="81" t="s">
        <v>227</v>
      </c>
      <c r="Z382" s="149" t="str">
        <f t="shared" si="136"/>
        <v>H6EVP</v>
      </c>
      <c r="AA382" s="149">
        <f t="shared" si="134"/>
        <v>2</v>
      </c>
      <c r="AB382" s="149" t="str">
        <f t="shared" si="137"/>
        <v>H6EVP - 2</v>
      </c>
      <c r="AC382" s="146">
        <f t="shared" si="139"/>
        <v>5</v>
      </c>
      <c r="AD382" s="146">
        <f t="shared" si="140"/>
        <v>5</v>
      </c>
      <c r="AE382" s="146" t="str">
        <f t="shared" si="141"/>
        <v>H6EVP.</v>
      </c>
      <c r="AF382" s="146" t="str">
        <f t="shared" si="142"/>
        <v>H6EVP</v>
      </c>
      <c r="AG382" s="65"/>
      <c r="AH382" s="65"/>
      <c r="AI382" s="65"/>
      <c r="AJ382" s="14"/>
      <c r="AK382" s="14"/>
      <c r="AL382" s="14"/>
      <c r="AM382" s="14"/>
      <c r="AN382" s="14"/>
      <c r="AO382" s="14"/>
      <c r="AP382" s="14"/>
    </row>
    <row r="383" spans="1:42" s="2" customFormat="1" ht="350.1" customHeight="1" x14ac:dyDescent="0.2">
      <c r="A383" s="73">
        <v>279</v>
      </c>
      <c r="B383" s="144">
        <v>382</v>
      </c>
      <c r="C383" s="80"/>
      <c r="D383" s="90" t="s">
        <v>1046</v>
      </c>
      <c r="E383" s="90" t="s">
        <v>18</v>
      </c>
      <c r="F383" s="88" t="s">
        <v>124</v>
      </c>
      <c r="G383" s="88" t="s">
        <v>125</v>
      </c>
      <c r="H383" s="88" t="s">
        <v>378</v>
      </c>
      <c r="I383" s="88" t="s">
        <v>379</v>
      </c>
      <c r="J383" s="90" t="s">
        <v>380</v>
      </c>
      <c r="K383" s="73">
        <v>3</v>
      </c>
      <c r="L383" s="77">
        <v>43040</v>
      </c>
      <c r="M383" s="77">
        <v>43312</v>
      </c>
      <c r="N383" s="78">
        <f t="shared" si="143"/>
        <v>38.857142857142854</v>
      </c>
      <c r="O383" s="76" t="s">
        <v>1534</v>
      </c>
      <c r="P383" s="76">
        <v>3</v>
      </c>
      <c r="Q383" s="73" t="s">
        <v>1913</v>
      </c>
      <c r="R383" s="79">
        <f t="shared" ref="R383:R445" si="145">IF(P383/K383&gt;1,100,+P383/K383*100)</f>
        <v>100</v>
      </c>
      <c r="S383" s="147">
        <f t="shared" ref="S383:S445" si="146">+N383*R383/100</f>
        <v>38.857142857142854</v>
      </c>
      <c r="T383" s="147">
        <f t="shared" ref="T383:T445" si="147">IF(M383&lt;=$AH$1,S383,0)</f>
        <v>38.857142857142854</v>
      </c>
      <c r="U383" s="147">
        <f t="shared" ref="U383:U445" si="148">IF($AH$1&gt;=M383,N383,0)</f>
        <v>38.857142857142854</v>
      </c>
      <c r="V383" s="143"/>
      <c r="W383" s="148" t="str">
        <f t="shared" si="135"/>
        <v>CUMPLIDA</v>
      </c>
      <c r="X383" s="148" t="str">
        <f t="shared" ref="X383:X445" si="149">IF(A383&lt;&gt;"",IF(AD383=1,"VENCIDO",IF(AD383=2,"PRÓXIMO A VENCER",IF(AD383=3,"EN TERMINO",IF(AD383=4,"CON AVANCE",IF(AD383=5,"CUMPLIDO",))))),"")</f>
        <v>CUMPLIDO</v>
      </c>
      <c r="Y383" s="81" t="s">
        <v>200</v>
      </c>
      <c r="Z383" s="149" t="str">
        <f t="shared" si="136"/>
        <v>H1R15</v>
      </c>
      <c r="AA383" s="149">
        <f t="shared" ref="AA383:AA445" si="150">IF(A383&lt;&gt;"",1,AA382+1)</f>
        <v>1</v>
      </c>
      <c r="AB383" s="149" t="str">
        <f t="shared" si="137"/>
        <v>H1R15 - 1</v>
      </c>
      <c r="AC383" s="146">
        <f t="shared" si="139"/>
        <v>5</v>
      </c>
      <c r="AD383" s="146">
        <f t="shared" si="140"/>
        <v>5</v>
      </c>
      <c r="AE383" s="146" t="str">
        <f t="shared" si="141"/>
        <v>H1R15.</v>
      </c>
      <c r="AF383" s="146" t="str">
        <f t="shared" si="142"/>
        <v>H1R15</v>
      </c>
      <c r="AG383" s="65"/>
      <c r="AH383" s="65"/>
      <c r="AI383" s="65"/>
      <c r="AJ383" s="14"/>
      <c r="AK383" s="14"/>
      <c r="AL383" s="14"/>
      <c r="AM383" s="14"/>
      <c r="AN383" s="14"/>
      <c r="AO383" s="14"/>
      <c r="AP383" s="14"/>
    </row>
    <row r="384" spans="1:42" s="2" customFormat="1" ht="350.1" customHeight="1" x14ac:dyDescent="0.2">
      <c r="A384" s="73">
        <v>280</v>
      </c>
      <c r="B384" s="144">
        <v>383</v>
      </c>
      <c r="C384" s="80"/>
      <c r="D384" s="90" t="s">
        <v>1261</v>
      </c>
      <c r="E384" s="90" t="s">
        <v>126</v>
      </c>
      <c r="F384" s="88" t="s">
        <v>2162</v>
      </c>
      <c r="G384" s="88" t="s">
        <v>127</v>
      </c>
      <c r="H384" s="88" t="s">
        <v>2170</v>
      </c>
      <c r="I384" s="87" t="s">
        <v>2164</v>
      </c>
      <c r="J384" s="73" t="s">
        <v>2165</v>
      </c>
      <c r="K384" s="73">
        <v>3</v>
      </c>
      <c r="L384" s="77">
        <v>44044</v>
      </c>
      <c r="M384" s="77">
        <v>44316</v>
      </c>
      <c r="N384" s="78">
        <f t="shared" si="143"/>
        <v>38.857142857142854</v>
      </c>
      <c r="O384" s="73" t="s">
        <v>527</v>
      </c>
      <c r="P384" s="76">
        <v>0</v>
      </c>
      <c r="Q384" s="87" t="s">
        <v>2158</v>
      </c>
      <c r="R384" s="79">
        <f t="shared" si="145"/>
        <v>0</v>
      </c>
      <c r="S384" s="147">
        <f t="shared" si="146"/>
        <v>0</v>
      </c>
      <c r="T384" s="147">
        <f t="shared" si="147"/>
        <v>0</v>
      </c>
      <c r="U384" s="147">
        <f t="shared" si="148"/>
        <v>0</v>
      </c>
      <c r="V384" s="143"/>
      <c r="W384" s="148" t="str">
        <f t="shared" ref="W384:W446" si="151">IF(R384=100,"CUMPLIDA",IF(M384-$AH$1&lt;0,"VENCIDA",IF(M384-$AH$1&lt;=30,"PRÓXIMA A VENCER",IF(R384&gt;0,"CON AVANCE","EN TERMINO"))))</f>
        <v>EN TERMINO</v>
      </c>
      <c r="X384" s="148" t="str">
        <f t="shared" si="149"/>
        <v>EN TERMINO</v>
      </c>
      <c r="Y384" s="81" t="s">
        <v>200</v>
      </c>
      <c r="Z384" s="149" t="str">
        <f t="shared" ref="Z384:Z446" si="152">AF384</f>
        <v>H2R15</v>
      </c>
      <c r="AA384" s="149">
        <f t="shared" si="150"/>
        <v>1</v>
      </c>
      <c r="AB384" s="149" t="str">
        <f t="shared" ref="AB384:AB446" si="153">CONCATENATE(Z384," - ",AA384)</f>
        <v>H2R15 - 1</v>
      </c>
      <c r="AC384" s="146">
        <f t="shared" si="139"/>
        <v>3</v>
      </c>
      <c r="AD384" s="146">
        <f t="shared" si="140"/>
        <v>3</v>
      </c>
      <c r="AE384" s="146" t="str">
        <f t="shared" si="141"/>
        <v>H2R15.</v>
      </c>
      <c r="AF384" s="146" t="str">
        <f t="shared" si="142"/>
        <v>H2R15</v>
      </c>
      <c r="AG384" s="65"/>
      <c r="AH384" s="65"/>
      <c r="AI384" s="65"/>
      <c r="AJ384" s="14"/>
      <c r="AK384" s="14"/>
      <c r="AL384" s="14"/>
      <c r="AM384" s="14"/>
      <c r="AN384" s="14"/>
      <c r="AO384" s="14"/>
      <c r="AP384" s="14"/>
    </row>
    <row r="385" spans="1:42" s="2" customFormat="1" ht="350.1" customHeight="1" x14ac:dyDescent="0.2">
      <c r="A385" s="73"/>
      <c r="B385" s="144">
        <v>384</v>
      </c>
      <c r="C385" s="80"/>
      <c r="D385" s="90"/>
      <c r="E385" s="90" t="s">
        <v>126</v>
      </c>
      <c r="F385" s="88" t="s">
        <v>2163</v>
      </c>
      <c r="G385" s="88" t="s">
        <v>127</v>
      </c>
      <c r="H385" s="88" t="s">
        <v>2169</v>
      </c>
      <c r="I385" s="87" t="s">
        <v>2166</v>
      </c>
      <c r="J385" s="73" t="s">
        <v>2167</v>
      </c>
      <c r="K385" s="73">
        <v>3</v>
      </c>
      <c r="L385" s="77">
        <v>44044</v>
      </c>
      <c r="M385" s="77">
        <v>44316</v>
      </c>
      <c r="N385" s="78">
        <f t="shared" si="143"/>
        <v>38.857142857142854</v>
      </c>
      <c r="O385" s="73" t="s">
        <v>527</v>
      </c>
      <c r="P385" s="76">
        <v>0</v>
      </c>
      <c r="Q385" s="87" t="s">
        <v>2168</v>
      </c>
      <c r="R385" s="79">
        <f t="shared" ref="R385" si="154">IF(P385/K385&gt;1,100,+P385/K385*100)</f>
        <v>0</v>
      </c>
      <c r="S385" s="147">
        <f t="shared" ref="S385" si="155">+N385*R385/100</f>
        <v>0</v>
      </c>
      <c r="T385" s="147">
        <f t="shared" ref="T385" si="156">IF(M385&lt;=$AH$1,S385,0)</f>
        <v>0</v>
      </c>
      <c r="U385" s="147">
        <f t="shared" ref="U385" si="157">IF($AH$1&gt;=M385,N385,0)</f>
        <v>0</v>
      </c>
      <c r="V385" s="143"/>
      <c r="W385" s="148" t="str">
        <f t="shared" ref="W385" si="158">IF(R385=100,"CUMPLIDA",IF(M385-$AH$1&lt;0,"VENCIDA",IF(M385-$AH$1&lt;=30,"PRÓXIMA A VENCER",IF(R385&gt;0,"CON AVANCE","EN TERMINO"))))</f>
        <v>EN TERMINO</v>
      </c>
      <c r="X385" s="148" t="str">
        <f t="shared" ref="X385" si="159">IF(A385&lt;&gt;"",IF(AD385=1,"VENCIDO",IF(AD385=2,"PRÓXIMO A VENCER",IF(AD385=3,"EN TERMINO",IF(AD385=4,"CON AVANCE",IF(AD385=5,"CUMPLIDO",))))),"")</f>
        <v/>
      </c>
      <c r="Y385" s="81" t="s">
        <v>200</v>
      </c>
      <c r="Z385" s="149" t="str">
        <f t="shared" ref="Z385" si="160">AF385</f>
        <v>H2R15</v>
      </c>
      <c r="AA385" s="149">
        <f t="shared" ref="AA385" si="161">IF(A385&lt;&gt;"",1,AA384+1)</f>
        <v>2</v>
      </c>
      <c r="AB385" s="149" t="str">
        <f t="shared" ref="AB385" si="162">CONCATENATE(Z385," - ",AA385)</f>
        <v>H2R15 - 2</v>
      </c>
      <c r="AC385" s="146">
        <f t="shared" si="139"/>
        <v>3</v>
      </c>
      <c r="AD385" s="146">
        <f t="shared" si="140"/>
        <v>3</v>
      </c>
      <c r="AE385" s="146" t="str">
        <f t="shared" si="141"/>
        <v>H2R15.</v>
      </c>
      <c r="AF385" s="146" t="str">
        <f t="shared" si="142"/>
        <v>H2R15</v>
      </c>
      <c r="AG385" s="65"/>
      <c r="AH385" s="65"/>
      <c r="AI385" s="65"/>
      <c r="AJ385" s="14"/>
      <c r="AK385" s="14"/>
      <c r="AL385" s="14"/>
      <c r="AM385" s="14"/>
      <c r="AN385" s="14"/>
      <c r="AO385" s="14"/>
      <c r="AP385" s="14"/>
    </row>
    <row r="386" spans="1:42" s="2" customFormat="1" ht="350.1" customHeight="1" x14ac:dyDescent="0.2">
      <c r="A386" s="73">
        <v>281</v>
      </c>
      <c r="B386" s="144">
        <v>385</v>
      </c>
      <c r="C386" s="80"/>
      <c r="D386" s="90" t="s">
        <v>1259</v>
      </c>
      <c r="E386" s="90" t="s">
        <v>128</v>
      </c>
      <c r="F386" s="87" t="s">
        <v>593</v>
      </c>
      <c r="G386" s="88" t="s">
        <v>129</v>
      </c>
      <c r="H386" s="88" t="s">
        <v>594</v>
      </c>
      <c r="I386" s="88" t="s">
        <v>1956</v>
      </c>
      <c r="J386" s="90" t="s">
        <v>595</v>
      </c>
      <c r="K386" s="73">
        <v>1</v>
      </c>
      <c r="L386" s="77">
        <v>43040</v>
      </c>
      <c r="M386" s="77">
        <v>43099</v>
      </c>
      <c r="N386" s="78">
        <f t="shared" si="143"/>
        <v>8.4285714285714288</v>
      </c>
      <c r="O386" s="73" t="s">
        <v>527</v>
      </c>
      <c r="P386" s="76">
        <v>1</v>
      </c>
      <c r="Q386" s="73" t="s">
        <v>1913</v>
      </c>
      <c r="R386" s="79">
        <f t="shared" si="145"/>
        <v>100</v>
      </c>
      <c r="S386" s="147">
        <f t="shared" si="146"/>
        <v>8.4285714285714288</v>
      </c>
      <c r="T386" s="147">
        <f t="shared" si="147"/>
        <v>8.4285714285714288</v>
      </c>
      <c r="U386" s="147">
        <f t="shared" si="148"/>
        <v>8.4285714285714288</v>
      </c>
      <c r="V386" s="143"/>
      <c r="W386" s="148" t="str">
        <f t="shared" si="151"/>
        <v>CUMPLIDA</v>
      </c>
      <c r="X386" s="148" t="str">
        <f t="shared" si="149"/>
        <v>CUMPLIDO</v>
      </c>
      <c r="Y386" s="81" t="s">
        <v>200</v>
      </c>
      <c r="Z386" s="149" t="str">
        <f t="shared" si="152"/>
        <v>H3R15</v>
      </c>
      <c r="AA386" s="149">
        <f>IF(A386&lt;&gt;"",1,AA384+1)</f>
        <v>1</v>
      </c>
      <c r="AB386" s="149" t="str">
        <f t="shared" si="153"/>
        <v>H3R15 - 1</v>
      </c>
      <c r="AC386" s="146">
        <f t="shared" si="139"/>
        <v>5</v>
      </c>
      <c r="AD386" s="146">
        <f t="shared" si="140"/>
        <v>5</v>
      </c>
      <c r="AE386" s="146" t="str">
        <f t="shared" si="141"/>
        <v>H3R15.</v>
      </c>
      <c r="AF386" s="146" t="str">
        <f t="shared" si="142"/>
        <v>H3R15</v>
      </c>
      <c r="AG386" s="65"/>
      <c r="AH386" s="65"/>
      <c r="AI386" s="65"/>
      <c r="AJ386" s="14"/>
      <c r="AK386" s="14"/>
      <c r="AL386" s="14"/>
      <c r="AM386" s="14"/>
      <c r="AN386" s="14"/>
      <c r="AO386" s="14"/>
      <c r="AP386" s="14"/>
    </row>
    <row r="387" spans="1:42" s="2" customFormat="1" ht="350.1" customHeight="1" x14ac:dyDescent="0.2">
      <c r="A387" s="73">
        <v>282</v>
      </c>
      <c r="B387" s="144">
        <v>386</v>
      </c>
      <c r="C387" s="80"/>
      <c r="D387" s="90" t="s">
        <v>1259</v>
      </c>
      <c r="E387" s="90" t="s">
        <v>30</v>
      </c>
      <c r="F387" s="87" t="s">
        <v>1268</v>
      </c>
      <c r="G387" s="88" t="s">
        <v>130</v>
      </c>
      <c r="H387" s="87" t="s">
        <v>327</v>
      </c>
      <c r="I387" s="87" t="s">
        <v>319</v>
      </c>
      <c r="J387" s="103" t="s">
        <v>53</v>
      </c>
      <c r="K387" s="103">
        <v>3</v>
      </c>
      <c r="L387" s="93">
        <v>43040</v>
      </c>
      <c r="M387" s="93">
        <v>43342</v>
      </c>
      <c r="N387" s="78">
        <f t="shared" si="143"/>
        <v>43.142857142857146</v>
      </c>
      <c r="O387" s="73" t="s">
        <v>17</v>
      </c>
      <c r="P387" s="76">
        <v>3</v>
      </c>
      <c r="Q387" s="73" t="s">
        <v>1913</v>
      </c>
      <c r="R387" s="79">
        <f t="shared" si="145"/>
        <v>100</v>
      </c>
      <c r="S387" s="147">
        <f t="shared" si="146"/>
        <v>43.142857142857146</v>
      </c>
      <c r="T387" s="147">
        <f t="shared" si="147"/>
        <v>43.142857142857146</v>
      </c>
      <c r="U387" s="147">
        <f t="shared" si="148"/>
        <v>43.142857142857146</v>
      </c>
      <c r="V387" s="143"/>
      <c r="W387" s="148" t="str">
        <f t="shared" si="151"/>
        <v>CUMPLIDA</v>
      </c>
      <c r="X387" s="148" t="str">
        <f t="shared" si="149"/>
        <v>CUMPLIDO</v>
      </c>
      <c r="Y387" s="81" t="s">
        <v>200</v>
      </c>
      <c r="Z387" s="149" t="str">
        <f t="shared" si="152"/>
        <v>H5R15</v>
      </c>
      <c r="AA387" s="149">
        <f t="shared" si="150"/>
        <v>1</v>
      </c>
      <c r="AB387" s="149" t="str">
        <f t="shared" si="153"/>
        <v>H5R15 - 1</v>
      </c>
      <c r="AC387" s="146">
        <f t="shared" si="139"/>
        <v>5</v>
      </c>
      <c r="AD387" s="146">
        <f t="shared" si="140"/>
        <v>5</v>
      </c>
      <c r="AE387" s="146" t="str">
        <f t="shared" si="141"/>
        <v>H5R15.</v>
      </c>
      <c r="AF387" s="146" t="str">
        <f t="shared" si="142"/>
        <v>H5R15</v>
      </c>
      <c r="AG387" s="65"/>
      <c r="AH387" s="65"/>
      <c r="AI387" s="65"/>
      <c r="AJ387" s="14"/>
      <c r="AK387" s="14"/>
      <c r="AL387" s="14"/>
      <c r="AM387" s="14"/>
      <c r="AN387" s="14"/>
      <c r="AO387" s="14"/>
      <c r="AP387" s="14"/>
    </row>
    <row r="388" spans="1:42" s="2" customFormat="1" ht="350.1" customHeight="1" x14ac:dyDescent="0.2">
      <c r="A388" s="73">
        <v>283</v>
      </c>
      <c r="B388" s="144">
        <v>387</v>
      </c>
      <c r="C388" s="80"/>
      <c r="D388" s="90" t="s">
        <v>1046</v>
      </c>
      <c r="E388" s="90" t="s">
        <v>27</v>
      </c>
      <c r="F388" s="87" t="s">
        <v>1797</v>
      </c>
      <c r="G388" s="88" t="s">
        <v>906</v>
      </c>
      <c r="H388" s="88" t="s">
        <v>828</v>
      </c>
      <c r="I388" s="88" t="s">
        <v>829</v>
      </c>
      <c r="J388" s="90" t="s">
        <v>907</v>
      </c>
      <c r="K388" s="73">
        <v>1</v>
      </c>
      <c r="L388" s="77">
        <v>43040</v>
      </c>
      <c r="M388" s="77">
        <v>43099</v>
      </c>
      <c r="N388" s="78">
        <f t="shared" si="143"/>
        <v>8.4285714285714288</v>
      </c>
      <c r="O388" s="73" t="s">
        <v>805</v>
      </c>
      <c r="P388" s="76">
        <v>1</v>
      </c>
      <c r="Q388" s="73" t="s">
        <v>1913</v>
      </c>
      <c r="R388" s="79">
        <f t="shared" si="145"/>
        <v>100</v>
      </c>
      <c r="S388" s="147">
        <f t="shared" si="146"/>
        <v>8.4285714285714288</v>
      </c>
      <c r="T388" s="147">
        <f t="shared" si="147"/>
        <v>8.4285714285714288</v>
      </c>
      <c r="U388" s="147">
        <f t="shared" si="148"/>
        <v>8.4285714285714288</v>
      </c>
      <c r="V388" s="143"/>
      <c r="W388" s="148" t="str">
        <f t="shared" si="151"/>
        <v>CUMPLIDA</v>
      </c>
      <c r="X388" s="148" t="str">
        <f t="shared" si="149"/>
        <v>CUMPLIDO</v>
      </c>
      <c r="Y388" s="81" t="s">
        <v>200</v>
      </c>
      <c r="Z388" s="149" t="str">
        <f t="shared" si="152"/>
        <v>H6R15</v>
      </c>
      <c r="AA388" s="149">
        <f t="shared" si="150"/>
        <v>1</v>
      </c>
      <c r="AB388" s="149" t="str">
        <f t="shared" si="153"/>
        <v>H6R15 - 1</v>
      </c>
      <c r="AC388" s="146">
        <f t="shared" si="139"/>
        <v>5</v>
      </c>
      <c r="AD388" s="146">
        <f t="shared" si="140"/>
        <v>5</v>
      </c>
      <c r="AE388" s="146" t="str">
        <f t="shared" si="141"/>
        <v>H6R15.</v>
      </c>
      <c r="AF388" s="146" t="str">
        <f t="shared" si="142"/>
        <v>H6R15</v>
      </c>
      <c r="AG388" s="65"/>
      <c r="AH388" s="65"/>
      <c r="AI388" s="65"/>
      <c r="AJ388" s="14"/>
      <c r="AK388" s="14"/>
      <c r="AL388" s="14"/>
      <c r="AM388" s="14"/>
      <c r="AN388" s="14"/>
      <c r="AO388" s="14"/>
      <c r="AP388" s="14"/>
    </row>
    <row r="389" spans="1:42" s="2" customFormat="1" ht="350.1" customHeight="1" x14ac:dyDescent="0.2">
      <c r="A389" s="73">
        <v>284</v>
      </c>
      <c r="B389" s="144">
        <v>388</v>
      </c>
      <c r="C389" s="80"/>
      <c r="D389" s="90" t="s">
        <v>1259</v>
      </c>
      <c r="E389" s="90" t="s">
        <v>40</v>
      </c>
      <c r="F389" s="87" t="s">
        <v>1079</v>
      </c>
      <c r="G389" s="88" t="s">
        <v>131</v>
      </c>
      <c r="H389" s="88" t="s">
        <v>830</v>
      </c>
      <c r="I389" s="88" t="s">
        <v>829</v>
      </c>
      <c r="J389" s="90" t="s">
        <v>907</v>
      </c>
      <c r="K389" s="73">
        <v>1</v>
      </c>
      <c r="L389" s="77">
        <v>43040</v>
      </c>
      <c r="M389" s="77">
        <v>43099</v>
      </c>
      <c r="N389" s="78">
        <f t="shared" si="143"/>
        <v>8.4285714285714288</v>
      </c>
      <c r="O389" s="73" t="s">
        <v>805</v>
      </c>
      <c r="P389" s="76">
        <v>1</v>
      </c>
      <c r="Q389" s="73" t="s">
        <v>1913</v>
      </c>
      <c r="R389" s="79">
        <f t="shared" si="145"/>
        <v>100</v>
      </c>
      <c r="S389" s="147">
        <f t="shared" si="146"/>
        <v>8.4285714285714288</v>
      </c>
      <c r="T389" s="147">
        <f t="shared" si="147"/>
        <v>8.4285714285714288</v>
      </c>
      <c r="U389" s="147">
        <f t="shared" si="148"/>
        <v>8.4285714285714288</v>
      </c>
      <c r="V389" s="143"/>
      <c r="W389" s="148" t="str">
        <f t="shared" si="151"/>
        <v>CUMPLIDA</v>
      </c>
      <c r="X389" s="148" t="str">
        <f t="shared" si="149"/>
        <v>CUMPLIDO</v>
      </c>
      <c r="Y389" s="81" t="s">
        <v>200</v>
      </c>
      <c r="Z389" s="149" t="str">
        <f t="shared" si="152"/>
        <v>H7R15</v>
      </c>
      <c r="AA389" s="149">
        <f t="shared" si="150"/>
        <v>1</v>
      </c>
      <c r="AB389" s="149" t="str">
        <f t="shared" si="153"/>
        <v>H7R15 - 1</v>
      </c>
      <c r="AC389" s="146">
        <f t="shared" si="139"/>
        <v>5</v>
      </c>
      <c r="AD389" s="146">
        <f t="shared" si="140"/>
        <v>5</v>
      </c>
      <c r="AE389" s="146" t="str">
        <f t="shared" si="141"/>
        <v>H7R15.</v>
      </c>
      <c r="AF389" s="146" t="str">
        <f t="shared" si="142"/>
        <v>H7R15</v>
      </c>
      <c r="AG389" s="65"/>
      <c r="AH389" s="65"/>
      <c r="AI389" s="65"/>
      <c r="AJ389" s="14"/>
      <c r="AK389" s="14"/>
      <c r="AL389" s="14"/>
      <c r="AM389" s="14"/>
      <c r="AN389" s="14"/>
      <c r="AO389" s="14"/>
      <c r="AP389" s="14"/>
    </row>
    <row r="390" spans="1:42" s="2" customFormat="1" ht="350.1" customHeight="1" x14ac:dyDescent="0.2">
      <c r="A390" s="73">
        <v>285</v>
      </c>
      <c r="B390" s="144">
        <v>389</v>
      </c>
      <c r="C390" s="80"/>
      <c r="D390" s="90" t="s">
        <v>1259</v>
      </c>
      <c r="E390" s="90" t="s">
        <v>27</v>
      </c>
      <c r="F390" s="87" t="s">
        <v>1510</v>
      </c>
      <c r="G390" s="88" t="s">
        <v>132</v>
      </c>
      <c r="H390" s="88" t="s">
        <v>831</v>
      </c>
      <c r="I390" s="87" t="s">
        <v>832</v>
      </c>
      <c r="J390" s="73" t="s">
        <v>9</v>
      </c>
      <c r="K390" s="73">
        <v>1</v>
      </c>
      <c r="L390" s="77">
        <v>43040</v>
      </c>
      <c r="M390" s="77">
        <v>43099</v>
      </c>
      <c r="N390" s="78">
        <f t="shared" si="143"/>
        <v>8.4285714285714288</v>
      </c>
      <c r="O390" s="73" t="s">
        <v>805</v>
      </c>
      <c r="P390" s="76">
        <v>1</v>
      </c>
      <c r="Q390" s="73" t="s">
        <v>1913</v>
      </c>
      <c r="R390" s="79">
        <f t="shared" si="145"/>
        <v>100</v>
      </c>
      <c r="S390" s="147">
        <f t="shared" si="146"/>
        <v>8.4285714285714288</v>
      </c>
      <c r="T390" s="147">
        <f t="shared" si="147"/>
        <v>8.4285714285714288</v>
      </c>
      <c r="U390" s="147">
        <f t="shared" si="148"/>
        <v>8.4285714285714288</v>
      </c>
      <c r="V390" s="143"/>
      <c r="W390" s="148" t="str">
        <f t="shared" si="151"/>
        <v>CUMPLIDA</v>
      </c>
      <c r="X390" s="148" t="str">
        <f t="shared" si="149"/>
        <v>CUMPLIDO</v>
      </c>
      <c r="Y390" s="81" t="s">
        <v>200</v>
      </c>
      <c r="Z390" s="149" t="str">
        <f t="shared" si="152"/>
        <v>H8R15</v>
      </c>
      <c r="AA390" s="149">
        <f t="shared" si="150"/>
        <v>1</v>
      </c>
      <c r="AB390" s="149" t="str">
        <f t="shared" si="153"/>
        <v>H8R15 - 1</v>
      </c>
      <c r="AC390" s="146">
        <f t="shared" si="139"/>
        <v>5</v>
      </c>
      <c r="AD390" s="146">
        <f t="shared" si="140"/>
        <v>5</v>
      </c>
      <c r="AE390" s="146" t="str">
        <f t="shared" si="141"/>
        <v>H8R15.</v>
      </c>
      <c r="AF390" s="146" t="str">
        <f t="shared" si="142"/>
        <v>H8R15</v>
      </c>
      <c r="AG390" s="65"/>
      <c r="AH390" s="65"/>
      <c r="AI390" s="65"/>
      <c r="AJ390" s="14"/>
      <c r="AK390" s="14"/>
      <c r="AL390" s="14"/>
      <c r="AM390" s="14"/>
      <c r="AN390" s="14"/>
      <c r="AO390" s="14"/>
      <c r="AP390" s="14"/>
    </row>
    <row r="391" spans="1:42" s="2" customFormat="1" ht="350.1" customHeight="1" x14ac:dyDescent="0.2">
      <c r="A391" s="73">
        <v>286</v>
      </c>
      <c r="B391" s="144">
        <v>390</v>
      </c>
      <c r="C391" s="80"/>
      <c r="D391" s="90" t="s">
        <v>1259</v>
      </c>
      <c r="E391" s="90" t="s">
        <v>18</v>
      </c>
      <c r="F391" s="87" t="s">
        <v>1535</v>
      </c>
      <c r="G391" s="88" t="s">
        <v>133</v>
      </c>
      <c r="H391" s="88" t="s">
        <v>834</v>
      </c>
      <c r="I391" s="87" t="s">
        <v>835</v>
      </c>
      <c r="J391" s="73" t="s">
        <v>9</v>
      </c>
      <c r="K391" s="73">
        <v>1</v>
      </c>
      <c r="L391" s="77">
        <v>43040</v>
      </c>
      <c r="M391" s="77">
        <v>43099</v>
      </c>
      <c r="N391" s="78">
        <f t="shared" si="143"/>
        <v>8.4285714285714288</v>
      </c>
      <c r="O391" s="73" t="s">
        <v>805</v>
      </c>
      <c r="P391" s="76">
        <v>0.4</v>
      </c>
      <c r="Q391" s="73" t="s">
        <v>1913</v>
      </c>
      <c r="R391" s="79">
        <f t="shared" si="145"/>
        <v>40</v>
      </c>
      <c r="S391" s="147">
        <f t="shared" si="146"/>
        <v>3.3714285714285719</v>
      </c>
      <c r="T391" s="147">
        <f t="shared" si="147"/>
        <v>3.3714285714285719</v>
      </c>
      <c r="U391" s="147">
        <f t="shared" si="148"/>
        <v>8.4285714285714288</v>
      </c>
      <c r="V391" s="143"/>
      <c r="W391" s="148" t="str">
        <f t="shared" si="151"/>
        <v>VENCIDA</v>
      </c>
      <c r="X391" s="148" t="str">
        <f t="shared" si="149"/>
        <v>VENCIDO</v>
      </c>
      <c r="Y391" s="81" t="s">
        <v>200</v>
      </c>
      <c r="Z391" s="149" t="str">
        <f t="shared" si="152"/>
        <v>H9R15</v>
      </c>
      <c r="AA391" s="149">
        <f t="shared" si="150"/>
        <v>1</v>
      </c>
      <c r="AB391" s="149" t="str">
        <f t="shared" si="153"/>
        <v>H9R15 - 1</v>
      </c>
      <c r="AC391" s="146">
        <f t="shared" si="139"/>
        <v>1</v>
      </c>
      <c r="AD391" s="146">
        <f t="shared" si="140"/>
        <v>1</v>
      </c>
      <c r="AE391" s="146" t="str">
        <f t="shared" si="141"/>
        <v>H9R15.</v>
      </c>
      <c r="AF391" s="146" t="str">
        <f t="shared" si="142"/>
        <v>H9R15</v>
      </c>
      <c r="AG391" s="65"/>
      <c r="AH391" s="65"/>
      <c r="AI391" s="65"/>
      <c r="AJ391" s="14"/>
      <c r="AK391" s="14"/>
      <c r="AL391" s="14"/>
      <c r="AM391" s="14"/>
      <c r="AN391" s="14"/>
      <c r="AO391" s="14"/>
      <c r="AP391" s="14"/>
    </row>
    <row r="392" spans="1:42" s="2" customFormat="1" ht="350.1" customHeight="1" x14ac:dyDescent="0.2">
      <c r="A392" s="73">
        <v>287</v>
      </c>
      <c r="B392" s="144">
        <v>391</v>
      </c>
      <c r="C392" s="80"/>
      <c r="D392" s="90" t="s">
        <v>1259</v>
      </c>
      <c r="E392" s="90" t="s">
        <v>31</v>
      </c>
      <c r="F392" s="87" t="s">
        <v>1080</v>
      </c>
      <c r="G392" s="88" t="s">
        <v>134</v>
      </c>
      <c r="H392" s="87" t="s">
        <v>836</v>
      </c>
      <c r="I392" s="87" t="s">
        <v>837</v>
      </c>
      <c r="J392" s="73" t="s">
        <v>757</v>
      </c>
      <c r="K392" s="73">
        <v>1</v>
      </c>
      <c r="L392" s="77">
        <v>43040</v>
      </c>
      <c r="M392" s="77">
        <v>43099</v>
      </c>
      <c r="N392" s="78">
        <f t="shared" si="143"/>
        <v>8.4285714285714288</v>
      </c>
      <c r="O392" s="73" t="s">
        <v>805</v>
      </c>
      <c r="P392" s="76">
        <v>1</v>
      </c>
      <c r="Q392" s="73" t="s">
        <v>1913</v>
      </c>
      <c r="R392" s="79">
        <f t="shared" si="145"/>
        <v>100</v>
      </c>
      <c r="S392" s="147">
        <f t="shared" si="146"/>
        <v>8.4285714285714288</v>
      </c>
      <c r="T392" s="147">
        <f t="shared" si="147"/>
        <v>8.4285714285714288</v>
      </c>
      <c r="U392" s="147">
        <f t="shared" si="148"/>
        <v>8.4285714285714288</v>
      </c>
      <c r="V392" s="143"/>
      <c r="W392" s="148" t="str">
        <f t="shared" si="151"/>
        <v>CUMPLIDA</v>
      </c>
      <c r="X392" s="148" t="str">
        <f t="shared" si="149"/>
        <v>CUMPLIDO</v>
      </c>
      <c r="Y392" s="81" t="s">
        <v>200</v>
      </c>
      <c r="Z392" s="149" t="str">
        <f t="shared" si="152"/>
        <v>H10R15</v>
      </c>
      <c r="AA392" s="149">
        <f t="shared" si="150"/>
        <v>1</v>
      </c>
      <c r="AB392" s="149" t="str">
        <f t="shared" si="153"/>
        <v>H10R15 - 1</v>
      </c>
      <c r="AC392" s="146">
        <f t="shared" si="139"/>
        <v>5</v>
      </c>
      <c r="AD392" s="146">
        <f t="shared" si="140"/>
        <v>5</v>
      </c>
      <c r="AE392" s="146" t="str">
        <f t="shared" si="141"/>
        <v>H10R15.</v>
      </c>
      <c r="AF392" s="146" t="str">
        <f t="shared" si="142"/>
        <v>H10R15</v>
      </c>
      <c r="AG392" s="65"/>
      <c r="AH392" s="65"/>
      <c r="AI392" s="65"/>
      <c r="AJ392" s="14"/>
      <c r="AK392" s="14"/>
      <c r="AL392" s="14"/>
      <c r="AM392" s="14"/>
      <c r="AN392" s="14"/>
      <c r="AO392" s="14"/>
      <c r="AP392" s="14"/>
    </row>
    <row r="393" spans="1:42" s="2" customFormat="1" ht="350.1" customHeight="1" x14ac:dyDescent="0.2">
      <c r="A393" s="174">
        <v>288</v>
      </c>
      <c r="B393" s="175">
        <v>392</v>
      </c>
      <c r="C393" s="174"/>
      <c r="D393" s="177" t="s">
        <v>1259</v>
      </c>
      <c r="E393" s="90" t="s">
        <v>108</v>
      </c>
      <c r="F393" s="87" t="s">
        <v>135</v>
      </c>
      <c r="G393" s="88" t="s">
        <v>136</v>
      </c>
      <c r="H393" s="87" t="s">
        <v>838</v>
      </c>
      <c r="I393" s="87" t="s">
        <v>839</v>
      </c>
      <c r="J393" s="73" t="s">
        <v>950</v>
      </c>
      <c r="K393" s="73">
        <v>1</v>
      </c>
      <c r="L393" s="77">
        <v>43040</v>
      </c>
      <c r="M393" s="77">
        <v>43099</v>
      </c>
      <c r="N393" s="78">
        <f t="shared" si="143"/>
        <v>8.4285714285714288</v>
      </c>
      <c r="O393" s="73" t="s">
        <v>805</v>
      </c>
      <c r="P393" s="76">
        <v>1</v>
      </c>
      <c r="Q393" s="73" t="s">
        <v>1913</v>
      </c>
      <c r="R393" s="79">
        <f t="shared" si="145"/>
        <v>100</v>
      </c>
      <c r="S393" s="147">
        <f t="shared" si="146"/>
        <v>8.4285714285714288</v>
      </c>
      <c r="T393" s="147">
        <f t="shared" si="147"/>
        <v>8.4285714285714288</v>
      </c>
      <c r="U393" s="147">
        <f t="shared" si="148"/>
        <v>8.4285714285714288</v>
      </c>
      <c r="V393" s="143"/>
      <c r="W393" s="148" t="str">
        <f t="shared" si="151"/>
        <v>CUMPLIDA</v>
      </c>
      <c r="X393" s="148" t="str">
        <f t="shared" si="149"/>
        <v>CUMPLIDO</v>
      </c>
      <c r="Y393" s="81" t="s">
        <v>200</v>
      </c>
      <c r="Z393" s="149" t="str">
        <f t="shared" si="152"/>
        <v>H11R15</v>
      </c>
      <c r="AA393" s="149">
        <f t="shared" si="150"/>
        <v>1</v>
      </c>
      <c r="AB393" s="149" t="str">
        <f t="shared" si="153"/>
        <v>H11R15 - 1</v>
      </c>
      <c r="AC393" s="146">
        <f t="shared" si="139"/>
        <v>5</v>
      </c>
      <c r="AD393" s="146">
        <f t="shared" si="140"/>
        <v>5</v>
      </c>
      <c r="AE393" s="146" t="str">
        <f t="shared" si="141"/>
        <v>H11R15.</v>
      </c>
      <c r="AF393" s="146" t="str">
        <f t="shared" si="142"/>
        <v>H11R15</v>
      </c>
      <c r="AG393" s="65"/>
      <c r="AH393" s="65"/>
      <c r="AI393" s="65"/>
      <c r="AJ393" s="14"/>
      <c r="AK393" s="14"/>
      <c r="AL393" s="14"/>
      <c r="AM393" s="14"/>
      <c r="AN393" s="14"/>
      <c r="AO393" s="14"/>
      <c r="AP393" s="14"/>
    </row>
    <row r="394" spans="1:42" s="2" customFormat="1" ht="350.1" customHeight="1" x14ac:dyDescent="0.2">
      <c r="A394" s="73">
        <v>289</v>
      </c>
      <c r="B394" s="144">
        <v>393</v>
      </c>
      <c r="C394" s="80"/>
      <c r="D394" s="90" t="s">
        <v>1046</v>
      </c>
      <c r="E394" s="90" t="s">
        <v>27</v>
      </c>
      <c r="F394" s="87" t="s">
        <v>137</v>
      </c>
      <c r="G394" s="88" t="s">
        <v>138</v>
      </c>
      <c r="H394" s="87" t="s">
        <v>982</v>
      </c>
      <c r="I394" s="87" t="s">
        <v>728</v>
      </c>
      <c r="J394" s="73" t="s">
        <v>9</v>
      </c>
      <c r="K394" s="73">
        <v>1</v>
      </c>
      <c r="L394" s="77">
        <v>43040</v>
      </c>
      <c r="M394" s="77">
        <v>43099</v>
      </c>
      <c r="N394" s="78">
        <f t="shared" si="143"/>
        <v>8.4285714285714288</v>
      </c>
      <c r="O394" s="73" t="s">
        <v>687</v>
      </c>
      <c r="P394" s="76">
        <v>1</v>
      </c>
      <c r="Q394" s="90" t="s">
        <v>1913</v>
      </c>
      <c r="R394" s="79">
        <f t="shared" si="145"/>
        <v>100</v>
      </c>
      <c r="S394" s="147">
        <f t="shared" si="146"/>
        <v>8.4285714285714288</v>
      </c>
      <c r="T394" s="147">
        <f t="shared" si="147"/>
        <v>8.4285714285714288</v>
      </c>
      <c r="U394" s="147">
        <f t="shared" si="148"/>
        <v>8.4285714285714288</v>
      </c>
      <c r="V394" s="143"/>
      <c r="W394" s="148" t="str">
        <f t="shared" si="151"/>
        <v>CUMPLIDA</v>
      </c>
      <c r="X394" s="148" t="str">
        <f t="shared" si="149"/>
        <v>CUMPLIDO</v>
      </c>
      <c r="Y394" s="81" t="s">
        <v>200</v>
      </c>
      <c r="Z394" s="149" t="str">
        <f t="shared" si="152"/>
        <v>H13R15</v>
      </c>
      <c r="AA394" s="149">
        <f t="shared" si="150"/>
        <v>1</v>
      </c>
      <c r="AB394" s="149" t="str">
        <f t="shared" si="153"/>
        <v>H13R15 - 1</v>
      </c>
      <c r="AC394" s="146">
        <f t="shared" si="139"/>
        <v>5</v>
      </c>
      <c r="AD394" s="146">
        <f t="shared" si="140"/>
        <v>5</v>
      </c>
      <c r="AE394" s="146" t="str">
        <f t="shared" si="141"/>
        <v>H13R15.</v>
      </c>
      <c r="AF394" s="146" t="str">
        <f t="shared" si="142"/>
        <v>H13R15</v>
      </c>
      <c r="AG394" s="65"/>
      <c r="AH394" s="65"/>
      <c r="AI394" s="65"/>
      <c r="AJ394" s="14"/>
      <c r="AK394" s="14"/>
      <c r="AL394" s="14"/>
      <c r="AM394" s="14"/>
      <c r="AN394" s="14"/>
      <c r="AO394" s="14"/>
      <c r="AP394" s="14"/>
    </row>
    <row r="395" spans="1:42" s="2" customFormat="1" ht="350.1" customHeight="1" x14ac:dyDescent="0.2">
      <c r="A395" s="73">
        <v>290</v>
      </c>
      <c r="B395" s="144">
        <v>394</v>
      </c>
      <c r="C395" s="80"/>
      <c r="D395" s="90" t="s">
        <v>1046</v>
      </c>
      <c r="E395" s="90" t="s">
        <v>27</v>
      </c>
      <c r="F395" s="87" t="s">
        <v>1326</v>
      </c>
      <c r="G395" s="88" t="s">
        <v>316</v>
      </c>
      <c r="H395" s="88" t="s">
        <v>1323</v>
      </c>
      <c r="I395" s="87" t="s">
        <v>738</v>
      </c>
      <c r="J395" s="73" t="s">
        <v>8</v>
      </c>
      <c r="K395" s="73">
        <v>1</v>
      </c>
      <c r="L395" s="77">
        <v>43040</v>
      </c>
      <c r="M395" s="77">
        <v>43099</v>
      </c>
      <c r="N395" s="78">
        <f t="shared" ref="N395:N442" si="163">(+M395-L395)/7</f>
        <v>8.4285714285714288</v>
      </c>
      <c r="O395" s="73" t="s">
        <v>913</v>
      </c>
      <c r="P395" s="76">
        <v>1</v>
      </c>
      <c r="Q395" s="73" t="s">
        <v>1913</v>
      </c>
      <c r="R395" s="79">
        <f t="shared" si="145"/>
        <v>100</v>
      </c>
      <c r="S395" s="147">
        <f t="shared" si="146"/>
        <v>8.4285714285714288</v>
      </c>
      <c r="T395" s="147">
        <f t="shared" si="147"/>
        <v>8.4285714285714288</v>
      </c>
      <c r="U395" s="147">
        <f t="shared" si="148"/>
        <v>8.4285714285714288</v>
      </c>
      <c r="V395" s="143"/>
      <c r="W395" s="148" t="str">
        <f t="shared" si="151"/>
        <v>CUMPLIDA</v>
      </c>
      <c r="X395" s="148" t="str">
        <f t="shared" si="149"/>
        <v>CUMPLIDO</v>
      </c>
      <c r="Y395" s="81" t="s">
        <v>200</v>
      </c>
      <c r="Z395" s="149" t="str">
        <f t="shared" si="152"/>
        <v>H14R15</v>
      </c>
      <c r="AA395" s="149">
        <f t="shared" si="150"/>
        <v>1</v>
      </c>
      <c r="AB395" s="149" t="str">
        <f t="shared" si="153"/>
        <v>H14R15 - 1</v>
      </c>
      <c r="AC395" s="146">
        <f t="shared" si="139"/>
        <v>5</v>
      </c>
      <c r="AD395" s="146">
        <f t="shared" si="140"/>
        <v>5</v>
      </c>
      <c r="AE395" s="146" t="str">
        <f t="shared" si="141"/>
        <v>H14R15.</v>
      </c>
      <c r="AF395" s="146" t="str">
        <f t="shared" si="142"/>
        <v>H14R15</v>
      </c>
      <c r="AG395" s="65"/>
      <c r="AH395" s="65"/>
      <c r="AI395" s="65"/>
      <c r="AJ395" s="14"/>
      <c r="AK395" s="14"/>
      <c r="AL395" s="14"/>
      <c r="AM395" s="14"/>
      <c r="AN395" s="14"/>
      <c r="AO395" s="14"/>
      <c r="AP395" s="14"/>
    </row>
    <row r="396" spans="1:42" s="2" customFormat="1" ht="350.1" customHeight="1" x14ac:dyDescent="0.2">
      <c r="A396" s="73">
        <v>291</v>
      </c>
      <c r="B396" s="144">
        <v>395</v>
      </c>
      <c r="C396" s="80"/>
      <c r="D396" s="90" t="s">
        <v>1259</v>
      </c>
      <c r="E396" s="169" t="s">
        <v>108</v>
      </c>
      <c r="F396" s="88" t="s">
        <v>1081</v>
      </c>
      <c r="G396" s="88" t="s">
        <v>139</v>
      </c>
      <c r="H396" s="88" t="s">
        <v>739</v>
      </c>
      <c r="I396" s="88" t="s">
        <v>740</v>
      </c>
      <c r="J396" s="73" t="s">
        <v>741</v>
      </c>
      <c r="K396" s="73">
        <v>1</v>
      </c>
      <c r="L396" s="77">
        <v>43040</v>
      </c>
      <c r="M396" s="77">
        <v>43099</v>
      </c>
      <c r="N396" s="78">
        <f t="shared" si="163"/>
        <v>8.4285714285714288</v>
      </c>
      <c r="O396" s="73" t="s">
        <v>687</v>
      </c>
      <c r="P396" s="76">
        <v>1</v>
      </c>
      <c r="Q396" s="73" t="s">
        <v>1913</v>
      </c>
      <c r="R396" s="79">
        <f t="shared" si="145"/>
        <v>100</v>
      </c>
      <c r="S396" s="147">
        <f t="shared" si="146"/>
        <v>8.4285714285714288</v>
      </c>
      <c r="T396" s="147">
        <f t="shared" si="147"/>
        <v>8.4285714285714288</v>
      </c>
      <c r="U396" s="147">
        <f t="shared" si="148"/>
        <v>8.4285714285714288</v>
      </c>
      <c r="V396" s="143"/>
      <c r="W396" s="148" t="str">
        <f t="shared" si="151"/>
        <v>CUMPLIDA</v>
      </c>
      <c r="X396" s="148" t="str">
        <f t="shared" si="149"/>
        <v>CUMPLIDO</v>
      </c>
      <c r="Y396" s="81" t="s">
        <v>200</v>
      </c>
      <c r="Z396" s="149" t="str">
        <f t="shared" si="152"/>
        <v>H15R15</v>
      </c>
      <c r="AA396" s="149">
        <f t="shared" si="150"/>
        <v>1</v>
      </c>
      <c r="AB396" s="149" t="str">
        <f t="shared" si="153"/>
        <v>H15R15 - 1</v>
      </c>
      <c r="AC396" s="146">
        <f t="shared" si="139"/>
        <v>5</v>
      </c>
      <c r="AD396" s="146">
        <f t="shared" si="140"/>
        <v>5</v>
      </c>
      <c r="AE396" s="146" t="str">
        <f t="shared" si="141"/>
        <v>H15R15.</v>
      </c>
      <c r="AF396" s="146" t="str">
        <f t="shared" si="142"/>
        <v>H15R15</v>
      </c>
      <c r="AG396" s="65"/>
      <c r="AH396" s="65"/>
      <c r="AI396" s="65"/>
      <c r="AJ396" s="14"/>
      <c r="AK396" s="14"/>
      <c r="AL396" s="14"/>
      <c r="AM396" s="14"/>
      <c r="AN396" s="14"/>
      <c r="AO396" s="14"/>
      <c r="AP396" s="14"/>
    </row>
    <row r="397" spans="1:42" s="2" customFormat="1" ht="350.1" customHeight="1" x14ac:dyDescent="0.2">
      <c r="A397" s="73">
        <v>292</v>
      </c>
      <c r="B397" s="144">
        <v>396</v>
      </c>
      <c r="C397" s="80"/>
      <c r="D397" s="90" t="s">
        <v>1259</v>
      </c>
      <c r="E397" s="90" t="s">
        <v>18</v>
      </c>
      <c r="F397" s="88" t="s">
        <v>1082</v>
      </c>
      <c r="G397" s="88" t="s">
        <v>139</v>
      </c>
      <c r="H397" s="87" t="s">
        <v>1925</v>
      </c>
      <c r="I397" s="87" t="s">
        <v>1926</v>
      </c>
      <c r="J397" s="103" t="s">
        <v>1927</v>
      </c>
      <c r="K397" s="103">
        <v>10</v>
      </c>
      <c r="L397" s="93">
        <v>43862</v>
      </c>
      <c r="M397" s="93">
        <v>44165</v>
      </c>
      <c r="N397" s="78">
        <f t="shared" si="163"/>
        <v>43.285714285714285</v>
      </c>
      <c r="O397" s="73" t="s">
        <v>1642</v>
      </c>
      <c r="P397" s="76">
        <v>0</v>
      </c>
      <c r="Q397" s="73" t="s">
        <v>1913</v>
      </c>
      <c r="R397" s="79">
        <f t="shared" si="145"/>
        <v>0</v>
      </c>
      <c r="S397" s="147">
        <f t="shared" si="146"/>
        <v>0</v>
      </c>
      <c r="T397" s="147">
        <f t="shared" si="147"/>
        <v>0</v>
      </c>
      <c r="U397" s="147">
        <f t="shared" si="148"/>
        <v>0</v>
      </c>
      <c r="V397" s="143"/>
      <c r="W397" s="148" t="str">
        <f t="shared" si="151"/>
        <v>EN TERMINO</v>
      </c>
      <c r="X397" s="148" t="str">
        <f t="shared" si="149"/>
        <v>EN TERMINO</v>
      </c>
      <c r="Y397" s="81" t="s">
        <v>200</v>
      </c>
      <c r="Z397" s="149" t="str">
        <f t="shared" si="152"/>
        <v>H16R15</v>
      </c>
      <c r="AA397" s="149">
        <f t="shared" si="150"/>
        <v>1</v>
      </c>
      <c r="AB397" s="149" t="str">
        <f t="shared" si="153"/>
        <v>H16R15 - 1</v>
      </c>
      <c r="AC397" s="146">
        <f t="shared" si="139"/>
        <v>3</v>
      </c>
      <c r="AD397" s="146">
        <f t="shared" si="140"/>
        <v>3</v>
      </c>
      <c r="AE397" s="146" t="str">
        <f t="shared" si="141"/>
        <v>H16R15.</v>
      </c>
      <c r="AF397" s="146" t="str">
        <f t="shared" si="142"/>
        <v>H16R15</v>
      </c>
      <c r="AG397" s="65"/>
      <c r="AH397" s="65"/>
      <c r="AI397" s="65"/>
      <c r="AJ397" s="14"/>
      <c r="AK397" s="14"/>
      <c r="AL397" s="14"/>
      <c r="AM397" s="14"/>
      <c r="AN397" s="14"/>
      <c r="AO397" s="14"/>
      <c r="AP397" s="14"/>
    </row>
    <row r="398" spans="1:42" s="2" customFormat="1" ht="350.1" customHeight="1" x14ac:dyDescent="0.2">
      <c r="A398" s="73">
        <v>293</v>
      </c>
      <c r="B398" s="144">
        <v>397</v>
      </c>
      <c r="C398" s="80"/>
      <c r="D398" s="90" t="s">
        <v>1046</v>
      </c>
      <c r="E398" s="90" t="s">
        <v>27</v>
      </c>
      <c r="F398" s="88" t="s">
        <v>1083</v>
      </c>
      <c r="G398" s="88" t="s">
        <v>140</v>
      </c>
      <c r="H398" s="87" t="s">
        <v>742</v>
      </c>
      <c r="I398" s="87" t="s">
        <v>743</v>
      </c>
      <c r="J398" s="73" t="s">
        <v>744</v>
      </c>
      <c r="K398" s="73">
        <v>1</v>
      </c>
      <c r="L398" s="77">
        <v>43040</v>
      </c>
      <c r="M398" s="77">
        <v>43099</v>
      </c>
      <c r="N398" s="78">
        <f t="shared" si="163"/>
        <v>8.4285714285714288</v>
      </c>
      <c r="O398" s="73" t="s">
        <v>687</v>
      </c>
      <c r="P398" s="76">
        <v>1</v>
      </c>
      <c r="Q398" s="73" t="s">
        <v>1913</v>
      </c>
      <c r="R398" s="79">
        <f t="shared" si="145"/>
        <v>100</v>
      </c>
      <c r="S398" s="147">
        <f t="shared" si="146"/>
        <v>8.4285714285714288</v>
      </c>
      <c r="T398" s="147">
        <f t="shared" si="147"/>
        <v>8.4285714285714288</v>
      </c>
      <c r="U398" s="147">
        <f t="shared" si="148"/>
        <v>8.4285714285714288</v>
      </c>
      <c r="V398" s="143"/>
      <c r="W398" s="148" t="str">
        <f t="shared" si="151"/>
        <v>CUMPLIDA</v>
      </c>
      <c r="X398" s="148" t="str">
        <f t="shared" si="149"/>
        <v>CUMPLIDO</v>
      </c>
      <c r="Y398" s="81" t="s">
        <v>200</v>
      </c>
      <c r="Z398" s="149" t="str">
        <f t="shared" si="152"/>
        <v>H17R15</v>
      </c>
      <c r="AA398" s="149">
        <f t="shared" si="150"/>
        <v>1</v>
      </c>
      <c r="AB398" s="149" t="str">
        <f t="shared" si="153"/>
        <v>H17R15 - 1</v>
      </c>
      <c r="AC398" s="146">
        <f t="shared" ref="AC398:AC461" si="164">IF(W398="VENCIDA",1,IF(W398="PRÓXIMA A VENCER",2,IF(W398="EN TERMINO",3,IF(W398="CON AVANCE",4,IF(W398="CUMPLIDA",5,)))))</f>
        <v>5</v>
      </c>
      <c r="AD398" s="146">
        <f t="shared" ref="AD398:AD461" si="165">IF(AA399=AA398+1,MIN(AC398,AD399),AC398)</f>
        <v>5</v>
      </c>
      <c r="AE398" s="146" t="str">
        <f t="shared" ref="AE398:AE461" si="166">IF(A398&lt;&gt;"",MID(F398,1,FIND(" ",F398,1)-1),AE397)</f>
        <v>H17R15.</v>
      </c>
      <c r="AF398" s="146" t="str">
        <f t="shared" ref="AF398:AF461" si="167">IFERROR(MID(AE398,1,FIND(".",AE398,1)-1),AE398)</f>
        <v>H17R15</v>
      </c>
      <c r="AG398" s="65"/>
      <c r="AH398" s="65"/>
      <c r="AI398" s="65"/>
      <c r="AJ398" s="14"/>
      <c r="AK398" s="14"/>
      <c r="AL398" s="14"/>
      <c r="AM398" s="14"/>
      <c r="AN398" s="14"/>
      <c r="AO398" s="14"/>
      <c r="AP398" s="14"/>
    </row>
    <row r="399" spans="1:42" s="2" customFormat="1" ht="350.1" customHeight="1" x14ac:dyDescent="0.2">
      <c r="A399" s="73">
        <v>294</v>
      </c>
      <c r="B399" s="144">
        <v>398</v>
      </c>
      <c r="C399" s="80"/>
      <c r="D399" s="90" t="s">
        <v>1277</v>
      </c>
      <c r="E399" s="90" t="s">
        <v>108</v>
      </c>
      <c r="F399" s="88" t="s">
        <v>141</v>
      </c>
      <c r="G399" s="88" t="s">
        <v>139</v>
      </c>
      <c r="H399" s="87" t="s">
        <v>745</v>
      </c>
      <c r="I399" s="87" t="s">
        <v>746</v>
      </c>
      <c r="J399" s="73" t="s">
        <v>747</v>
      </c>
      <c r="K399" s="73">
        <v>2</v>
      </c>
      <c r="L399" s="77">
        <v>43040</v>
      </c>
      <c r="M399" s="77">
        <v>43099</v>
      </c>
      <c r="N399" s="78">
        <f t="shared" si="163"/>
        <v>8.4285714285714288</v>
      </c>
      <c r="O399" s="73" t="s">
        <v>687</v>
      </c>
      <c r="P399" s="76">
        <v>2</v>
      </c>
      <c r="Q399" s="73" t="s">
        <v>1913</v>
      </c>
      <c r="R399" s="79">
        <f t="shared" si="145"/>
        <v>100</v>
      </c>
      <c r="S399" s="147">
        <f t="shared" si="146"/>
        <v>8.4285714285714288</v>
      </c>
      <c r="T399" s="147">
        <f t="shared" si="147"/>
        <v>8.4285714285714288</v>
      </c>
      <c r="U399" s="147">
        <f t="shared" si="148"/>
        <v>8.4285714285714288</v>
      </c>
      <c r="V399" s="143"/>
      <c r="W399" s="148" t="str">
        <f t="shared" si="151"/>
        <v>CUMPLIDA</v>
      </c>
      <c r="X399" s="148" t="str">
        <f t="shared" si="149"/>
        <v>CUMPLIDO</v>
      </c>
      <c r="Y399" s="81" t="s">
        <v>200</v>
      </c>
      <c r="Z399" s="149" t="str">
        <f t="shared" si="152"/>
        <v>H18R15</v>
      </c>
      <c r="AA399" s="149">
        <f t="shared" si="150"/>
        <v>1</v>
      </c>
      <c r="AB399" s="149" t="str">
        <f t="shared" si="153"/>
        <v>H18R15 - 1</v>
      </c>
      <c r="AC399" s="146">
        <f t="shared" si="164"/>
        <v>5</v>
      </c>
      <c r="AD399" s="146">
        <f t="shared" si="165"/>
        <v>5</v>
      </c>
      <c r="AE399" s="146" t="str">
        <f t="shared" si="166"/>
        <v>H18R15.</v>
      </c>
      <c r="AF399" s="146" t="str">
        <f t="shared" si="167"/>
        <v>H18R15</v>
      </c>
      <c r="AG399" s="65"/>
      <c r="AH399" s="65"/>
      <c r="AI399" s="65"/>
      <c r="AJ399" s="14"/>
      <c r="AK399" s="14"/>
      <c r="AL399" s="14"/>
      <c r="AM399" s="14"/>
      <c r="AN399" s="14"/>
      <c r="AO399" s="14"/>
      <c r="AP399" s="14"/>
    </row>
    <row r="400" spans="1:42" s="2" customFormat="1" ht="350.1" customHeight="1" x14ac:dyDescent="0.2">
      <c r="A400" s="73">
        <v>295</v>
      </c>
      <c r="B400" s="144">
        <v>399</v>
      </c>
      <c r="C400" s="80"/>
      <c r="D400" s="90" t="s">
        <v>1277</v>
      </c>
      <c r="E400" s="90" t="s">
        <v>108</v>
      </c>
      <c r="F400" s="88" t="s">
        <v>1231</v>
      </c>
      <c r="G400" s="88" t="s">
        <v>142</v>
      </c>
      <c r="H400" s="87" t="s">
        <v>745</v>
      </c>
      <c r="I400" s="87" t="s">
        <v>748</v>
      </c>
      <c r="J400" s="73" t="s">
        <v>747</v>
      </c>
      <c r="K400" s="73">
        <v>2</v>
      </c>
      <c r="L400" s="77">
        <v>43040</v>
      </c>
      <c r="M400" s="77">
        <v>43099</v>
      </c>
      <c r="N400" s="78">
        <f t="shared" si="163"/>
        <v>8.4285714285714288</v>
      </c>
      <c r="O400" s="73" t="s">
        <v>687</v>
      </c>
      <c r="P400" s="76">
        <v>2</v>
      </c>
      <c r="Q400" s="73" t="s">
        <v>1913</v>
      </c>
      <c r="R400" s="79">
        <f t="shared" si="145"/>
        <v>100</v>
      </c>
      <c r="S400" s="147">
        <f t="shared" si="146"/>
        <v>8.4285714285714288</v>
      </c>
      <c r="T400" s="147">
        <f t="shared" si="147"/>
        <v>8.4285714285714288</v>
      </c>
      <c r="U400" s="147">
        <f t="shared" si="148"/>
        <v>8.4285714285714288</v>
      </c>
      <c r="V400" s="143"/>
      <c r="W400" s="148" t="str">
        <f t="shared" si="151"/>
        <v>CUMPLIDA</v>
      </c>
      <c r="X400" s="148" t="str">
        <f t="shared" si="149"/>
        <v>CUMPLIDO</v>
      </c>
      <c r="Y400" s="81" t="s">
        <v>200</v>
      </c>
      <c r="Z400" s="149" t="str">
        <f t="shared" si="152"/>
        <v>H19R15</v>
      </c>
      <c r="AA400" s="149">
        <f t="shared" si="150"/>
        <v>1</v>
      </c>
      <c r="AB400" s="149" t="str">
        <f t="shared" si="153"/>
        <v>H19R15 - 1</v>
      </c>
      <c r="AC400" s="146">
        <f t="shared" si="164"/>
        <v>5</v>
      </c>
      <c r="AD400" s="146">
        <f t="shared" si="165"/>
        <v>5</v>
      </c>
      <c r="AE400" s="146" t="str">
        <f t="shared" si="166"/>
        <v>H19R15.</v>
      </c>
      <c r="AF400" s="146" t="str">
        <f t="shared" si="167"/>
        <v>H19R15</v>
      </c>
      <c r="AG400" s="65"/>
      <c r="AH400" s="65"/>
      <c r="AI400" s="65"/>
      <c r="AJ400" s="14"/>
      <c r="AK400" s="14"/>
      <c r="AL400" s="14"/>
      <c r="AM400" s="14"/>
      <c r="AN400" s="14"/>
      <c r="AO400" s="14"/>
      <c r="AP400" s="14"/>
    </row>
    <row r="401" spans="1:42" s="2" customFormat="1" ht="350.1" customHeight="1" x14ac:dyDescent="0.2">
      <c r="A401" s="152">
        <v>296</v>
      </c>
      <c r="B401" s="144">
        <v>400</v>
      </c>
      <c r="C401" s="152"/>
      <c r="D401" s="153" t="s">
        <v>1046</v>
      </c>
      <c r="E401" s="90" t="s">
        <v>27</v>
      </c>
      <c r="F401" s="88" t="s">
        <v>596</v>
      </c>
      <c r="G401" s="88" t="s">
        <v>143</v>
      </c>
      <c r="H401" s="87" t="s">
        <v>597</v>
      </c>
      <c r="I401" s="87" t="s">
        <v>598</v>
      </c>
      <c r="J401" s="73" t="s">
        <v>599</v>
      </c>
      <c r="K401" s="73">
        <v>2</v>
      </c>
      <c r="L401" s="77">
        <v>43040</v>
      </c>
      <c r="M401" s="77">
        <v>43403</v>
      </c>
      <c r="N401" s="78">
        <f t="shared" si="163"/>
        <v>51.857142857142854</v>
      </c>
      <c r="O401" s="73" t="s">
        <v>527</v>
      </c>
      <c r="P401" s="76">
        <v>2</v>
      </c>
      <c r="Q401" s="87" t="s">
        <v>2116</v>
      </c>
      <c r="R401" s="79">
        <f t="shared" si="145"/>
        <v>100</v>
      </c>
      <c r="S401" s="147">
        <f t="shared" si="146"/>
        <v>51.857142857142854</v>
      </c>
      <c r="T401" s="147">
        <f t="shared" si="147"/>
        <v>51.857142857142854</v>
      </c>
      <c r="U401" s="147">
        <f t="shared" si="148"/>
        <v>51.857142857142854</v>
      </c>
      <c r="V401" s="143"/>
      <c r="W401" s="148" t="str">
        <f t="shared" si="151"/>
        <v>CUMPLIDA</v>
      </c>
      <c r="X401" s="148" t="str">
        <f t="shared" si="149"/>
        <v>CUMPLIDO</v>
      </c>
      <c r="Y401" s="81" t="s">
        <v>200</v>
      </c>
      <c r="Z401" s="149" t="str">
        <f t="shared" si="152"/>
        <v>H20R15</v>
      </c>
      <c r="AA401" s="149">
        <f t="shared" si="150"/>
        <v>1</v>
      </c>
      <c r="AB401" s="149" t="str">
        <f t="shared" si="153"/>
        <v>H20R15 - 1</v>
      </c>
      <c r="AC401" s="146">
        <f t="shared" si="164"/>
        <v>5</v>
      </c>
      <c r="AD401" s="146">
        <f t="shared" si="165"/>
        <v>5</v>
      </c>
      <c r="AE401" s="146" t="str">
        <f t="shared" si="166"/>
        <v>H20R15.</v>
      </c>
      <c r="AF401" s="146" t="str">
        <f t="shared" si="167"/>
        <v>H20R15</v>
      </c>
      <c r="AG401" s="65"/>
      <c r="AH401" s="65"/>
      <c r="AI401" s="65"/>
      <c r="AJ401" s="14"/>
      <c r="AK401" s="14"/>
      <c r="AL401" s="14"/>
      <c r="AM401" s="14"/>
      <c r="AN401" s="14"/>
      <c r="AO401" s="14"/>
      <c r="AP401" s="14"/>
    </row>
    <row r="402" spans="1:42" s="2" customFormat="1" ht="350.1" customHeight="1" x14ac:dyDescent="0.2">
      <c r="A402" s="152">
        <v>297</v>
      </c>
      <c r="B402" s="144">
        <v>401</v>
      </c>
      <c r="C402" s="152"/>
      <c r="D402" s="153" t="s">
        <v>1046</v>
      </c>
      <c r="E402" s="90" t="s">
        <v>34</v>
      </c>
      <c r="F402" s="88" t="s">
        <v>603</v>
      </c>
      <c r="G402" s="88" t="s">
        <v>144</v>
      </c>
      <c r="H402" s="87" t="s">
        <v>600</v>
      </c>
      <c r="I402" s="87" t="s">
        <v>601</v>
      </c>
      <c r="J402" s="73" t="s">
        <v>602</v>
      </c>
      <c r="K402" s="73">
        <v>2</v>
      </c>
      <c r="L402" s="77">
        <v>43040</v>
      </c>
      <c r="M402" s="77">
        <v>43403</v>
      </c>
      <c r="N402" s="78">
        <f t="shared" si="163"/>
        <v>51.857142857142854</v>
      </c>
      <c r="O402" s="73" t="s">
        <v>527</v>
      </c>
      <c r="P402" s="76">
        <v>2</v>
      </c>
      <c r="Q402" s="87" t="s">
        <v>2116</v>
      </c>
      <c r="R402" s="79">
        <f t="shared" si="145"/>
        <v>100</v>
      </c>
      <c r="S402" s="147">
        <f t="shared" si="146"/>
        <v>51.857142857142854</v>
      </c>
      <c r="T402" s="147">
        <f t="shared" si="147"/>
        <v>51.857142857142854</v>
      </c>
      <c r="U402" s="147">
        <f t="shared" si="148"/>
        <v>51.857142857142854</v>
      </c>
      <c r="V402" s="143"/>
      <c r="W402" s="148" t="str">
        <f t="shared" si="151"/>
        <v>CUMPLIDA</v>
      </c>
      <c r="X402" s="148" t="str">
        <f t="shared" si="149"/>
        <v>CUMPLIDO</v>
      </c>
      <c r="Y402" s="81" t="s">
        <v>200</v>
      </c>
      <c r="Z402" s="149" t="str">
        <f t="shared" si="152"/>
        <v>H21R15</v>
      </c>
      <c r="AA402" s="149">
        <f t="shared" si="150"/>
        <v>1</v>
      </c>
      <c r="AB402" s="149" t="str">
        <f t="shared" si="153"/>
        <v>H21R15 - 1</v>
      </c>
      <c r="AC402" s="146">
        <f t="shared" si="164"/>
        <v>5</v>
      </c>
      <c r="AD402" s="146">
        <f t="shared" si="165"/>
        <v>5</v>
      </c>
      <c r="AE402" s="146" t="str">
        <f t="shared" si="166"/>
        <v>H21R15.</v>
      </c>
      <c r="AF402" s="146" t="str">
        <f t="shared" si="167"/>
        <v>H21R15</v>
      </c>
      <c r="AG402" s="65"/>
      <c r="AH402" s="65"/>
      <c r="AI402" s="65"/>
      <c r="AJ402" s="14"/>
      <c r="AK402" s="14"/>
      <c r="AL402" s="14"/>
      <c r="AM402" s="14"/>
      <c r="AN402" s="14"/>
      <c r="AO402" s="14"/>
      <c r="AP402" s="14"/>
    </row>
    <row r="403" spans="1:42" s="2" customFormat="1" ht="350.1" customHeight="1" x14ac:dyDescent="0.2">
      <c r="A403" s="73">
        <v>298</v>
      </c>
      <c r="B403" s="144">
        <v>402</v>
      </c>
      <c r="C403" s="80"/>
      <c r="D403" s="90" t="s">
        <v>1259</v>
      </c>
      <c r="E403" s="90" t="s">
        <v>27</v>
      </c>
      <c r="F403" s="88" t="s">
        <v>1232</v>
      </c>
      <c r="G403" s="88" t="s">
        <v>145</v>
      </c>
      <c r="H403" s="87" t="s">
        <v>328</v>
      </c>
      <c r="I403" s="87" t="s">
        <v>329</v>
      </c>
      <c r="J403" s="103" t="s">
        <v>9</v>
      </c>
      <c r="K403" s="103">
        <v>1</v>
      </c>
      <c r="L403" s="93">
        <v>43040</v>
      </c>
      <c r="M403" s="93">
        <v>43099</v>
      </c>
      <c r="N403" s="78">
        <f t="shared" si="163"/>
        <v>8.4285714285714288</v>
      </c>
      <c r="O403" s="73" t="s">
        <v>17</v>
      </c>
      <c r="P403" s="73">
        <v>1</v>
      </c>
      <c r="Q403" s="73" t="s">
        <v>1913</v>
      </c>
      <c r="R403" s="79">
        <f t="shared" si="145"/>
        <v>100</v>
      </c>
      <c r="S403" s="147">
        <f t="shared" si="146"/>
        <v>8.4285714285714288</v>
      </c>
      <c r="T403" s="147">
        <f t="shared" si="147"/>
        <v>8.4285714285714288</v>
      </c>
      <c r="U403" s="147">
        <f t="shared" si="148"/>
        <v>8.4285714285714288</v>
      </c>
      <c r="V403" s="143"/>
      <c r="W403" s="148" t="str">
        <f t="shared" si="151"/>
        <v>CUMPLIDA</v>
      </c>
      <c r="X403" s="148" t="str">
        <f t="shared" si="149"/>
        <v>CUMPLIDO</v>
      </c>
      <c r="Y403" s="81" t="s">
        <v>200</v>
      </c>
      <c r="Z403" s="149" t="str">
        <f t="shared" si="152"/>
        <v xml:space="preserve">
H22R15</v>
      </c>
      <c r="AA403" s="149">
        <f t="shared" si="150"/>
        <v>1</v>
      </c>
      <c r="AB403" s="149" t="str">
        <f t="shared" si="153"/>
        <v xml:space="preserve">
H22R15 - 1</v>
      </c>
      <c r="AC403" s="146">
        <f t="shared" si="164"/>
        <v>5</v>
      </c>
      <c r="AD403" s="146">
        <f t="shared" si="165"/>
        <v>5</v>
      </c>
      <c r="AE403" s="146" t="str">
        <f t="shared" si="166"/>
        <v xml:space="preserve">
H22R15.</v>
      </c>
      <c r="AF403" s="146" t="str">
        <f t="shared" si="167"/>
        <v xml:space="preserve">
H22R15</v>
      </c>
      <c r="AG403" s="65"/>
      <c r="AH403" s="65"/>
      <c r="AI403" s="65"/>
      <c r="AJ403" s="14"/>
      <c r="AK403" s="14"/>
      <c r="AL403" s="14"/>
      <c r="AM403" s="14"/>
      <c r="AN403" s="14"/>
      <c r="AO403" s="14"/>
      <c r="AP403" s="14"/>
    </row>
    <row r="404" spans="1:42" s="2" customFormat="1" ht="350.1" customHeight="1" x14ac:dyDescent="0.2">
      <c r="A404" s="73">
        <v>299</v>
      </c>
      <c r="B404" s="144">
        <v>403</v>
      </c>
      <c r="C404" s="80"/>
      <c r="D404" s="90" t="s">
        <v>1259</v>
      </c>
      <c r="E404" s="90" t="s">
        <v>28</v>
      </c>
      <c r="F404" s="88" t="s">
        <v>604</v>
      </c>
      <c r="G404" s="88" t="s">
        <v>1269</v>
      </c>
      <c r="H404" s="87" t="s">
        <v>605</v>
      </c>
      <c r="I404" s="88" t="s">
        <v>606</v>
      </c>
      <c r="J404" s="90" t="s">
        <v>607</v>
      </c>
      <c r="K404" s="73">
        <v>3</v>
      </c>
      <c r="L404" s="77">
        <v>43040</v>
      </c>
      <c r="M404" s="77">
        <v>43403</v>
      </c>
      <c r="N404" s="78">
        <f t="shared" si="163"/>
        <v>51.857142857142854</v>
      </c>
      <c r="O404" s="73" t="s">
        <v>527</v>
      </c>
      <c r="P404" s="76">
        <v>0</v>
      </c>
      <c r="Q404" s="73" t="s">
        <v>1913</v>
      </c>
      <c r="R404" s="79">
        <f t="shared" si="145"/>
        <v>0</v>
      </c>
      <c r="S404" s="147">
        <f t="shared" si="146"/>
        <v>0</v>
      </c>
      <c r="T404" s="147">
        <f t="shared" si="147"/>
        <v>0</v>
      </c>
      <c r="U404" s="147">
        <f t="shared" si="148"/>
        <v>51.857142857142854</v>
      </c>
      <c r="V404" s="143"/>
      <c r="W404" s="148" t="str">
        <f t="shared" si="151"/>
        <v>VENCIDA</v>
      </c>
      <c r="X404" s="148" t="str">
        <f t="shared" si="149"/>
        <v>VENCIDO</v>
      </c>
      <c r="Y404" s="81" t="s">
        <v>200</v>
      </c>
      <c r="Z404" s="149" t="str">
        <f t="shared" si="152"/>
        <v>H23R15</v>
      </c>
      <c r="AA404" s="149">
        <f t="shared" si="150"/>
        <v>1</v>
      </c>
      <c r="AB404" s="149" t="str">
        <f t="shared" si="153"/>
        <v>H23R15 - 1</v>
      </c>
      <c r="AC404" s="146">
        <f t="shared" si="164"/>
        <v>1</v>
      </c>
      <c r="AD404" s="146">
        <f t="shared" si="165"/>
        <v>1</v>
      </c>
      <c r="AE404" s="146" t="str">
        <f t="shared" si="166"/>
        <v>H23R15.</v>
      </c>
      <c r="AF404" s="146" t="str">
        <f t="shared" si="167"/>
        <v>H23R15</v>
      </c>
      <c r="AG404" s="65"/>
      <c r="AH404" s="65"/>
      <c r="AI404" s="65"/>
      <c r="AJ404" s="14"/>
      <c r="AK404" s="14"/>
      <c r="AL404" s="14"/>
      <c r="AM404" s="14"/>
      <c r="AN404" s="14"/>
      <c r="AO404" s="14"/>
      <c r="AP404" s="14"/>
    </row>
    <row r="405" spans="1:42" s="2" customFormat="1" ht="350.1" customHeight="1" x14ac:dyDescent="0.2">
      <c r="A405" s="73">
        <v>300</v>
      </c>
      <c r="B405" s="144">
        <v>404</v>
      </c>
      <c r="C405" s="80"/>
      <c r="D405" s="90" t="s">
        <v>1047</v>
      </c>
      <c r="E405" s="90" t="s">
        <v>28</v>
      </c>
      <c r="F405" s="88" t="s">
        <v>615</v>
      </c>
      <c r="G405" s="88" t="s">
        <v>614</v>
      </c>
      <c r="H405" s="87" t="s">
        <v>608</v>
      </c>
      <c r="I405" s="88" t="s">
        <v>951</v>
      </c>
      <c r="J405" s="90" t="s">
        <v>607</v>
      </c>
      <c r="K405" s="73">
        <v>3</v>
      </c>
      <c r="L405" s="77">
        <v>43040</v>
      </c>
      <c r="M405" s="77">
        <v>43403</v>
      </c>
      <c r="N405" s="78">
        <f t="shared" si="163"/>
        <v>51.857142857142854</v>
      </c>
      <c r="O405" s="73" t="s">
        <v>527</v>
      </c>
      <c r="P405" s="76">
        <v>0</v>
      </c>
      <c r="Q405" s="73" t="s">
        <v>1913</v>
      </c>
      <c r="R405" s="79">
        <f t="shared" si="145"/>
        <v>0</v>
      </c>
      <c r="S405" s="147">
        <f t="shared" si="146"/>
        <v>0</v>
      </c>
      <c r="T405" s="147">
        <f t="shared" si="147"/>
        <v>0</v>
      </c>
      <c r="U405" s="147">
        <f t="shared" si="148"/>
        <v>51.857142857142854</v>
      </c>
      <c r="V405" s="143"/>
      <c r="W405" s="148" t="str">
        <f t="shared" si="151"/>
        <v>VENCIDA</v>
      </c>
      <c r="X405" s="148" t="str">
        <f t="shared" si="149"/>
        <v>VENCIDO</v>
      </c>
      <c r="Y405" s="81" t="s">
        <v>200</v>
      </c>
      <c r="Z405" s="149" t="str">
        <f t="shared" si="152"/>
        <v>H24R15</v>
      </c>
      <c r="AA405" s="149">
        <f t="shared" si="150"/>
        <v>1</v>
      </c>
      <c r="AB405" s="149" t="str">
        <f t="shared" si="153"/>
        <v>H24R15 - 1</v>
      </c>
      <c r="AC405" s="146">
        <f t="shared" si="164"/>
        <v>1</v>
      </c>
      <c r="AD405" s="146">
        <f t="shared" si="165"/>
        <v>1</v>
      </c>
      <c r="AE405" s="146" t="str">
        <f t="shared" si="166"/>
        <v>H24R15.</v>
      </c>
      <c r="AF405" s="146" t="str">
        <f t="shared" si="167"/>
        <v>H24R15</v>
      </c>
      <c r="AG405" s="65"/>
      <c r="AH405" s="65"/>
      <c r="AI405" s="65"/>
      <c r="AJ405" s="14"/>
      <c r="AK405" s="14"/>
      <c r="AL405" s="14"/>
      <c r="AM405" s="14"/>
      <c r="AN405" s="14"/>
      <c r="AO405" s="14"/>
      <c r="AP405" s="14"/>
    </row>
    <row r="406" spans="1:42" s="2" customFormat="1" ht="350.1" customHeight="1" x14ac:dyDescent="0.2">
      <c r="A406" s="73">
        <v>301</v>
      </c>
      <c r="B406" s="144">
        <v>405</v>
      </c>
      <c r="C406" s="80"/>
      <c r="D406" s="90" t="s">
        <v>1281</v>
      </c>
      <c r="E406" s="90" t="s">
        <v>28</v>
      </c>
      <c r="F406" s="88" t="s">
        <v>616</v>
      </c>
      <c r="G406" s="88" t="s">
        <v>617</v>
      </c>
      <c r="H406" s="87" t="s">
        <v>609</v>
      </c>
      <c r="I406" s="88" t="s">
        <v>610</v>
      </c>
      <c r="J406" s="90" t="s">
        <v>9</v>
      </c>
      <c r="K406" s="73">
        <v>1</v>
      </c>
      <c r="L406" s="77">
        <v>43040</v>
      </c>
      <c r="M406" s="77">
        <v>43403</v>
      </c>
      <c r="N406" s="78">
        <f t="shared" si="163"/>
        <v>51.857142857142854</v>
      </c>
      <c r="O406" s="73" t="s">
        <v>527</v>
      </c>
      <c r="P406" s="76">
        <v>0</v>
      </c>
      <c r="Q406" s="73" t="s">
        <v>1913</v>
      </c>
      <c r="R406" s="79">
        <f t="shared" si="145"/>
        <v>0</v>
      </c>
      <c r="S406" s="147">
        <f t="shared" si="146"/>
        <v>0</v>
      </c>
      <c r="T406" s="147">
        <f t="shared" si="147"/>
        <v>0</v>
      </c>
      <c r="U406" s="147">
        <f t="shared" si="148"/>
        <v>51.857142857142854</v>
      </c>
      <c r="V406" s="143"/>
      <c r="W406" s="148" t="str">
        <f t="shared" si="151"/>
        <v>VENCIDA</v>
      </c>
      <c r="X406" s="148" t="str">
        <f t="shared" si="149"/>
        <v>VENCIDO</v>
      </c>
      <c r="Y406" s="81" t="s">
        <v>200</v>
      </c>
      <c r="Z406" s="149" t="str">
        <f t="shared" si="152"/>
        <v>H25R15</v>
      </c>
      <c r="AA406" s="149">
        <f t="shared" si="150"/>
        <v>1</v>
      </c>
      <c r="AB406" s="149" t="str">
        <f t="shared" si="153"/>
        <v>H25R15 - 1</v>
      </c>
      <c r="AC406" s="146">
        <f t="shared" si="164"/>
        <v>1</v>
      </c>
      <c r="AD406" s="146">
        <f t="shared" si="165"/>
        <v>1</v>
      </c>
      <c r="AE406" s="146" t="str">
        <f t="shared" si="166"/>
        <v>H25R15.</v>
      </c>
      <c r="AF406" s="146" t="str">
        <f t="shared" si="167"/>
        <v>H25R15</v>
      </c>
      <c r="AG406" s="65"/>
      <c r="AH406" s="65"/>
      <c r="AI406" s="65"/>
      <c r="AJ406" s="14"/>
      <c r="AK406" s="14"/>
      <c r="AL406" s="14"/>
      <c r="AM406" s="14"/>
      <c r="AN406" s="14"/>
      <c r="AO406" s="14"/>
      <c r="AP406" s="14"/>
    </row>
    <row r="407" spans="1:42" s="2" customFormat="1" ht="350.1" customHeight="1" x14ac:dyDescent="0.2">
      <c r="A407" s="73">
        <v>302</v>
      </c>
      <c r="B407" s="144">
        <v>406</v>
      </c>
      <c r="C407" s="80"/>
      <c r="D407" s="90" t="s">
        <v>2125</v>
      </c>
      <c r="E407" s="90" t="s">
        <v>28</v>
      </c>
      <c r="F407" s="88" t="s">
        <v>618</v>
      </c>
      <c r="G407" s="88" t="s">
        <v>619</v>
      </c>
      <c r="H407" s="87" t="s">
        <v>1477</v>
      </c>
      <c r="I407" s="88" t="s">
        <v>952</v>
      </c>
      <c r="J407" s="90" t="s">
        <v>611</v>
      </c>
      <c r="K407" s="73">
        <v>10</v>
      </c>
      <c r="L407" s="77">
        <v>43040</v>
      </c>
      <c r="M407" s="77">
        <v>43403</v>
      </c>
      <c r="N407" s="78">
        <f t="shared" si="163"/>
        <v>51.857142857142854</v>
      </c>
      <c r="O407" s="73" t="s">
        <v>527</v>
      </c>
      <c r="P407" s="76">
        <v>0</v>
      </c>
      <c r="Q407" s="73" t="s">
        <v>1913</v>
      </c>
      <c r="R407" s="79">
        <f t="shared" si="145"/>
        <v>0</v>
      </c>
      <c r="S407" s="147">
        <f t="shared" si="146"/>
        <v>0</v>
      </c>
      <c r="T407" s="147">
        <f t="shared" si="147"/>
        <v>0</v>
      </c>
      <c r="U407" s="147">
        <f t="shared" si="148"/>
        <v>51.857142857142854</v>
      </c>
      <c r="V407" s="143"/>
      <c r="W407" s="148" t="str">
        <f t="shared" si="151"/>
        <v>VENCIDA</v>
      </c>
      <c r="X407" s="148" t="str">
        <f t="shared" si="149"/>
        <v>VENCIDO</v>
      </c>
      <c r="Y407" s="81" t="s">
        <v>200</v>
      </c>
      <c r="Z407" s="149" t="str">
        <f t="shared" si="152"/>
        <v>H26R15</v>
      </c>
      <c r="AA407" s="149">
        <f t="shared" si="150"/>
        <v>1</v>
      </c>
      <c r="AB407" s="149" t="str">
        <f t="shared" si="153"/>
        <v>H26R15 - 1</v>
      </c>
      <c r="AC407" s="146">
        <f t="shared" si="164"/>
        <v>1</v>
      </c>
      <c r="AD407" s="146">
        <f t="shared" si="165"/>
        <v>1</v>
      </c>
      <c r="AE407" s="146" t="str">
        <f t="shared" si="166"/>
        <v>H26R15.</v>
      </c>
      <c r="AF407" s="146" t="str">
        <f t="shared" si="167"/>
        <v>H26R15</v>
      </c>
      <c r="AG407" s="65"/>
      <c r="AH407" s="65"/>
      <c r="AI407" s="65"/>
      <c r="AJ407" s="14"/>
      <c r="AK407" s="14"/>
      <c r="AL407" s="14"/>
      <c r="AM407" s="14"/>
      <c r="AN407" s="14"/>
      <c r="AO407" s="14"/>
      <c r="AP407" s="14"/>
    </row>
    <row r="408" spans="1:42" s="2" customFormat="1" ht="350.1" customHeight="1" x14ac:dyDescent="0.2">
      <c r="A408" s="73">
        <v>303</v>
      </c>
      <c r="B408" s="144">
        <v>407</v>
      </c>
      <c r="C408" s="80"/>
      <c r="D408" s="90" t="s">
        <v>1047</v>
      </c>
      <c r="E408" s="90" t="s">
        <v>28</v>
      </c>
      <c r="F408" s="88" t="s">
        <v>620</v>
      </c>
      <c r="G408" s="88" t="s">
        <v>621</v>
      </c>
      <c r="H408" s="87" t="s">
        <v>2171</v>
      </c>
      <c r="I408" s="88" t="s">
        <v>2172</v>
      </c>
      <c r="J408" s="90" t="s">
        <v>2173</v>
      </c>
      <c r="K408" s="73">
        <v>2</v>
      </c>
      <c r="L408" s="77">
        <v>44044</v>
      </c>
      <c r="M408" s="77">
        <v>44255</v>
      </c>
      <c r="N408" s="78">
        <f t="shared" si="163"/>
        <v>30.142857142857142</v>
      </c>
      <c r="O408" s="73" t="s">
        <v>527</v>
      </c>
      <c r="P408" s="76">
        <v>0</v>
      </c>
      <c r="Q408" s="87" t="s">
        <v>2158</v>
      </c>
      <c r="R408" s="79">
        <f t="shared" si="145"/>
        <v>0</v>
      </c>
      <c r="S408" s="147">
        <f t="shared" si="146"/>
        <v>0</v>
      </c>
      <c r="T408" s="147">
        <f t="shared" si="147"/>
        <v>0</v>
      </c>
      <c r="U408" s="147">
        <f t="shared" si="148"/>
        <v>0</v>
      </c>
      <c r="V408" s="143"/>
      <c r="W408" s="148" t="str">
        <f t="shared" si="151"/>
        <v>EN TERMINO</v>
      </c>
      <c r="X408" s="148" t="str">
        <f t="shared" si="149"/>
        <v>EN TERMINO</v>
      </c>
      <c r="Y408" s="81" t="s">
        <v>200</v>
      </c>
      <c r="Z408" s="149" t="str">
        <f t="shared" si="152"/>
        <v>H27R15</v>
      </c>
      <c r="AA408" s="149">
        <f t="shared" si="150"/>
        <v>1</v>
      </c>
      <c r="AB408" s="149" t="str">
        <f t="shared" si="153"/>
        <v>H27R15 - 1</v>
      </c>
      <c r="AC408" s="146">
        <f t="shared" si="164"/>
        <v>3</v>
      </c>
      <c r="AD408" s="146">
        <f t="shared" si="165"/>
        <v>3</v>
      </c>
      <c r="AE408" s="146" t="str">
        <f t="shared" si="166"/>
        <v>H27R15.</v>
      </c>
      <c r="AF408" s="146" t="str">
        <f t="shared" si="167"/>
        <v>H27R15</v>
      </c>
      <c r="AG408" s="65"/>
      <c r="AH408" s="65"/>
      <c r="AI408" s="65"/>
      <c r="AJ408" s="14"/>
      <c r="AK408" s="14"/>
      <c r="AL408" s="14"/>
      <c r="AM408" s="14"/>
      <c r="AN408" s="14"/>
      <c r="AO408" s="14"/>
      <c r="AP408" s="14"/>
    </row>
    <row r="409" spans="1:42" s="2" customFormat="1" ht="350.1" customHeight="1" x14ac:dyDescent="0.2">
      <c r="A409" s="73">
        <v>304</v>
      </c>
      <c r="B409" s="144">
        <v>408</v>
      </c>
      <c r="C409" s="80"/>
      <c r="D409" s="90" t="s">
        <v>1046</v>
      </c>
      <c r="E409" s="90" t="s">
        <v>28</v>
      </c>
      <c r="F409" s="87" t="s">
        <v>622</v>
      </c>
      <c r="G409" s="88" t="s">
        <v>623</v>
      </c>
      <c r="H409" s="87" t="s">
        <v>612</v>
      </c>
      <c r="I409" s="87" t="s">
        <v>613</v>
      </c>
      <c r="J409" s="73" t="s">
        <v>9</v>
      </c>
      <c r="K409" s="73">
        <v>2</v>
      </c>
      <c r="L409" s="77">
        <v>43040</v>
      </c>
      <c r="M409" s="77">
        <v>43403</v>
      </c>
      <c r="N409" s="78">
        <f t="shared" si="163"/>
        <v>51.857142857142854</v>
      </c>
      <c r="O409" s="73" t="s">
        <v>527</v>
      </c>
      <c r="P409" s="76">
        <v>2</v>
      </c>
      <c r="Q409" s="73" t="s">
        <v>1913</v>
      </c>
      <c r="R409" s="79">
        <f t="shared" si="145"/>
        <v>100</v>
      </c>
      <c r="S409" s="147">
        <f t="shared" si="146"/>
        <v>51.857142857142854</v>
      </c>
      <c r="T409" s="147">
        <f t="shared" si="147"/>
        <v>51.857142857142854</v>
      </c>
      <c r="U409" s="147">
        <f t="shared" si="148"/>
        <v>51.857142857142854</v>
      </c>
      <c r="V409" s="143"/>
      <c r="W409" s="148" t="str">
        <f t="shared" si="151"/>
        <v>CUMPLIDA</v>
      </c>
      <c r="X409" s="148" t="str">
        <f t="shared" si="149"/>
        <v>CUMPLIDO</v>
      </c>
      <c r="Y409" s="81" t="s">
        <v>200</v>
      </c>
      <c r="Z409" s="149" t="str">
        <f t="shared" si="152"/>
        <v>H28R15</v>
      </c>
      <c r="AA409" s="149">
        <f t="shared" si="150"/>
        <v>1</v>
      </c>
      <c r="AB409" s="149" t="str">
        <f t="shared" si="153"/>
        <v>H28R15 - 1</v>
      </c>
      <c r="AC409" s="146">
        <f t="shared" si="164"/>
        <v>5</v>
      </c>
      <c r="AD409" s="146">
        <f t="shared" si="165"/>
        <v>5</v>
      </c>
      <c r="AE409" s="146" t="str">
        <f t="shared" si="166"/>
        <v>H28R15.</v>
      </c>
      <c r="AF409" s="146" t="str">
        <f t="shared" si="167"/>
        <v>H28R15</v>
      </c>
      <c r="AG409" s="65"/>
      <c r="AH409" s="65"/>
      <c r="AI409" s="65"/>
      <c r="AJ409" s="14"/>
      <c r="AK409" s="14"/>
      <c r="AL409" s="14"/>
      <c r="AM409" s="14"/>
      <c r="AN409" s="14"/>
      <c r="AO409" s="14"/>
      <c r="AP409" s="14"/>
    </row>
    <row r="410" spans="1:42" s="2" customFormat="1" ht="350.1" customHeight="1" x14ac:dyDescent="0.2">
      <c r="A410" s="73">
        <v>305</v>
      </c>
      <c r="B410" s="144">
        <v>409</v>
      </c>
      <c r="C410" s="80"/>
      <c r="D410" s="90" t="s">
        <v>1259</v>
      </c>
      <c r="E410" s="90" t="s">
        <v>146</v>
      </c>
      <c r="F410" s="87" t="s">
        <v>909</v>
      </c>
      <c r="G410" s="88" t="s">
        <v>147</v>
      </c>
      <c r="H410" s="88" t="s">
        <v>910</v>
      </c>
      <c r="I410" s="88" t="s">
        <v>749</v>
      </c>
      <c r="J410" s="90" t="s">
        <v>750</v>
      </c>
      <c r="K410" s="73">
        <v>2</v>
      </c>
      <c r="L410" s="77">
        <v>43040</v>
      </c>
      <c r="M410" s="77">
        <v>43099</v>
      </c>
      <c r="N410" s="78">
        <f t="shared" si="163"/>
        <v>8.4285714285714288</v>
      </c>
      <c r="O410" s="73" t="s">
        <v>687</v>
      </c>
      <c r="P410" s="76">
        <v>2</v>
      </c>
      <c r="Q410" s="73" t="s">
        <v>1913</v>
      </c>
      <c r="R410" s="79">
        <f t="shared" si="145"/>
        <v>100</v>
      </c>
      <c r="S410" s="147">
        <f t="shared" si="146"/>
        <v>8.4285714285714288</v>
      </c>
      <c r="T410" s="147">
        <f t="shared" si="147"/>
        <v>8.4285714285714288</v>
      </c>
      <c r="U410" s="147">
        <f t="shared" si="148"/>
        <v>8.4285714285714288</v>
      </c>
      <c r="V410" s="143"/>
      <c r="W410" s="148" t="str">
        <f t="shared" si="151"/>
        <v>CUMPLIDA</v>
      </c>
      <c r="X410" s="148" t="str">
        <f t="shared" si="149"/>
        <v>CUMPLIDO</v>
      </c>
      <c r="Y410" s="81" t="s">
        <v>200</v>
      </c>
      <c r="Z410" s="149" t="str">
        <f t="shared" si="152"/>
        <v>H30R15</v>
      </c>
      <c r="AA410" s="149">
        <f t="shared" si="150"/>
        <v>1</v>
      </c>
      <c r="AB410" s="149" t="str">
        <f t="shared" si="153"/>
        <v>H30R15 - 1</v>
      </c>
      <c r="AC410" s="146">
        <f t="shared" si="164"/>
        <v>5</v>
      </c>
      <c r="AD410" s="146">
        <f t="shared" si="165"/>
        <v>5</v>
      </c>
      <c r="AE410" s="146" t="str">
        <f t="shared" si="166"/>
        <v>H30R15.</v>
      </c>
      <c r="AF410" s="146" t="str">
        <f t="shared" si="167"/>
        <v>H30R15</v>
      </c>
      <c r="AG410" s="65"/>
      <c r="AH410" s="65"/>
      <c r="AI410" s="65"/>
      <c r="AJ410" s="14"/>
      <c r="AK410" s="14"/>
      <c r="AL410" s="14"/>
      <c r="AM410" s="14"/>
      <c r="AN410" s="14"/>
      <c r="AO410" s="14"/>
      <c r="AP410" s="14"/>
    </row>
    <row r="411" spans="1:42" s="14" customFormat="1" ht="350.1" customHeight="1" x14ac:dyDescent="0.2">
      <c r="A411" s="73"/>
      <c r="B411" s="144">
        <v>410</v>
      </c>
      <c r="C411" s="80"/>
      <c r="D411" s="90"/>
      <c r="E411" s="90" t="s">
        <v>146</v>
      </c>
      <c r="F411" s="87" t="s">
        <v>914</v>
      </c>
      <c r="G411" s="88" t="s">
        <v>147</v>
      </c>
      <c r="H411" s="88" t="s">
        <v>911</v>
      </c>
      <c r="I411" s="88" t="s">
        <v>912</v>
      </c>
      <c r="J411" s="90" t="s">
        <v>908</v>
      </c>
      <c r="K411" s="73">
        <v>1</v>
      </c>
      <c r="L411" s="77">
        <v>43040</v>
      </c>
      <c r="M411" s="77">
        <v>43099</v>
      </c>
      <c r="N411" s="78">
        <f t="shared" si="163"/>
        <v>8.4285714285714288</v>
      </c>
      <c r="O411" s="73" t="s">
        <v>913</v>
      </c>
      <c r="P411" s="76">
        <v>1</v>
      </c>
      <c r="Q411" s="73" t="s">
        <v>1913</v>
      </c>
      <c r="R411" s="79">
        <f t="shared" si="145"/>
        <v>100</v>
      </c>
      <c r="S411" s="147">
        <f t="shared" si="146"/>
        <v>8.4285714285714288</v>
      </c>
      <c r="T411" s="147">
        <f t="shared" si="147"/>
        <v>8.4285714285714288</v>
      </c>
      <c r="U411" s="147">
        <f t="shared" si="148"/>
        <v>8.4285714285714288</v>
      </c>
      <c r="V411" s="143"/>
      <c r="W411" s="148" t="str">
        <f t="shared" si="151"/>
        <v>CUMPLIDA</v>
      </c>
      <c r="X411" s="148" t="str">
        <f t="shared" si="149"/>
        <v/>
      </c>
      <c r="Y411" s="99" t="s">
        <v>200</v>
      </c>
      <c r="Z411" s="149" t="str">
        <f t="shared" si="152"/>
        <v>H30R15</v>
      </c>
      <c r="AA411" s="149">
        <f t="shared" si="150"/>
        <v>2</v>
      </c>
      <c r="AB411" s="149" t="str">
        <f t="shared" si="153"/>
        <v>H30R15 - 2</v>
      </c>
      <c r="AC411" s="146">
        <f t="shared" si="164"/>
        <v>5</v>
      </c>
      <c r="AD411" s="146">
        <f t="shared" si="165"/>
        <v>5</v>
      </c>
      <c r="AE411" s="146" t="str">
        <f t="shared" si="166"/>
        <v>H30R15.</v>
      </c>
      <c r="AF411" s="146" t="str">
        <f t="shared" si="167"/>
        <v>H30R15</v>
      </c>
      <c r="AG411" s="65"/>
      <c r="AH411" s="65"/>
      <c r="AI411" s="65"/>
    </row>
    <row r="412" spans="1:42" s="2" customFormat="1" ht="350.1" customHeight="1" x14ac:dyDescent="0.2">
      <c r="A412" s="73">
        <v>306</v>
      </c>
      <c r="B412" s="144">
        <v>411</v>
      </c>
      <c r="C412" s="80"/>
      <c r="D412" s="90" t="s">
        <v>1282</v>
      </c>
      <c r="E412" s="90" t="s">
        <v>108</v>
      </c>
      <c r="F412" s="87" t="s">
        <v>1233</v>
      </c>
      <c r="G412" s="88" t="s">
        <v>139</v>
      </c>
      <c r="H412" s="88" t="s">
        <v>751</v>
      </c>
      <c r="I412" s="88" t="s">
        <v>752</v>
      </c>
      <c r="J412" s="90" t="s">
        <v>753</v>
      </c>
      <c r="K412" s="73">
        <v>3</v>
      </c>
      <c r="L412" s="77">
        <v>43040</v>
      </c>
      <c r="M412" s="77">
        <v>43342</v>
      </c>
      <c r="N412" s="78">
        <f t="shared" si="163"/>
        <v>43.142857142857146</v>
      </c>
      <c r="O412" s="73" t="s">
        <v>687</v>
      </c>
      <c r="P412" s="76">
        <v>3</v>
      </c>
      <c r="Q412" s="87" t="s">
        <v>1301</v>
      </c>
      <c r="R412" s="79">
        <f t="shared" si="145"/>
        <v>100</v>
      </c>
      <c r="S412" s="147">
        <f t="shared" si="146"/>
        <v>43.142857142857146</v>
      </c>
      <c r="T412" s="147">
        <f t="shared" si="147"/>
        <v>43.142857142857146</v>
      </c>
      <c r="U412" s="147">
        <f t="shared" si="148"/>
        <v>43.142857142857146</v>
      </c>
      <c r="V412" s="143"/>
      <c r="W412" s="148" t="str">
        <f t="shared" si="151"/>
        <v>CUMPLIDA</v>
      </c>
      <c r="X412" s="148" t="str">
        <f t="shared" si="149"/>
        <v>CUMPLIDO</v>
      </c>
      <c r="Y412" s="81" t="s">
        <v>200</v>
      </c>
      <c r="Z412" s="149" t="str">
        <f t="shared" si="152"/>
        <v>H31R15</v>
      </c>
      <c r="AA412" s="149">
        <f t="shared" si="150"/>
        <v>1</v>
      </c>
      <c r="AB412" s="149" t="str">
        <f t="shared" si="153"/>
        <v>H31R15 - 1</v>
      </c>
      <c r="AC412" s="146">
        <f t="shared" si="164"/>
        <v>5</v>
      </c>
      <c r="AD412" s="146">
        <f t="shared" si="165"/>
        <v>5</v>
      </c>
      <c r="AE412" s="146" t="str">
        <f t="shared" si="166"/>
        <v>H31R15.</v>
      </c>
      <c r="AF412" s="146" t="str">
        <f t="shared" si="167"/>
        <v>H31R15</v>
      </c>
      <c r="AG412" s="65"/>
      <c r="AH412" s="65"/>
      <c r="AI412" s="65"/>
      <c r="AJ412" s="14"/>
      <c r="AK412" s="14"/>
      <c r="AL412" s="14"/>
      <c r="AM412" s="14"/>
      <c r="AN412" s="14"/>
      <c r="AO412" s="14"/>
      <c r="AP412" s="14"/>
    </row>
    <row r="413" spans="1:42" s="2" customFormat="1" ht="350.1" customHeight="1" x14ac:dyDescent="0.2">
      <c r="A413" s="73">
        <v>307</v>
      </c>
      <c r="B413" s="144">
        <v>412</v>
      </c>
      <c r="C413" s="80"/>
      <c r="D413" s="90" t="s">
        <v>1283</v>
      </c>
      <c r="E413" s="90" t="s">
        <v>108</v>
      </c>
      <c r="F413" s="87" t="s">
        <v>1234</v>
      </c>
      <c r="G413" s="88" t="s">
        <v>148</v>
      </c>
      <c r="H413" s="88" t="s">
        <v>1921</v>
      </c>
      <c r="I413" s="88" t="s">
        <v>1908</v>
      </c>
      <c r="J413" s="90" t="s">
        <v>1853</v>
      </c>
      <c r="K413" s="73">
        <v>1</v>
      </c>
      <c r="L413" s="77">
        <v>43862</v>
      </c>
      <c r="M413" s="77">
        <v>43979</v>
      </c>
      <c r="N413" s="78">
        <f t="shared" si="163"/>
        <v>16.714285714285715</v>
      </c>
      <c r="O413" s="73" t="s">
        <v>1094</v>
      </c>
      <c r="P413" s="76">
        <v>0</v>
      </c>
      <c r="Q413" s="73" t="s">
        <v>1913</v>
      </c>
      <c r="R413" s="79">
        <f t="shared" si="145"/>
        <v>0</v>
      </c>
      <c r="S413" s="147">
        <f t="shared" si="146"/>
        <v>0</v>
      </c>
      <c r="T413" s="147">
        <f t="shared" si="147"/>
        <v>0</v>
      </c>
      <c r="U413" s="147">
        <f t="shared" si="148"/>
        <v>16.714285714285715</v>
      </c>
      <c r="V413" s="143"/>
      <c r="W413" s="148" t="str">
        <f t="shared" si="151"/>
        <v>VENCIDA</v>
      </c>
      <c r="X413" s="148" t="str">
        <f t="shared" si="149"/>
        <v>VENCIDO</v>
      </c>
      <c r="Y413" s="81" t="s">
        <v>200</v>
      </c>
      <c r="Z413" s="149" t="str">
        <f t="shared" si="152"/>
        <v>H32R15</v>
      </c>
      <c r="AA413" s="149">
        <f t="shared" si="150"/>
        <v>1</v>
      </c>
      <c r="AB413" s="149" t="str">
        <f t="shared" si="153"/>
        <v>H32R15 - 1</v>
      </c>
      <c r="AC413" s="146">
        <f t="shared" si="164"/>
        <v>1</v>
      </c>
      <c r="AD413" s="146">
        <f t="shared" si="165"/>
        <v>1</v>
      </c>
      <c r="AE413" s="146" t="str">
        <f t="shared" si="166"/>
        <v>H32R15.</v>
      </c>
      <c r="AF413" s="146" t="str">
        <f t="shared" si="167"/>
        <v>H32R15</v>
      </c>
      <c r="AG413" s="65"/>
      <c r="AH413" s="65"/>
      <c r="AI413" s="65" t="s">
        <v>229</v>
      </c>
      <c r="AJ413" s="14"/>
      <c r="AK413" s="14"/>
      <c r="AL413" s="14"/>
      <c r="AM413" s="14"/>
      <c r="AN413" s="14"/>
      <c r="AO413" s="14"/>
      <c r="AP413" s="14"/>
    </row>
    <row r="414" spans="1:42" s="2" customFormat="1" ht="350.1" customHeight="1" x14ac:dyDescent="0.2">
      <c r="A414" s="73">
        <v>308</v>
      </c>
      <c r="B414" s="144">
        <v>413</v>
      </c>
      <c r="C414" s="80"/>
      <c r="D414" s="90" t="s">
        <v>1259</v>
      </c>
      <c r="E414" s="90" t="s">
        <v>108</v>
      </c>
      <c r="F414" s="87" t="s">
        <v>1235</v>
      </c>
      <c r="G414" s="88" t="s">
        <v>954</v>
      </c>
      <c r="H414" s="88" t="s">
        <v>737</v>
      </c>
      <c r="I414" s="88" t="s">
        <v>738</v>
      </c>
      <c r="J414" s="90" t="s">
        <v>8</v>
      </c>
      <c r="K414" s="73">
        <v>1</v>
      </c>
      <c r="L414" s="77">
        <v>43040</v>
      </c>
      <c r="M414" s="77">
        <v>43099</v>
      </c>
      <c r="N414" s="78">
        <f t="shared" si="163"/>
        <v>8.4285714285714288</v>
      </c>
      <c r="O414" s="73" t="s">
        <v>687</v>
      </c>
      <c r="P414" s="76">
        <v>1</v>
      </c>
      <c r="Q414" s="73" t="s">
        <v>1913</v>
      </c>
      <c r="R414" s="79">
        <f t="shared" si="145"/>
        <v>100</v>
      </c>
      <c r="S414" s="147">
        <f t="shared" si="146"/>
        <v>8.4285714285714288</v>
      </c>
      <c r="T414" s="147">
        <f t="shared" si="147"/>
        <v>8.4285714285714288</v>
      </c>
      <c r="U414" s="147">
        <f t="shared" si="148"/>
        <v>8.4285714285714288</v>
      </c>
      <c r="V414" s="143"/>
      <c r="W414" s="148" t="str">
        <f t="shared" si="151"/>
        <v>CUMPLIDA</v>
      </c>
      <c r="X414" s="148" t="str">
        <f t="shared" si="149"/>
        <v>CUMPLIDO</v>
      </c>
      <c r="Y414" s="81" t="s">
        <v>200</v>
      </c>
      <c r="Z414" s="149" t="str">
        <f t="shared" si="152"/>
        <v>H38R15</v>
      </c>
      <c r="AA414" s="149">
        <f>IF(A414&lt;&gt;"",1,#REF!+1)</f>
        <v>1</v>
      </c>
      <c r="AB414" s="149" t="str">
        <f t="shared" si="153"/>
        <v>H38R15 - 1</v>
      </c>
      <c r="AC414" s="146">
        <f t="shared" si="164"/>
        <v>5</v>
      </c>
      <c r="AD414" s="146">
        <f t="shared" si="165"/>
        <v>5</v>
      </c>
      <c r="AE414" s="146" t="str">
        <f t="shared" si="166"/>
        <v>H38R15.</v>
      </c>
      <c r="AF414" s="146" t="str">
        <f t="shared" si="167"/>
        <v>H38R15</v>
      </c>
      <c r="AG414" s="65"/>
      <c r="AH414" s="65"/>
      <c r="AI414" s="65" t="s">
        <v>229</v>
      </c>
      <c r="AJ414" s="14"/>
      <c r="AK414" s="14"/>
      <c r="AL414" s="14"/>
      <c r="AM414" s="14"/>
      <c r="AN414" s="14"/>
      <c r="AO414" s="14"/>
      <c r="AP414" s="14"/>
    </row>
    <row r="415" spans="1:42" s="2" customFormat="1" ht="350.1" customHeight="1" x14ac:dyDescent="0.2">
      <c r="A415" s="73">
        <v>309</v>
      </c>
      <c r="B415" s="144">
        <v>414</v>
      </c>
      <c r="C415" s="80"/>
      <c r="D415" s="90" t="s">
        <v>1259</v>
      </c>
      <c r="E415" s="90" t="s">
        <v>32</v>
      </c>
      <c r="F415" s="87" t="s">
        <v>953</v>
      </c>
      <c r="G415" s="88" t="s">
        <v>955</v>
      </c>
      <c r="H415" s="88" t="s">
        <v>983</v>
      </c>
      <c r="I415" s="88" t="s">
        <v>984</v>
      </c>
      <c r="J415" s="90" t="s">
        <v>8</v>
      </c>
      <c r="K415" s="73">
        <v>1</v>
      </c>
      <c r="L415" s="77">
        <v>43040</v>
      </c>
      <c r="M415" s="77">
        <v>43099</v>
      </c>
      <c r="N415" s="78">
        <f t="shared" si="163"/>
        <v>8.4285714285714288</v>
      </c>
      <c r="O415" s="73" t="s">
        <v>687</v>
      </c>
      <c r="P415" s="76">
        <v>1</v>
      </c>
      <c r="Q415" s="73" t="s">
        <v>1913</v>
      </c>
      <c r="R415" s="79">
        <f t="shared" si="145"/>
        <v>100</v>
      </c>
      <c r="S415" s="147">
        <f t="shared" si="146"/>
        <v>8.4285714285714288</v>
      </c>
      <c r="T415" s="147">
        <f t="shared" si="147"/>
        <v>8.4285714285714288</v>
      </c>
      <c r="U415" s="147">
        <f t="shared" si="148"/>
        <v>8.4285714285714288</v>
      </c>
      <c r="V415" s="143"/>
      <c r="W415" s="148" t="str">
        <f t="shared" si="151"/>
        <v>CUMPLIDA</v>
      </c>
      <c r="X415" s="148" t="str">
        <f t="shared" si="149"/>
        <v>CUMPLIDO</v>
      </c>
      <c r="Y415" s="81" t="s">
        <v>200</v>
      </c>
      <c r="Z415" s="149" t="str">
        <f t="shared" si="152"/>
        <v>H39R15</v>
      </c>
      <c r="AA415" s="149">
        <f t="shared" si="150"/>
        <v>1</v>
      </c>
      <c r="AB415" s="149" t="str">
        <f t="shared" si="153"/>
        <v>H39R15 - 1</v>
      </c>
      <c r="AC415" s="146">
        <f t="shared" si="164"/>
        <v>5</v>
      </c>
      <c r="AD415" s="146">
        <f t="shared" si="165"/>
        <v>5</v>
      </c>
      <c r="AE415" s="146" t="str">
        <f t="shared" si="166"/>
        <v>H39R15.</v>
      </c>
      <c r="AF415" s="146" t="str">
        <f t="shared" si="167"/>
        <v>H39R15</v>
      </c>
      <c r="AG415" s="65"/>
      <c r="AH415" s="65"/>
      <c r="AI415" s="65"/>
      <c r="AJ415" s="14"/>
      <c r="AK415" s="14"/>
      <c r="AL415" s="14"/>
      <c r="AM415" s="14"/>
      <c r="AN415" s="14"/>
      <c r="AO415" s="14"/>
      <c r="AP415" s="14"/>
    </row>
    <row r="416" spans="1:42" s="2" customFormat="1" ht="350.1" customHeight="1" x14ac:dyDescent="0.2">
      <c r="A416" s="73">
        <v>310</v>
      </c>
      <c r="B416" s="144">
        <v>415</v>
      </c>
      <c r="C416" s="80"/>
      <c r="D416" s="90" t="s">
        <v>1259</v>
      </c>
      <c r="E416" s="90" t="s">
        <v>108</v>
      </c>
      <c r="F416" s="87" t="s">
        <v>1236</v>
      </c>
      <c r="G416" s="88" t="s">
        <v>149</v>
      </c>
      <c r="H416" s="88" t="s">
        <v>840</v>
      </c>
      <c r="I416" s="88" t="s">
        <v>841</v>
      </c>
      <c r="J416" s="90" t="s">
        <v>8</v>
      </c>
      <c r="K416" s="73">
        <v>1</v>
      </c>
      <c r="L416" s="77">
        <v>43040</v>
      </c>
      <c r="M416" s="77">
        <v>43099</v>
      </c>
      <c r="N416" s="78">
        <f t="shared" si="163"/>
        <v>8.4285714285714288</v>
      </c>
      <c r="O416" s="73" t="s">
        <v>805</v>
      </c>
      <c r="P416" s="76">
        <v>1</v>
      </c>
      <c r="Q416" s="73" t="s">
        <v>1913</v>
      </c>
      <c r="R416" s="79">
        <f t="shared" si="145"/>
        <v>100</v>
      </c>
      <c r="S416" s="147">
        <f t="shared" si="146"/>
        <v>8.4285714285714288</v>
      </c>
      <c r="T416" s="147">
        <f t="shared" si="147"/>
        <v>8.4285714285714288</v>
      </c>
      <c r="U416" s="147">
        <f t="shared" si="148"/>
        <v>8.4285714285714288</v>
      </c>
      <c r="V416" s="143"/>
      <c r="W416" s="148" t="str">
        <f t="shared" si="151"/>
        <v>CUMPLIDA</v>
      </c>
      <c r="X416" s="148" t="str">
        <f t="shared" si="149"/>
        <v>CUMPLIDO</v>
      </c>
      <c r="Y416" s="81" t="s">
        <v>200</v>
      </c>
      <c r="Z416" s="149" t="str">
        <f t="shared" si="152"/>
        <v>H40R15</v>
      </c>
      <c r="AA416" s="149">
        <f t="shared" si="150"/>
        <v>1</v>
      </c>
      <c r="AB416" s="149" t="str">
        <f t="shared" si="153"/>
        <v>H40R15 - 1</v>
      </c>
      <c r="AC416" s="146">
        <f t="shared" si="164"/>
        <v>5</v>
      </c>
      <c r="AD416" s="146">
        <f t="shared" si="165"/>
        <v>5</v>
      </c>
      <c r="AE416" s="146" t="str">
        <f t="shared" si="166"/>
        <v>H40R15.</v>
      </c>
      <c r="AF416" s="146" t="str">
        <f t="shared" si="167"/>
        <v>H40R15</v>
      </c>
      <c r="AG416" s="65"/>
      <c r="AH416" s="65"/>
      <c r="AI416" s="65"/>
      <c r="AJ416" s="14"/>
      <c r="AK416" s="14"/>
      <c r="AL416" s="14"/>
      <c r="AM416" s="14"/>
      <c r="AN416" s="14"/>
      <c r="AO416" s="14"/>
      <c r="AP416" s="14"/>
    </row>
    <row r="417" spans="1:42" s="2" customFormat="1" ht="350.1" customHeight="1" x14ac:dyDescent="0.2">
      <c r="A417" s="73">
        <v>311</v>
      </c>
      <c r="B417" s="144">
        <v>416</v>
      </c>
      <c r="C417" s="80"/>
      <c r="D417" s="90" t="s">
        <v>1259</v>
      </c>
      <c r="E417" s="90" t="s">
        <v>108</v>
      </c>
      <c r="F417" s="87" t="s">
        <v>956</v>
      </c>
      <c r="G417" s="88" t="s">
        <v>150</v>
      </c>
      <c r="H417" s="87" t="s">
        <v>840</v>
      </c>
      <c r="I417" s="87" t="s">
        <v>841</v>
      </c>
      <c r="J417" s="73" t="s">
        <v>8</v>
      </c>
      <c r="K417" s="73">
        <v>1</v>
      </c>
      <c r="L417" s="77">
        <v>43040</v>
      </c>
      <c r="M417" s="77">
        <v>43099</v>
      </c>
      <c r="N417" s="78">
        <f t="shared" si="163"/>
        <v>8.4285714285714288</v>
      </c>
      <c r="O417" s="73" t="s">
        <v>805</v>
      </c>
      <c r="P417" s="76">
        <v>1</v>
      </c>
      <c r="Q417" s="73" t="s">
        <v>1913</v>
      </c>
      <c r="R417" s="79">
        <f t="shared" si="145"/>
        <v>100</v>
      </c>
      <c r="S417" s="147">
        <f t="shared" si="146"/>
        <v>8.4285714285714288</v>
      </c>
      <c r="T417" s="147">
        <f t="shared" si="147"/>
        <v>8.4285714285714288</v>
      </c>
      <c r="U417" s="147">
        <f t="shared" si="148"/>
        <v>8.4285714285714288</v>
      </c>
      <c r="V417" s="143"/>
      <c r="W417" s="148" t="str">
        <f t="shared" si="151"/>
        <v>CUMPLIDA</v>
      </c>
      <c r="X417" s="148" t="str">
        <f t="shared" si="149"/>
        <v>CUMPLIDO</v>
      </c>
      <c r="Y417" s="81" t="s">
        <v>200</v>
      </c>
      <c r="Z417" s="149" t="str">
        <f t="shared" si="152"/>
        <v>H42R15</v>
      </c>
      <c r="AA417" s="149">
        <f t="shared" si="150"/>
        <v>1</v>
      </c>
      <c r="AB417" s="149" t="str">
        <f t="shared" si="153"/>
        <v>H42R15 - 1</v>
      </c>
      <c r="AC417" s="146">
        <f t="shared" si="164"/>
        <v>5</v>
      </c>
      <c r="AD417" s="146">
        <f t="shared" si="165"/>
        <v>5</v>
      </c>
      <c r="AE417" s="146" t="str">
        <f t="shared" si="166"/>
        <v>H42R15.</v>
      </c>
      <c r="AF417" s="146" t="str">
        <f t="shared" si="167"/>
        <v>H42R15</v>
      </c>
      <c r="AG417" s="65"/>
      <c r="AH417" s="65"/>
      <c r="AI417" s="65"/>
      <c r="AJ417" s="14"/>
      <c r="AK417" s="14"/>
      <c r="AL417" s="14"/>
      <c r="AM417" s="14"/>
      <c r="AN417" s="14"/>
      <c r="AO417" s="14"/>
      <c r="AP417" s="14"/>
    </row>
    <row r="418" spans="1:42" s="2" customFormat="1" ht="350.1" customHeight="1" x14ac:dyDescent="0.2">
      <c r="A418" s="73">
        <v>312</v>
      </c>
      <c r="B418" s="144">
        <v>417</v>
      </c>
      <c r="C418" s="80"/>
      <c r="D418" s="90" t="s">
        <v>1046</v>
      </c>
      <c r="E418" s="90" t="s">
        <v>18</v>
      </c>
      <c r="F418" s="87" t="s">
        <v>957</v>
      </c>
      <c r="G418" s="88" t="s">
        <v>958</v>
      </c>
      <c r="H418" s="88" t="s">
        <v>842</v>
      </c>
      <c r="I418" s="88" t="s">
        <v>843</v>
      </c>
      <c r="J418" s="90" t="s">
        <v>9</v>
      </c>
      <c r="K418" s="73">
        <v>1</v>
      </c>
      <c r="L418" s="77">
        <v>43040</v>
      </c>
      <c r="M418" s="77">
        <v>43099</v>
      </c>
      <c r="N418" s="78">
        <f t="shared" si="163"/>
        <v>8.4285714285714288</v>
      </c>
      <c r="O418" s="73" t="s">
        <v>805</v>
      </c>
      <c r="P418" s="76">
        <v>1</v>
      </c>
      <c r="Q418" s="73" t="s">
        <v>1913</v>
      </c>
      <c r="R418" s="79">
        <f t="shared" si="145"/>
        <v>100</v>
      </c>
      <c r="S418" s="147">
        <f t="shared" si="146"/>
        <v>8.4285714285714288</v>
      </c>
      <c r="T418" s="147">
        <f t="shared" si="147"/>
        <v>8.4285714285714288</v>
      </c>
      <c r="U418" s="147">
        <f t="shared" si="148"/>
        <v>8.4285714285714288</v>
      </c>
      <c r="V418" s="143"/>
      <c r="W418" s="148" t="str">
        <f t="shared" si="151"/>
        <v>CUMPLIDA</v>
      </c>
      <c r="X418" s="148" t="str">
        <f t="shared" si="149"/>
        <v>CUMPLIDO</v>
      </c>
      <c r="Y418" s="81" t="s">
        <v>200</v>
      </c>
      <c r="Z418" s="149" t="str">
        <f t="shared" si="152"/>
        <v>H43R15</v>
      </c>
      <c r="AA418" s="149">
        <f t="shared" si="150"/>
        <v>1</v>
      </c>
      <c r="AB418" s="149" t="str">
        <f t="shared" si="153"/>
        <v>H43R15 - 1</v>
      </c>
      <c r="AC418" s="146">
        <f t="shared" si="164"/>
        <v>5</v>
      </c>
      <c r="AD418" s="146">
        <f t="shared" si="165"/>
        <v>5</v>
      </c>
      <c r="AE418" s="146" t="str">
        <f t="shared" si="166"/>
        <v>H43R15.</v>
      </c>
      <c r="AF418" s="146" t="str">
        <f t="shared" si="167"/>
        <v>H43R15</v>
      </c>
      <c r="AG418" s="65"/>
      <c r="AH418" s="65"/>
      <c r="AI418" s="65"/>
      <c r="AJ418" s="14"/>
      <c r="AK418" s="14"/>
      <c r="AL418" s="14"/>
      <c r="AM418" s="14"/>
      <c r="AN418" s="14"/>
      <c r="AO418" s="14"/>
      <c r="AP418" s="14"/>
    </row>
    <row r="419" spans="1:42" s="2" customFormat="1" ht="350.1" customHeight="1" x14ac:dyDescent="0.2">
      <c r="A419" s="73">
        <v>313</v>
      </c>
      <c r="B419" s="144">
        <v>418</v>
      </c>
      <c r="C419" s="80"/>
      <c r="D419" s="90" t="s">
        <v>1259</v>
      </c>
      <c r="E419" s="90" t="s">
        <v>151</v>
      </c>
      <c r="F419" s="87" t="s">
        <v>1237</v>
      </c>
      <c r="G419" s="88" t="s">
        <v>152</v>
      </c>
      <c r="H419" s="88" t="s">
        <v>844</v>
      </c>
      <c r="I419" s="88" t="s">
        <v>845</v>
      </c>
      <c r="J419" s="90" t="s">
        <v>8</v>
      </c>
      <c r="K419" s="73">
        <v>1</v>
      </c>
      <c r="L419" s="77">
        <v>43040</v>
      </c>
      <c r="M419" s="77">
        <v>43099</v>
      </c>
      <c r="N419" s="78">
        <f t="shared" si="163"/>
        <v>8.4285714285714288</v>
      </c>
      <c r="O419" s="73" t="s">
        <v>805</v>
      </c>
      <c r="P419" s="76">
        <v>1</v>
      </c>
      <c r="Q419" s="73" t="s">
        <v>1913</v>
      </c>
      <c r="R419" s="79">
        <f t="shared" si="145"/>
        <v>100</v>
      </c>
      <c r="S419" s="147">
        <f t="shared" si="146"/>
        <v>8.4285714285714288</v>
      </c>
      <c r="T419" s="147">
        <f t="shared" si="147"/>
        <v>8.4285714285714288</v>
      </c>
      <c r="U419" s="147">
        <f t="shared" si="148"/>
        <v>8.4285714285714288</v>
      </c>
      <c r="V419" s="143"/>
      <c r="W419" s="148" t="str">
        <f t="shared" si="151"/>
        <v>CUMPLIDA</v>
      </c>
      <c r="X419" s="148" t="str">
        <f t="shared" si="149"/>
        <v>CUMPLIDO</v>
      </c>
      <c r="Y419" s="81" t="s">
        <v>200</v>
      </c>
      <c r="Z419" s="149" t="str">
        <f t="shared" si="152"/>
        <v>H48R15</v>
      </c>
      <c r="AA419" s="149">
        <f t="shared" si="150"/>
        <v>1</v>
      </c>
      <c r="AB419" s="149" t="str">
        <f t="shared" si="153"/>
        <v>H48R15 - 1</v>
      </c>
      <c r="AC419" s="146">
        <f t="shared" si="164"/>
        <v>5</v>
      </c>
      <c r="AD419" s="146">
        <f t="shared" si="165"/>
        <v>5</v>
      </c>
      <c r="AE419" s="146" t="str">
        <f t="shared" si="166"/>
        <v>H48R15.</v>
      </c>
      <c r="AF419" s="146" t="str">
        <f t="shared" si="167"/>
        <v>H48R15</v>
      </c>
      <c r="AG419" s="65"/>
      <c r="AH419" s="65"/>
      <c r="AI419" s="65"/>
      <c r="AJ419" s="14"/>
      <c r="AK419" s="14"/>
      <c r="AL419" s="14"/>
      <c r="AM419" s="14"/>
      <c r="AN419" s="14"/>
      <c r="AO419" s="14"/>
      <c r="AP419" s="14"/>
    </row>
    <row r="420" spans="1:42" s="2" customFormat="1" ht="350.1" customHeight="1" x14ac:dyDescent="0.2">
      <c r="A420" s="73">
        <v>314</v>
      </c>
      <c r="B420" s="144">
        <v>419</v>
      </c>
      <c r="C420" s="80"/>
      <c r="D420" s="90" t="s">
        <v>1259</v>
      </c>
      <c r="E420" s="90" t="s">
        <v>151</v>
      </c>
      <c r="F420" s="87" t="s">
        <v>1238</v>
      </c>
      <c r="G420" s="88" t="s">
        <v>152</v>
      </c>
      <c r="H420" s="88" t="s">
        <v>846</v>
      </c>
      <c r="I420" s="88" t="s">
        <v>847</v>
      </c>
      <c r="J420" s="90" t="s">
        <v>8</v>
      </c>
      <c r="K420" s="73">
        <v>1</v>
      </c>
      <c r="L420" s="77">
        <v>43040</v>
      </c>
      <c r="M420" s="77">
        <v>43099</v>
      </c>
      <c r="N420" s="78">
        <f t="shared" si="163"/>
        <v>8.4285714285714288</v>
      </c>
      <c r="O420" s="73" t="s">
        <v>805</v>
      </c>
      <c r="P420" s="76">
        <v>1</v>
      </c>
      <c r="Q420" s="73" t="s">
        <v>1913</v>
      </c>
      <c r="R420" s="79">
        <f t="shared" si="145"/>
        <v>100</v>
      </c>
      <c r="S420" s="147">
        <f t="shared" si="146"/>
        <v>8.4285714285714288</v>
      </c>
      <c r="T420" s="147">
        <f t="shared" si="147"/>
        <v>8.4285714285714288</v>
      </c>
      <c r="U420" s="147">
        <f t="shared" si="148"/>
        <v>8.4285714285714288</v>
      </c>
      <c r="V420" s="143"/>
      <c r="W420" s="148" t="str">
        <f t="shared" si="151"/>
        <v>CUMPLIDA</v>
      </c>
      <c r="X420" s="148" t="str">
        <f t="shared" si="149"/>
        <v>CUMPLIDO</v>
      </c>
      <c r="Y420" s="81" t="s">
        <v>200</v>
      </c>
      <c r="Z420" s="149" t="str">
        <f t="shared" si="152"/>
        <v>H49R15</v>
      </c>
      <c r="AA420" s="149">
        <f t="shared" si="150"/>
        <v>1</v>
      </c>
      <c r="AB420" s="149" t="str">
        <f t="shared" si="153"/>
        <v>H49R15 - 1</v>
      </c>
      <c r="AC420" s="146">
        <f t="shared" si="164"/>
        <v>5</v>
      </c>
      <c r="AD420" s="146">
        <f t="shared" si="165"/>
        <v>5</v>
      </c>
      <c r="AE420" s="146" t="str">
        <f t="shared" si="166"/>
        <v>H49R15.</v>
      </c>
      <c r="AF420" s="146" t="str">
        <f t="shared" si="167"/>
        <v>H49R15</v>
      </c>
      <c r="AG420" s="65"/>
      <c r="AH420" s="65"/>
      <c r="AI420" s="65"/>
      <c r="AJ420" s="14"/>
      <c r="AK420" s="14"/>
      <c r="AL420" s="14"/>
      <c r="AM420" s="14"/>
      <c r="AN420" s="14"/>
      <c r="AO420" s="14"/>
      <c r="AP420" s="14"/>
    </row>
    <row r="421" spans="1:42" s="2" customFormat="1" ht="350.1" customHeight="1" x14ac:dyDescent="0.2">
      <c r="A421" s="73">
        <v>315</v>
      </c>
      <c r="B421" s="144">
        <v>420</v>
      </c>
      <c r="C421" s="80"/>
      <c r="D421" s="90" t="s">
        <v>1046</v>
      </c>
      <c r="E421" s="90" t="s">
        <v>151</v>
      </c>
      <c r="F421" s="87" t="s">
        <v>851</v>
      </c>
      <c r="G421" s="88" t="s">
        <v>152</v>
      </c>
      <c r="H421" s="88" t="s">
        <v>848</v>
      </c>
      <c r="I421" s="88" t="s">
        <v>847</v>
      </c>
      <c r="J421" s="90" t="s">
        <v>8</v>
      </c>
      <c r="K421" s="73">
        <v>1</v>
      </c>
      <c r="L421" s="77">
        <v>43040</v>
      </c>
      <c r="M421" s="77">
        <v>43099</v>
      </c>
      <c r="N421" s="78">
        <f t="shared" si="163"/>
        <v>8.4285714285714288</v>
      </c>
      <c r="O421" s="73" t="s">
        <v>805</v>
      </c>
      <c r="P421" s="76">
        <v>0.5</v>
      </c>
      <c r="Q421" s="73" t="s">
        <v>1913</v>
      </c>
      <c r="R421" s="79">
        <f t="shared" si="145"/>
        <v>50</v>
      </c>
      <c r="S421" s="147">
        <f t="shared" si="146"/>
        <v>4.2142857142857144</v>
      </c>
      <c r="T421" s="147">
        <f t="shared" si="147"/>
        <v>4.2142857142857144</v>
      </c>
      <c r="U421" s="147">
        <f t="shared" si="148"/>
        <v>8.4285714285714288</v>
      </c>
      <c r="V421" s="143"/>
      <c r="W421" s="148" t="str">
        <f t="shared" si="151"/>
        <v>VENCIDA</v>
      </c>
      <c r="X421" s="148" t="str">
        <f t="shared" si="149"/>
        <v>VENCIDO</v>
      </c>
      <c r="Y421" s="81" t="s">
        <v>200</v>
      </c>
      <c r="Z421" s="149" t="str">
        <f t="shared" si="152"/>
        <v>H50R15</v>
      </c>
      <c r="AA421" s="149">
        <f t="shared" si="150"/>
        <v>1</v>
      </c>
      <c r="AB421" s="149" t="str">
        <f t="shared" si="153"/>
        <v>H50R15 - 1</v>
      </c>
      <c r="AC421" s="146">
        <f t="shared" si="164"/>
        <v>1</v>
      </c>
      <c r="AD421" s="146">
        <f t="shared" si="165"/>
        <v>1</v>
      </c>
      <c r="AE421" s="146" t="str">
        <f t="shared" si="166"/>
        <v>H50R15.</v>
      </c>
      <c r="AF421" s="146" t="str">
        <f t="shared" si="167"/>
        <v>H50R15</v>
      </c>
      <c r="AG421" s="65"/>
      <c r="AH421" s="65"/>
      <c r="AI421" s="65"/>
      <c r="AJ421" s="14"/>
      <c r="AK421" s="14"/>
      <c r="AL421" s="14"/>
      <c r="AM421" s="14"/>
      <c r="AN421" s="14"/>
      <c r="AO421" s="14"/>
      <c r="AP421" s="14"/>
    </row>
    <row r="422" spans="1:42" s="2" customFormat="1" ht="350.1" customHeight="1" x14ac:dyDescent="0.2">
      <c r="A422" s="73">
        <v>316</v>
      </c>
      <c r="B422" s="144">
        <v>421</v>
      </c>
      <c r="C422" s="80"/>
      <c r="D422" s="90" t="s">
        <v>1046</v>
      </c>
      <c r="E422" s="90" t="s">
        <v>108</v>
      </c>
      <c r="F422" s="87" t="s">
        <v>959</v>
      </c>
      <c r="G422" s="88" t="s">
        <v>852</v>
      </c>
      <c r="H422" s="88" t="s">
        <v>849</v>
      </c>
      <c r="I422" s="88" t="s">
        <v>850</v>
      </c>
      <c r="J422" s="90" t="s">
        <v>53</v>
      </c>
      <c r="K422" s="73">
        <v>3</v>
      </c>
      <c r="L422" s="77">
        <v>43040</v>
      </c>
      <c r="M422" s="77">
        <v>43342</v>
      </c>
      <c r="N422" s="78">
        <f t="shared" si="163"/>
        <v>43.142857142857146</v>
      </c>
      <c r="O422" s="73" t="s">
        <v>805</v>
      </c>
      <c r="P422" s="76">
        <v>0</v>
      </c>
      <c r="Q422" s="73" t="s">
        <v>1913</v>
      </c>
      <c r="R422" s="79">
        <f t="shared" si="145"/>
        <v>0</v>
      </c>
      <c r="S422" s="147">
        <f t="shared" si="146"/>
        <v>0</v>
      </c>
      <c r="T422" s="147">
        <f t="shared" si="147"/>
        <v>0</v>
      </c>
      <c r="U422" s="147">
        <f t="shared" si="148"/>
        <v>43.142857142857146</v>
      </c>
      <c r="V422" s="143"/>
      <c r="W422" s="148" t="str">
        <f t="shared" si="151"/>
        <v>VENCIDA</v>
      </c>
      <c r="X422" s="148" t="str">
        <f t="shared" si="149"/>
        <v>VENCIDO</v>
      </c>
      <c r="Y422" s="81" t="s">
        <v>200</v>
      </c>
      <c r="Z422" s="149" t="str">
        <f t="shared" si="152"/>
        <v>H51R15</v>
      </c>
      <c r="AA422" s="149">
        <f t="shared" si="150"/>
        <v>1</v>
      </c>
      <c r="AB422" s="149" t="str">
        <f t="shared" si="153"/>
        <v>H51R15 - 1</v>
      </c>
      <c r="AC422" s="146">
        <f t="shared" si="164"/>
        <v>1</v>
      </c>
      <c r="AD422" s="146">
        <f t="shared" si="165"/>
        <v>1</v>
      </c>
      <c r="AE422" s="146" t="str">
        <f t="shared" si="166"/>
        <v>H51R15.</v>
      </c>
      <c r="AF422" s="146" t="str">
        <f t="shared" si="167"/>
        <v>H51R15</v>
      </c>
      <c r="AG422" s="65"/>
      <c r="AH422" s="65"/>
      <c r="AI422" s="65"/>
      <c r="AJ422" s="14"/>
      <c r="AK422" s="14"/>
      <c r="AL422" s="14"/>
      <c r="AM422" s="14"/>
      <c r="AN422" s="14"/>
      <c r="AO422" s="14"/>
      <c r="AP422" s="14"/>
    </row>
    <row r="423" spans="1:42" s="2" customFormat="1" ht="350.1" customHeight="1" x14ac:dyDescent="0.2">
      <c r="A423" s="73">
        <v>317</v>
      </c>
      <c r="B423" s="144">
        <v>422</v>
      </c>
      <c r="C423" s="80"/>
      <c r="D423" s="90" t="s">
        <v>1284</v>
      </c>
      <c r="E423" s="90" t="s">
        <v>153</v>
      </c>
      <c r="F423" s="87" t="s">
        <v>449</v>
      </c>
      <c r="G423" s="88" t="s">
        <v>154</v>
      </c>
      <c r="H423" s="88" t="s">
        <v>446</v>
      </c>
      <c r="I423" s="88" t="s">
        <v>447</v>
      </c>
      <c r="J423" s="90" t="s">
        <v>448</v>
      </c>
      <c r="K423" s="73">
        <v>3</v>
      </c>
      <c r="L423" s="77">
        <v>43040</v>
      </c>
      <c r="M423" s="77">
        <v>43342</v>
      </c>
      <c r="N423" s="78">
        <f t="shared" si="163"/>
        <v>43.142857142857146</v>
      </c>
      <c r="O423" s="73" t="s">
        <v>426</v>
      </c>
      <c r="P423" s="76">
        <v>3</v>
      </c>
      <c r="Q423" s="73" t="s">
        <v>1913</v>
      </c>
      <c r="R423" s="79">
        <f t="shared" si="145"/>
        <v>100</v>
      </c>
      <c r="S423" s="147">
        <f t="shared" si="146"/>
        <v>43.142857142857146</v>
      </c>
      <c r="T423" s="147">
        <f t="shared" si="147"/>
        <v>43.142857142857146</v>
      </c>
      <c r="U423" s="147">
        <f t="shared" si="148"/>
        <v>43.142857142857146</v>
      </c>
      <c r="V423" s="143"/>
      <c r="W423" s="148" t="str">
        <f t="shared" si="151"/>
        <v>CUMPLIDA</v>
      </c>
      <c r="X423" s="148" t="str">
        <f t="shared" si="149"/>
        <v>CUMPLIDO</v>
      </c>
      <c r="Y423" s="81" t="s">
        <v>200</v>
      </c>
      <c r="Z423" s="149" t="str">
        <f t="shared" si="152"/>
        <v>H52R15</v>
      </c>
      <c r="AA423" s="149">
        <f t="shared" si="150"/>
        <v>1</v>
      </c>
      <c r="AB423" s="149" t="str">
        <f t="shared" si="153"/>
        <v>H52R15 - 1</v>
      </c>
      <c r="AC423" s="146">
        <f t="shared" si="164"/>
        <v>5</v>
      </c>
      <c r="AD423" s="146">
        <f t="shared" si="165"/>
        <v>5</v>
      </c>
      <c r="AE423" s="146" t="str">
        <f t="shared" si="166"/>
        <v>H52R15.</v>
      </c>
      <c r="AF423" s="146" t="str">
        <f t="shared" si="167"/>
        <v>H52R15</v>
      </c>
      <c r="AG423" s="65"/>
      <c r="AH423" s="65"/>
      <c r="AI423" s="65"/>
      <c r="AJ423" s="14"/>
      <c r="AK423" s="14"/>
      <c r="AL423" s="14"/>
      <c r="AM423" s="14"/>
      <c r="AN423" s="14"/>
      <c r="AO423" s="14"/>
      <c r="AP423" s="14"/>
    </row>
    <row r="424" spans="1:42" s="2" customFormat="1" ht="350.1" customHeight="1" x14ac:dyDescent="0.2">
      <c r="A424" s="73">
        <v>318</v>
      </c>
      <c r="B424" s="144">
        <v>423</v>
      </c>
      <c r="C424" s="80"/>
      <c r="D424" s="90" t="s">
        <v>1046</v>
      </c>
      <c r="E424" s="90" t="s">
        <v>27</v>
      </c>
      <c r="F424" s="87" t="s">
        <v>155</v>
      </c>
      <c r="G424" s="88" t="s">
        <v>156</v>
      </c>
      <c r="H424" s="87" t="s">
        <v>330</v>
      </c>
      <c r="I424" s="87" t="s">
        <v>331</v>
      </c>
      <c r="J424" s="103" t="s">
        <v>53</v>
      </c>
      <c r="K424" s="103">
        <v>3</v>
      </c>
      <c r="L424" s="93">
        <v>43040</v>
      </c>
      <c r="M424" s="93">
        <v>43342</v>
      </c>
      <c r="N424" s="78">
        <f t="shared" si="163"/>
        <v>43.142857142857146</v>
      </c>
      <c r="O424" s="73" t="s">
        <v>17</v>
      </c>
      <c r="P424" s="76">
        <v>3</v>
      </c>
      <c r="Q424" s="73" t="s">
        <v>1913</v>
      </c>
      <c r="R424" s="79">
        <f t="shared" si="145"/>
        <v>100</v>
      </c>
      <c r="S424" s="147">
        <f t="shared" si="146"/>
        <v>43.142857142857146</v>
      </c>
      <c r="T424" s="147">
        <f t="shared" si="147"/>
        <v>43.142857142857146</v>
      </c>
      <c r="U424" s="147">
        <f t="shared" si="148"/>
        <v>43.142857142857146</v>
      </c>
      <c r="V424" s="143"/>
      <c r="W424" s="148" t="str">
        <f t="shared" si="151"/>
        <v>CUMPLIDA</v>
      </c>
      <c r="X424" s="148" t="str">
        <f t="shared" si="149"/>
        <v>CUMPLIDO</v>
      </c>
      <c r="Y424" s="81" t="s">
        <v>200</v>
      </c>
      <c r="Z424" s="149" t="str">
        <f t="shared" si="152"/>
        <v>H53R15</v>
      </c>
      <c r="AA424" s="149">
        <f t="shared" si="150"/>
        <v>1</v>
      </c>
      <c r="AB424" s="149" t="str">
        <f t="shared" si="153"/>
        <v>H53R15 - 1</v>
      </c>
      <c r="AC424" s="146">
        <f t="shared" si="164"/>
        <v>5</v>
      </c>
      <c r="AD424" s="146">
        <f t="shared" si="165"/>
        <v>5</v>
      </c>
      <c r="AE424" s="146" t="str">
        <f t="shared" si="166"/>
        <v>H53R15</v>
      </c>
      <c r="AF424" s="146" t="str">
        <f t="shared" si="167"/>
        <v>H53R15</v>
      </c>
      <c r="AG424" s="65"/>
      <c r="AH424" s="65"/>
      <c r="AI424" s="65"/>
      <c r="AJ424" s="14"/>
      <c r="AK424" s="14"/>
      <c r="AL424" s="14"/>
      <c r="AM424" s="14"/>
      <c r="AN424" s="14"/>
      <c r="AO424" s="14"/>
      <c r="AP424" s="14"/>
    </row>
    <row r="425" spans="1:42" s="2" customFormat="1" ht="350.1" customHeight="1" x14ac:dyDescent="0.2">
      <c r="A425" s="73">
        <v>319</v>
      </c>
      <c r="B425" s="144">
        <v>424</v>
      </c>
      <c r="C425" s="80"/>
      <c r="D425" s="90" t="s">
        <v>1046</v>
      </c>
      <c r="E425" s="90" t="s">
        <v>15</v>
      </c>
      <c r="F425" s="87" t="s">
        <v>1239</v>
      </c>
      <c r="G425" s="88" t="s">
        <v>157</v>
      </c>
      <c r="H425" s="88" t="s">
        <v>756</v>
      </c>
      <c r="I425" s="88" t="s">
        <v>755</v>
      </c>
      <c r="J425" s="90" t="s">
        <v>754</v>
      </c>
      <c r="K425" s="73">
        <v>2</v>
      </c>
      <c r="L425" s="77">
        <v>43040</v>
      </c>
      <c r="M425" s="77">
        <v>43099</v>
      </c>
      <c r="N425" s="78">
        <f t="shared" si="163"/>
        <v>8.4285714285714288</v>
      </c>
      <c r="O425" s="73" t="s">
        <v>687</v>
      </c>
      <c r="P425" s="76">
        <v>2</v>
      </c>
      <c r="Q425" s="73" t="s">
        <v>1913</v>
      </c>
      <c r="R425" s="79">
        <f t="shared" si="145"/>
        <v>100</v>
      </c>
      <c r="S425" s="147">
        <f t="shared" si="146"/>
        <v>8.4285714285714288</v>
      </c>
      <c r="T425" s="147">
        <f t="shared" si="147"/>
        <v>8.4285714285714288</v>
      </c>
      <c r="U425" s="147">
        <f t="shared" si="148"/>
        <v>8.4285714285714288</v>
      </c>
      <c r="V425" s="143"/>
      <c r="W425" s="148" t="str">
        <f t="shared" si="151"/>
        <v>CUMPLIDA</v>
      </c>
      <c r="X425" s="148" t="str">
        <f t="shared" si="149"/>
        <v>CUMPLIDO</v>
      </c>
      <c r="Y425" s="81" t="s">
        <v>200</v>
      </c>
      <c r="Z425" s="149" t="str">
        <f t="shared" si="152"/>
        <v>H54R15</v>
      </c>
      <c r="AA425" s="149">
        <f t="shared" si="150"/>
        <v>1</v>
      </c>
      <c r="AB425" s="149" t="str">
        <f t="shared" si="153"/>
        <v>H54R15 - 1</v>
      </c>
      <c r="AC425" s="146">
        <f t="shared" si="164"/>
        <v>5</v>
      </c>
      <c r="AD425" s="146">
        <f t="shared" si="165"/>
        <v>5</v>
      </c>
      <c r="AE425" s="146" t="str">
        <f t="shared" si="166"/>
        <v>H54R15.</v>
      </c>
      <c r="AF425" s="146" t="str">
        <f t="shared" si="167"/>
        <v>H54R15</v>
      </c>
      <c r="AG425" s="65"/>
      <c r="AH425" s="65"/>
      <c r="AI425" s="65"/>
      <c r="AJ425" s="14"/>
      <c r="AK425" s="14"/>
      <c r="AL425" s="14"/>
      <c r="AM425" s="14"/>
      <c r="AN425" s="14"/>
      <c r="AO425" s="14"/>
      <c r="AP425" s="14"/>
    </row>
    <row r="426" spans="1:42" s="2" customFormat="1" ht="350.1" customHeight="1" x14ac:dyDescent="0.2">
      <c r="A426" s="73">
        <v>320</v>
      </c>
      <c r="B426" s="144">
        <v>425</v>
      </c>
      <c r="C426" s="80"/>
      <c r="D426" s="90" t="s">
        <v>1046</v>
      </c>
      <c r="E426" s="90" t="s">
        <v>15</v>
      </c>
      <c r="F426" s="87" t="s">
        <v>856</v>
      </c>
      <c r="G426" s="88" t="s">
        <v>855</v>
      </c>
      <c r="H426" s="88" t="s">
        <v>853</v>
      </c>
      <c r="I426" s="88" t="s">
        <v>854</v>
      </c>
      <c r="J426" s="90" t="s">
        <v>833</v>
      </c>
      <c r="K426" s="73">
        <v>1</v>
      </c>
      <c r="L426" s="77">
        <v>43040</v>
      </c>
      <c r="M426" s="77">
        <v>43099</v>
      </c>
      <c r="N426" s="78">
        <f t="shared" si="163"/>
        <v>8.4285714285714288</v>
      </c>
      <c r="O426" s="73" t="s">
        <v>805</v>
      </c>
      <c r="P426" s="76">
        <v>1</v>
      </c>
      <c r="Q426" s="73" t="s">
        <v>1913</v>
      </c>
      <c r="R426" s="79">
        <f t="shared" si="145"/>
        <v>100</v>
      </c>
      <c r="S426" s="147">
        <f t="shared" si="146"/>
        <v>8.4285714285714288</v>
      </c>
      <c r="T426" s="147">
        <f t="shared" si="147"/>
        <v>8.4285714285714288</v>
      </c>
      <c r="U426" s="147">
        <f t="shared" si="148"/>
        <v>8.4285714285714288</v>
      </c>
      <c r="V426" s="143"/>
      <c r="W426" s="148" t="str">
        <f t="shared" si="151"/>
        <v>CUMPLIDA</v>
      </c>
      <c r="X426" s="148" t="str">
        <f t="shared" si="149"/>
        <v>CUMPLIDO</v>
      </c>
      <c r="Y426" s="81" t="s">
        <v>200</v>
      </c>
      <c r="Z426" s="149" t="str">
        <f t="shared" si="152"/>
        <v>H55R15</v>
      </c>
      <c r="AA426" s="149">
        <f t="shared" si="150"/>
        <v>1</v>
      </c>
      <c r="AB426" s="149" t="str">
        <f t="shared" si="153"/>
        <v>H55R15 - 1</v>
      </c>
      <c r="AC426" s="146">
        <f t="shared" si="164"/>
        <v>5</v>
      </c>
      <c r="AD426" s="146">
        <f t="shared" si="165"/>
        <v>5</v>
      </c>
      <c r="AE426" s="146" t="str">
        <f t="shared" si="166"/>
        <v>H55R15.</v>
      </c>
      <c r="AF426" s="146" t="str">
        <f t="shared" si="167"/>
        <v>H55R15</v>
      </c>
      <c r="AG426" s="65"/>
      <c r="AH426" s="65"/>
      <c r="AI426" s="65"/>
      <c r="AJ426" s="14"/>
      <c r="AK426" s="14"/>
      <c r="AL426" s="14"/>
      <c r="AM426" s="14"/>
      <c r="AN426" s="14"/>
      <c r="AO426" s="14"/>
      <c r="AP426" s="14"/>
    </row>
    <row r="427" spans="1:42" s="2" customFormat="1" ht="350.1" customHeight="1" x14ac:dyDescent="0.2">
      <c r="A427" s="73">
        <v>321</v>
      </c>
      <c r="B427" s="144">
        <v>426</v>
      </c>
      <c r="C427" s="80"/>
      <c r="D427" s="90" t="s">
        <v>1259</v>
      </c>
      <c r="E427" s="90" t="s">
        <v>158</v>
      </c>
      <c r="F427" s="87" t="s">
        <v>857</v>
      </c>
      <c r="G427" s="88" t="s">
        <v>159</v>
      </c>
      <c r="H427" s="88" t="s">
        <v>896</v>
      </c>
      <c r="I427" s="88" t="s">
        <v>898</v>
      </c>
      <c r="J427" s="90" t="s">
        <v>897</v>
      </c>
      <c r="K427" s="73">
        <v>6</v>
      </c>
      <c r="L427" s="77">
        <v>43040</v>
      </c>
      <c r="M427" s="77">
        <v>43251</v>
      </c>
      <c r="N427" s="78">
        <f t="shared" si="163"/>
        <v>30.142857142857142</v>
      </c>
      <c r="O427" s="73" t="s">
        <v>528</v>
      </c>
      <c r="P427" s="76">
        <v>6</v>
      </c>
      <c r="Q427" s="73" t="s">
        <v>1913</v>
      </c>
      <c r="R427" s="79">
        <f t="shared" si="145"/>
        <v>100</v>
      </c>
      <c r="S427" s="147">
        <f t="shared" si="146"/>
        <v>30.142857142857142</v>
      </c>
      <c r="T427" s="147">
        <f t="shared" si="147"/>
        <v>30.142857142857142</v>
      </c>
      <c r="U427" s="147">
        <f t="shared" si="148"/>
        <v>30.142857142857142</v>
      </c>
      <c r="V427" s="143"/>
      <c r="W427" s="148" t="str">
        <f t="shared" si="151"/>
        <v>CUMPLIDA</v>
      </c>
      <c r="X427" s="148" t="str">
        <f t="shared" si="149"/>
        <v>CUMPLIDO</v>
      </c>
      <c r="Y427" s="81" t="s">
        <v>200</v>
      </c>
      <c r="Z427" s="149" t="str">
        <f t="shared" si="152"/>
        <v>H56R15</v>
      </c>
      <c r="AA427" s="149">
        <f t="shared" si="150"/>
        <v>1</v>
      </c>
      <c r="AB427" s="149" t="str">
        <f t="shared" si="153"/>
        <v>H56R15 - 1</v>
      </c>
      <c r="AC427" s="146">
        <f t="shared" si="164"/>
        <v>5</v>
      </c>
      <c r="AD427" s="146">
        <f t="shared" si="165"/>
        <v>5</v>
      </c>
      <c r="AE427" s="146" t="str">
        <f t="shared" si="166"/>
        <v>H56R15.</v>
      </c>
      <c r="AF427" s="146" t="str">
        <f t="shared" si="167"/>
        <v>H56R15</v>
      </c>
      <c r="AG427" s="65"/>
      <c r="AH427" s="65"/>
      <c r="AI427" s="65"/>
      <c r="AJ427" s="14"/>
      <c r="AK427" s="14"/>
      <c r="AL427" s="14"/>
      <c r="AM427" s="14"/>
      <c r="AN427" s="14"/>
      <c r="AO427" s="14"/>
      <c r="AP427" s="14"/>
    </row>
    <row r="428" spans="1:42" s="2" customFormat="1" ht="350.1" customHeight="1" x14ac:dyDescent="0.2">
      <c r="A428" s="73">
        <v>322</v>
      </c>
      <c r="B428" s="144">
        <v>427</v>
      </c>
      <c r="C428" s="80"/>
      <c r="D428" s="90" t="s">
        <v>1277</v>
      </c>
      <c r="E428" s="90" t="s">
        <v>90</v>
      </c>
      <c r="F428" s="87" t="s">
        <v>452</v>
      </c>
      <c r="G428" s="88" t="s">
        <v>160</v>
      </c>
      <c r="H428" s="88" t="s">
        <v>450</v>
      </c>
      <c r="I428" s="88" t="s">
        <v>451</v>
      </c>
      <c r="J428" s="90" t="s">
        <v>438</v>
      </c>
      <c r="K428" s="73">
        <v>3</v>
      </c>
      <c r="L428" s="77">
        <v>43040</v>
      </c>
      <c r="M428" s="77">
        <v>43403</v>
      </c>
      <c r="N428" s="78">
        <f t="shared" si="163"/>
        <v>51.857142857142854</v>
      </c>
      <c r="O428" s="73" t="s">
        <v>426</v>
      </c>
      <c r="P428" s="76">
        <v>3</v>
      </c>
      <c r="Q428" s="88" t="s">
        <v>1301</v>
      </c>
      <c r="R428" s="79">
        <f t="shared" si="145"/>
        <v>100</v>
      </c>
      <c r="S428" s="147">
        <f t="shared" si="146"/>
        <v>51.857142857142854</v>
      </c>
      <c r="T428" s="147">
        <f t="shared" si="147"/>
        <v>51.857142857142854</v>
      </c>
      <c r="U428" s="147">
        <f t="shared" si="148"/>
        <v>51.857142857142854</v>
      </c>
      <c r="V428" s="143"/>
      <c r="W428" s="148" t="str">
        <f t="shared" si="151"/>
        <v>CUMPLIDA</v>
      </c>
      <c r="X428" s="148" t="str">
        <f t="shared" si="149"/>
        <v>CUMPLIDO</v>
      </c>
      <c r="Y428" s="81" t="s">
        <v>200</v>
      </c>
      <c r="Z428" s="149" t="str">
        <f t="shared" si="152"/>
        <v>H57R15</v>
      </c>
      <c r="AA428" s="149">
        <f t="shared" si="150"/>
        <v>1</v>
      </c>
      <c r="AB428" s="149" t="str">
        <f t="shared" si="153"/>
        <v>H57R15 - 1</v>
      </c>
      <c r="AC428" s="146">
        <f t="shared" si="164"/>
        <v>5</v>
      </c>
      <c r="AD428" s="146">
        <f t="shared" si="165"/>
        <v>5</v>
      </c>
      <c r="AE428" s="146" t="str">
        <f t="shared" si="166"/>
        <v>H57R15.</v>
      </c>
      <c r="AF428" s="146" t="str">
        <f t="shared" si="167"/>
        <v>H57R15</v>
      </c>
      <c r="AG428" s="65"/>
      <c r="AH428" s="65"/>
      <c r="AI428" s="65" t="s">
        <v>229</v>
      </c>
      <c r="AJ428" s="14"/>
      <c r="AK428" s="14"/>
      <c r="AL428" s="14"/>
      <c r="AM428" s="14"/>
      <c r="AN428" s="14"/>
      <c r="AO428" s="14"/>
      <c r="AP428" s="14"/>
    </row>
    <row r="429" spans="1:42" s="2" customFormat="1" ht="350.1" customHeight="1" x14ac:dyDescent="0.2">
      <c r="A429" s="73">
        <v>323</v>
      </c>
      <c r="B429" s="144">
        <v>428</v>
      </c>
      <c r="C429" s="80"/>
      <c r="D429" s="90" t="s">
        <v>1282</v>
      </c>
      <c r="E429" s="90" t="s">
        <v>161</v>
      </c>
      <c r="F429" s="87" t="s">
        <v>1240</v>
      </c>
      <c r="G429" s="88" t="s">
        <v>162</v>
      </c>
      <c r="H429" s="88" t="s">
        <v>399</v>
      </c>
      <c r="I429" s="88" t="s">
        <v>400</v>
      </c>
      <c r="J429" s="90" t="s">
        <v>401</v>
      </c>
      <c r="K429" s="73">
        <v>8</v>
      </c>
      <c r="L429" s="77">
        <v>43040</v>
      </c>
      <c r="M429" s="77">
        <v>43403</v>
      </c>
      <c r="N429" s="78">
        <f t="shared" si="163"/>
        <v>51.857142857142854</v>
      </c>
      <c r="O429" s="73" t="s">
        <v>384</v>
      </c>
      <c r="P429" s="76">
        <v>0</v>
      </c>
      <c r="Q429" s="73" t="s">
        <v>1913</v>
      </c>
      <c r="R429" s="79">
        <f t="shared" si="145"/>
        <v>0</v>
      </c>
      <c r="S429" s="147">
        <f t="shared" si="146"/>
        <v>0</v>
      </c>
      <c r="T429" s="147">
        <f t="shared" si="147"/>
        <v>0</v>
      </c>
      <c r="U429" s="147">
        <f t="shared" si="148"/>
        <v>51.857142857142854</v>
      </c>
      <c r="V429" s="143"/>
      <c r="W429" s="148" t="str">
        <f t="shared" si="151"/>
        <v>VENCIDA</v>
      </c>
      <c r="X429" s="148" t="str">
        <f t="shared" si="149"/>
        <v>VENCIDO</v>
      </c>
      <c r="Y429" s="81" t="s">
        <v>200</v>
      </c>
      <c r="Z429" s="149" t="str">
        <f t="shared" si="152"/>
        <v>H60R15</v>
      </c>
      <c r="AA429" s="149">
        <f>IF(A429&lt;&gt;"",1,#REF!+1)</f>
        <v>1</v>
      </c>
      <c r="AB429" s="149" t="str">
        <f t="shared" si="153"/>
        <v>H60R15 - 1</v>
      </c>
      <c r="AC429" s="146">
        <f t="shared" si="164"/>
        <v>1</v>
      </c>
      <c r="AD429" s="146">
        <f t="shared" si="165"/>
        <v>1</v>
      </c>
      <c r="AE429" s="146" t="str">
        <f t="shared" si="166"/>
        <v>H60R15.</v>
      </c>
      <c r="AF429" s="146" t="str">
        <f t="shared" si="167"/>
        <v>H60R15</v>
      </c>
      <c r="AG429" s="65"/>
      <c r="AH429" s="65"/>
      <c r="AI429" s="65"/>
      <c r="AJ429" s="14"/>
      <c r="AK429" s="14"/>
      <c r="AL429" s="14"/>
      <c r="AM429" s="14"/>
      <c r="AN429" s="14"/>
      <c r="AO429" s="14"/>
      <c r="AP429" s="14"/>
    </row>
    <row r="430" spans="1:42" s="2" customFormat="1" ht="350.1" customHeight="1" x14ac:dyDescent="0.2">
      <c r="A430" s="73">
        <v>324</v>
      </c>
      <c r="B430" s="144">
        <v>429</v>
      </c>
      <c r="C430" s="80"/>
      <c r="D430" s="90" t="s">
        <v>1047</v>
      </c>
      <c r="E430" s="90" t="s">
        <v>158</v>
      </c>
      <c r="F430" s="87" t="s">
        <v>1241</v>
      </c>
      <c r="G430" s="88" t="s">
        <v>163</v>
      </c>
      <c r="H430" s="88" t="s">
        <v>985</v>
      </c>
      <c r="I430" s="88" t="s">
        <v>986</v>
      </c>
      <c r="J430" s="90" t="s">
        <v>387</v>
      </c>
      <c r="K430" s="73">
        <v>16</v>
      </c>
      <c r="L430" s="77">
        <v>43040</v>
      </c>
      <c r="M430" s="77">
        <v>43403</v>
      </c>
      <c r="N430" s="78">
        <f t="shared" si="163"/>
        <v>51.857142857142854</v>
      </c>
      <c r="O430" s="73" t="s">
        <v>384</v>
      </c>
      <c r="P430" s="73">
        <v>6.4</v>
      </c>
      <c r="Q430" s="73" t="s">
        <v>1913</v>
      </c>
      <c r="R430" s="79">
        <f t="shared" si="145"/>
        <v>40</v>
      </c>
      <c r="S430" s="147">
        <f t="shared" si="146"/>
        <v>20.742857142857144</v>
      </c>
      <c r="T430" s="147">
        <f t="shared" si="147"/>
        <v>20.742857142857144</v>
      </c>
      <c r="U430" s="147">
        <f t="shared" si="148"/>
        <v>51.857142857142854</v>
      </c>
      <c r="V430" s="143"/>
      <c r="W430" s="148" t="str">
        <f t="shared" si="151"/>
        <v>VENCIDA</v>
      </c>
      <c r="X430" s="148" t="str">
        <f t="shared" si="149"/>
        <v>VENCIDO</v>
      </c>
      <c r="Y430" s="81" t="s">
        <v>200</v>
      </c>
      <c r="Z430" s="149" t="str">
        <f t="shared" si="152"/>
        <v>H61R15</v>
      </c>
      <c r="AA430" s="149">
        <f t="shared" si="150"/>
        <v>1</v>
      </c>
      <c r="AB430" s="149" t="str">
        <f t="shared" si="153"/>
        <v>H61R15 - 1</v>
      </c>
      <c r="AC430" s="146">
        <f t="shared" si="164"/>
        <v>1</v>
      </c>
      <c r="AD430" s="146">
        <f t="shared" si="165"/>
        <v>1</v>
      </c>
      <c r="AE430" s="146" t="str">
        <f t="shared" si="166"/>
        <v>H61R15.</v>
      </c>
      <c r="AF430" s="146" t="str">
        <f t="shared" si="167"/>
        <v>H61R15</v>
      </c>
      <c r="AG430" s="65"/>
      <c r="AH430" s="65"/>
      <c r="AI430" s="65"/>
      <c r="AJ430" s="14"/>
      <c r="AK430" s="14"/>
      <c r="AL430" s="14"/>
      <c r="AM430" s="14"/>
      <c r="AN430" s="14"/>
      <c r="AO430" s="14"/>
      <c r="AP430" s="14"/>
    </row>
    <row r="431" spans="1:42" s="2" customFormat="1" ht="350.1" customHeight="1" x14ac:dyDescent="0.2">
      <c r="A431" s="73">
        <v>325</v>
      </c>
      <c r="B431" s="144">
        <v>430</v>
      </c>
      <c r="C431" s="80"/>
      <c r="D431" s="90" t="s">
        <v>1047</v>
      </c>
      <c r="E431" s="90" t="s">
        <v>108</v>
      </c>
      <c r="F431" s="87" t="s">
        <v>1242</v>
      </c>
      <c r="G431" s="88" t="s">
        <v>164</v>
      </c>
      <c r="H431" s="88" t="s">
        <v>985</v>
      </c>
      <c r="I431" s="88" t="s">
        <v>986</v>
      </c>
      <c r="J431" s="90" t="s">
        <v>402</v>
      </c>
      <c r="K431" s="103">
        <v>16</v>
      </c>
      <c r="L431" s="77">
        <v>43040</v>
      </c>
      <c r="M431" s="77">
        <v>43403</v>
      </c>
      <c r="N431" s="78">
        <f t="shared" si="163"/>
        <v>51.857142857142854</v>
      </c>
      <c r="O431" s="73" t="s">
        <v>384</v>
      </c>
      <c r="P431" s="73">
        <v>1</v>
      </c>
      <c r="Q431" s="73" t="s">
        <v>1913</v>
      </c>
      <c r="R431" s="79">
        <f t="shared" si="145"/>
        <v>6.25</v>
      </c>
      <c r="S431" s="147">
        <f t="shared" si="146"/>
        <v>3.2410714285714284</v>
      </c>
      <c r="T431" s="147">
        <f t="shared" si="147"/>
        <v>3.2410714285714284</v>
      </c>
      <c r="U431" s="147">
        <f t="shared" si="148"/>
        <v>51.857142857142854</v>
      </c>
      <c r="V431" s="143"/>
      <c r="W431" s="148" t="str">
        <f t="shared" si="151"/>
        <v>VENCIDA</v>
      </c>
      <c r="X431" s="148" t="str">
        <f t="shared" si="149"/>
        <v>VENCIDO</v>
      </c>
      <c r="Y431" s="81" t="s">
        <v>200</v>
      </c>
      <c r="Z431" s="149" t="str">
        <f t="shared" si="152"/>
        <v>H62R15</v>
      </c>
      <c r="AA431" s="149">
        <f t="shared" si="150"/>
        <v>1</v>
      </c>
      <c r="AB431" s="149" t="str">
        <f t="shared" si="153"/>
        <v>H62R15 - 1</v>
      </c>
      <c r="AC431" s="146">
        <f t="shared" si="164"/>
        <v>1</v>
      </c>
      <c r="AD431" s="146">
        <f t="shared" si="165"/>
        <v>1</v>
      </c>
      <c r="AE431" s="146" t="str">
        <f t="shared" si="166"/>
        <v>H62R15.</v>
      </c>
      <c r="AF431" s="146" t="str">
        <f t="shared" si="167"/>
        <v>H62R15</v>
      </c>
      <c r="AG431" s="65"/>
      <c r="AH431" s="65"/>
      <c r="AI431" s="65"/>
      <c r="AJ431" s="14"/>
      <c r="AK431" s="14"/>
      <c r="AL431" s="14"/>
      <c r="AM431" s="14"/>
      <c r="AN431" s="14"/>
      <c r="AO431" s="14"/>
      <c r="AP431" s="14"/>
    </row>
    <row r="432" spans="1:42" s="2" customFormat="1" ht="350.1" customHeight="1" x14ac:dyDescent="0.2">
      <c r="A432" s="73">
        <v>326</v>
      </c>
      <c r="B432" s="144">
        <v>431</v>
      </c>
      <c r="C432" s="80"/>
      <c r="D432" s="90" t="s">
        <v>1046</v>
      </c>
      <c r="E432" s="90" t="s">
        <v>108</v>
      </c>
      <c r="F432" s="87" t="s">
        <v>625</v>
      </c>
      <c r="G432" s="88" t="s">
        <v>628</v>
      </c>
      <c r="H432" s="88" t="s">
        <v>626</v>
      </c>
      <c r="I432" s="88" t="s">
        <v>987</v>
      </c>
      <c r="J432" s="90" t="s">
        <v>53</v>
      </c>
      <c r="K432" s="103">
        <v>4</v>
      </c>
      <c r="L432" s="77">
        <v>43040</v>
      </c>
      <c r="M432" s="77">
        <v>43403</v>
      </c>
      <c r="N432" s="78">
        <f t="shared" si="163"/>
        <v>51.857142857142854</v>
      </c>
      <c r="O432" s="73" t="s">
        <v>384</v>
      </c>
      <c r="P432" s="76">
        <v>2</v>
      </c>
      <c r="Q432" s="73" t="s">
        <v>1913</v>
      </c>
      <c r="R432" s="79">
        <f t="shared" si="145"/>
        <v>50</v>
      </c>
      <c r="S432" s="147">
        <f t="shared" si="146"/>
        <v>25.928571428571427</v>
      </c>
      <c r="T432" s="147">
        <f t="shared" si="147"/>
        <v>25.928571428571427</v>
      </c>
      <c r="U432" s="147">
        <f t="shared" si="148"/>
        <v>51.857142857142854</v>
      </c>
      <c r="V432" s="143"/>
      <c r="W432" s="148" t="str">
        <f t="shared" si="151"/>
        <v>VENCIDA</v>
      </c>
      <c r="X432" s="148" t="str">
        <f t="shared" si="149"/>
        <v>VENCIDO</v>
      </c>
      <c r="Y432" s="81" t="s">
        <v>200</v>
      </c>
      <c r="Z432" s="149" t="str">
        <f t="shared" si="152"/>
        <v>H63R15</v>
      </c>
      <c r="AA432" s="149">
        <f t="shared" si="150"/>
        <v>1</v>
      </c>
      <c r="AB432" s="149" t="str">
        <f t="shared" si="153"/>
        <v>H63R15 - 1</v>
      </c>
      <c r="AC432" s="146">
        <f t="shared" si="164"/>
        <v>1</v>
      </c>
      <c r="AD432" s="146">
        <f t="shared" si="165"/>
        <v>1</v>
      </c>
      <c r="AE432" s="146" t="str">
        <f t="shared" si="166"/>
        <v>H63R15.</v>
      </c>
      <c r="AF432" s="146" t="str">
        <f t="shared" si="167"/>
        <v>H63R15</v>
      </c>
      <c r="AG432" s="65"/>
      <c r="AH432" s="65"/>
      <c r="AI432" s="65"/>
      <c r="AJ432" s="14"/>
      <c r="AK432" s="14"/>
      <c r="AL432" s="14"/>
      <c r="AM432" s="14"/>
      <c r="AN432" s="14"/>
      <c r="AO432" s="14"/>
      <c r="AP432" s="14"/>
    </row>
    <row r="433" spans="1:42" s="2" customFormat="1" ht="350.1" customHeight="1" x14ac:dyDescent="0.2">
      <c r="A433" s="73"/>
      <c r="B433" s="144">
        <v>432</v>
      </c>
      <c r="C433" s="80"/>
      <c r="D433" s="90"/>
      <c r="E433" s="90" t="s">
        <v>108</v>
      </c>
      <c r="F433" s="87" t="s">
        <v>627</v>
      </c>
      <c r="G433" s="88" t="s">
        <v>232</v>
      </c>
      <c r="H433" s="88" t="s">
        <v>629</v>
      </c>
      <c r="I433" s="88" t="s">
        <v>624</v>
      </c>
      <c r="J433" s="90" t="s">
        <v>592</v>
      </c>
      <c r="K433" s="73">
        <v>3</v>
      </c>
      <c r="L433" s="77">
        <v>43040</v>
      </c>
      <c r="M433" s="77">
        <v>43403</v>
      </c>
      <c r="N433" s="78">
        <f t="shared" si="163"/>
        <v>51.857142857142854</v>
      </c>
      <c r="O433" s="73" t="s">
        <v>527</v>
      </c>
      <c r="P433" s="76">
        <v>0</v>
      </c>
      <c r="Q433" s="73" t="s">
        <v>1913</v>
      </c>
      <c r="R433" s="79">
        <f t="shared" si="145"/>
        <v>0</v>
      </c>
      <c r="S433" s="147">
        <f t="shared" si="146"/>
        <v>0</v>
      </c>
      <c r="T433" s="147">
        <f t="shared" si="147"/>
        <v>0</v>
      </c>
      <c r="U433" s="147">
        <f t="shared" si="148"/>
        <v>51.857142857142854</v>
      </c>
      <c r="V433" s="143"/>
      <c r="W433" s="148" t="str">
        <f t="shared" si="151"/>
        <v>VENCIDA</v>
      </c>
      <c r="X433" s="148" t="str">
        <f t="shared" si="149"/>
        <v/>
      </c>
      <c r="Y433" s="81" t="s">
        <v>200</v>
      </c>
      <c r="Z433" s="149" t="str">
        <f t="shared" si="152"/>
        <v>H63R15</v>
      </c>
      <c r="AA433" s="149">
        <f t="shared" si="150"/>
        <v>2</v>
      </c>
      <c r="AB433" s="149" t="str">
        <f t="shared" si="153"/>
        <v>H63R15 - 2</v>
      </c>
      <c r="AC433" s="146">
        <f t="shared" si="164"/>
        <v>1</v>
      </c>
      <c r="AD433" s="146">
        <f t="shared" si="165"/>
        <v>1</v>
      </c>
      <c r="AE433" s="146" t="str">
        <f t="shared" si="166"/>
        <v>H63R15.</v>
      </c>
      <c r="AF433" s="146" t="str">
        <f t="shared" si="167"/>
        <v>H63R15</v>
      </c>
      <c r="AG433" s="66"/>
      <c r="AH433" s="66"/>
      <c r="AI433" s="66"/>
    </row>
    <row r="434" spans="1:42" s="2" customFormat="1" ht="350.1" customHeight="1" x14ac:dyDescent="0.2">
      <c r="A434" s="73">
        <v>327</v>
      </c>
      <c r="B434" s="144">
        <v>433</v>
      </c>
      <c r="C434" s="80"/>
      <c r="D434" s="90" t="s">
        <v>1046</v>
      </c>
      <c r="E434" s="90" t="s">
        <v>161</v>
      </c>
      <c r="F434" s="87" t="s">
        <v>1243</v>
      </c>
      <c r="G434" s="88" t="s">
        <v>165</v>
      </c>
      <c r="H434" s="88" t="s">
        <v>988</v>
      </c>
      <c r="I434" s="88" t="s">
        <v>989</v>
      </c>
      <c r="J434" s="90" t="s">
        <v>403</v>
      </c>
      <c r="K434" s="73">
        <v>5</v>
      </c>
      <c r="L434" s="77">
        <v>43101</v>
      </c>
      <c r="M434" s="77">
        <v>43403</v>
      </c>
      <c r="N434" s="78">
        <f t="shared" si="163"/>
        <v>43.142857142857146</v>
      </c>
      <c r="O434" s="73" t="s">
        <v>384</v>
      </c>
      <c r="P434" s="76">
        <v>0</v>
      </c>
      <c r="Q434" s="73" t="s">
        <v>1913</v>
      </c>
      <c r="R434" s="79">
        <f t="shared" si="145"/>
        <v>0</v>
      </c>
      <c r="S434" s="147">
        <f t="shared" si="146"/>
        <v>0</v>
      </c>
      <c r="T434" s="147">
        <f t="shared" si="147"/>
        <v>0</v>
      </c>
      <c r="U434" s="147">
        <f t="shared" si="148"/>
        <v>43.142857142857146</v>
      </c>
      <c r="V434" s="143"/>
      <c r="W434" s="148" t="str">
        <f t="shared" si="151"/>
        <v>VENCIDA</v>
      </c>
      <c r="X434" s="148" t="str">
        <f t="shared" si="149"/>
        <v>VENCIDO</v>
      </c>
      <c r="Y434" s="81" t="s">
        <v>200</v>
      </c>
      <c r="Z434" s="149" t="str">
        <f t="shared" si="152"/>
        <v>H64R15</v>
      </c>
      <c r="AA434" s="149">
        <f t="shared" si="150"/>
        <v>1</v>
      </c>
      <c r="AB434" s="149" t="str">
        <f t="shared" si="153"/>
        <v>H64R15 - 1</v>
      </c>
      <c r="AC434" s="146">
        <f t="shared" si="164"/>
        <v>1</v>
      </c>
      <c r="AD434" s="146">
        <f t="shared" si="165"/>
        <v>1</v>
      </c>
      <c r="AE434" s="146" t="str">
        <f t="shared" si="166"/>
        <v>H64R15.</v>
      </c>
      <c r="AF434" s="146" t="str">
        <f t="shared" si="167"/>
        <v>H64R15</v>
      </c>
      <c r="AG434" s="65"/>
      <c r="AH434" s="65"/>
      <c r="AI434" s="65"/>
      <c r="AJ434" s="14"/>
      <c r="AK434" s="14"/>
      <c r="AL434" s="14"/>
      <c r="AM434" s="14"/>
      <c r="AN434" s="14"/>
      <c r="AO434" s="14"/>
      <c r="AP434" s="14"/>
    </row>
    <row r="435" spans="1:42" s="2" customFormat="1" ht="350.1" customHeight="1" x14ac:dyDescent="0.2">
      <c r="A435" s="158">
        <v>328</v>
      </c>
      <c r="B435" s="144">
        <v>434</v>
      </c>
      <c r="C435" s="158"/>
      <c r="D435" s="159" t="s">
        <v>1046</v>
      </c>
      <c r="E435" s="90" t="s">
        <v>26</v>
      </c>
      <c r="F435" s="87" t="s">
        <v>1003</v>
      </c>
      <c r="G435" s="88" t="s">
        <v>166</v>
      </c>
      <c r="H435" s="87" t="s">
        <v>990</v>
      </c>
      <c r="I435" s="87" t="s">
        <v>991</v>
      </c>
      <c r="J435" s="90" t="s">
        <v>404</v>
      </c>
      <c r="K435" s="73">
        <v>3</v>
      </c>
      <c r="L435" s="77">
        <v>43101</v>
      </c>
      <c r="M435" s="77">
        <v>43403</v>
      </c>
      <c r="N435" s="78">
        <f t="shared" si="163"/>
        <v>43.142857142857146</v>
      </c>
      <c r="O435" s="73" t="s">
        <v>384</v>
      </c>
      <c r="P435" s="76">
        <v>1</v>
      </c>
      <c r="Q435" s="87" t="s">
        <v>2123</v>
      </c>
      <c r="R435" s="79">
        <f t="shared" si="145"/>
        <v>33.333333333333329</v>
      </c>
      <c r="S435" s="147">
        <f t="shared" si="146"/>
        <v>14.380952380952381</v>
      </c>
      <c r="T435" s="147">
        <f t="shared" si="147"/>
        <v>14.380952380952381</v>
      </c>
      <c r="U435" s="147">
        <f t="shared" si="148"/>
        <v>43.142857142857146</v>
      </c>
      <c r="V435" s="143"/>
      <c r="W435" s="148" t="str">
        <f t="shared" si="151"/>
        <v>VENCIDA</v>
      </c>
      <c r="X435" s="148" t="str">
        <f t="shared" si="149"/>
        <v>VENCIDO</v>
      </c>
      <c r="Y435" s="81" t="s">
        <v>200</v>
      </c>
      <c r="Z435" s="149" t="str">
        <f t="shared" si="152"/>
        <v>H66R15</v>
      </c>
      <c r="AA435" s="149">
        <f t="shared" si="150"/>
        <v>1</v>
      </c>
      <c r="AB435" s="149" t="str">
        <f t="shared" si="153"/>
        <v>H66R15 - 1</v>
      </c>
      <c r="AC435" s="146">
        <f t="shared" si="164"/>
        <v>1</v>
      </c>
      <c r="AD435" s="146">
        <f t="shared" si="165"/>
        <v>1</v>
      </c>
      <c r="AE435" s="146" t="str">
        <f t="shared" si="166"/>
        <v>H66R15.</v>
      </c>
      <c r="AF435" s="146" t="str">
        <f t="shared" si="167"/>
        <v>H66R15</v>
      </c>
      <c r="AG435" s="65"/>
      <c r="AH435" s="65"/>
      <c r="AI435" s="65"/>
      <c r="AJ435" s="14"/>
      <c r="AK435" s="14"/>
      <c r="AL435" s="14"/>
      <c r="AM435" s="14"/>
      <c r="AN435" s="14"/>
      <c r="AO435" s="14"/>
      <c r="AP435" s="14"/>
    </row>
    <row r="436" spans="1:42" s="2" customFormat="1" ht="350.1" customHeight="1" x14ac:dyDescent="0.2">
      <c r="A436" s="156">
        <v>329</v>
      </c>
      <c r="B436" s="144">
        <v>435</v>
      </c>
      <c r="C436" s="156"/>
      <c r="D436" s="157" t="s">
        <v>1047</v>
      </c>
      <c r="E436" s="90" t="s">
        <v>98</v>
      </c>
      <c r="F436" s="87" t="s">
        <v>511</v>
      </c>
      <c r="G436" s="88" t="s">
        <v>233</v>
      </c>
      <c r="H436" s="88" t="s">
        <v>513</v>
      </c>
      <c r="I436" s="87" t="s">
        <v>514</v>
      </c>
      <c r="J436" s="90" t="s">
        <v>478</v>
      </c>
      <c r="K436" s="73">
        <v>1</v>
      </c>
      <c r="L436" s="77">
        <v>43040</v>
      </c>
      <c r="M436" s="77">
        <v>43099</v>
      </c>
      <c r="N436" s="78">
        <f t="shared" si="163"/>
        <v>8.4285714285714288</v>
      </c>
      <c r="O436" s="73" t="s">
        <v>464</v>
      </c>
      <c r="P436" s="73">
        <v>1</v>
      </c>
      <c r="Q436" s="87" t="s">
        <v>2124</v>
      </c>
      <c r="R436" s="79">
        <f t="shared" si="145"/>
        <v>100</v>
      </c>
      <c r="S436" s="147">
        <f t="shared" si="146"/>
        <v>8.4285714285714288</v>
      </c>
      <c r="T436" s="147">
        <f t="shared" si="147"/>
        <v>8.4285714285714288</v>
      </c>
      <c r="U436" s="147">
        <f t="shared" si="148"/>
        <v>8.4285714285714288</v>
      </c>
      <c r="V436" s="143"/>
      <c r="W436" s="148" t="str">
        <f t="shared" si="151"/>
        <v>CUMPLIDA</v>
      </c>
      <c r="X436" s="148" t="str">
        <f t="shared" si="149"/>
        <v>CUMPLIDO</v>
      </c>
      <c r="Y436" s="81" t="s">
        <v>200</v>
      </c>
      <c r="Z436" s="149" t="str">
        <f t="shared" si="152"/>
        <v>H68R15</v>
      </c>
      <c r="AA436" s="149">
        <f t="shared" si="150"/>
        <v>1</v>
      </c>
      <c r="AB436" s="149" t="str">
        <f t="shared" si="153"/>
        <v>H68R15 - 1</v>
      </c>
      <c r="AC436" s="146">
        <f t="shared" si="164"/>
        <v>5</v>
      </c>
      <c r="AD436" s="146">
        <f t="shared" si="165"/>
        <v>5</v>
      </c>
      <c r="AE436" s="146" t="str">
        <f t="shared" si="166"/>
        <v>H68R15.</v>
      </c>
      <c r="AF436" s="146" t="str">
        <f t="shared" si="167"/>
        <v>H68R15</v>
      </c>
      <c r="AG436" s="65"/>
      <c r="AH436" s="65"/>
      <c r="AI436" s="65"/>
      <c r="AJ436" s="14"/>
      <c r="AK436" s="14"/>
      <c r="AL436" s="14"/>
      <c r="AM436" s="14"/>
      <c r="AN436" s="14"/>
      <c r="AO436" s="14"/>
      <c r="AP436" s="14"/>
    </row>
    <row r="437" spans="1:42" s="2" customFormat="1" ht="350.1" customHeight="1" x14ac:dyDescent="0.2">
      <c r="A437" s="73">
        <v>330</v>
      </c>
      <c r="B437" s="144">
        <v>436</v>
      </c>
      <c r="C437" s="80"/>
      <c r="D437" s="90" t="s">
        <v>1046</v>
      </c>
      <c r="E437" s="90" t="s">
        <v>98</v>
      </c>
      <c r="F437" s="87" t="s">
        <v>512</v>
      </c>
      <c r="G437" s="88" t="s">
        <v>167</v>
      </c>
      <c r="H437" s="87" t="s">
        <v>515</v>
      </c>
      <c r="I437" s="87" t="s">
        <v>471</v>
      </c>
      <c r="J437" s="90" t="s">
        <v>442</v>
      </c>
      <c r="K437" s="73">
        <v>2</v>
      </c>
      <c r="L437" s="77">
        <v>43040</v>
      </c>
      <c r="M437" s="77">
        <v>43281</v>
      </c>
      <c r="N437" s="78">
        <f t="shared" si="163"/>
        <v>34.428571428571431</v>
      </c>
      <c r="O437" s="73" t="s">
        <v>464</v>
      </c>
      <c r="P437" s="76">
        <v>2</v>
      </c>
      <c r="Q437" s="73" t="s">
        <v>1913</v>
      </c>
      <c r="R437" s="79">
        <f t="shared" si="145"/>
        <v>100</v>
      </c>
      <c r="S437" s="147">
        <f t="shared" si="146"/>
        <v>34.428571428571431</v>
      </c>
      <c r="T437" s="147">
        <f t="shared" si="147"/>
        <v>34.428571428571431</v>
      </c>
      <c r="U437" s="147">
        <f t="shared" si="148"/>
        <v>34.428571428571431</v>
      </c>
      <c r="V437" s="143"/>
      <c r="W437" s="148" t="str">
        <f t="shared" si="151"/>
        <v>CUMPLIDA</v>
      </c>
      <c r="X437" s="148" t="str">
        <f t="shared" si="149"/>
        <v>CUMPLIDO</v>
      </c>
      <c r="Y437" s="81" t="s">
        <v>200</v>
      </c>
      <c r="Z437" s="149" t="str">
        <f t="shared" si="152"/>
        <v>H69R15</v>
      </c>
      <c r="AA437" s="149">
        <f t="shared" si="150"/>
        <v>1</v>
      </c>
      <c r="AB437" s="149" t="str">
        <f t="shared" si="153"/>
        <v>H69R15 - 1</v>
      </c>
      <c r="AC437" s="146">
        <f t="shared" si="164"/>
        <v>5</v>
      </c>
      <c r="AD437" s="146">
        <f t="shared" si="165"/>
        <v>5</v>
      </c>
      <c r="AE437" s="146" t="str">
        <f t="shared" si="166"/>
        <v>H69R15.</v>
      </c>
      <c r="AF437" s="146" t="str">
        <f t="shared" si="167"/>
        <v>H69R15</v>
      </c>
      <c r="AG437" s="65"/>
      <c r="AH437" s="65"/>
      <c r="AI437" s="65"/>
      <c r="AJ437" s="14"/>
      <c r="AK437" s="14"/>
      <c r="AL437" s="14"/>
      <c r="AM437" s="14"/>
      <c r="AN437" s="14"/>
      <c r="AO437" s="14"/>
      <c r="AP437" s="14"/>
    </row>
    <row r="438" spans="1:42" s="2" customFormat="1" ht="350.1" customHeight="1" x14ac:dyDescent="0.2">
      <c r="A438" s="155">
        <v>331</v>
      </c>
      <c r="B438" s="144">
        <v>437</v>
      </c>
      <c r="C438" s="155"/>
      <c r="D438" s="160" t="s">
        <v>1047</v>
      </c>
      <c r="E438" s="90" t="s">
        <v>168</v>
      </c>
      <c r="F438" s="87" t="s">
        <v>424</v>
      </c>
      <c r="G438" s="88" t="s">
        <v>960</v>
      </c>
      <c r="H438" s="87" t="s">
        <v>985</v>
      </c>
      <c r="I438" s="87" t="s">
        <v>986</v>
      </c>
      <c r="J438" s="90" t="s">
        <v>402</v>
      </c>
      <c r="K438" s="73">
        <v>16</v>
      </c>
      <c r="L438" s="77">
        <v>43040</v>
      </c>
      <c r="M438" s="77">
        <v>43403</v>
      </c>
      <c r="N438" s="78">
        <f t="shared" si="163"/>
        <v>51.857142857142854</v>
      </c>
      <c r="O438" s="73" t="s">
        <v>384</v>
      </c>
      <c r="P438" s="73">
        <v>1</v>
      </c>
      <c r="Q438" s="87" t="s">
        <v>2115</v>
      </c>
      <c r="R438" s="79">
        <f t="shared" si="145"/>
        <v>6.25</v>
      </c>
      <c r="S438" s="147">
        <f t="shared" si="146"/>
        <v>3.2410714285714284</v>
      </c>
      <c r="T438" s="147">
        <f t="shared" si="147"/>
        <v>3.2410714285714284</v>
      </c>
      <c r="U438" s="147">
        <f t="shared" si="148"/>
        <v>51.857142857142854</v>
      </c>
      <c r="V438" s="143"/>
      <c r="W438" s="148" t="str">
        <f t="shared" si="151"/>
        <v>VENCIDA</v>
      </c>
      <c r="X438" s="148" t="str">
        <f t="shared" si="149"/>
        <v>VENCIDO</v>
      </c>
      <c r="Y438" s="81" t="s">
        <v>200</v>
      </c>
      <c r="Z438" s="149" t="str">
        <f t="shared" si="152"/>
        <v>H70R15</v>
      </c>
      <c r="AA438" s="149">
        <f t="shared" si="150"/>
        <v>1</v>
      </c>
      <c r="AB438" s="149" t="str">
        <f t="shared" si="153"/>
        <v>H70R15 - 1</v>
      </c>
      <c r="AC438" s="146">
        <f t="shared" si="164"/>
        <v>1</v>
      </c>
      <c r="AD438" s="146">
        <f t="shared" si="165"/>
        <v>1</v>
      </c>
      <c r="AE438" s="146" t="str">
        <f t="shared" si="166"/>
        <v>H70R15.</v>
      </c>
      <c r="AF438" s="146" t="str">
        <f t="shared" si="167"/>
        <v>H70R15</v>
      </c>
      <c r="AG438" s="65"/>
      <c r="AH438" s="65"/>
      <c r="AI438" s="65"/>
      <c r="AJ438" s="14"/>
      <c r="AK438" s="14"/>
      <c r="AL438" s="14"/>
      <c r="AM438" s="14"/>
      <c r="AN438" s="14"/>
      <c r="AO438" s="14"/>
      <c r="AP438" s="14"/>
    </row>
    <row r="439" spans="1:42" s="2" customFormat="1" ht="350.1" customHeight="1" x14ac:dyDescent="0.2">
      <c r="A439" s="73">
        <v>332</v>
      </c>
      <c r="B439" s="144">
        <v>438</v>
      </c>
      <c r="C439" s="80"/>
      <c r="D439" s="90" t="s">
        <v>1046</v>
      </c>
      <c r="E439" s="90" t="s">
        <v>26</v>
      </c>
      <c r="F439" s="87" t="s">
        <v>1821</v>
      </c>
      <c r="G439" s="88" t="s">
        <v>169</v>
      </c>
      <c r="H439" s="87" t="s">
        <v>1820</v>
      </c>
      <c r="I439" s="73" t="s">
        <v>1818</v>
      </c>
      <c r="J439" s="90" t="s">
        <v>1819</v>
      </c>
      <c r="K439" s="73">
        <v>1</v>
      </c>
      <c r="L439" s="77">
        <v>43859</v>
      </c>
      <c r="M439" s="77">
        <v>43921</v>
      </c>
      <c r="N439" s="78">
        <f t="shared" si="163"/>
        <v>8.8571428571428577</v>
      </c>
      <c r="O439" s="73" t="s">
        <v>464</v>
      </c>
      <c r="P439" s="76">
        <v>1</v>
      </c>
      <c r="Q439" s="73" t="s">
        <v>1913</v>
      </c>
      <c r="R439" s="79">
        <f t="shared" si="145"/>
        <v>100</v>
      </c>
      <c r="S439" s="147">
        <f t="shared" si="146"/>
        <v>8.8571428571428577</v>
      </c>
      <c r="T439" s="147">
        <f t="shared" si="147"/>
        <v>8.8571428571428577</v>
      </c>
      <c r="U439" s="147">
        <f t="shared" si="148"/>
        <v>8.8571428571428577</v>
      </c>
      <c r="V439" s="143"/>
      <c r="W439" s="148" t="str">
        <f t="shared" si="151"/>
        <v>CUMPLIDA</v>
      </c>
      <c r="X439" s="148" t="str">
        <f t="shared" si="149"/>
        <v>EN TERMINO</v>
      </c>
      <c r="Y439" s="81" t="s">
        <v>200</v>
      </c>
      <c r="Z439" s="149" t="str">
        <f t="shared" si="152"/>
        <v>H71R15</v>
      </c>
      <c r="AA439" s="149">
        <f t="shared" si="150"/>
        <v>1</v>
      </c>
      <c r="AB439" s="149" t="str">
        <f t="shared" si="153"/>
        <v>H71R15 - 1</v>
      </c>
      <c r="AC439" s="146">
        <f t="shared" si="164"/>
        <v>5</v>
      </c>
      <c r="AD439" s="146">
        <f t="shared" si="165"/>
        <v>3</v>
      </c>
      <c r="AE439" s="146" t="str">
        <f t="shared" si="166"/>
        <v>H71R15.</v>
      </c>
      <c r="AF439" s="146" t="str">
        <f t="shared" si="167"/>
        <v>H71R15</v>
      </c>
      <c r="AG439" s="65"/>
      <c r="AH439" s="65"/>
      <c r="AI439" s="65"/>
      <c r="AJ439" s="14"/>
      <c r="AK439" s="14"/>
      <c r="AL439" s="14"/>
      <c r="AM439" s="14"/>
      <c r="AN439" s="14"/>
      <c r="AO439" s="14"/>
      <c r="AP439" s="14"/>
    </row>
    <row r="440" spans="1:42" s="2" customFormat="1" ht="350.1" customHeight="1" x14ac:dyDescent="0.2">
      <c r="A440" s="73"/>
      <c r="B440" s="144">
        <v>439</v>
      </c>
      <c r="C440" s="80"/>
      <c r="D440" s="90" t="s">
        <v>1046</v>
      </c>
      <c r="E440" s="90" t="s">
        <v>26</v>
      </c>
      <c r="F440" s="87" t="s">
        <v>1822</v>
      </c>
      <c r="G440" s="88" t="s">
        <v>169</v>
      </c>
      <c r="H440" s="87" t="s">
        <v>1826</v>
      </c>
      <c r="I440" s="87" t="s">
        <v>1824</v>
      </c>
      <c r="J440" s="90" t="s">
        <v>1825</v>
      </c>
      <c r="K440" s="73">
        <v>1</v>
      </c>
      <c r="L440" s="77">
        <v>43859</v>
      </c>
      <c r="M440" s="77">
        <v>44224</v>
      </c>
      <c r="N440" s="78">
        <f t="shared" ref="N440" si="168">(+M440-L440)/7</f>
        <v>52.142857142857146</v>
      </c>
      <c r="O440" s="73" t="s">
        <v>464</v>
      </c>
      <c r="P440" s="76">
        <v>0</v>
      </c>
      <c r="Q440" s="73" t="s">
        <v>1913</v>
      </c>
      <c r="R440" s="79">
        <f t="shared" si="145"/>
        <v>0</v>
      </c>
      <c r="S440" s="147">
        <f t="shared" si="146"/>
        <v>0</v>
      </c>
      <c r="T440" s="147">
        <f t="shared" si="147"/>
        <v>0</v>
      </c>
      <c r="U440" s="147">
        <f t="shared" si="148"/>
        <v>0</v>
      </c>
      <c r="V440" s="143"/>
      <c r="W440" s="148" t="str">
        <f t="shared" si="151"/>
        <v>EN TERMINO</v>
      </c>
      <c r="X440" s="148" t="str">
        <f t="shared" si="149"/>
        <v/>
      </c>
      <c r="Y440" s="81" t="s">
        <v>200</v>
      </c>
      <c r="Z440" s="149" t="str">
        <f t="shared" si="152"/>
        <v>H71R15</v>
      </c>
      <c r="AA440" s="149">
        <f t="shared" si="150"/>
        <v>2</v>
      </c>
      <c r="AB440" s="149" t="str">
        <f t="shared" si="153"/>
        <v>H71R15 - 2</v>
      </c>
      <c r="AC440" s="146">
        <f t="shared" si="164"/>
        <v>3</v>
      </c>
      <c r="AD440" s="146">
        <f t="shared" si="165"/>
        <v>3</v>
      </c>
      <c r="AE440" s="146" t="str">
        <f t="shared" si="166"/>
        <v>H71R15.</v>
      </c>
      <c r="AF440" s="146" t="str">
        <f t="shared" si="167"/>
        <v>H71R15</v>
      </c>
      <c r="AG440" s="65"/>
      <c r="AH440" s="65"/>
      <c r="AI440" s="65"/>
      <c r="AJ440" s="14"/>
      <c r="AK440" s="14"/>
      <c r="AL440" s="14"/>
      <c r="AM440" s="14"/>
      <c r="AN440" s="14"/>
      <c r="AO440" s="14"/>
      <c r="AP440" s="14"/>
    </row>
    <row r="441" spans="1:42" s="2" customFormat="1" ht="350.1" customHeight="1" x14ac:dyDescent="0.2">
      <c r="A441" s="73"/>
      <c r="B441" s="144">
        <v>440</v>
      </c>
      <c r="C441" s="80"/>
      <c r="D441" s="90" t="s">
        <v>1046</v>
      </c>
      <c r="E441" s="90" t="s">
        <v>26</v>
      </c>
      <c r="F441" s="87" t="s">
        <v>1823</v>
      </c>
      <c r="G441" s="88" t="s">
        <v>169</v>
      </c>
      <c r="H441" s="87" t="s">
        <v>1829</v>
      </c>
      <c r="I441" s="87" t="s">
        <v>1827</v>
      </c>
      <c r="J441" s="90" t="s">
        <v>1828</v>
      </c>
      <c r="K441" s="73">
        <v>1</v>
      </c>
      <c r="L441" s="77">
        <v>43859</v>
      </c>
      <c r="M441" s="77">
        <v>44224</v>
      </c>
      <c r="N441" s="78">
        <f t="shared" ref="N441" si="169">(+M441-L441)/7</f>
        <v>52.142857142857146</v>
      </c>
      <c r="O441" s="73" t="s">
        <v>1051</v>
      </c>
      <c r="P441" s="76">
        <v>0</v>
      </c>
      <c r="Q441" s="73" t="s">
        <v>1913</v>
      </c>
      <c r="R441" s="79">
        <f t="shared" si="145"/>
        <v>0</v>
      </c>
      <c r="S441" s="147">
        <f t="shared" si="146"/>
        <v>0</v>
      </c>
      <c r="T441" s="147">
        <f t="shared" si="147"/>
        <v>0</v>
      </c>
      <c r="U441" s="147">
        <f t="shared" si="148"/>
        <v>0</v>
      </c>
      <c r="V441" s="143"/>
      <c r="W441" s="148" t="str">
        <f t="shared" si="151"/>
        <v>EN TERMINO</v>
      </c>
      <c r="X441" s="148" t="str">
        <f t="shared" si="149"/>
        <v/>
      </c>
      <c r="Y441" s="81" t="s">
        <v>200</v>
      </c>
      <c r="Z441" s="149" t="str">
        <f t="shared" si="152"/>
        <v>H71R15</v>
      </c>
      <c r="AA441" s="149">
        <f t="shared" si="150"/>
        <v>3</v>
      </c>
      <c r="AB441" s="149" t="str">
        <f t="shared" si="153"/>
        <v>H71R15 - 3</v>
      </c>
      <c r="AC441" s="146">
        <f t="shared" si="164"/>
        <v>3</v>
      </c>
      <c r="AD441" s="146">
        <f t="shared" si="165"/>
        <v>3</v>
      </c>
      <c r="AE441" s="146" t="str">
        <f t="shared" si="166"/>
        <v>H71R15.</v>
      </c>
      <c r="AF441" s="146" t="str">
        <f t="shared" si="167"/>
        <v>H71R15</v>
      </c>
      <c r="AG441" s="65"/>
      <c r="AH441" s="65"/>
      <c r="AI441" s="65"/>
      <c r="AJ441" s="14"/>
      <c r="AK441" s="14"/>
      <c r="AL441" s="14"/>
      <c r="AM441" s="14"/>
      <c r="AN441" s="14"/>
      <c r="AO441" s="14"/>
      <c r="AP441" s="14"/>
    </row>
    <row r="442" spans="1:42" s="2" customFormat="1" ht="350.1" customHeight="1" x14ac:dyDescent="0.2">
      <c r="A442" s="73">
        <v>333</v>
      </c>
      <c r="B442" s="144">
        <v>441</v>
      </c>
      <c r="C442" s="80"/>
      <c r="D442" s="90" t="s">
        <v>1047</v>
      </c>
      <c r="E442" s="90" t="s">
        <v>26</v>
      </c>
      <c r="F442" s="87" t="s">
        <v>425</v>
      </c>
      <c r="G442" s="88" t="s">
        <v>170</v>
      </c>
      <c r="H442" s="219" t="s">
        <v>516</v>
      </c>
      <c r="I442" s="88" t="s">
        <v>517</v>
      </c>
      <c r="J442" s="90" t="s">
        <v>53</v>
      </c>
      <c r="K442" s="73">
        <v>3</v>
      </c>
      <c r="L442" s="77">
        <v>43040</v>
      </c>
      <c r="M442" s="77">
        <v>43311</v>
      </c>
      <c r="N442" s="78">
        <f t="shared" si="163"/>
        <v>38.714285714285715</v>
      </c>
      <c r="O442" s="73" t="s">
        <v>464</v>
      </c>
      <c r="P442" s="76">
        <v>2.9994999999999998</v>
      </c>
      <c r="Q442" s="73" t="s">
        <v>1913</v>
      </c>
      <c r="R442" s="102">
        <f t="shared" si="145"/>
        <v>99.98333333333332</v>
      </c>
      <c r="S442" s="147">
        <f t="shared" si="146"/>
        <v>38.707833333333326</v>
      </c>
      <c r="T442" s="147">
        <f t="shared" si="147"/>
        <v>38.707833333333326</v>
      </c>
      <c r="U442" s="147">
        <f t="shared" si="148"/>
        <v>38.714285714285715</v>
      </c>
      <c r="V442" s="143"/>
      <c r="W442" s="148" t="str">
        <f t="shared" si="151"/>
        <v>VENCIDA</v>
      </c>
      <c r="X442" s="148" t="str">
        <f t="shared" si="149"/>
        <v>VENCIDO</v>
      </c>
      <c r="Y442" s="81" t="s">
        <v>200</v>
      </c>
      <c r="Z442" s="149" t="str">
        <f t="shared" si="152"/>
        <v>H72R15</v>
      </c>
      <c r="AA442" s="149">
        <f t="shared" si="150"/>
        <v>1</v>
      </c>
      <c r="AB442" s="149" t="str">
        <f t="shared" si="153"/>
        <v>H72R15 - 1</v>
      </c>
      <c r="AC442" s="146">
        <f t="shared" si="164"/>
        <v>1</v>
      </c>
      <c r="AD442" s="146">
        <f t="shared" si="165"/>
        <v>1</v>
      </c>
      <c r="AE442" s="146" t="str">
        <f t="shared" si="166"/>
        <v>H72R15.</v>
      </c>
      <c r="AF442" s="146" t="str">
        <f t="shared" si="167"/>
        <v>H72R15</v>
      </c>
      <c r="AG442" s="65"/>
      <c r="AH442" s="65"/>
      <c r="AI442" s="65"/>
      <c r="AJ442" s="14"/>
      <c r="AK442" s="14"/>
      <c r="AL442" s="14"/>
      <c r="AM442" s="14"/>
      <c r="AN442" s="14"/>
      <c r="AO442" s="14"/>
      <c r="AP442" s="14"/>
    </row>
    <row r="443" spans="1:42" s="2" customFormat="1" ht="350.1" customHeight="1" x14ac:dyDescent="0.2">
      <c r="A443" s="73">
        <v>334</v>
      </c>
      <c r="B443" s="144">
        <v>442</v>
      </c>
      <c r="C443" s="80"/>
      <c r="D443" s="90" t="s">
        <v>1047</v>
      </c>
      <c r="E443" s="90" t="s">
        <v>25</v>
      </c>
      <c r="F443" s="87" t="s">
        <v>455</v>
      </c>
      <c r="G443" s="88" t="s">
        <v>171</v>
      </c>
      <c r="H443" s="88" t="s">
        <v>1270</v>
      </c>
      <c r="I443" s="220" t="s">
        <v>453</v>
      </c>
      <c r="J443" s="90" t="s">
        <v>454</v>
      </c>
      <c r="K443" s="73">
        <v>1</v>
      </c>
      <c r="L443" s="77">
        <v>43049</v>
      </c>
      <c r="M443" s="77">
        <v>43099</v>
      </c>
      <c r="N443" s="78">
        <f t="shared" ref="N443:N482" si="170">(+M443-L443)/7</f>
        <v>7.1428571428571432</v>
      </c>
      <c r="O443" s="73" t="s">
        <v>426</v>
      </c>
      <c r="P443" s="73">
        <v>1</v>
      </c>
      <c r="Q443" s="73" t="s">
        <v>1913</v>
      </c>
      <c r="R443" s="79">
        <f t="shared" si="145"/>
        <v>100</v>
      </c>
      <c r="S443" s="147">
        <f t="shared" si="146"/>
        <v>7.1428571428571432</v>
      </c>
      <c r="T443" s="147">
        <f t="shared" si="147"/>
        <v>7.1428571428571432</v>
      </c>
      <c r="U443" s="147">
        <f t="shared" si="148"/>
        <v>7.1428571428571432</v>
      </c>
      <c r="V443" s="143"/>
      <c r="W443" s="148" t="str">
        <f t="shared" si="151"/>
        <v>CUMPLIDA</v>
      </c>
      <c r="X443" s="148" t="str">
        <f t="shared" si="149"/>
        <v>CUMPLIDO</v>
      </c>
      <c r="Y443" s="81" t="s">
        <v>200</v>
      </c>
      <c r="Z443" s="149" t="str">
        <f t="shared" si="152"/>
        <v>H74R15</v>
      </c>
      <c r="AA443" s="149">
        <f t="shared" si="150"/>
        <v>1</v>
      </c>
      <c r="AB443" s="149" t="str">
        <f t="shared" si="153"/>
        <v>H74R15 - 1</v>
      </c>
      <c r="AC443" s="146">
        <f t="shared" si="164"/>
        <v>5</v>
      </c>
      <c r="AD443" s="146">
        <f t="shared" si="165"/>
        <v>5</v>
      </c>
      <c r="AE443" s="146" t="str">
        <f t="shared" si="166"/>
        <v>H74R15.</v>
      </c>
      <c r="AF443" s="146" t="str">
        <f t="shared" si="167"/>
        <v>H74R15</v>
      </c>
      <c r="AG443" s="65"/>
      <c r="AH443" s="65"/>
      <c r="AI443" s="65"/>
      <c r="AJ443" s="14"/>
      <c r="AK443" s="14"/>
      <c r="AL443" s="14"/>
      <c r="AM443" s="14"/>
      <c r="AN443" s="14"/>
      <c r="AO443" s="14"/>
      <c r="AP443" s="14"/>
    </row>
    <row r="444" spans="1:42" s="2" customFormat="1" ht="350.1" customHeight="1" x14ac:dyDescent="0.2">
      <c r="A444" s="154">
        <v>335</v>
      </c>
      <c r="B444" s="144">
        <v>443</v>
      </c>
      <c r="C444" s="154"/>
      <c r="D444" s="154" t="s">
        <v>1046</v>
      </c>
      <c r="E444" s="73" t="s">
        <v>25</v>
      </c>
      <c r="F444" s="87" t="s">
        <v>1040</v>
      </c>
      <c r="G444" s="87" t="s">
        <v>172</v>
      </c>
      <c r="H444" s="87" t="s">
        <v>518</v>
      </c>
      <c r="I444" s="220" t="s">
        <v>519</v>
      </c>
      <c r="J444" s="73" t="s">
        <v>520</v>
      </c>
      <c r="K444" s="73">
        <v>1</v>
      </c>
      <c r="L444" s="77">
        <v>43040</v>
      </c>
      <c r="M444" s="77">
        <v>43069</v>
      </c>
      <c r="N444" s="78">
        <f t="shared" si="170"/>
        <v>4.1428571428571432</v>
      </c>
      <c r="O444" s="73" t="s">
        <v>464</v>
      </c>
      <c r="P444" s="73">
        <v>1</v>
      </c>
      <c r="Q444" s="87" t="s">
        <v>2119</v>
      </c>
      <c r="R444" s="79">
        <f t="shared" si="145"/>
        <v>100</v>
      </c>
      <c r="S444" s="147">
        <f t="shared" si="146"/>
        <v>4.1428571428571432</v>
      </c>
      <c r="T444" s="147">
        <f t="shared" si="147"/>
        <v>4.1428571428571432</v>
      </c>
      <c r="U444" s="147">
        <f t="shared" si="148"/>
        <v>4.1428571428571432</v>
      </c>
      <c r="V444" s="143"/>
      <c r="W444" s="148" t="str">
        <f t="shared" si="151"/>
        <v>CUMPLIDA</v>
      </c>
      <c r="X444" s="148" t="str">
        <f t="shared" si="149"/>
        <v>CUMPLIDO</v>
      </c>
      <c r="Y444" s="81" t="s">
        <v>200</v>
      </c>
      <c r="Z444" s="149" t="str">
        <f t="shared" si="152"/>
        <v>H75R15</v>
      </c>
      <c r="AA444" s="149">
        <f t="shared" si="150"/>
        <v>1</v>
      </c>
      <c r="AB444" s="149" t="str">
        <f t="shared" si="153"/>
        <v>H75R15 - 1</v>
      </c>
      <c r="AC444" s="146">
        <f t="shared" si="164"/>
        <v>5</v>
      </c>
      <c r="AD444" s="146">
        <f t="shared" si="165"/>
        <v>5</v>
      </c>
      <c r="AE444" s="146" t="str">
        <f t="shared" si="166"/>
        <v>H75R15.</v>
      </c>
      <c r="AF444" s="146" t="str">
        <f t="shared" si="167"/>
        <v>H75R15</v>
      </c>
      <c r="AG444" s="65"/>
      <c r="AH444" s="65"/>
      <c r="AI444" s="65"/>
      <c r="AJ444" s="14"/>
      <c r="AK444" s="14"/>
      <c r="AL444" s="14"/>
      <c r="AM444" s="14"/>
      <c r="AN444" s="14"/>
      <c r="AO444" s="14"/>
      <c r="AP444" s="14"/>
    </row>
    <row r="445" spans="1:42" s="2" customFormat="1" ht="350.1" customHeight="1" x14ac:dyDescent="0.2">
      <c r="A445" s="73">
        <v>336</v>
      </c>
      <c r="B445" s="144">
        <v>444</v>
      </c>
      <c r="C445" s="80"/>
      <c r="D445" s="90" t="s">
        <v>1046</v>
      </c>
      <c r="E445" s="90" t="s">
        <v>42</v>
      </c>
      <c r="F445" s="87" t="s">
        <v>457</v>
      </c>
      <c r="G445" s="88" t="s">
        <v>456</v>
      </c>
      <c r="H445" s="88" t="s">
        <v>1846</v>
      </c>
      <c r="I445" s="88" t="s">
        <v>1928</v>
      </c>
      <c r="J445" s="90" t="s">
        <v>438</v>
      </c>
      <c r="K445" s="73">
        <v>3</v>
      </c>
      <c r="L445" s="77">
        <v>43709</v>
      </c>
      <c r="M445" s="77">
        <v>44073</v>
      </c>
      <c r="N445" s="78">
        <f t="shared" si="170"/>
        <v>52</v>
      </c>
      <c r="O445" s="73" t="s">
        <v>426</v>
      </c>
      <c r="P445" s="76">
        <v>2</v>
      </c>
      <c r="Q445" s="73" t="s">
        <v>1913</v>
      </c>
      <c r="R445" s="79">
        <f t="shared" si="145"/>
        <v>66.666666666666657</v>
      </c>
      <c r="S445" s="147">
        <f t="shared" si="146"/>
        <v>34.666666666666657</v>
      </c>
      <c r="T445" s="147">
        <f t="shared" si="147"/>
        <v>34.666666666666657</v>
      </c>
      <c r="U445" s="147">
        <f t="shared" si="148"/>
        <v>52</v>
      </c>
      <c r="V445" s="143"/>
      <c r="W445" s="148" t="str">
        <f t="shared" si="151"/>
        <v>VENCIDA</v>
      </c>
      <c r="X445" s="148" t="str">
        <f t="shared" si="149"/>
        <v>VENCIDO</v>
      </c>
      <c r="Y445" s="81" t="s">
        <v>200</v>
      </c>
      <c r="Z445" s="149" t="str">
        <f t="shared" si="152"/>
        <v>H76R15</v>
      </c>
      <c r="AA445" s="149">
        <f t="shared" si="150"/>
        <v>1</v>
      </c>
      <c r="AB445" s="149" t="str">
        <f t="shared" si="153"/>
        <v>H76R15 - 1</v>
      </c>
      <c r="AC445" s="146">
        <f t="shared" si="164"/>
        <v>1</v>
      </c>
      <c r="AD445" s="146">
        <f t="shared" si="165"/>
        <v>1</v>
      </c>
      <c r="AE445" s="146" t="str">
        <f t="shared" si="166"/>
        <v>H76R15.</v>
      </c>
      <c r="AF445" s="146" t="str">
        <f t="shared" si="167"/>
        <v>H76R15</v>
      </c>
      <c r="AG445" s="65"/>
      <c r="AH445" s="65"/>
      <c r="AI445" s="65"/>
      <c r="AJ445" s="14"/>
      <c r="AK445" s="14"/>
      <c r="AL445" s="14"/>
      <c r="AM445" s="14"/>
      <c r="AN445" s="14"/>
      <c r="AO445" s="14"/>
      <c r="AP445" s="14"/>
    </row>
    <row r="446" spans="1:42" s="2" customFormat="1" ht="350.1" customHeight="1" x14ac:dyDescent="0.2">
      <c r="A446" s="73">
        <v>337</v>
      </c>
      <c r="B446" s="144">
        <v>445</v>
      </c>
      <c r="C446" s="80"/>
      <c r="D446" s="90" t="s">
        <v>1047</v>
      </c>
      <c r="E446" s="90" t="s">
        <v>42</v>
      </c>
      <c r="F446" s="87" t="s">
        <v>521</v>
      </c>
      <c r="G446" s="88" t="s">
        <v>173</v>
      </c>
      <c r="H446" s="88" t="s">
        <v>1830</v>
      </c>
      <c r="I446" s="88" t="s">
        <v>1831</v>
      </c>
      <c r="J446" s="73" t="s">
        <v>1832</v>
      </c>
      <c r="K446" s="103">
        <v>1</v>
      </c>
      <c r="L446" s="77">
        <v>43859</v>
      </c>
      <c r="M446" s="77">
        <v>43921</v>
      </c>
      <c r="N446" s="78">
        <f t="shared" si="170"/>
        <v>8.8571428571428577</v>
      </c>
      <c r="O446" s="73" t="s">
        <v>464</v>
      </c>
      <c r="P446" s="76">
        <v>1</v>
      </c>
      <c r="Q446" s="73" t="s">
        <v>1913</v>
      </c>
      <c r="R446" s="79">
        <f t="shared" ref="R446:R508" si="171">IF(P446/K446&gt;1,100,+P446/K446*100)</f>
        <v>100</v>
      </c>
      <c r="S446" s="147">
        <f t="shared" ref="S446:S508" si="172">+N446*R446/100</f>
        <v>8.8571428571428577</v>
      </c>
      <c r="T446" s="147">
        <f t="shared" ref="T446:T508" si="173">IF(M446&lt;=$AH$1,S446,0)</f>
        <v>8.8571428571428577</v>
      </c>
      <c r="U446" s="147">
        <f t="shared" ref="U446:U508" si="174">IF($AH$1&gt;=M446,N446,0)</f>
        <v>8.8571428571428577</v>
      </c>
      <c r="V446" s="143"/>
      <c r="W446" s="148" t="str">
        <f t="shared" si="151"/>
        <v>CUMPLIDA</v>
      </c>
      <c r="X446" s="148" t="str">
        <f t="shared" ref="X446:X508" si="175">IF(A446&lt;&gt;"",IF(AD446=1,"VENCIDO",IF(AD446=2,"PRÓXIMO A VENCER",IF(AD446=3,"EN TERMINO",IF(AD446=4,"CON AVANCE",IF(AD446=5,"CUMPLIDO",))))),"")</f>
        <v>CUMPLIDO</v>
      </c>
      <c r="Y446" s="81" t="s">
        <v>200</v>
      </c>
      <c r="Z446" s="149" t="str">
        <f t="shared" si="152"/>
        <v>H77R15</v>
      </c>
      <c r="AA446" s="149">
        <f t="shared" ref="AA446:AA508" si="176">IF(A446&lt;&gt;"",1,AA445+1)</f>
        <v>1</v>
      </c>
      <c r="AB446" s="149" t="str">
        <f t="shared" si="153"/>
        <v>H77R15 - 1</v>
      </c>
      <c r="AC446" s="146">
        <f t="shared" si="164"/>
        <v>5</v>
      </c>
      <c r="AD446" s="146">
        <f t="shared" si="165"/>
        <v>5</v>
      </c>
      <c r="AE446" s="146" t="str">
        <f t="shared" si="166"/>
        <v>H77R15.</v>
      </c>
      <c r="AF446" s="146" t="str">
        <f t="shared" si="167"/>
        <v>H77R15</v>
      </c>
      <c r="AG446" s="65"/>
      <c r="AH446" s="65"/>
      <c r="AI446" s="65"/>
      <c r="AJ446" s="14"/>
      <c r="AK446" s="14"/>
      <c r="AL446" s="14"/>
      <c r="AM446" s="14"/>
      <c r="AN446" s="14"/>
      <c r="AO446" s="14"/>
      <c r="AP446" s="14"/>
    </row>
    <row r="447" spans="1:42" s="2" customFormat="1" ht="350.1" customHeight="1" x14ac:dyDescent="0.2">
      <c r="A447" s="73">
        <v>338</v>
      </c>
      <c r="B447" s="144">
        <v>446</v>
      </c>
      <c r="C447" s="80"/>
      <c r="D447" s="90" t="s">
        <v>1047</v>
      </c>
      <c r="E447" s="90" t="s">
        <v>26</v>
      </c>
      <c r="F447" s="87" t="s">
        <v>1244</v>
      </c>
      <c r="G447" s="88" t="s">
        <v>174</v>
      </c>
      <c r="H447" s="88" t="s">
        <v>1833</v>
      </c>
      <c r="I447" s="88" t="s">
        <v>1834</v>
      </c>
      <c r="J447" s="90" t="s">
        <v>1835</v>
      </c>
      <c r="K447" s="73">
        <v>1</v>
      </c>
      <c r="L447" s="77">
        <v>43859</v>
      </c>
      <c r="M447" s="77">
        <v>44196</v>
      </c>
      <c r="N447" s="78">
        <f t="shared" si="170"/>
        <v>48.142857142857146</v>
      </c>
      <c r="O447" s="73" t="s">
        <v>464</v>
      </c>
      <c r="P447" s="76">
        <v>0</v>
      </c>
      <c r="Q447" s="73" t="s">
        <v>1913</v>
      </c>
      <c r="R447" s="79">
        <f t="shared" si="171"/>
        <v>0</v>
      </c>
      <c r="S447" s="147">
        <f t="shared" si="172"/>
        <v>0</v>
      </c>
      <c r="T447" s="147">
        <f t="shared" si="173"/>
        <v>0</v>
      </c>
      <c r="U447" s="147">
        <f t="shared" si="174"/>
        <v>0</v>
      </c>
      <c r="V447" s="143"/>
      <c r="W447" s="148" t="str">
        <f t="shared" ref="W447:W509" si="177">IF(R447=100,"CUMPLIDA",IF(M447-$AH$1&lt;0,"VENCIDA",IF(M447-$AH$1&lt;=30,"PRÓXIMA A VENCER",IF(R447&gt;0,"CON AVANCE","EN TERMINO"))))</f>
        <v>EN TERMINO</v>
      </c>
      <c r="X447" s="148" t="str">
        <f t="shared" si="175"/>
        <v>EN TERMINO</v>
      </c>
      <c r="Y447" s="81" t="s">
        <v>200</v>
      </c>
      <c r="Z447" s="149" t="str">
        <f t="shared" ref="Z447:Z509" si="178">AF447</f>
        <v>H78R15</v>
      </c>
      <c r="AA447" s="149">
        <f t="shared" si="176"/>
        <v>1</v>
      </c>
      <c r="AB447" s="149" t="str">
        <f t="shared" ref="AB447:AB509" si="179">CONCATENATE(Z447," - ",AA447)</f>
        <v>H78R15 - 1</v>
      </c>
      <c r="AC447" s="146">
        <f t="shared" si="164"/>
        <v>3</v>
      </c>
      <c r="AD447" s="146">
        <f t="shared" si="165"/>
        <v>3</v>
      </c>
      <c r="AE447" s="146" t="str">
        <f t="shared" si="166"/>
        <v>H78R15.</v>
      </c>
      <c r="AF447" s="146" t="str">
        <f t="shared" si="167"/>
        <v>H78R15</v>
      </c>
      <c r="AG447" s="65"/>
      <c r="AH447" s="65"/>
      <c r="AI447" s="65"/>
      <c r="AJ447" s="14"/>
      <c r="AK447" s="14"/>
      <c r="AL447" s="14"/>
      <c r="AM447" s="14"/>
      <c r="AN447" s="14"/>
      <c r="AO447" s="14"/>
      <c r="AP447" s="14"/>
    </row>
    <row r="448" spans="1:42" s="2" customFormat="1" ht="350.1" customHeight="1" x14ac:dyDescent="0.2">
      <c r="A448" s="73">
        <v>339</v>
      </c>
      <c r="B448" s="144">
        <v>447</v>
      </c>
      <c r="C448" s="80"/>
      <c r="D448" s="90" t="s">
        <v>1047</v>
      </c>
      <c r="E448" s="90" t="s">
        <v>42</v>
      </c>
      <c r="F448" s="87" t="s">
        <v>1245</v>
      </c>
      <c r="G448" s="88" t="s">
        <v>175</v>
      </c>
      <c r="H448" s="88" t="s">
        <v>1836</v>
      </c>
      <c r="I448" s="88" t="s">
        <v>1837</v>
      </c>
      <c r="J448" s="90" t="s">
        <v>1064</v>
      </c>
      <c r="K448" s="73">
        <v>1</v>
      </c>
      <c r="L448" s="77">
        <v>43859</v>
      </c>
      <c r="M448" s="77">
        <v>43921</v>
      </c>
      <c r="N448" s="78">
        <f t="shared" si="170"/>
        <v>8.8571428571428577</v>
      </c>
      <c r="O448" s="73" t="s">
        <v>1303</v>
      </c>
      <c r="P448" s="76">
        <v>1</v>
      </c>
      <c r="Q448" s="73" t="s">
        <v>1913</v>
      </c>
      <c r="R448" s="79">
        <f t="shared" si="171"/>
        <v>100</v>
      </c>
      <c r="S448" s="147">
        <f t="shared" si="172"/>
        <v>8.8571428571428577</v>
      </c>
      <c r="T448" s="147">
        <f t="shared" si="173"/>
        <v>8.8571428571428577</v>
      </c>
      <c r="U448" s="147">
        <f t="shared" si="174"/>
        <v>8.8571428571428577</v>
      </c>
      <c r="V448" s="143"/>
      <c r="W448" s="148" t="str">
        <f t="shared" si="177"/>
        <v>CUMPLIDA</v>
      </c>
      <c r="X448" s="148" t="str">
        <f t="shared" si="175"/>
        <v>CUMPLIDO</v>
      </c>
      <c r="Y448" s="81" t="s">
        <v>200</v>
      </c>
      <c r="Z448" s="149" t="str">
        <f t="shared" si="178"/>
        <v>H79R15</v>
      </c>
      <c r="AA448" s="149">
        <f t="shared" si="176"/>
        <v>1</v>
      </c>
      <c r="AB448" s="149" t="str">
        <f t="shared" si="179"/>
        <v>H79R15 - 1</v>
      </c>
      <c r="AC448" s="146">
        <f t="shared" si="164"/>
        <v>5</v>
      </c>
      <c r="AD448" s="146">
        <f t="shared" si="165"/>
        <v>5</v>
      </c>
      <c r="AE448" s="146" t="str">
        <f t="shared" si="166"/>
        <v>H79R15.</v>
      </c>
      <c r="AF448" s="146" t="str">
        <f t="shared" si="167"/>
        <v>H79R15</v>
      </c>
      <c r="AG448" s="65"/>
      <c r="AH448" s="65"/>
      <c r="AI448" s="65"/>
      <c r="AJ448" s="14"/>
      <c r="AK448" s="14"/>
      <c r="AL448" s="14"/>
      <c r="AM448" s="14"/>
      <c r="AN448" s="14"/>
      <c r="AO448" s="14"/>
      <c r="AP448" s="14"/>
    </row>
    <row r="449" spans="1:42" s="2" customFormat="1" ht="350.1" customHeight="1" x14ac:dyDescent="0.2">
      <c r="A449" s="73">
        <v>340</v>
      </c>
      <c r="B449" s="144">
        <v>448</v>
      </c>
      <c r="C449" s="80"/>
      <c r="D449" s="90" t="s">
        <v>1047</v>
      </c>
      <c r="E449" s="90" t="s">
        <v>108</v>
      </c>
      <c r="F449" s="87" t="s">
        <v>1246</v>
      </c>
      <c r="G449" s="88" t="s">
        <v>954</v>
      </c>
      <c r="H449" s="88" t="s">
        <v>937</v>
      </c>
      <c r="I449" s="88" t="s">
        <v>961</v>
      </c>
      <c r="J449" s="90" t="s">
        <v>962</v>
      </c>
      <c r="K449" s="73">
        <v>1</v>
      </c>
      <c r="L449" s="77">
        <v>43132</v>
      </c>
      <c r="M449" s="77">
        <v>43159</v>
      </c>
      <c r="N449" s="78">
        <f t="shared" si="170"/>
        <v>3.8571428571428572</v>
      </c>
      <c r="O449" s="73" t="s">
        <v>805</v>
      </c>
      <c r="P449" s="76">
        <v>0.61</v>
      </c>
      <c r="Q449" s="73" t="s">
        <v>1913</v>
      </c>
      <c r="R449" s="79">
        <f t="shared" si="171"/>
        <v>61</v>
      </c>
      <c r="S449" s="147">
        <f t="shared" si="172"/>
        <v>2.3528571428571428</v>
      </c>
      <c r="T449" s="147">
        <f t="shared" si="173"/>
        <v>2.3528571428571428</v>
      </c>
      <c r="U449" s="147">
        <f t="shared" si="174"/>
        <v>3.8571428571428572</v>
      </c>
      <c r="V449" s="143"/>
      <c r="W449" s="148" t="str">
        <f t="shared" si="177"/>
        <v>VENCIDA</v>
      </c>
      <c r="X449" s="148" t="str">
        <f t="shared" si="175"/>
        <v>VENCIDO</v>
      </c>
      <c r="Y449" s="81" t="s">
        <v>200</v>
      </c>
      <c r="Z449" s="149" t="str">
        <f t="shared" si="178"/>
        <v>H81R15</v>
      </c>
      <c r="AA449" s="149">
        <f t="shared" si="176"/>
        <v>1</v>
      </c>
      <c r="AB449" s="149" t="str">
        <f t="shared" si="179"/>
        <v>H81R15 - 1</v>
      </c>
      <c r="AC449" s="146">
        <f t="shared" si="164"/>
        <v>1</v>
      </c>
      <c r="AD449" s="146">
        <f t="shared" si="165"/>
        <v>1</v>
      </c>
      <c r="AE449" s="146" t="str">
        <f t="shared" si="166"/>
        <v>H81R15.</v>
      </c>
      <c r="AF449" s="146" t="str">
        <f t="shared" si="167"/>
        <v>H81R15</v>
      </c>
      <c r="AG449" s="66"/>
      <c r="AH449" s="66"/>
      <c r="AI449" s="66" t="s">
        <v>229</v>
      </c>
    </row>
    <row r="450" spans="1:42" s="2" customFormat="1" ht="350.1" customHeight="1" x14ac:dyDescent="0.2">
      <c r="A450" s="73">
        <v>341</v>
      </c>
      <c r="B450" s="144">
        <v>449</v>
      </c>
      <c r="C450" s="80"/>
      <c r="D450" s="90" t="s">
        <v>1046</v>
      </c>
      <c r="E450" s="90" t="s">
        <v>176</v>
      </c>
      <c r="F450" s="87" t="s">
        <v>423</v>
      </c>
      <c r="G450" s="88" t="s">
        <v>234</v>
      </c>
      <c r="H450" s="120" t="s">
        <v>1838</v>
      </c>
      <c r="I450" s="120" t="s">
        <v>1839</v>
      </c>
      <c r="J450" s="221" t="s">
        <v>1840</v>
      </c>
      <c r="K450" s="142">
        <v>1</v>
      </c>
      <c r="L450" s="222">
        <v>43859</v>
      </c>
      <c r="M450" s="222">
        <v>44196</v>
      </c>
      <c r="N450" s="78">
        <f t="shared" si="170"/>
        <v>48.142857142857146</v>
      </c>
      <c r="O450" s="73" t="s">
        <v>464</v>
      </c>
      <c r="P450" s="76">
        <v>0</v>
      </c>
      <c r="Q450" s="73" t="s">
        <v>1913</v>
      </c>
      <c r="R450" s="79">
        <f t="shared" si="171"/>
        <v>0</v>
      </c>
      <c r="S450" s="147">
        <f t="shared" si="172"/>
        <v>0</v>
      </c>
      <c r="T450" s="147">
        <f t="shared" si="173"/>
        <v>0</v>
      </c>
      <c r="U450" s="147">
        <f t="shared" si="174"/>
        <v>0</v>
      </c>
      <c r="V450" s="143"/>
      <c r="W450" s="148" t="str">
        <f t="shared" si="177"/>
        <v>EN TERMINO</v>
      </c>
      <c r="X450" s="148" t="str">
        <f t="shared" si="175"/>
        <v>EN TERMINO</v>
      </c>
      <c r="Y450" s="81" t="s">
        <v>200</v>
      </c>
      <c r="Z450" s="149" t="str">
        <f t="shared" si="178"/>
        <v>H83R15</v>
      </c>
      <c r="AA450" s="149">
        <f t="shared" si="176"/>
        <v>1</v>
      </c>
      <c r="AB450" s="149" t="str">
        <f t="shared" si="179"/>
        <v>H83R15 - 1</v>
      </c>
      <c r="AC450" s="146">
        <f t="shared" si="164"/>
        <v>3</v>
      </c>
      <c r="AD450" s="146">
        <f t="shared" si="165"/>
        <v>3</v>
      </c>
      <c r="AE450" s="146" t="str">
        <f t="shared" si="166"/>
        <v>H83R15.</v>
      </c>
      <c r="AF450" s="146" t="str">
        <f t="shared" si="167"/>
        <v>H83R15</v>
      </c>
      <c r="AG450" s="65"/>
      <c r="AH450" s="65"/>
      <c r="AI450" s="65"/>
      <c r="AJ450" s="14"/>
      <c r="AK450" s="14"/>
      <c r="AL450" s="14"/>
      <c r="AM450" s="14"/>
      <c r="AN450" s="14"/>
      <c r="AO450" s="14"/>
      <c r="AP450" s="14"/>
    </row>
    <row r="451" spans="1:42" s="2" customFormat="1" ht="350.1" customHeight="1" x14ac:dyDescent="0.2">
      <c r="A451" s="73">
        <v>342</v>
      </c>
      <c r="B451" s="144">
        <v>450</v>
      </c>
      <c r="C451" s="80"/>
      <c r="D451" s="90" t="s">
        <v>1046</v>
      </c>
      <c r="E451" s="90" t="s">
        <v>26</v>
      </c>
      <c r="F451" s="87" t="s">
        <v>1223</v>
      </c>
      <c r="G451" s="88" t="s">
        <v>177</v>
      </c>
      <c r="H451" s="88" t="s">
        <v>1224</v>
      </c>
      <c r="I451" s="88" t="s">
        <v>963</v>
      </c>
      <c r="J451" s="90" t="s">
        <v>492</v>
      </c>
      <c r="K451" s="73">
        <v>1</v>
      </c>
      <c r="L451" s="222">
        <v>43040</v>
      </c>
      <c r="M451" s="222">
        <v>43099</v>
      </c>
      <c r="N451" s="78">
        <f t="shared" si="170"/>
        <v>8.4285714285714288</v>
      </c>
      <c r="O451" s="73" t="s">
        <v>464</v>
      </c>
      <c r="P451" s="73">
        <v>1</v>
      </c>
      <c r="Q451" s="73" t="s">
        <v>1913</v>
      </c>
      <c r="R451" s="79">
        <f t="shared" si="171"/>
        <v>100</v>
      </c>
      <c r="S451" s="147">
        <f t="shared" si="172"/>
        <v>8.4285714285714288</v>
      </c>
      <c r="T451" s="147">
        <f t="shared" si="173"/>
        <v>8.4285714285714288</v>
      </c>
      <c r="U451" s="147">
        <f t="shared" si="174"/>
        <v>8.4285714285714288</v>
      </c>
      <c r="V451" s="143"/>
      <c r="W451" s="148" t="str">
        <f t="shared" si="177"/>
        <v>CUMPLIDA</v>
      </c>
      <c r="X451" s="148" t="str">
        <f t="shared" si="175"/>
        <v>VENCIDO</v>
      </c>
      <c r="Y451" s="81" t="s">
        <v>200</v>
      </c>
      <c r="Z451" s="149" t="str">
        <f t="shared" si="178"/>
        <v>H84R15</v>
      </c>
      <c r="AA451" s="149">
        <f t="shared" si="176"/>
        <v>1</v>
      </c>
      <c r="AB451" s="149" t="str">
        <f t="shared" si="179"/>
        <v>H84R15 - 1</v>
      </c>
      <c r="AC451" s="146">
        <f t="shared" si="164"/>
        <v>5</v>
      </c>
      <c r="AD451" s="146">
        <f t="shared" si="165"/>
        <v>1</v>
      </c>
      <c r="AE451" s="146" t="str">
        <f t="shared" si="166"/>
        <v>H84R15.</v>
      </c>
      <c r="AF451" s="146" t="str">
        <f t="shared" si="167"/>
        <v>H84R15</v>
      </c>
      <c r="AG451" s="66"/>
      <c r="AH451" s="66"/>
      <c r="AI451" s="66"/>
    </row>
    <row r="452" spans="1:42" s="2" customFormat="1" ht="350.1" customHeight="1" x14ac:dyDescent="0.2">
      <c r="A452" s="73"/>
      <c r="B452" s="144">
        <v>451</v>
      </c>
      <c r="C452" s="80"/>
      <c r="D452" s="90"/>
      <c r="E452" s="90" t="s">
        <v>26</v>
      </c>
      <c r="F452" s="87" t="s">
        <v>405</v>
      </c>
      <c r="G452" s="88" t="s">
        <v>177</v>
      </c>
      <c r="H452" s="88" t="s">
        <v>1225</v>
      </c>
      <c r="I452" s="88" t="s">
        <v>992</v>
      </c>
      <c r="J452" s="90" t="s">
        <v>404</v>
      </c>
      <c r="K452" s="73">
        <v>3</v>
      </c>
      <c r="L452" s="77">
        <v>43101</v>
      </c>
      <c r="M452" s="77">
        <v>43403</v>
      </c>
      <c r="N452" s="78">
        <f t="shared" si="170"/>
        <v>43.142857142857146</v>
      </c>
      <c r="O452" s="73" t="s">
        <v>384</v>
      </c>
      <c r="P452" s="76">
        <v>1</v>
      </c>
      <c r="Q452" s="73" t="s">
        <v>1913</v>
      </c>
      <c r="R452" s="79">
        <f t="shared" si="171"/>
        <v>33.333333333333329</v>
      </c>
      <c r="S452" s="147">
        <f t="shared" si="172"/>
        <v>14.380952380952381</v>
      </c>
      <c r="T452" s="147">
        <f t="shared" si="173"/>
        <v>14.380952380952381</v>
      </c>
      <c r="U452" s="147">
        <f t="shared" si="174"/>
        <v>43.142857142857146</v>
      </c>
      <c r="V452" s="143"/>
      <c r="W452" s="148" t="str">
        <f t="shared" si="177"/>
        <v>VENCIDA</v>
      </c>
      <c r="X452" s="148" t="str">
        <f t="shared" si="175"/>
        <v/>
      </c>
      <c r="Y452" s="81" t="s">
        <v>200</v>
      </c>
      <c r="Z452" s="149" t="str">
        <f t="shared" si="178"/>
        <v>H84R15</v>
      </c>
      <c r="AA452" s="149">
        <f t="shared" si="176"/>
        <v>2</v>
      </c>
      <c r="AB452" s="149" t="str">
        <f t="shared" si="179"/>
        <v>H84R15 - 2</v>
      </c>
      <c r="AC452" s="146">
        <f t="shared" si="164"/>
        <v>1</v>
      </c>
      <c r="AD452" s="146">
        <f t="shared" si="165"/>
        <v>1</v>
      </c>
      <c r="AE452" s="146" t="str">
        <f t="shared" si="166"/>
        <v>H84R15.</v>
      </c>
      <c r="AF452" s="146" t="str">
        <f t="shared" si="167"/>
        <v>H84R15</v>
      </c>
      <c r="AG452" s="65"/>
      <c r="AH452" s="65"/>
      <c r="AI452" s="65"/>
      <c r="AJ452" s="14"/>
      <c r="AK452" s="14"/>
      <c r="AL452" s="14"/>
      <c r="AM452" s="14"/>
      <c r="AN452" s="14"/>
      <c r="AO452" s="14"/>
      <c r="AP452" s="14"/>
    </row>
    <row r="453" spans="1:42" s="2" customFormat="1" ht="350.1" customHeight="1" x14ac:dyDescent="0.2">
      <c r="A453" s="73">
        <v>343</v>
      </c>
      <c r="B453" s="144">
        <v>452</v>
      </c>
      <c r="C453" s="80"/>
      <c r="D453" s="90" t="s">
        <v>1046</v>
      </c>
      <c r="E453" s="90" t="s">
        <v>26</v>
      </c>
      <c r="F453" s="87" t="s">
        <v>525</v>
      </c>
      <c r="G453" s="88" t="s">
        <v>178</v>
      </c>
      <c r="H453" s="88" t="s">
        <v>465</v>
      </c>
      <c r="I453" s="88" t="s">
        <v>522</v>
      </c>
      <c r="J453" s="90" t="s">
        <v>53</v>
      </c>
      <c r="K453" s="73">
        <v>4</v>
      </c>
      <c r="L453" s="77">
        <v>43040</v>
      </c>
      <c r="M453" s="77">
        <v>43403</v>
      </c>
      <c r="N453" s="78">
        <f t="shared" si="170"/>
        <v>51.857142857142854</v>
      </c>
      <c r="O453" s="73" t="s">
        <v>464</v>
      </c>
      <c r="P453" s="76">
        <v>3.9849999999999999</v>
      </c>
      <c r="Q453" s="73" t="s">
        <v>1913</v>
      </c>
      <c r="R453" s="102">
        <f t="shared" si="171"/>
        <v>99.625</v>
      </c>
      <c r="S453" s="147">
        <f t="shared" si="172"/>
        <v>51.662678571428572</v>
      </c>
      <c r="T453" s="147">
        <f t="shared" si="173"/>
        <v>51.662678571428572</v>
      </c>
      <c r="U453" s="147">
        <f t="shared" si="174"/>
        <v>51.857142857142854</v>
      </c>
      <c r="V453" s="143"/>
      <c r="W453" s="148" t="str">
        <f t="shared" si="177"/>
        <v>VENCIDA</v>
      </c>
      <c r="X453" s="148" t="str">
        <f t="shared" si="175"/>
        <v>VENCIDO</v>
      </c>
      <c r="Y453" s="81" t="s">
        <v>200</v>
      </c>
      <c r="Z453" s="149" t="str">
        <f t="shared" si="178"/>
        <v>H88R15</v>
      </c>
      <c r="AA453" s="149">
        <f t="shared" si="176"/>
        <v>1</v>
      </c>
      <c r="AB453" s="149" t="str">
        <f t="shared" si="179"/>
        <v>H88R15 - 1</v>
      </c>
      <c r="AC453" s="146">
        <f t="shared" si="164"/>
        <v>1</v>
      </c>
      <c r="AD453" s="146">
        <f t="shared" si="165"/>
        <v>1</v>
      </c>
      <c r="AE453" s="146" t="str">
        <f t="shared" si="166"/>
        <v>H88R15.</v>
      </c>
      <c r="AF453" s="146" t="str">
        <f t="shared" si="167"/>
        <v>H88R15</v>
      </c>
      <c r="AG453" s="65"/>
      <c r="AH453" s="65"/>
      <c r="AI453" s="65"/>
      <c r="AJ453" s="14"/>
      <c r="AK453" s="14"/>
      <c r="AL453" s="14"/>
      <c r="AM453" s="14"/>
      <c r="AN453" s="14"/>
      <c r="AO453" s="14"/>
      <c r="AP453" s="14"/>
    </row>
    <row r="454" spans="1:42" s="2" customFormat="1" ht="350.1" customHeight="1" x14ac:dyDescent="0.2">
      <c r="A454" s="152">
        <v>344</v>
      </c>
      <c r="B454" s="144">
        <v>453</v>
      </c>
      <c r="C454" s="152"/>
      <c r="D454" s="153" t="s">
        <v>1046</v>
      </c>
      <c r="E454" s="90" t="s">
        <v>25</v>
      </c>
      <c r="F454" s="87" t="s">
        <v>526</v>
      </c>
      <c r="G454" s="88" t="s">
        <v>179</v>
      </c>
      <c r="H454" s="88" t="s">
        <v>523</v>
      </c>
      <c r="I454" s="88" t="s">
        <v>524</v>
      </c>
      <c r="J454" s="90" t="s">
        <v>520</v>
      </c>
      <c r="K454" s="73">
        <v>1</v>
      </c>
      <c r="L454" s="77">
        <v>43040</v>
      </c>
      <c r="M454" s="77">
        <v>43099</v>
      </c>
      <c r="N454" s="78">
        <f t="shared" si="170"/>
        <v>8.4285714285714288</v>
      </c>
      <c r="O454" s="73" t="s">
        <v>464</v>
      </c>
      <c r="P454" s="76">
        <v>1</v>
      </c>
      <c r="Q454" s="87" t="s">
        <v>2116</v>
      </c>
      <c r="R454" s="79">
        <f t="shared" si="171"/>
        <v>100</v>
      </c>
      <c r="S454" s="147">
        <f t="shared" si="172"/>
        <v>8.4285714285714288</v>
      </c>
      <c r="T454" s="147">
        <f t="shared" si="173"/>
        <v>8.4285714285714288</v>
      </c>
      <c r="U454" s="147">
        <f t="shared" si="174"/>
        <v>8.4285714285714288</v>
      </c>
      <c r="V454" s="143"/>
      <c r="W454" s="148" t="str">
        <f t="shared" si="177"/>
        <v>CUMPLIDA</v>
      </c>
      <c r="X454" s="148" t="str">
        <f t="shared" si="175"/>
        <v>CUMPLIDO</v>
      </c>
      <c r="Y454" s="81" t="s">
        <v>200</v>
      </c>
      <c r="Z454" s="149" t="str">
        <f t="shared" si="178"/>
        <v>H89R15</v>
      </c>
      <c r="AA454" s="149">
        <f t="shared" si="176"/>
        <v>1</v>
      </c>
      <c r="AB454" s="149" t="str">
        <f t="shared" si="179"/>
        <v>H89R15 - 1</v>
      </c>
      <c r="AC454" s="146">
        <f t="shared" si="164"/>
        <v>5</v>
      </c>
      <c r="AD454" s="146">
        <f t="shared" si="165"/>
        <v>5</v>
      </c>
      <c r="AE454" s="146" t="str">
        <f t="shared" si="166"/>
        <v>H89R15.</v>
      </c>
      <c r="AF454" s="146" t="str">
        <f t="shared" si="167"/>
        <v>H89R15</v>
      </c>
      <c r="AG454" s="65"/>
      <c r="AH454" s="65"/>
      <c r="AI454" s="65" t="s">
        <v>229</v>
      </c>
      <c r="AJ454" s="14"/>
      <c r="AK454" s="14"/>
      <c r="AL454" s="14"/>
      <c r="AM454" s="14"/>
      <c r="AN454" s="14"/>
      <c r="AO454" s="14"/>
      <c r="AP454" s="14"/>
    </row>
    <row r="455" spans="1:42" s="2" customFormat="1" ht="350.1" customHeight="1" x14ac:dyDescent="0.2">
      <c r="A455" s="73">
        <v>345</v>
      </c>
      <c r="B455" s="144">
        <v>454</v>
      </c>
      <c r="C455" s="80"/>
      <c r="D455" s="98" t="s">
        <v>1047</v>
      </c>
      <c r="E455" s="90" t="s">
        <v>37</v>
      </c>
      <c r="F455" s="87" t="s">
        <v>1863</v>
      </c>
      <c r="G455" s="88" t="s">
        <v>461</v>
      </c>
      <c r="H455" s="88" t="s">
        <v>1859</v>
      </c>
      <c r="I455" s="88" t="s">
        <v>1857</v>
      </c>
      <c r="J455" s="90" t="s">
        <v>1858</v>
      </c>
      <c r="K455" s="73">
        <v>4</v>
      </c>
      <c r="L455" s="77">
        <v>43858</v>
      </c>
      <c r="M455" s="77">
        <v>44165</v>
      </c>
      <c r="N455" s="78">
        <f t="shared" si="170"/>
        <v>43.857142857142854</v>
      </c>
      <c r="O455" s="73" t="s">
        <v>17</v>
      </c>
      <c r="P455" s="76">
        <v>0</v>
      </c>
      <c r="Q455" s="73" t="s">
        <v>1913</v>
      </c>
      <c r="R455" s="79">
        <f t="shared" si="171"/>
        <v>0</v>
      </c>
      <c r="S455" s="147">
        <f t="shared" si="172"/>
        <v>0</v>
      </c>
      <c r="T455" s="147">
        <f t="shared" si="173"/>
        <v>0</v>
      </c>
      <c r="U455" s="147">
        <f t="shared" si="174"/>
        <v>0</v>
      </c>
      <c r="V455" s="143"/>
      <c r="W455" s="148" t="str">
        <f t="shared" si="177"/>
        <v>EN TERMINO</v>
      </c>
      <c r="X455" s="148" t="str">
        <f t="shared" si="175"/>
        <v>EN TERMINO</v>
      </c>
      <c r="Y455" s="81" t="s">
        <v>200</v>
      </c>
      <c r="Z455" s="149" t="str">
        <f t="shared" si="178"/>
        <v>H92R15</v>
      </c>
      <c r="AA455" s="149">
        <f t="shared" si="176"/>
        <v>1</v>
      </c>
      <c r="AB455" s="149" t="str">
        <f t="shared" si="179"/>
        <v>H92R15 - 1</v>
      </c>
      <c r="AC455" s="146">
        <f t="shared" si="164"/>
        <v>3</v>
      </c>
      <c r="AD455" s="146">
        <f t="shared" si="165"/>
        <v>3</v>
      </c>
      <c r="AE455" s="146" t="str">
        <f t="shared" si="166"/>
        <v>H92R15.</v>
      </c>
      <c r="AF455" s="146" t="str">
        <f t="shared" si="167"/>
        <v>H92R15</v>
      </c>
      <c r="AG455" s="66"/>
      <c r="AH455" s="66"/>
      <c r="AI455" s="66"/>
    </row>
    <row r="456" spans="1:42" s="2" customFormat="1" ht="350.1" customHeight="1" x14ac:dyDescent="0.2">
      <c r="A456" s="73"/>
      <c r="B456" s="144">
        <v>455</v>
      </c>
      <c r="C456" s="80"/>
      <c r="D456" s="98" t="s">
        <v>1047</v>
      </c>
      <c r="E456" s="90" t="s">
        <v>37</v>
      </c>
      <c r="F456" s="87" t="s">
        <v>1864</v>
      </c>
      <c r="G456" s="88" t="s">
        <v>461</v>
      </c>
      <c r="H456" s="88" t="s">
        <v>1862</v>
      </c>
      <c r="I456" s="88" t="s">
        <v>1866</v>
      </c>
      <c r="J456" s="90" t="s">
        <v>1865</v>
      </c>
      <c r="K456" s="73">
        <v>5</v>
      </c>
      <c r="L456" s="77">
        <v>43858</v>
      </c>
      <c r="M456" s="77">
        <v>44165</v>
      </c>
      <c r="N456" s="78">
        <f t="shared" ref="N456" si="180">(+M456-L456)/7</f>
        <v>43.857142857142854</v>
      </c>
      <c r="O456" s="73" t="s">
        <v>17</v>
      </c>
      <c r="P456" s="76">
        <v>0</v>
      </c>
      <c r="Q456" s="73" t="s">
        <v>1913</v>
      </c>
      <c r="R456" s="79">
        <f t="shared" si="171"/>
        <v>0</v>
      </c>
      <c r="S456" s="147">
        <f t="shared" si="172"/>
        <v>0</v>
      </c>
      <c r="T456" s="147">
        <f t="shared" si="173"/>
        <v>0</v>
      </c>
      <c r="U456" s="147">
        <f t="shared" si="174"/>
        <v>0</v>
      </c>
      <c r="V456" s="143"/>
      <c r="W456" s="148" t="str">
        <f t="shared" si="177"/>
        <v>EN TERMINO</v>
      </c>
      <c r="X456" s="148" t="str">
        <f t="shared" si="175"/>
        <v/>
      </c>
      <c r="Y456" s="81" t="s">
        <v>200</v>
      </c>
      <c r="Z456" s="149" t="str">
        <f t="shared" si="178"/>
        <v>H92R15</v>
      </c>
      <c r="AA456" s="149">
        <f t="shared" si="176"/>
        <v>2</v>
      </c>
      <c r="AB456" s="149" t="str">
        <f t="shared" si="179"/>
        <v>H92R15 - 2</v>
      </c>
      <c r="AC456" s="146">
        <f t="shared" si="164"/>
        <v>3</v>
      </c>
      <c r="AD456" s="146">
        <f t="shared" si="165"/>
        <v>3</v>
      </c>
      <c r="AE456" s="146" t="str">
        <f t="shared" si="166"/>
        <v>H92R15.</v>
      </c>
      <c r="AF456" s="146" t="str">
        <f t="shared" si="167"/>
        <v>H92R15</v>
      </c>
      <c r="AG456" s="66"/>
      <c r="AH456" s="66"/>
      <c r="AI456" s="66"/>
    </row>
    <row r="457" spans="1:42" s="2" customFormat="1" ht="350.1" customHeight="1" x14ac:dyDescent="0.2">
      <c r="A457" s="73">
        <v>346</v>
      </c>
      <c r="B457" s="144">
        <v>456</v>
      </c>
      <c r="C457" s="80"/>
      <c r="D457" s="98" t="s">
        <v>1046</v>
      </c>
      <c r="E457" s="90" t="s">
        <v>24</v>
      </c>
      <c r="F457" s="87" t="s">
        <v>1867</v>
      </c>
      <c r="G457" s="88" t="s">
        <v>964</v>
      </c>
      <c r="H457" s="88" t="s">
        <v>1859</v>
      </c>
      <c r="I457" s="88" t="s">
        <v>1857</v>
      </c>
      <c r="J457" s="90" t="s">
        <v>1858</v>
      </c>
      <c r="K457" s="73">
        <v>4</v>
      </c>
      <c r="L457" s="222">
        <v>43858</v>
      </c>
      <c r="M457" s="222">
        <v>44165</v>
      </c>
      <c r="N457" s="78">
        <f t="shared" si="170"/>
        <v>43.857142857142854</v>
      </c>
      <c r="O457" s="73" t="s">
        <v>17</v>
      </c>
      <c r="P457" s="76">
        <v>0</v>
      </c>
      <c r="Q457" s="73" t="s">
        <v>1913</v>
      </c>
      <c r="R457" s="79">
        <f t="shared" si="171"/>
        <v>0</v>
      </c>
      <c r="S457" s="147">
        <f t="shared" si="172"/>
        <v>0</v>
      </c>
      <c r="T457" s="147">
        <f t="shared" si="173"/>
        <v>0</v>
      </c>
      <c r="U457" s="147">
        <f t="shared" si="174"/>
        <v>0</v>
      </c>
      <c r="V457" s="143"/>
      <c r="W457" s="148" t="str">
        <f t="shared" si="177"/>
        <v>EN TERMINO</v>
      </c>
      <c r="X457" s="148" t="str">
        <f t="shared" si="175"/>
        <v>EN TERMINO</v>
      </c>
      <c r="Y457" s="81" t="s">
        <v>200</v>
      </c>
      <c r="Z457" s="149" t="str">
        <f t="shared" si="178"/>
        <v>H93R15</v>
      </c>
      <c r="AA457" s="149">
        <f t="shared" si="176"/>
        <v>1</v>
      </c>
      <c r="AB457" s="149" t="str">
        <f t="shared" si="179"/>
        <v>H93R15 - 1</v>
      </c>
      <c r="AC457" s="146">
        <f t="shared" si="164"/>
        <v>3</v>
      </c>
      <c r="AD457" s="146">
        <f t="shared" si="165"/>
        <v>3</v>
      </c>
      <c r="AE457" s="146" t="str">
        <f t="shared" si="166"/>
        <v>H93R15.</v>
      </c>
      <c r="AF457" s="146" t="str">
        <f t="shared" si="167"/>
        <v>H93R15</v>
      </c>
      <c r="AG457" s="66"/>
      <c r="AH457" s="66"/>
      <c r="AI457" s="66"/>
    </row>
    <row r="458" spans="1:42" s="2" customFormat="1" ht="350.1" customHeight="1" x14ac:dyDescent="0.2">
      <c r="A458" s="73"/>
      <c r="B458" s="144">
        <v>457</v>
      </c>
      <c r="C458" s="80"/>
      <c r="D458" s="98" t="s">
        <v>1046</v>
      </c>
      <c r="E458" s="90" t="s">
        <v>24</v>
      </c>
      <c r="F458" s="87" t="s">
        <v>1868</v>
      </c>
      <c r="G458" s="88" t="s">
        <v>964</v>
      </c>
      <c r="H458" s="88" t="s">
        <v>1862</v>
      </c>
      <c r="I458" s="88" t="s">
        <v>1866</v>
      </c>
      <c r="J458" s="90" t="s">
        <v>1865</v>
      </c>
      <c r="K458" s="73">
        <v>5</v>
      </c>
      <c r="L458" s="222">
        <v>43858</v>
      </c>
      <c r="M458" s="222">
        <v>44165</v>
      </c>
      <c r="N458" s="78">
        <f t="shared" ref="N458" si="181">(+M458-L458)/7</f>
        <v>43.857142857142854</v>
      </c>
      <c r="O458" s="73" t="s">
        <v>17</v>
      </c>
      <c r="P458" s="76">
        <v>0</v>
      </c>
      <c r="Q458" s="73" t="s">
        <v>1913</v>
      </c>
      <c r="R458" s="79">
        <f t="shared" si="171"/>
        <v>0</v>
      </c>
      <c r="S458" s="147">
        <f t="shared" si="172"/>
        <v>0</v>
      </c>
      <c r="T458" s="147">
        <f t="shared" si="173"/>
        <v>0</v>
      </c>
      <c r="U458" s="147">
        <f t="shared" si="174"/>
        <v>0</v>
      </c>
      <c r="V458" s="143"/>
      <c r="W458" s="148" t="str">
        <f t="shared" si="177"/>
        <v>EN TERMINO</v>
      </c>
      <c r="X458" s="148" t="str">
        <f t="shared" si="175"/>
        <v/>
      </c>
      <c r="Y458" s="81" t="s">
        <v>200</v>
      </c>
      <c r="Z458" s="149" t="str">
        <f t="shared" si="178"/>
        <v>H93R15</v>
      </c>
      <c r="AA458" s="149">
        <f t="shared" si="176"/>
        <v>2</v>
      </c>
      <c r="AB458" s="149" t="str">
        <f t="shared" si="179"/>
        <v>H93R15 - 2</v>
      </c>
      <c r="AC458" s="146">
        <f t="shared" si="164"/>
        <v>3</v>
      </c>
      <c r="AD458" s="146">
        <f t="shared" si="165"/>
        <v>3</v>
      </c>
      <c r="AE458" s="146" t="str">
        <f t="shared" si="166"/>
        <v>H93R15.</v>
      </c>
      <c r="AF458" s="146" t="str">
        <f t="shared" si="167"/>
        <v>H93R15</v>
      </c>
      <c r="AG458" s="66"/>
      <c r="AH458" s="66"/>
      <c r="AI458" s="66"/>
    </row>
    <row r="459" spans="1:42" s="2" customFormat="1" ht="350.1" customHeight="1" x14ac:dyDescent="0.2">
      <c r="A459" s="73">
        <v>347</v>
      </c>
      <c r="B459" s="144">
        <v>458</v>
      </c>
      <c r="C459" s="80"/>
      <c r="D459" s="98" t="s">
        <v>1046</v>
      </c>
      <c r="E459" s="90" t="s">
        <v>24</v>
      </c>
      <c r="F459" s="87" t="s">
        <v>1869</v>
      </c>
      <c r="G459" s="88" t="s">
        <v>965</v>
      </c>
      <c r="H459" s="88" t="s">
        <v>1856</v>
      </c>
      <c r="I459" s="88" t="s">
        <v>1857</v>
      </c>
      <c r="J459" s="90" t="s">
        <v>1858</v>
      </c>
      <c r="K459" s="73">
        <v>4</v>
      </c>
      <c r="L459" s="77">
        <v>43858</v>
      </c>
      <c r="M459" s="77">
        <v>44165</v>
      </c>
      <c r="N459" s="78">
        <f t="shared" si="170"/>
        <v>43.857142857142854</v>
      </c>
      <c r="O459" s="73" t="s">
        <v>17</v>
      </c>
      <c r="P459" s="76">
        <v>0</v>
      </c>
      <c r="Q459" s="73" t="s">
        <v>1913</v>
      </c>
      <c r="R459" s="79">
        <f t="shared" si="171"/>
        <v>0</v>
      </c>
      <c r="S459" s="147">
        <f t="shared" si="172"/>
        <v>0</v>
      </c>
      <c r="T459" s="147">
        <f t="shared" si="173"/>
        <v>0</v>
      </c>
      <c r="U459" s="147">
        <f t="shared" si="174"/>
        <v>0</v>
      </c>
      <c r="V459" s="143"/>
      <c r="W459" s="148" t="str">
        <f t="shared" si="177"/>
        <v>EN TERMINO</v>
      </c>
      <c r="X459" s="148" t="str">
        <f t="shared" si="175"/>
        <v>EN TERMINO</v>
      </c>
      <c r="Y459" s="81" t="s">
        <v>200</v>
      </c>
      <c r="Z459" s="149" t="str">
        <f t="shared" si="178"/>
        <v>H94R15</v>
      </c>
      <c r="AA459" s="149">
        <f t="shared" si="176"/>
        <v>1</v>
      </c>
      <c r="AB459" s="149" t="str">
        <f t="shared" si="179"/>
        <v>H94R15 - 1</v>
      </c>
      <c r="AC459" s="146">
        <f t="shared" si="164"/>
        <v>3</v>
      </c>
      <c r="AD459" s="146">
        <f t="shared" si="165"/>
        <v>3</v>
      </c>
      <c r="AE459" s="146" t="str">
        <f t="shared" si="166"/>
        <v>H94R15.</v>
      </c>
      <c r="AF459" s="146" t="str">
        <f t="shared" si="167"/>
        <v>H94R15</v>
      </c>
      <c r="AG459" s="66"/>
      <c r="AH459" s="66"/>
      <c r="AI459" s="66"/>
    </row>
    <row r="460" spans="1:42" s="2" customFormat="1" ht="350.1" customHeight="1" x14ac:dyDescent="0.2">
      <c r="A460" s="73"/>
      <c r="B460" s="144">
        <v>459</v>
      </c>
      <c r="C460" s="80"/>
      <c r="D460" s="98" t="s">
        <v>1046</v>
      </c>
      <c r="E460" s="90" t="s">
        <v>24</v>
      </c>
      <c r="F460" s="87" t="s">
        <v>1870</v>
      </c>
      <c r="G460" s="88" t="s">
        <v>965</v>
      </c>
      <c r="H460" s="88" t="s">
        <v>1856</v>
      </c>
      <c r="I460" s="88" t="s">
        <v>1860</v>
      </c>
      <c r="J460" s="90" t="s">
        <v>1865</v>
      </c>
      <c r="K460" s="73">
        <v>5</v>
      </c>
      <c r="L460" s="77">
        <v>43858</v>
      </c>
      <c r="M460" s="77">
        <v>44165</v>
      </c>
      <c r="N460" s="78">
        <f t="shared" ref="N460" si="182">(+M460-L460)/7</f>
        <v>43.857142857142854</v>
      </c>
      <c r="O460" s="73" t="s">
        <v>17</v>
      </c>
      <c r="P460" s="76">
        <v>0</v>
      </c>
      <c r="Q460" s="73" t="s">
        <v>1913</v>
      </c>
      <c r="R460" s="79">
        <f t="shared" si="171"/>
        <v>0</v>
      </c>
      <c r="S460" s="147">
        <f t="shared" si="172"/>
        <v>0</v>
      </c>
      <c r="T460" s="147">
        <f t="shared" si="173"/>
        <v>0</v>
      </c>
      <c r="U460" s="147">
        <f t="shared" si="174"/>
        <v>0</v>
      </c>
      <c r="V460" s="143"/>
      <c r="W460" s="148" t="str">
        <f t="shared" si="177"/>
        <v>EN TERMINO</v>
      </c>
      <c r="X460" s="148" t="str">
        <f t="shared" si="175"/>
        <v/>
      </c>
      <c r="Y460" s="81" t="s">
        <v>200</v>
      </c>
      <c r="Z460" s="149" t="str">
        <f t="shared" si="178"/>
        <v>H94R15</v>
      </c>
      <c r="AA460" s="149">
        <f t="shared" si="176"/>
        <v>2</v>
      </c>
      <c r="AB460" s="149" t="str">
        <f t="shared" si="179"/>
        <v>H94R15 - 2</v>
      </c>
      <c r="AC460" s="146">
        <f t="shared" si="164"/>
        <v>3</v>
      </c>
      <c r="AD460" s="146">
        <f t="shared" si="165"/>
        <v>3</v>
      </c>
      <c r="AE460" s="146" t="str">
        <f t="shared" si="166"/>
        <v>H94R15.</v>
      </c>
      <c r="AF460" s="146" t="str">
        <f t="shared" si="167"/>
        <v>H94R15</v>
      </c>
      <c r="AG460" s="66"/>
      <c r="AH460" s="66"/>
      <c r="AI460" s="66"/>
    </row>
    <row r="461" spans="1:42" s="2" customFormat="1" ht="350.1" customHeight="1" x14ac:dyDescent="0.2">
      <c r="A461" s="73">
        <v>348</v>
      </c>
      <c r="B461" s="144">
        <v>460</v>
      </c>
      <c r="C461" s="80"/>
      <c r="D461" s="98" t="s">
        <v>1046</v>
      </c>
      <c r="E461" s="90" t="s">
        <v>24</v>
      </c>
      <c r="F461" s="87" t="s">
        <v>1871</v>
      </c>
      <c r="G461" s="88" t="s">
        <v>180</v>
      </c>
      <c r="H461" s="88" t="s">
        <v>1856</v>
      </c>
      <c r="I461" s="88" t="s">
        <v>1857</v>
      </c>
      <c r="J461" s="90" t="s">
        <v>1858</v>
      </c>
      <c r="K461" s="73">
        <v>4</v>
      </c>
      <c r="L461" s="77">
        <v>43858</v>
      </c>
      <c r="M461" s="77">
        <v>44165</v>
      </c>
      <c r="N461" s="78">
        <f t="shared" si="170"/>
        <v>43.857142857142854</v>
      </c>
      <c r="O461" s="73" t="s">
        <v>17</v>
      </c>
      <c r="P461" s="76">
        <v>0</v>
      </c>
      <c r="Q461" s="73" t="s">
        <v>1913</v>
      </c>
      <c r="R461" s="79">
        <f t="shared" si="171"/>
        <v>0</v>
      </c>
      <c r="S461" s="147">
        <f t="shared" si="172"/>
        <v>0</v>
      </c>
      <c r="T461" s="147">
        <f t="shared" si="173"/>
        <v>0</v>
      </c>
      <c r="U461" s="147">
        <f t="shared" si="174"/>
        <v>0</v>
      </c>
      <c r="V461" s="143"/>
      <c r="W461" s="148" t="str">
        <f t="shared" si="177"/>
        <v>EN TERMINO</v>
      </c>
      <c r="X461" s="148" t="str">
        <f t="shared" si="175"/>
        <v>EN TERMINO</v>
      </c>
      <c r="Y461" s="81" t="s">
        <v>200</v>
      </c>
      <c r="Z461" s="149" t="str">
        <f t="shared" si="178"/>
        <v>H95R15</v>
      </c>
      <c r="AA461" s="149">
        <f t="shared" si="176"/>
        <v>1</v>
      </c>
      <c r="AB461" s="149" t="str">
        <f t="shared" si="179"/>
        <v>H95R15 - 1</v>
      </c>
      <c r="AC461" s="146">
        <f t="shared" si="164"/>
        <v>3</v>
      </c>
      <c r="AD461" s="146">
        <f t="shared" si="165"/>
        <v>3</v>
      </c>
      <c r="AE461" s="146" t="str">
        <f t="shared" si="166"/>
        <v>H95R15.</v>
      </c>
      <c r="AF461" s="146" t="str">
        <f t="shared" si="167"/>
        <v>H95R15</v>
      </c>
      <c r="AG461" s="66"/>
      <c r="AH461" s="66"/>
      <c r="AI461" s="66"/>
    </row>
    <row r="462" spans="1:42" s="2" customFormat="1" ht="350.1" customHeight="1" x14ac:dyDescent="0.2">
      <c r="A462" s="73"/>
      <c r="B462" s="144">
        <v>461</v>
      </c>
      <c r="C462" s="80"/>
      <c r="D462" s="98" t="s">
        <v>1046</v>
      </c>
      <c r="E462" s="90" t="s">
        <v>24</v>
      </c>
      <c r="F462" s="87" t="s">
        <v>1872</v>
      </c>
      <c r="G462" s="88" t="s">
        <v>180</v>
      </c>
      <c r="H462" s="88" t="s">
        <v>1856</v>
      </c>
      <c r="I462" s="88" t="s">
        <v>1860</v>
      </c>
      <c r="J462" s="90" t="s">
        <v>1865</v>
      </c>
      <c r="K462" s="73">
        <v>5</v>
      </c>
      <c r="L462" s="77">
        <v>43858</v>
      </c>
      <c r="M462" s="77">
        <v>44165</v>
      </c>
      <c r="N462" s="78">
        <f t="shared" ref="N462" si="183">(+M462-L462)/7</f>
        <v>43.857142857142854</v>
      </c>
      <c r="O462" s="73" t="s">
        <v>17</v>
      </c>
      <c r="P462" s="76">
        <v>0</v>
      </c>
      <c r="Q462" s="73" t="s">
        <v>1913</v>
      </c>
      <c r="R462" s="79">
        <f t="shared" si="171"/>
        <v>0</v>
      </c>
      <c r="S462" s="147">
        <f t="shared" si="172"/>
        <v>0</v>
      </c>
      <c r="T462" s="147">
        <f t="shared" si="173"/>
        <v>0</v>
      </c>
      <c r="U462" s="147">
        <f t="shared" si="174"/>
        <v>0</v>
      </c>
      <c r="V462" s="143"/>
      <c r="W462" s="148" t="str">
        <f t="shared" si="177"/>
        <v>EN TERMINO</v>
      </c>
      <c r="X462" s="148" t="str">
        <f t="shared" si="175"/>
        <v/>
      </c>
      <c r="Y462" s="81" t="s">
        <v>200</v>
      </c>
      <c r="Z462" s="149" t="str">
        <f t="shared" si="178"/>
        <v>H95R15</v>
      </c>
      <c r="AA462" s="149">
        <f t="shared" si="176"/>
        <v>2</v>
      </c>
      <c r="AB462" s="149" t="str">
        <f t="shared" si="179"/>
        <v>H95R15 - 2</v>
      </c>
      <c r="AC462" s="146">
        <f t="shared" ref="AC462:AC525" si="184">IF(W462="VENCIDA",1,IF(W462="PRÓXIMA A VENCER",2,IF(W462="EN TERMINO",3,IF(W462="CON AVANCE",4,IF(W462="CUMPLIDA",5,)))))</f>
        <v>3</v>
      </c>
      <c r="AD462" s="146">
        <f t="shared" ref="AD462:AD525" si="185">IF(AA463=AA462+1,MIN(AC462,AD463),AC462)</f>
        <v>3</v>
      </c>
      <c r="AE462" s="146" t="str">
        <f t="shared" ref="AE462:AE525" si="186">IF(A462&lt;&gt;"",MID(F462,1,FIND(" ",F462,1)-1),AE461)</f>
        <v>H95R15.</v>
      </c>
      <c r="AF462" s="146" t="str">
        <f t="shared" ref="AF462:AF525" si="187">IFERROR(MID(AE462,1,FIND(".",AE462,1)-1),AE462)</f>
        <v>H95R15</v>
      </c>
      <c r="AG462" s="66"/>
      <c r="AH462" s="66"/>
      <c r="AI462" s="66"/>
    </row>
    <row r="463" spans="1:42" s="2" customFormat="1" ht="350.1" customHeight="1" x14ac:dyDescent="0.2">
      <c r="A463" s="73">
        <v>349</v>
      </c>
      <c r="B463" s="144">
        <v>462</v>
      </c>
      <c r="C463" s="80"/>
      <c r="D463" s="98" t="s">
        <v>1046</v>
      </c>
      <c r="E463" s="90" t="s">
        <v>37</v>
      </c>
      <c r="F463" s="87" t="s">
        <v>1247</v>
      </c>
      <c r="G463" s="88" t="s">
        <v>181</v>
      </c>
      <c r="H463" s="88" t="s">
        <v>406</v>
      </c>
      <c r="I463" s="88" t="s">
        <v>993</v>
      </c>
      <c r="J463" s="90" t="s">
        <v>375</v>
      </c>
      <c r="K463" s="73">
        <v>2</v>
      </c>
      <c r="L463" s="77">
        <v>43101</v>
      </c>
      <c r="M463" s="77">
        <v>43403</v>
      </c>
      <c r="N463" s="78">
        <f t="shared" si="170"/>
        <v>43.142857142857146</v>
      </c>
      <c r="O463" s="73" t="s">
        <v>384</v>
      </c>
      <c r="P463" s="76">
        <v>0</v>
      </c>
      <c r="Q463" s="73" t="s">
        <v>1913</v>
      </c>
      <c r="R463" s="79">
        <f t="shared" si="171"/>
        <v>0</v>
      </c>
      <c r="S463" s="147">
        <f t="shared" si="172"/>
        <v>0</v>
      </c>
      <c r="T463" s="147">
        <f t="shared" si="173"/>
        <v>0</v>
      </c>
      <c r="U463" s="147">
        <f t="shared" si="174"/>
        <v>43.142857142857146</v>
      </c>
      <c r="V463" s="143"/>
      <c r="W463" s="148" t="str">
        <f t="shared" si="177"/>
        <v>VENCIDA</v>
      </c>
      <c r="X463" s="148" t="str">
        <f t="shared" si="175"/>
        <v>VENCIDO</v>
      </c>
      <c r="Y463" s="81" t="s">
        <v>200</v>
      </c>
      <c r="Z463" s="149" t="str">
        <f t="shared" si="178"/>
        <v>H96R15</v>
      </c>
      <c r="AA463" s="149">
        <f t="shared" si="176"/>
        <v>1</v>
      </c>
      <c r="AB463" s="149" t="str">
        <f t="shared" si="179"/>
        <v>H96R15 - 1</v>
      </c>
      <c r="AC463" s="146">
        <f t="shared" si="184"/>
        <v>1</v>
      </c>
      <c r="AD463" s="146">
        <f t="shared" si="185"/>
        <v>1</v>
      </c>
      <c r="AE463" s="146" t="str">
        <f t="shared" si="186"/>
        <v>H96R15.</v>
      </c>
      <c r="AF463" s="146" t="str">
        <f t="shared" si="187"/>
        <v>H96R15</v>
      </c>
      <c r="AG463" s="66"/>
      <c r="AH463" s="66"/>
      <c r="AI463" s="66"/>
    </row>
    <row r="464" spans="1:42" s="2" customFormat="1" ht="350.1" customHeight="1" x14ac:dyDescent="0.2">
      <c r="A464" s="73">
        <v>350</v>
      </c>
      <c r="B464" s="144">
        <v>463</v>
      </c>
      <c r="C464" s="80"/>
      <c r="D464" s="98" t="s">
        <v>2127</v>
      </c>
      <c r="E464" s="90" t="s">
        <v>182</v>
      </c>
      <c r="F464" s="87" t="s">
        <v>458</v>
      </c>
      <c r="G464" s="88" t="s">
        <v>459</v>
      </c>
      <c r="H464" s="88" t="s">
        <v>1929</v>
      </c>
      <c r="I464" s="88" t="s">
        <v>1930</v>
      </c>
      <c r="J464" s="90" t="s">
        <v>438</v>
      </c>
      <c r="K464" s="73">
        <v>3</v>
      </c>
      <c r="L464" s="77">
        <v>43709</v>
      </c>
      <c r="M464" s="77">
        <v>44073</v>
      </c>
      <c r="N464" s="78">
        <f t="shared" si="170"/>
        <v>52</v>
      </c>
      <c r="O464" s="73" t="s">
        <v>426</v>
      </c>
      <c r="P464" s="76">
        <v>3</v>
      </c>
      <c r="Q464" s="73" t="s">
        <v>1913</v>
      </c>
      <c r="R464" s="79">
        <f t="shared" si="171"/>
        <v>100</v>
      </c>
      <c r="S464" s="147">
        <f t="shared" si="172"/>
        <v>52</v>
      </c>
      <c r="T464" s="147">
        <f t="shared" si="173"/>
        <v>52</v>
      </c>
      <c r="U464" s="147">
        <f t="shared" si="174"/>
        <v>52</v>
      </c>
      <c r="V464" s="143"/>
      <c r="W464" s="148" t="str">
        <f t="shared" si="177"/>
        <v>CUMPLIDA</v>
      </c>
      <c r="X464" s="148" t="str">
        <f t="shared" si="175"/>
        <v>CUMPLIDO</v>
      </c>
      <c r="Y464" s="81" t="s">
        <v>200</v>
      </c>
      <c r="Z464" s="149" t="str">
        <f t="shared" si="178"/>
        <v>H97R15</v>
      </c>
      <c r="AA464" s="149">
        <f t="shared" si="176"/>
        <v>1</v>
      </c>
      <c r="AB464" s="149" t="str">
        <f t="shared" si="179"/>
        <v>H97R15 - 1</v>
      </c>
      <c r="AC464" s="146">
        <f t="shared" si="184"/>
        <v>5</v>
      </c>
      <c r="AD464" s="146">
        <f t="shared" si="185"/>
        <v>5</v>
      </c>
      <c r="AE464" s="146" t="str">
        <f t="shared" si="186"/>
        <v>H97R15.</v>
      </c>
      <c r="AF464" s="146" t="str">
        <f t="shared" si="187"/>
        <v>H97R15</v>
      </c>
      <c r="AG464" s="66"/>
      <c r="AH464" s="66"/>
      <c r="AI464" s="66"/>
    </row>
    <row r="465" spans="1:42" s="2" customFormat="1" ht="350.1" customHeight="1" x14ac:dyDescent="0.2">
      <c r="A465" s="73">
        <v>351</v>
      </c>
      <c r="B465" s="144">
        <v>464</v>
      </c>
      <c r="C465" s="80"/>
      <c r="D465" s="98" t="s">
        <v>1046</v>
      </c>
      <c r="E465" s="90" t="s">
        <v>33</v>
      </c>
      <c r="F465" s="87" t="s">
        <v>1248</v>
      </c>
      <c r="G465" s="88" t="s">
        <v>317</v>
      </c>
      <c r="H465" s="88" t="s">
        <v>419</v>
      </c>
      <c r="I465" s="88" t="s">
        <v>420</v>
      </c>
      <c r="J465" s="90" t="s">
        <v>421</v>
      </c>
      <c r="K465" s="73">
        <v>2</v>
      </c>
      <c r="L465" s="77">
        <v>43040</v>
      </c>
      <c r="M465" s="77">
        <v>43099</v>
      </c>
      <c r="N465" s="78">
        <f t="shared" si="170"/>
        <v>8.4285714285714288</v>
      </c>
      <c r="O465" s="73" t="s">
        <v>412</v>
      </c>
      <c r="P465" s="73">
        <v>2</v>
      </c>
      <c r="Q465" s="73" t="s">
        <v>1913</v>
      </c>
      <c r="R465" s="79">
        <f t="shared" si="171"/>
        <v>100</v>
      </c>
      <c r="S465" s="147">
        <f t="shared" si="172"/>
        <v>8.4285714285714288</v>
      </c>
      <c r="T465" s="147">
        <f t="shared" si="173"/>
        <v>8.4285714285714288</v>
      </c>
      <c r="U465" s="147">
        <f t="shared" si="174"/>
        <v>8.4285714285714288</v>
      </c>
      <c r="V465" s="143"/>
      <c r="W465" s="148" t="str">
        <f t="shared" si="177"/>
        <v>CUMPLIDA</v>
      </c>
      <c r="X465" s="148" t="str">
        <f t="shared" si="175"/>
        <v>CUMPLIDO</v>
      </c>
      <c r="Y465" s="81" t="s">
        <v>200</v>
      </c>
      <c r="Z465" s="149" t="str">
        <f t="shared" si="178"/>
        <v>H98R15</v>
      </c>
      <c r="AA465" s="149">
        <f t="shared" si="176"/>
        <v>1</v>
      </c>
      <c r="AB465" s="149" t="str">
        <f t="shared" si="179"/>
        <v>H98R15 - 1</v>
      </c>
      <c r="AC465" s="146">
        <f t="shared" si="184"/>
        <v>5</v>
      </c>
      <c r="AD465" s="146">
        <f t="shared" si="185"/>
        <v>5</v>
      </c>
      <c r="AE465" s="146" t="str">
        <f t="shared" si="186"/>
        <v>H98R15.</v>
      </c>
      <c r="AF465" s="146" t="str">
        <f t="shared" si="187"/>
        <v>H98R15</v>
      </c>
      <c r="AG465" s="66"/>
      <c r="AH465" s="66"/>
      <c r="AI465" s="66"/>
    </row>
    <row r="466" spans="1:42" s="2" customFormat="1" ht="350.1" customHeight="1" x14ac:dyDescent="0.2">
      <c r="A466" s="73">
        <v>352</v>
      </c>
      <c r="B466" s="144">
        <v>465</v>
      </c>
      <c r="C466" s="80"/>
      <c r="D466" s="90" t="s">
        <v>1046</v>
      </c>
      <c r="E466" s="90" t="s">
        <v>32</v>
      </c>
      <c r="F466" s="87" t="s">
        <v>707</v>
      </c>
      <c r="G466" s="88" t="s">
        <v>302</v>
      </c>
      <c r="H466" s="88" t="s">
        <v>1921</v>
      </c>
      <c r="I466" s="88" t="s">
        <v>1909</v>
      </c>
      <c r="J466" s="90" t="s">
        <v>1931</v>
      </c>
      <c r="K466" s="73">
        <v>1</v>
      </c>
      <c r="L466" s="77">
        <v>43862</v>
      </c>
      <c r="M466" s="77">
        <v>43979</v>
      </c>
      <c r="N466" s="78">
        <f t="shared" si="170"/>
        <v>16.714285714285715</v>
      </c>
      <c r="O466" s="73" t="s">
        <v>1094</v>
      </c>
      <c r="P466" s="76">
        <v>0</v>
      </c>
      <c r="Q466" s="73" t="s">
        <v>1913</v>
      </c>
      <c r="R466" s="79">
        <f t="shared" si="171"/>
        <v>0</v>
      </c>
      <c r="S466" s="147">
        <f t="shared" si="172"/>
        <v>0</v>
      </c>
      <c r="T466" s="147">
        <f t="shared" si="173"/>
        <v>0</v>
      </c>
      <c r="U466" s="147">
        <f t="shared" si="174"/>
        <v>16.714285714285715</v>
      </c>
      <c r="V466" s="143"/>
      <c r="W466" s="148" t="str">
        <f t="shared" si="177"/>
        <v>VENCIDA</v>
      </c>
      <c r="X466" s="148" t="str">
        <f t="shared" si="175"/>
        <v>VENCIDO</v>
      </c>
      <c r="Y466" s="81" t="s">
        <v>199</v>
      </c>
      <c r="Z466" s="149" t="str">
        <f t="shared" si="178"/>
        <v>H1R14</v>
      </c>
      <c r="AA466" s="149">
        <f t="shared" si="176"/>
        <v>1</v>
      </c>
      <c r="AB466" s="149" t="str">
        <f t="shared" si="179"/>
        <v>H1R14 - 1</v>
      </c>
      <c r="AC466" s="146">
        <f t="shared" si="184"/>
        <v>1</v>
      </c>
      <c r="AD466" s="146">
        <f t="shared" si="185"/>
        <v>1</v>
      </c>
      <c r="AE466" s="146" t="str">
        <f t="shared" si="186"/>
        <v>H1R14.</v>
      </c>
      <c r="AF466" s="146" t="str">
        <f t="shared" si="187"/>
        <v>H1R14</v>
      </c>
      <c r="AG466" s="65"/>
      <c r="AH466" s="65"/>
      <c r="AI466" s="65"/>
      <c r="AJ466" s="14"/>
      <c r="AK466" s="14"/>
      <c r="AL466" s="14"/>
      <c r="AM466" s="14"/>
      <c r="AN466" s="14"/>
      <c r="AO466" s="14"/>
      <c r="AP466" s="14"/>
    </row>
    <row r="467" spans="1:42" s="2" customFormat="1" ht="350.1" customHeight="1" x14ac:dyDescent="0.2">
      <c r="A467" s="73">
        <v>353</v>
      </c>
      <c r="B467" s="144">
        <v>466</v>
      </c>
      <c r="C467" s="80"/>
      <c r="D467" s="90" t="s">
        <v>1046</v>
      </c>
      <c r="E467" s="90" t="s">
        <v>27</v>
      </c>
      <c r="F467" s="87" t="s">
        <v>706</v>
      </c>
      <c r="G467" s="88" t="s">
        <v>301</v>
      </c>
      <c r="H467" s="88" t="s">
        <v>1921</v>
      </c>
      <c r="I467" s="88" t="s">
        <v>1852</v>
      </c>
      <c r="J467" s="90" t="s">
        <v>1853</v>
      </c>
      <c r="K467" s="73">
        <v>1</v>
      </c>
      <c r="L467" s="77">
        <v>43862</v>
      </c>
      <c r="M467" s="77">
        <v>43979</v>
      </c>
      <c r="N467" s="78">
        <f t="shared" si="170"/>
        <v>16.714285714285715</v>
      </c>
      <c r="O467" s="73" t="s">
        <v>1094</v>
      </c>
      <c r="P467" s="76">
        <v>0</v>
      </c>
      <c r="Q467" s="73" t="s">
        <v>1913</v>
      </c>
      <c r="R467" s="79">
        <f t="shared" si="171"/>
        <v>0</v>
      </c>
      <c r="S467" s="147">
        <f t="shared" si="172"/>
        <v>0</v>
      </c>
      <c r="T467" s="147">
        <f t="shared" si="173"/>
        <v>0</v>
      </c>
      <c r="U467" s="147">
        <f t="shared" si="174"/>
        <v>16.714285714285715</v>
      </c>
      <c r="V467" s="143"/>
      <c r="W467" s="148" t="str">
        <f t="shared" si="177"/>
        <v>VENCIDA</v>
      </c>
      <c r="X467" s="148" t="str">
        <f t="shared" si="175"/>
        <v>VENCIDO</v>
      </c>
      <c r="Y467" s="81" t="s">
        <v>199</v>
      </c>
      <c r="Z467" s="149" t="str">
        <f t="shared" si="178"/>
        <v>H2R14</v>
      </c>
      <c r="AA467" s="149">
        <f t="shared" si="176"/>
        <v>1</v>
      </c>
      <c r="AB467" s="149" t="str">
        <f t="shared" si="179"/>
        <v>H2R14 - 1</v>
      </c>
      <c r="AC467" s="146">
        <f t="shared" si="184"/>
        <v>1</v>
      </c>
      <c r="AD467" s="146">
        <f t="shared" si="185"/>
        <v>1</v>
      </c>
      <c r="AE467" s="146" t="str">
        <f t="shared" si="186"/>
        <v>H2R14.</v>
      </c>
      <c r="AF467" s="146" t="str">
        <f t="shared" si="187"/>
        <v>H2R14</v>
      </c>
      <c r="AG467" s="65"/>
      <c r="AH467" s="65"/>
      <c r="AI467" s="65"/>
      <c r="AJ467" s="14"/>
      <c r="AK467" s="14"/>
      <c r="AL467" s="14"/>
      <c r="AM467" s="14"/>
      <c r="AN467" s="14"/>
      <c r="AO467" s="14"/>
      <c r="AP467" s="14"/>
    </row>
    <row r="468" spans="1:42" s="2" customFormat="1" ht="350.1" customHeight="1" x14ac:dyDescent="0.2">
      <c r="A468" s="73">
        <v>354</v>
      </c>
      <c r="B468" s="144">
        <v>467</v>
      </c>
      <c r="C468" s="80"/>
      <c r="D468" s="90" t="s">
        <v>1046</v>
      </c>
      <c r="E468" s="90" t="s">
        <v>27</v>
      </c>
      <c r="F468" s="87" t="s">
        <v>1480</v>
      </c>
      <c r="G468" s="87" t="s">
        <v>51</v>
      </c>
      <c r="H468" s="87" t="s">
        <v>1478</v>
      </c>
      <c r="I468" s="88" t="s">
        <v>708</v>
      </c>
      <c r="J468" s="90" t="s">
        <v>709</v>
      </c>
      <c r="K468" s="73">
        <v>1</v>
      </c>
      <c r="L468" s="77">
        <v>43040</v>
      </c>
      <c r="M468" s="77">
        <v>43099</v>
      </c>
      <c r="N468" s="78">
        <f t="shared" si="170"/>
        <v>8.4285714285714288</v>
      </c>
      <c r="O468" s="73" t="s">
        <v>687</v>
      </c>
      <c r="P468" s="76">
        <v>1</v>
      </c>
      <c r="Q468" s="73" t="s">
        <v>1913</v>
      </c>
      <c r="R468" s="79">
        <f t="shared" si="171"/>
        <v>100</v>
      </c>
      <c r="S468" s="147">
        <f t="shared" si="172"/>
        <v>8.4285714285714288</v>
      </c>
      <c r="T468" s="147">
        <f t="shared" si="173"/>
        <v>8.4285714285714288</v>
      </c>
      <c r="U468" s="147">
        <f t="shared" si="174"/>
        <v>8.4285714285714288</v>
      </c>
      <c r="V468" s="143"/>
      <c r="W468" s="148" t="str">
        <f t="shared" si="177"/>
        <v>CUMPLIDA</v>
      </c>
      <c r="X468" s="148" t="str">
        <f t="shared" si="175"/>
        <v>CUMPLIDO</v>
      </c>
      <c r="Y468" s="81" t="s">
        <v>199</v>
      </c>
      <c r="Z468" s="149" t="str">
        <f t="shared" si="178"/>
        <v>H4R14</v>
      </c>
      <c r="AA468" s="149">
        <f t="shared" si="176"/>
        <v>1</v>
      </c>
      <c r="AB468" s="149" t="str">
        <f t="shared" si="179"/>
        <v>H4R14 - 1</v>
      </c>
      <c r="AC468" s="146">
        <f t="shared" si="184"/>
        <v>5</v>
      </c>
      <c r="AD468" s="146">
        <f t="shared" si="185"/>
        <v>5</v>
      </c>
      <c r="AE468" s="146" t="str">
        <f t="shared" si="186"/>
        <v>H4R14.</v>
      </c>
      <c r="AF468" s="146" t="str">
        <f t="shared" si="187"/>
        <v>H4R14</v>
      </c>
      <c r="AG468" s="65"/>
      <c r="AH468" s="65"/>
      <c r="AI468" s="65"/>
      <c r="AJ468" s="14"/>
      <c r="AK468" s="14"/>
      <c r="AL468" s="14"/>
      <c r="AM468" s="14"/>
      <c r="AN468" s="14"/>
      <c r="AO468" s="14"/>
      <c r="AP468" s="14"/>
    </row>
    <row r="469" spans="1:42" s="2" customFormat="1" ht="350.1" customHeight="1" x14ac:dyDescent="0.2">
      <c r="A469" s="73">
        <v>355</v>
      </c>
      <c r="B469" s="144">
        <v>468</v>
      </c>
      <c r="C469" s="80"/>
      <c r="D469" s="90" t="s">
        <v>1285</v>
      </c>
      <c r="E469" s="90" t="s">
        <v>36</v>
      </c>
      <c r="F469" s="87" t="s">
        <v>568</v>
      </c>
      <c r="G469" s="87" t="s">
        <v>571</v>
      </c>
      <c r="H469" s="87" t="s">
        <v>2176</v>
      </c>
      <c r="I469" s="88" t="s">
        <v>2178</v>
      </c>
      <c r="J469" s="90" t="s">
        <v>2174</v>
      </c>
      <c r="K469" s="73">
        <v>2</v>
      </c>
      <c r="L469" s="77">
        <v>44044</v>
      </c>
      <c r="M469" s="77">
        <v>44285</v>
      </c>
      <c r="N469" s="78">
        <f t="shared" si="170"/>
        <v>34.428571428571431</v>
      </c>
      <c r="O469" s="73" t="s">
        <v>527</v>
      </c>
      <c r="P469" s="76">
        <v>0</v>
      </c>
      <c r="Q469" s="87" t="s">
        <v>2158</v>
      </c>
      <c r="R469" s="79">
        <f t="shared" si="171"/>
        <v>0</v>
      </c>
      <c r="S469" s="147">
        <f t="shared" si="172"/>
        <v>0</v>
      </c>
      <c r="T469" s="147">
        <f t="shared" si="173"/>
        <v>0</v>
      </c>
      <c r="U469" s="147">
        <f t="shared" si="174"/>
        <v>0</v>
      </c>
      <c r="V469" s="143"/>
      <c r="W469" s="148" t="str">
        <f t="shared" si="177"/>
        <v>EN TERMINO</v>
      </c>
      <c r="X469" s="148" t="str">
        <f t="shared" si="175"/>
        <v>EN TERMINO</v>
      </c>
      <c r="Y469" s="81" t="s">
        <v>199</v>
      </c>
      <c r="Z469" s="149" t="str">
        <f t="shared" si="178"/>
        <v>H5R14</v>
      </c>
      <c r="AA469" s="149">
        <f t="shared" si="176"/>
        <v>1</v>
      </c>
      <c r="AB469" s="149" t="str">
        <f t="shared" si="179"/>
        <v>H5R14 - 1</v>
      </c>
      <c r="AC469" s="146">
        <f t="shared" si="184"/>
        <v>3</v>
      </c>
      <c r="AD469" s="146">
        <f t="shared" si="185"/>
        <v>3</v>
      </c>
      <c r="AE469" s="146" t="str">
        <f t="shared" si="186"/>
        <v>H5R14.</v>
      </c>
      <c r="AF469" s="146" t="str">
        <f t="shared" si="187"/>
        <v>H5R14</v>
      </c>
      <c r="AG469" s="65"/>
      <c r="AH469" s="65"/>
      <c r="AI469" s="65"/>
      <c r="AJ469" s="14"/>
      <c r="AK469" s="14"/>
      <c r="AL469" s="14"/>
      <c r="AM469" s="14"/>
      <c r="AN469" s="14"/>
      <c r="AO469" s="14"/>
      <c r="AP469" s="14"/>
    </row>
    <row r="470" spans="1:42" s="2" customFormat="1" ht="350.1" customHeight="1" x14ac:dyDescent="0.2">
      <c r="A470" s="73"/>
      <c r="B470" s="144">
        <v>469</v>
      </c>
      <c r="C470" s="80"/>
      <c r="D470" s="90"/>
      <c r="E470" s="90" t="s">
        <v>36</v>
      </c>
      <c r="F470" s="87" t="s">
        <v>569</v>
      </c>
      <c r="G470" s="87" t="s">
        <v>570</v>
      </c>
      <c r="H470" s="87" t="s">
        <v>2177</v>
      </c>
      <c r="I470" s="88" t="s">
        <v>2179</v>
      </c>
      <c r="J470" s="90" t="s">
        <v>2175</v>
      </c>
      <c r="K470" s="73">
        <v>4</v>
      </c>
      <c r="L470" s="77">
        <v>44044</v>
      </c>
      <c r="M470" s="77">
        <v>44316</v>
      </c>
      <c r="N470" s="78">
        <f t="shared" si="170"/>
        <v>38.857142857142854</v>
      </c>
      <c r="O470" s="73" t="s">
        <v>527</v>
      </c>
      <c r="P470" s="76">
        <v>0</v>
      </c>
      <c r="Q470" s="87" t="s">
        <v>2158</v>
      </c>
      <c r="R470" s="79">
        <f t="shared" si="171"/>
        <v>0</v>
      </c>
      <c r="S470" s="147">
        <f t="shared" si="172"/>
        <v>0</v>
      </c>
      <c r="T470" s="147">
        <f t="shared" si="173"/>
        <v>0</v>
      </c>
      <c r="U470" s="147">
        <f t="shared" si="174"/>
        <v>0</v>
      </c>
      <c r="V470" s="143"/>
      <c r="W470" s="148" t="str">
        <f t="shared" si="177"/>
        <v>EN TERMINO</v>
      </c>
      <c r="X470" s="148" t="str">
        <f t="shared" si="175"/>
        <v/>
      </c>
      <c r="Y470" s="81" t="s">
        <v>199</v>
      </c>
      <c r="Z470" s="149" t="str">
        <f t="shared" si="178"/>
        <v>H5R14</v>
      </c>
      <c r="AA470" s="149">
        <f t="shared" si="176"/>
        <v>2</v>
      </c>
      <c r="AB470" s="149" t="str">
        <f t="shared" si="179"/>
        <v>H5R14 - 2</v>
      </c>
      <c r="AC470" s="146">
        <f t="shared" si="184"/>
        <v>3</v>
      </c>
      <c r="AD470" s="146">
        <f t="shared" si="185"/>
        <v>3</v>
      </c>
      <c r="AE470" s="146" t="str">
        <f t="shared" si="186"/>
        <v>H5R14.</v>
      </c>
      <c r="AF470" s="146" t="str">
        <f t="shared" si="187"/>
        <v>H5R14</v>
      </c>
      <c r="AG470" s="65"/>
      <c r="AH470" s="65"/>
      <c r="AI470" s="65" t="s">
        <v>229</v>
      </c>
      <c r="AJ470" s="14"/>
      <c r="AK470" s="14"/>
      <c r="AL470" s="14"/>
      <c r="AM470" s="14"/>
      <c r="AN470" s="14"/>
      <c r="AO470" s="14"/>
      <c r="AP470" s="14"/>
    </row>
    <row r="471" spans="1:42" s="2" customFormat="1" ht="350.1" customHeight="1" x14ac:dyDescent="0.2">
      <c r="A471" s="73">
        <v>356</v>
      </c>
      <c r="B471" s="144">
        <v>470</v>
      </c>
      <c r="C471" s="80"/>
      <c r="D471" s="90" t="s">
        <v>1046</v>
      </c>
      <c r="E471" s="90" t="s">
        <v>27</v>
      </c>
      <c r="F471" s="87" t="s">
        <v>1481</v>
      </c>
      <c r="G471" s="87" t="s">
        <v>52</v>
      </c>
      <c r="H471" s="87" t="s">
        <v>378</v>
      </c>
      <c r="I471" s="88" t="s">
        <v>379</v>
      </c>
      <c r="J471" s="90" t="s">
        <v>21</v>
      </c>
      <c r="K471" s="73">
        <v>3</v>
      </c>
      <c r="L471" s="77">
        <v>43040</v>
      </c>
      <c r="M471" s="77">
        <v>43312</v>
      </c>
      <c r="N471" s="78">
        <f t="shared" si="170"/>
        <v>38.857142857142854</v>
      </c>
      <c r="O471" s="76" t="s">
        <v>1534</v>
      </c>
      <c r="P471" s="76">
        <v>3</v>
      </c>
      <c r="Q471" s="73" t="s">
        <v>1913</v>
      </c>
      <c r="R471" s="79">
        <f t="shared" si="171"/>
        <v>100</v>
      </c>
      <c r="S471" s="147">
        <f t="shared" si="172"/>
        <v>38.857142857142854</v>
      </c>
      <c r="T471" s="147">
        <f t="shared" si="173"/>
        <v>38.857142857142854</v>
      </c>
      <c r="U471" s="147">
        <f t="shared" si="174"/>
        <v>38.857142857142854</v>
      </c>
      <c r="V471" s="143"/>
      <c r="W471" s="148" t="str">
        <f t="shared" si="177"/>
        <v>CUMPLIDA</v>
      </c>
      <c r="X471" s="148" t="str">
        <f t="shared" si="175"/>
        <v>CUMPLIDO</v>
      </c>
      <c r="Y471" s="81" t="s">
        <v>199</v>
      </c>
      <c r="Z471" s="149" t="str">
        <f t="shared" si="178"/>
        <v>H6R14</v>
      </c>
      <c r="AA471" s="149">
        <f t="shared" si="176"/>
        <v>1</v>
      </c>
      <c r="AB471" s="149" t="str">
        <f t="shared" si="179"/>
        <v>H6R14 - 1</v>
      </c>
      <c r="AC471" s="146">
        <f t="shared" si="184"/>
        <v>5</v>
      </c>
      <c r="AD471" s="146">
        <f t="shared" si="185"/>
        <v>5</v>
      </c>
      <c r="AE471" s="146" t="str">
        <f t="shared" si="186"/>
        <v>H6R14.</v>
      </c>
      <c r="AF471" s="146" t="str">
        <f t="shared" si="187"/>
        <v>H6R14</v>
      </c>
      <c r="AG471" s="65"/>
      <c r="AH471" s="65"/>
      <c r="AI471" s="65"/>
      <c r="AJ471" s="14"/>
      <c r="AK471" s="14"/>
      <c r="AL471" s="14"/>
      <c r="AM471" s="14"/>
      <c r="AN471" s="14"/>
      <c r="AO471" s="14"/>
      <c r="AP471" s="14"/>
    </row>
    <row r="472" spans="1:42" s="2" customFormat="1" ht="350.1" customHeight="1" x14ac:dyDescent="0.2">
      <c r="A472" s="73">
        <v>357</v>
      </c>
      <c r="B472" s="144">
        <v>471</v>
      </c>
      <c r="C472" s="80"/>
      <c r="D472" s="90" t="s">
        <v>1046</v>
      </c>
      <c r="E472" s="90" t="s">
        <v>32</v>
      </c>
      <c r="F472" s="87" t="s">
        <v>1482</v>
      </c>
      <c r="G472" s="88" t="s">
        <v>54</v>
      </c>
      <c r="H472" s="88" t="s">
        <v>381</v>
      </c>
      <c r="I472" s="88" t="s">
        <v>382</v>
      </c>
      <c r="J472" s="90" t="s">
        <v>383</v>
      </c>
      <c r="K472" s="73">
        <v>2</v>
      </c>
      <c r="L472" s="77">
        <v>43040</v>
      </c>
      <c r="M472" s="77">
        <v>43189</v>
      </c>
      <c r="N472" s="78">
        <f t="shared" si="170"/>
        <v>21.285714285714285</v>
      </c>
      <c r="O472" s="76" t="s">
        <v>1534</v>
      </c>
      <c r="P472" s="76">
        <v>2</v>
      </c>
      <c r="Q472" s="73" t="s">
        <v>1913</v>
      </c>
      <c r="R472" s="79">
        <f t="shared" si="171"/>
        <v>100</v>
      </c>
      <c r="S472" s="147">
        <f t="shared" si="172"/>
        <v>21.285714285714285</v>
      </c>
      <c r="T472" s="147">
        <f t="shared" si="173"/>
        <v>21.285714285714285</v>
      </c>
      <c r="U472" s="147">
        <f t="shared" si="174"/>
        <v>21.285714285714285</v>
      </c>
      <c r="V472" s="143"/>
      <c r="W472" s="148" t="str">
        <f t="shared" si="177"/>
        <v>CUMPLIDA</v>
      </c>
      <c r="X472" s="148" t="str">
        <f t="shared" si="175"/>
        <v>CUMPLIDO</v>
      </c>
      <c r="Y472" s="81" t="s">
        <v>199</v>
      </c>
      <c r="Z472" s="149" t="str">
        <f t="shared" si="178"/>
        <v>H9R14</v>
      </c>
      <c r="AA472" s="149">
        <f t="shared" si="176"/>
        <v>1</v>
      </c>
      <c r="AB472" s="149" t="str">
        <f t="shared" si="179"/>
        <v>H9R14 - 1</v>
      </c>
      <c r="AC472" s="146">
        <f t="shared" si="184"/>
        <v>5</v>
      </c>
      <c r="AD472" s="146">
        <f t="shared" si="185"/>
        <v>5</v>
      </c>
      <c r="AE472" s="146" t="str">
        <f t="shared" si="186"/>
        <v>H9R14.</v>
      </c>
      <c r="AF472" s="146" t="str">
        <f t="shared" si="187"/>
        <v>H9R14</v>
      </c>
      <c r="AG472" s="65"/>
      <c r="AH472" s="65"/>
      <c r="AI472" s="65"/>
      <c r="AJ472" s="14"/>
      <c r="AK472" s="14"/>
      <c r="AL472" s="14"/>
      <c r="AM472" s="14"/>
      <c r="AN472" s="14"/>
      <c r="AO472" s="14"/>
      <c r="AP472" s="14"/>
    </row>
    <row r="473" spans="1:42" s="2" customFormat="1" ht="350.1" customHeight="1" x14ac:dyDescent="0.2">
      <c r="A473" s="73">
        <v>358</v>
      </c>
      <c r="B473" s="144">
        <v>472</v>
      </c>
      <c r="C473" s="80"/>
      <c r="D473" s="90" t="s">
        <v>1046</v>
      </c>
      <c r="E473" s="90" t="s">
        <v>27</v>
      </c>
      <c r="F473" s="87" t="s">
        <v>712</v>
      </c>
      <c r="G473" s="88" t="s">
        <v>55</v>
      </c>
      <c r="H473" s="88" t="s">
        <v>710</v>
      </c>
      <c r="I473" s="88" t="s">
        <v>713</v>
      </c>
      <c r="J473" s="90" t="s">
        <v>711</v>
      </c>
      <c r="K473" s="73">
        <v>2</v>
      </c>
      <c r="L473" s="77">
        <v>43040</v>
      </c>
      <c r="M473" s="77">
        <v>43189</v>
      </c>
      <c r="N473" s="78">
        <f t="shared" si="170"/>
        <v>21.285714285714285</v>
      </c>
      <c r="O473" s="73" t="s">
        <v>687</v>
      </c>
      <c r="P473" s="76">
        <v>2</v>
      </c>
      <c r="Q473" s="73" t="s">
        <v>1913</v>
      </c>
      <c r="R473" s="79">
        <f t="shared" si="171"/>
        <v>100</v>
      </c>
      <c r="S473" s="147">
        <f t="shared" si="172"/>
        <v>21.285714285714285</v>
      </c>
      <c r="T473" s="147">
        <f t="shared" si="173"/>
        <v>21.285714285714285</v>
      </c>
      <c r="U473" s="147">
        <f t="shared" si="174"/>
        <v>21.285714285714285</v>
      </c>
      <c r="V473" s="143"/>
      <c r="W473" s="148" t="str">
        <f t="shared" si="177"/>
        <v>CUMPLIDA</v>
      </c>
      <c r="X473" s="148" t="str">
        <f t="shared" si="175"/>
        <v>CUMPLIDO</v>
      </c>
      <c r="Y473" s="81" t="s">
        <v>199</v>
      </c>
      <c r="Z473" s="149" t="str">
        <f t="shared" si="178"/>
        <v>H11R14</v>
      </c>
      <c r="AA473" s="149">
        <f t="shared" si="176"/>
        <v>1</v>
      </c>
      <c r="AB473" s="149" t="str">
        <f t="shared" si="179"/>
        <v>H11R14 - 1</v>
      </c>
      <c r="AC473" s="146">
        <f t="shared" si="184"/>
        <v>5</v>
      </c>
      <c r="AD473" s="146">
        <f t="shared" si="185"/>
        <v>5</v>
      </c>
      <c r="AE473" s="146" t="str">
        <f t="shared" si="186"/>
        <v>H11R14.</v>
      </c>
      <c r="AF473" s="146" t="str">
        <f t="shared" si="187"/>
        <v>H11R14</v>
      </c>
      <c r="AG473" s="65"/>
      <c r="AH473" s="65"/>
      <c r="AI473" s="65"/>
      <c r="AJ473" s="14"/>
      <c r="AK473" s="14"/>
      <c r="AL473" s="14"/>
      <c r="AM473" s="14"/>
      <c r="AN473" s="14"/>
      <c r="AO473" s="14"/>
      <c r="AP473" s="14"/>
    </row>
    <row r="474" spans="1:42" s="2" customFormat="1" ht="350.1" customHeight="1" x14ac:dyDescent="0.2">
      <c r="A474" s="73">
        <v>359</v>
      </c>
      <c r="B474" s="144">
        <v>473</v>
      </c>
      <c r="C474" s="80"/>
      <c r="D474" s="90" t="s">
        <v>1046</v>
      </c>
      <c r="E474" s="90" t="s">
        <v>33</v>
      </c>
      <c r="F474" s="87" t="s">
        <v>1483</v>
      </c>
      <c r="G474" s="88" t="s">
        <v>56</v>
      </c>
      <c r="H474" s="101" t="s">
        <v>356</v>
      </c>
      <c r="I474" s="87" t="s">
        <v>357</v>
      </c>
      <c r="J474" s="103" t="s">
        <v>334</v>
      </c>
      <c r="K474" s="103">
        <v>3</v>
      </c>
      <c r="L474" s="165">
        <v>43040</v>
      </c>
      <c r="M474" s="165">
        <v>43403</v>
      </c>
      <c r="N474" s="78">
        <f t="shared" si="170"/>
        <v>51.857142857142854</v>
      </c>
      <c r="O474" s="103" t="s">
        <v>687</v>
      </c>
      <c r="P474" s="76">
        <v>1.5</v>
      </c>
      <c r="Q474" s="87" t="s">
        <v>2312</v>
      </c>
      <c r="R474" s="79">
        <f t="shared" si="171"/>
        <v>50</v>
      </c>
      <c r="S474" s="147">
        <f t="shared" si="172"/>
        <v>25.928571428571427</v>
      </c>
      <c r="T474" s="147">
        <f t="shared" si="173"/>
        <v>25.928571428571427</v>
      </c>
      <c r="U474" s="147">
        <f t="shared" si="174"/>
        <v>51.857142857142854</v>
      </c>
      <c r="V474" s="143"/>
      <c r="W474" s="148" t="str">
        <f t="shared" si="177"/>
        <v>VENCIDA</v>
      </c>
      <c r="X474" s="148" t="str">
        <f t="shared" si="175"/>
        <v>VENCIDO</v>
      </c>
      <c r="Y474" s="81" t="s">
        <v>199</v>
      </c>
      <c r="Z474" s="149" t="str">
        <f t="shared" si="178"/>
        <v>H13R14</v>
      </c>
      <c r="AA474" s="149">
        <f t="shared" si="176"/>
        <v>1</v>
      </c>
      <c r="AB474" s="149" t="str">
        <f t="shared" si="179"/>
        <v>H13R14 - 1</v>
      </c>
      <c r="AC474" s="146">
        <f t="shared" si="184"/>
        <v>1</v>
      </c>
      <c r="AD474" s="146">
        <f t="shared" si="185"/>
        <v>1</v>
      </c>
      <c r="AE474" s="146" t="str">
        <f t="shared" si="186"/>
        <v>H13R14.</v>
      </c>
      <c r="AF474" s="146" t="str">
        <f t="shared" si="187"/>
        <v>H13R14</v>
      </c>
      <c r="AG474" s="65"/>
      <c r="AH474" s="65"/>
      <c r="AI474" s="65"/>
      <c r="AJ474" s="14"/>
      <c r="AK474" s="14"/>
      <c r="AL474" s="14"/>
      <c r="AM474" s="14"/>
      <c r="AN474" s="14"/>
      <c r="AO474" s="14"/>
      <c r="AP474" s="14"/>
    </row>
    <row r="475" spans="1:42" s="2" customFormat="1" ht="350.1" customHeight="1" x14ac:dyDescent="0.2">
      <c r="A475" s="73">
        <v>360</v>
      </c>
      <c r="B475" s="144">
        <v>474</v>
      </c>
      <c r="C475" s="80"/>
      <c r="D475" s="90" t="s">
        <v>1286</v>
      </c>
      <c r="E475" s="90" t="s">
        <v>27</v>
      </c>
      <c r="F475" s="87" t="s">
        <v>1484</v>
      </c>
      <c r="G475" s="88" t="s">
        <v>57</v>
      </c>
      <c r="H475" s="87" t="s">
        <v>358</v>
      </c>
      <c r="I475" s="87" t="s">
        <v>359</v>
      </c>
      <c r="J475" s="103" t="s">
        <v>360</v>
      </c>
      <c r="K475" s="105">
        <v>1</v>
      </c>
      <c r="L475" s="165">
        <v>43132</v>
      </c>
      <c r="M475" s="165">
        <v>43159</v>
      </c>
      <c r="N475" s="78">
        <f t="shared" si="170"/>
        <v>3.8571428571428572</v>
      </c>
      <c r="O475" s="103" t="s">
        <v>22</v>
      </c>
      <c r="P475" s="76">
        <v>1</v>
      </c>
      <c r="Q475" s="73" t="s">
        <v>1913</v>
      </c>
      <c r="R475" s="79">
        <f t="shared" si="171"/>
        <v>100</v>
      </c>
      <c r="S475" s="147">
        <f t="shared" si="172"/>
        <v>3.8571428571428572</v>
      </c>
      <c r="T475" s="147">
        <f t="shared" si="173"/>
        <v>3.8571428571428572</v>
      </c>
      <c r="U475" s="147">
        <f t="shared" si="174"/>
        <v>3.8571428571428572</v>
      </c>
      <c r="V475" s="143"/>
      <c r="W475" s="148" t="str">
        <f t="shared" si="177"/>
        <v>CUMPLIDA</v>
      </c>
      <c r="X475" s="148" t="str">
        <f t="shared" si="175"/>
        <v>CUMPLIDO</v>
      </c>
      <c r="Y475" s="81" t="s">
        <v>199</v>
      </c>
      <c r="Z475" s="149" t="str">
        <f t="shared" si="178"/>
        <v>H17R14</v>
      </c>
      <c r="AA475" s="149">
        <f t="shared" si="176"/>
        <v>1</v>
      </c>
      <c r="AB475" s="149" t="str">
        <f t="shared" si="179"/>
        <v>H17R14 - 1</v>
      </c>
      <c r="AC475" s="146">
        <f t="shared" si="184"/>
        <v>5</v>
      </c>
      <c r="AD475" s="146">
        <f t="shared" si="185"/>
        <v>5</v>
      </c>
      <c r="AE475" s="146" t="str">
        <f t="shared" si="186"/>
        <v>H17R14.</v>
      </c>
      <c r="AF475" s="146" t="str">
        <f t="shared" si="187"/>
        <v>H17R14</v>
      </c>
      <c r="AG475" s="65"/>
      <c r="AH475" s="65"/>
      <c r="AI475" s="65"/>
      <c r="AJ475" s="14"/>
      <c r="AK475" s="14"/>
      <c r="AL475" s="14"/>
      <c r="AM475" s="14"/>
      <c r="AN475" s="14"/>
      <c r="AO475" s="14"/>
      <c r="AP475" s="14"/>
    </row>
    <row r="476" spans="1:42" s="2" customFormat="1" ht="350.1" customHeight="1" x14ac:dyDescent="0.2">
      <c r="A476" s="73">
        <v>361</v>
      </c>
      <c r="B476" s="144">
        <v>475</v>
      </c>
      <c r="C476" s="80"/>
      <c r="D476" s="90" t="s">
        <v>1046</v>
      </c>
      <c r="E476" s="90" t="s">
        <v>27</v>
      </c>
      <c r="F476" s="87" t="s">
        <v>1485</v>
      </c>
      <c r="G476" s="88" t="s">
        <v>58</v>
      </c>
      <c r="H476" s="101" t="s">
        <v>361</v>
      </c>
      <c r="I476" s="87" t="s">
        <v>362</v>
      </c>
      <c r="J476" s="100" t="s">
        <v>363</v>
      </c>
      <c r="K476" s="105">
        <v>4</v>
      </c>
      <c r="L476" s="165">
        <v>43040</v>
      </c>
      <c r="M476" s="165">
        <v>43403</v>
      </c>
      <c r="N476" s="78">
        <f t="shared" si="170"/>
        <v>51.857142857142854</v>
      </c>
      <c r="O476" s="103" t="s">
        <v>22</v>
      </c>
      <c r="P476" s="76">
        <v>1.2</v>
      </c>
      <c r="Q476" s="73" t="s">
        <v>1913</v>
      </c>
      <c r="R476" s="79">
        <f t="shared" si="171"/>
        <v>30</v>
      </c>
      <c r="S476" s="147">
        <f t="shared" si="172"/>
        <v>15.557142857142855</v>
      </c>
      <c r="T476" s="147">
        <f t="shared" si="173"/>
        <v>15.557142857142855</v>
      </c>
      <c r="U476" s="147">
        <f t="shared" si="174"/>
        <v>51.857142857142854</v>
      </c>
      <c r="V476" s="143"/>
      <c r="W476" s="148" t="str">
        <f t="shared" si="177"/>
        <v>VENCIDA</v>
      </c>
      <c r="X476" s="148" t="str">
        <f t="shared" si="175"/>
        <v>VENCIDO</v>
      </c>
      <c r="Y476" s="81" t="s">
        <v>199</v>
      </c>
      <c r="Z476" s="149" t="str">
        <f t="shared" si="178"/>
        <v>H20R14</v>
      </c>
      <c r="AA476" s="149">
        <f>IF(A476&lt;&gt;"",1,#REF!+1)</f>
        <v>1</v>
      </c>
      <c r="AB476" s="149" t="str">
        <f t="shared" si="179"/>
        <v>H20R14 - 1</v>
      </c>
      <c r="AC476" s="146">
        <f t="shared" si="184"/>
        <v>1</v>
      </c>
      <c r="AD476" s="146">
        <f t="shared" si="185"/>
        <v>1</v>
      </c>
      <c r="AE476" s="146" t="str">
        <f t="shared" si="186"/>
        <v>H20R14.</v>
      </c>
      <c r="AF476" s="146" t="str">
        <f t="shared" si="187"/>
        <v>H20R14</v>
      </c>
      <c r="AG476" s="65"/>
      <c r="AH476" s="65"/>
      <c r="AI476" s="65"/>
      <c r="AJ476" s="14"/>
      <c r="AK476" s="14"/>
      <c r="AL476" s="14"/>
      <c r="AM476" s="14"/>
      <c r="AN476" s="14"/>
      <c r="AO476" s="14"/>
      <c r="AP476" s="14"/>
    </row>
    <row r="477" spans="1:42" s="2" customFormat="1" ht="350.1" customHeight="1" x14ac:dyDescent="0.2">
      <c r="A477" s="73">
        <v>362</v>
      </c>
      <c r="B477" s="144">
        <v>476</v>
      </c>
      <c r="C477" s="80"/>
      <c r="D477" s="90" t="s">
        <v>1282</v>
      </c>
      <c r="E477" s="90" t="s">
        <v>27</v>
      </c>
      <c r="F477" s="87" t="s">
        <v>1249</v>
      </c>
      <c r="G477" s="223" t="s">
        <v>366</v>
      </c>
      <c r="H477" s="87" t="s">
        <v>915</v>
      </c>
      <c r="I477" s="87" t="s">
        <v>364</v>
      </c>
      <c r="J477" s="103" t="s">
        <v>9</v>
      </c>
      <c r="K477" s="103">
        <v>1</v>
      </c>
      <c r="L477" s="165">
        <v>43160</v>
      </c>
      <c r="M477" s="165">
        <v>43189</v>
      </c>
      <c r="N477" s="78">
        <f t="shared" si="170"/>
        <v>4.1428571428571432</v>
      </c>
      <c r="O477" s="103" t="s">
        <v>22</v>
      </c>
      <c r="P477" s="76">
        <v>1</v>
      </c>
      <c r="Q477" s="73" t="s">
        <v>1913</v>
      </c>
      <c r="R477" s="79">
        <f t="shared" si="171"/>
        <v>100</v>
      </c>
      <c r="S477" s="147">
        <f t="shared" si="172"/>
        <v>4.1428571428571432</v>
      </c>
      <c r="T477" s="147">
        <f t="shared" si="173"/>
        <v>4.1428571428571432</v>
      </c>
      <c r="U477" s="147">
        <f t="shared" si="174"/>
        <v>4.1428571428571432</v>
      </c>
      <c r="V477" s="143"/>
      <c r="W477" s="148" t="str">
        <f t="shared" si="177"/>
        <v>CUMPLIDA</v>
      </c>
      <c r="X477" s="148" t="str">
        <f t="shared" si="175"/>
        <v>CUMPLIDO</v>
      </c>
      <c r="Y477" s="81" t="s">
        <v>199</v>
      </c>
      <c r="Z477" s="149" t="str">
        <f t="shared" si="178"/>
        <v>H21R14</v>
      </c>
      <c r="AA477" s="149">
        <f t="shared" si="176"/>
        <v>1</v>
      </c>
      <c r="AB477" s="149" t="str">
        <f t="shared" si="179"/>
        <v>H21R14 - 1</v>
      </c>
      <c r="AC477" s="146">
        <f t="shared" si="184"/>
        <v>5</v>
      </c>
      <c r="AD477" s="146">
        <f t="shared" si="185"/>
        <v>5</v>
      </c>
      <c r="AE477" s="146" t="str">
        <f t="shared" si="186"/>
        <v>H21R14.</v>
      </c>
      <c r="AF477" s="146" t="str">
        <f t="shared" si="187"/>
        <v>H21R14</v>
      </c>
      <c r="AG477" s="65"/>
      <c r="AH477" s="65"/>
      <c r="AI477" s="65"/>
      <c r="AJ477" s="14"/>
      <c r="AK477" s="14"/>
      <c r="AL477" s="14"/>
      <c r="AM477" s="14"/>
      <c r="AN477" s="14"/>
      <c r="AO477" s="14"/>
      <c r="AP477" s="14"/>
    </row>
    <row r="478" spans="1:42" s="2" customFormat="1" ht="350.1" customHeight="1" x14ac:dyDescent="0.2">
      <c r="A478" s="73"/>
      <c r="B478" s="144">
        <v>477</v>
      </c>
      <c r="C478" s="80"/>
      <c r="D478" s="90"/>
      <c r="E478" s="90" t="s">
        <v>27</v>
      </c>
      <c r="F478" s="87" t="s">
        <v>1486</v>
      </c>
      <c r="G478" s="223" t="s">
        <v>59</v>
      </c>
      <c r="H478" s="87" t="s">
        <v>916</v>
      </c>
      <c r="I478" s="87" t="s">
        <v>365</v>
      </c>
      <c r="J478" s="103" t="s">
        <v>8</v>
      </c>
      <c r="K478" s="103">
        <v>1</v>
      </c>
      <c r="L478" s="165">
        <v>43040</v>
      </c>
      <c r="M478" s="165">
        <v>43099</v>
      </c>
      <c r="N478" s="78">
        <f t="shared" si="170"/>
        <v>8.4285714285714288</v>
      </c>
      <c r="O478" s="103" t="s">
        <v>22</v>
      </c>
      <c r="P478" s="76">
        <v>1</v>
      </c>
      <c r="Q478" s="73" t="s">
        <v>1913</v>
      </c>
      <c r="R478" s="79">
        <f t="shared" si="171"/>
        <v>100</v>
      </c>
      <c r="S478" s="147">
        <f t="shared" si="172"/>
        <v>8.4285714285714288</v>
      </c>
      <c r="T478" s="147">
        <f t="shared" si="173"/>
        <v>8.4285714285714288</v>
      </c>
      <c r="U478" s="147">
        <f t="shared" si="174"/>
        <v>8.4285714285714288</v>
      </c>
      <c r="V478" s="143"/>
      <c r="W478" s="148" t="str">
        <f t="shared" si="177"/>
        <v>CUMPLIDA</v>
      </c>
      <c r="X478" s="148" t="str">
        <f t="shared" si="175"/>
        <v/>
      </c>
      <c r="Y478" s="81" t="s">
        <v>199</v>
      </c>
      <c r="Z478" s="149" t="str">
        <f t="shared" si="178"/>
        <v>H21R14</v>
      </c>
      <c r="AA478" s="149">
        <f t="shared" si="176"/>
        <v>2</v>
      </c>
      <c r="AB478" s="149" t="str">
        <f t="shared" si="179"/>
        <v>H21R14 - 2</v>
      </c>
      <c r="AC478" s="146">
        <f t="shared" si="184"/>
        <v>5</v>
      </c>
      <c r="AD478" s="146">
        <f t="shared" si="185"/>
        <v>5</v>
      </c>
      <c r="AE478" s="146" t="str">
        <f t="shared" si="186"/>
        <v>H21R14.</v>
      </c>
      <c r="AF478" s="146" t="str">
        <f t="shared" si="187"/>
        <v>H21R14</v>
      </c>
      <c r="AG478" s="65"/>
      <c r="AH478" s="65"/>
      <c r="AI478" s="65"/>
      <c r="AJ478" s="14"/>
      <c r="AK478" s="14"/>
      <c r="AL478" s="14"/>
      <c r="AM478" s="14"/>
      <c r="AN478" s="14"/>
      <c r="AO478" s="14"/>
      <c r="AP478" s="14"/>
    </row>
    <row r="479" spans="1:42" s="2" customFormat="1" ht="350.1" customHeight="1" x14ac:dyDescent="0.2">
      <c r="A479" s="73">
        <v>363</v>
      </c>
      <c r="B479" s="144">
        <v>478</v>
      </c>
      <c r="C479" s="80"/>
      <c r="D479" s="90" t="s">
        <v>1046</v>
      </c>
      <c r="E479" s="90" t="s">
        <v>27</v>
      </c>
      <c r="F479" s="87" t="s">
        <v>717</v>
      </c>
      <c r="G479" s="223" t="s">
        <v>718</v>
      </c>
      <c r="H479" s="223" t="s">
        <v>714</v>
      </c>
      <c r="I479" s="223" t="s">
        <v>715</v>
      </c>
      <c r="J479" s="221" t="s">
        <v>716</v>
      </c>
      <c r="K479" s="73">
        <v>1</v>
      </c>
      <c r="L479" s="222">
        <v>43040</v>
      </c>
      <c r="M479" s="222">
        <v>43099</v>
      </c>
      <c r="N479" s="78">
        <f t="shared" si="170"/>
        <v>8.4285714285714288</v>
      </c>
      <c r="O479" s="73" t="s">
        <v>687</v>
      </c>
      <c r="P479" s="76">
        <v>1</v>
      </c>
      <c r="Q479" s="73" t="s">
        <v>1913</v>
      </c>
      <c r="R479" s="79">
        <f t="shared" si="171"/>
        <v>100</v>
      </c>
      <c r="S479" s="147">
        <f t="shared" si="172"/>
        <v>8.4285714285714288</v>
      </c>
      <c r="T479" s="147">
        <f t="shared" si="173"/>
        <v>8.4285714285714288</v>
      </c>
      <c r="U479" s="147">
        <f t="shared" si="174"/>
        <v>8.4285714285714288</v>
      </c>
      <c r="V479" s="143"/>
      <c r="W479" s="148" t="str">
        <f t="shared" si="177"/>
        <v>CUMPLIDA</v>
      </c>
      <c r="X479" s="148" t="str">
        <f t="shared" si="175"/>
        <v>CUMPLIDO</v>
      </c>
      <c r="Y479" s="81" t="s">
        <v>199</v>
      </c>
      <c r="Z479" s="149" t="str">
        <f t="shared" si="178"/>
        <v>H22R14</v>
      </c>
      <c r="AA479" s="149">
        <f t="shared" si="176"/>
        <v>1</v>
      </c>
      <c r="AB479" s="149" t="str">
        <f t="shared" si="179"/>
        <v>H22R14 - 1</v>
      </c>
      <c r="AC479" s="146">
        <f t="shared" si="184"/>
        <v>5</v>
      </c>
      <c r="AD479" s="146">
        <f t="shared" si="185"/>
        <v>5</v>
      </c>
      <c r="AE479" s="146" t="str">
        <f t="shared" si="186"/>
        <v>H22R14.</v>
      </c>
      <c r="AF479" s="146" t="str">
        <f t="shared" si="187"/>
        <v>H22R14</v>
      </c>
      <c r="AG479" s="65"/>
      <c r="AH479" s="65"/>
      <c r="AI479" s="65"/>
      <c r="AJ479" s="14"/>
      <c r="AK479" s="14"/>
      <c r="AL479" s="14"/>
      <c r="AM479" s="14"/>
      <c r="AN479" s="14"/>
      <c r="AO479" s="14"/>
      <c r="AP479" s="14"/>
    </row>
    <row r="480" spans="1:42" s="2" customFormat="1" ht="350.1" customHeight="1" x14ac:dyDescent="0.2">
      <c r="A480" s="73">
        <v>364</v>
      </c>
      <c r="B480" s="144">
        <v>479</v>
      </c>
      <c r="C480" s="80"/>
      <c r="D480" s="90" t="s">
        <v>1259</v>
      </c>
      <c r="E480" s="90" t="s">
        <v>27</v>
      </c>
      <c r="F480" s="87" t="s">
        <v>1271</v>
      </c>
      <c r="G480" s="88" t="s">
        <v>60</v>
      </c>
      <c r="H480" s="88" t="s">
        <v>1921</v>
      </c>
      <c r="I480" s="88" t="s">
        <v>1905</v>
      </c>
      <c r="J480" s="90" t="s">
        <v>1853</v>
      </c>
      <c r="K480" s="73">
        <v>1</v>
      </c>
      <c r="L480" s="77">
        <v>43862</v>
      </c>
      <c r="M480" s="77">
        <v>43979</v>
      </c>
      <c r="N480" s="78">
        <f t="shared" si="170"/>
        <v>16.714285714285715</v>
      </c>
      <c r="O480" s="73" t="s">
        <v>1094</v>
      </c>
      <c r="P480" s="76">
        <v>0</v>
      </c>
      <c r="Q480" s="73" t="s">
        <v>1913</v>
      </c>
      <c r="R480" s="79">
        <f t="shared" si="171"/>
        <v>0</v>
      </c>
      <c r="S480" s="147">
        <f t="shared" si="172"/>
        <v>0</v>
      </c>
      <c r="T480" s="147">
        <f t="shared" si="173"/>
        <v>0</v>
      </c>
      <c r="U480" s="147">
        <f t="shared" si="174"/>
        <v>16.714285714285715</v>
      </c>
      <c r="V480" s="143"/>
      <c r="W480" s="148" t="str">
        <f t="shared" si="177"/>
        <v>VENCIDA</v>
      </c>
      <c r="X480" s="148" t="str">
        <f t="shared" si="175"/>
        <v>VENCIDO</v>
      </c>
      <c r="Y480" s="81" t="s">
        <v>199</v>
      </c>
      <c r="Z480" s="149" t="str">
        <f t="shared" si="178"/>
        <v>H29R14</v>
      </c>
      <c r="AA480" s="149">
        <f t="shared" si="176"/>
        <v>1</v>
      </c>
      <c r="AB480" s="149" t="str">
        <f t="shared" si="179"/>
        <v>H29R14 - 1</v>
      </c>
      <c r="AC480" s="146">
        <f t="shared" si="184"/>
        <v>1</v>
      </c>
      <c r="AD480" s="146">
        <f t="shared" si="185"/>
        <v>1</v>
      </c>
      <c r="AE480" s="146" t="str">
        <f t="shared" si="186"/>
        <v>H29R14.</v>
      </c>
      <c r="AF480" s="146" t="str">
        <f t="shared" si="187"/>
        <v>H29R14</v>
      </c>
      <c r="AG480" s="65"/>
      <c r="AH480" s="65"/>
      <c r="AI480" s="65"/>
      <c r="AJ480" s="14"/>
      <c r="AK480" s="14"/>
      <c r="AL480" s="14"/>
      <c r="AM480" s="14"/>
      <c r="AN480" s="14"/>
      <c r="AO480" s="14"/>
      <c r="AP480" s="14"/>
    </row>
    <row r="481" spans="1:42" s="2" customFormat="1" ht="350.1" customHeight="1" x14ac:dyDescent="0.2">
      <c r="A481" s="73">
        <v>365</v>
      </c>
      <c r="B481" s="144">
        <v>480</v>
      </c>
      <c r="C481" s="80"/>
      <c r="D481" s="90" t="s">
        <v>1046</v>
      </c>
      <c r="E481" s="90" t="s">
        <v>27</v>
      </c>
      <c r="F481" s="88" t="s">
        <v>719</v>
      </c>
      <c r="G481" s="223" t="s">
        <v>61</v>
      </c>
      <c r="H481" s="88" t="s">
        <v>1921</v>
      </c>
      <c r="I481" s="88" t="s">
        <v>1852</v>
      </c>
      <c r="J481" s="90" t="s">
        <v>1853</v>
      </c>
      <c r="K481" s="73">
        <v>1</v>
      </c>
      <c r="L481" s="77">
        <v>43862</v>
      </c>
      <c r="M481" s="77">
        <v>43979</v>
      </c>
      <c r="N481" s="78">
        <f t="shared" si="170"/>
        <v>16.714285714285715</v>
      </c>
      <c r="O481" s="73" t="s">
        <v>1094</v>
      </c>
      <c r="P481" s="76">
        <v>0</v>
      </c>
      <c r="Q481" s="73" t="s">
        <v>1913</v>
      </c>
      <c r="R481" s="79">
        <f t="shared" si="171"/>
        <v>0</v>
      </c>
      <c r="S481" s="147">
        <f t="shared" si="172"/>
        <v>0</v>
      </c>
      <c r="T481" s="147">
        <f t="shared" si="173"/>
        <v>0</v>
      </c>
      <c r="U481" s="147">
        <f t="shared" si="174"/>
        <v>16.714285714285715</v>
      </c>
      <c r="V481" s="143"/>
      <c r="W481" s="148" t="str">
        <f t="shared" si="177"/>
        <v>VENCIDA</v>
      </c>
      <c r="X481" s="148" t="str">
        <f t="shared" si="175"/>
        <v>VENCIDO</v>
      </c>
      <c r="Y481" s="81" t="s">
        <v>199</v>
      </c>
      <c r="Z481" s="149" t="str">
        <f t="shared" si="178"/>
        <v>H31R14</v>
      </c>
      <c r="AA481" s="149">
        <f t="shared" si="176"/>
        <v>1</v>
      </c>
      <c r="AB481" s="149" t="str">
        <f t="shared" si="179"/>
        <v>H31R14 - 1</v>
      </c>
      <c r="AC481" s="146">
        <f t="shared" si="184"/>
        <v>1</v>
      </c>
      <c r="AD481" s="146">
        <f t="shared" si="185"/>
        <v>1</v>
      </c>
      <c r="AE481" s="146" t="str">
        <f t="shared" si="186"/>
        <v>H31R14.</v>
      </c>
      <c r="AF481" s="146" t="str">
        <f t="shared" si="187"/>
        <v>H31R14</v>
      </c>
      <c r="AG481" s="65"/>
      <c r="AH481" s="65"/>
      <c r="AI481" s="65"/>
      <c r="AJ481" s="14"/>
      <c r="AK481" s="14"/>
      <c r="AL481" s="14"/>
      <c r="AM481" s="14"/>
      <c r="AN481" s="14"/>
      <c r="AO481" s="14"/>
      <c r="AP481" s="14"/>
    </row>
    <row r="482" spans="1:42" s="2" customFormat="1" ht="350.1" customHeight="1" x14ac:dyDescent="0.2">
      <c r="A482" s="73">
        <v>366</v>
      </c>
      <c r="B482" s="144">
        <v>481</v>
      </c>
      <c r="C482" s="80"/>
      <c r="D482" s="90" t="s">
        <v>1046</v>
      </c>
      <c r="E482" s="90" t="s">
        <v>32</v>
      </c>
      <c r="F482" s="88" t="s">
        <v>720</v>
      </c>
      <c r="G482" s="223" t="s">
        <v>62</v>
      </c>
      <c r="H482" s="88" t="s">
        <v>1921</v>
      </c>
      <c r="I482" s="88" t="s">
        <v>1852</v>
      </c>
      <c r="J482" s="90" t="s">
        <v>1853</v>
      </c>
      <c r="K482" s="73">
        <v>1</v>
      </c>
      <c r="L482" s="77">
        <v>43862</v>
      </c>
      <c r="M482" s="77">
        <v>43979</v>
      </c>
      <c r="N482" s="78">
        <f t="shared" si="170"/>
        <v>16.714285714285715</v>
      </c>
      <c r="O482" s="73" t="s">
        <v>1094</v>
      </c>
      <c r="P482" s="76">
        <v>0</v>
      </c>
      <c r="Q482" s="73" t="s">
        <v>1913</v>
      </c>
      <c r="R482" s="79">
        <f t="shared" si="171"/>
        <v>0</v>
      </c>
      <c r="S482" s="147">
        <f t="shared" si="172"/>
        <v>0</v>
      </c>
      <c r="T482" s="147">
        <f t="shared" si="173"/>
        <v>0</v>
      </c>
      <c r="U482" s="147">
        <f t="shared" si="174"/>
        <v>16.714285714285715</v>
      </c>
      <c r="V482" s="143"/>
      <c r="W482" s="148" t="str">
        <f t="shared" si="177"/>
        <v>VENCIDA</v>
      </c>
      <c r="X482" s="148" t="str">
        <f t="shared" si="175"/>
        <v>VENCIDO</v>
      </c>
      <c r="Y482" s="81" t="s">
        <v>199</v>
      </c>
      <c r="Z482" s="149" t="str">
        <f t="shared" si="178"/>
        <v>H32R14</v>
      </c>
      <c r="AA482" s="149">
        <f t="shared" si="176"/>
        <v>1</v>
      </c>
      <c r="AB482" s="149" t="str">
        <f t="shared" si="179"/>
        <v>H32R14 - 1</v>
      </c>
      <c r="AC482" s="146">
        <f t="shared" si="184"/>
        <v>1</v>
      </c>
      <c r="AD482" s="146">
        <f t="shared" si="185"/>
        <v>1</v>
      </c>
      <c r="AE482" s="146" t="str">
        <f t="shared" si="186"/>
        <v>H32R14.</v>
      </c>
      <c r="AF482" s="146" t="str">
        <f t="shared" si="187"/>
        <v>H32R14</v>
      </c>
      <c r="AG482" s="65"/>
      <c r="AH482" s="65"/>
      <c r="AI482" s="65"/>
      <c r="AJ482" s="14"/>
      <c r="AK482" s="14"/>
      <c r="AL482" s="14"/>
      <c r="AM482" s="14"/>
      <c r="AN482" s="14"/>
      <c r="AO482" s="14"/>
      <c r="AP482" s="14"/>
    </row>
    <row r="483" spans="1:42" s="14" customFormat="1" ht="350.1" customHeight="1" x14ac:dyDescent="0.2">
      <c r="A483" s="73">
        <v>367</v>
      </c>
      <c r="B483" s="144">
        <v>482</v>
      </c>
      <c r="C483" s="80"/>
      <c r="D483" s="90" t="s">
        <v>1046</v>
      </c>
      <c r="E483" s="90" t="s">
        <v>27</v>
      </c>
      <c r="F483" s="88" t="s">
        <v>1487</v>
      </c>
      <c r="G483" s="88" t="s">
        <v>63</v>
      </c>
      <c r="H483" s="88" t="s">
        <v>994</v>
      </c>
      <c r="I483" s="88" t="s">
        <v>917</v>
      </c>
      <c r="J483" s="90" t="s">
        <v>8</v>
      </c>
      <c r="K483" s="73">
        <v>1</v>
      </c>
      <c r="L483" s="77">
        <v>43040</v>
      </c>
      <c r="M483" s="77">
        <v>43099</v>
      </c>
      <c r="N483" s="78">
        <f t="shared" ref="N483:N505" si="188">(+M483-L483)/7</f>
        <v>8.4285714285714288</v>
      </c>
      <c r="O483" s="73" t="s">
        <v>913</v>
      </c>
      <c r="P483" s="76">
        <v>1</v>
      </c>
      <c r="Q483" s="73" t="s">
        <v>1913</v>
      </c>
      <c r="R483" s="79">
        <f t="shared" si="171"/>
        <v>100</v>
      </c>
      <c r="S483" s="147">
        <f t="shared" si="172"/>
        <v>8.4285714285714288</v>
      </c>
      <c r="T483" s="147">
        <f t="shared" si="173"/>
        <v>8.4285714285714288</v>
      </c>
      <c r="U483" s="147">
        <f t="shared" si="174"/>
        <v>8.4285714285714288</v>
      </c>
      <c r="V483" s="143"/>
      <c r="W483" s="148" t="str">
        <f t="shared" si="177"/>
        <v>CUMPLIDA</v>
      </c>
      <c r="X483" s="148" t="str">
        <f t="shared" si="175"/>
        <v>CUMPLIDO</v>
      </c>
      <c r="Y483" s="99" t="s">
        <v>199</v>
      </c>
      <c r="Z483" s="149" t="str">
        <f t="shared" si="178"/>
        <v>H34R14</v>
      </c>
      <c r="AA483" s="149">
        <f t="shared" si="176"/>
        <v>1</v>
      </c>
      <c r="AB483" s="149" t="str">
        <f t="shared" si="179"/>
        <v>H34R14 - 1</v>
      </c>
      <c r="AC483" s="146">
        <f t="shared" si="184"/>
        <v>5</v>
      </c>
      <c r="AD483" s="146">
        <f t="shared" si="185"/>
        <v>5</v>
      </c>
      <c r="AE483" s="146" t="str">
        <f t="shared" si="186"/>
        <v>H34R14.</v>
      </c>
      <c r="AF483" s="146" t="str">
        <f t="shared" si="187"/>
        <v>H34R14</v>
      </c>
      <c r="AG483" s="65"/>
      <c r="AH483" s="65"/>
      <c r="AI483" s="65"/>
    </row>
    <row r="484" spans="1:42" s="2" customFormat="1" ht="350.1" customHeight="1" x14ac:dyDescent="0.2">
      <c r="A484" s="73">
        <v>368</v>
      </c>
      <c r="B484" s="144">
        <v>483</v>
      </c>
      <c r="C484" s="80"/>
      <c r="D484" s="90" t="s">
        <v>1259</v>
      </c>
      <c r="E484" s="73" t="s">
        <v>16</v>
      </c>
      <c r="F484" s="87" t="s">
        <v>721</v>
      </c>
      <c r="G484" s="88" t="s">
        <v>64</v>
      </c>
      <c r="H484" s="88" t="s">
        <v>722</v>
      </c>
      <c r="I484" s="88" t="s">
        <v>723</v>
      </c>
      <c r="J484" s="73" t="s">
        <v>492</v>
      </c>
      <c r="K484" s="73">
        <v>1</v>
      </c>
      <c r="L484" s="77">
        <v>43040</v>
      </c>
      <c r="M484" s="77">
        <v>43099</v>
      </c>
      <c r="N484" s="78">
        <f t="shared" si="188"/>
        <v>8.4285714285714288</v>
      </c>
      <c r="O484" s="73" t="s">
        <v>687</v>
      </c>
      <c r="P484" s="76">
        <v>1</v>
      </c>
      <c r="Q484" s="73" t="s">
        <v>1913</v>
      </c>
      <c r="R484" s="79">
        <f t="shared" si="171"/>
        <v>100</v>
      </c>
      <c r="S484" s="147">
        <f t="shared" si="172"/>
        <v>8.4285714285714288</v>
      </c>
      <c r="T484" s="147">
        <f t="shared" si="173"/>
        <v>8.4285714285714288</v>
      </c>
      <c r="U484" s="147">
        <f t="shared" si="174"/>
        <v>8.4285714285714288</v>
      </c>
      <c r="V484" s="143"/>
      <c r="W484" s="148" t="str">
        <f t="shared" si="177"/>
        <v>CUMPLIDA</v>
      </c>
      <c r="X484" s="148" t="str">
        <f t="shared" si="175"/>
        <v>CUMPLIDO</v>
      </c>
      <c r="Y484" s="81" t="s">
        <v>199</v>
      </c>
      <c r="Z484" s="149" t="str">
        <f t="shared" si="178"/>
        <v>H35R14</v>
      </c>
      <c r="AA484" s="149">
        <f t="shared" si="176"/>
        <v>1</v>
      </c>
      <c r="AB484" s="149" t="str">
        <f t="shared" si="179"/>
        <v>H35R14 - 1</v>
      </c>
      <c r="AC484" s="146">
        <f t="shared" si="184"/>
        <v>5</v>
      </c>
      <c r="AD484" s="146">
        <f t="shared" si="185"/>
        <v>5</v>
      </c>
      <c r="AE484" s="146" t="str">
        <f t="shared" si="186"/>
        <v>H35R14.</v>
      </c>
      <c r="AF484" s="146" t="str">
        <f t="shared" si="187"/>
        <v>H35R14</v>
      </c>
      <c r="AG484" s="65"/>
      <c r="AH484" s="65"/>
      <c r="AI484" s="65"/>
      <c r="AJ484" s="14"/>
      <c r="AK484" s="14"/>
      <c r="AL484" s="14"/>
      <c r="AM484" s="14"/>
      <c r="AN484" s="14"/>
      <c r="AO484" s="14"/>
      <c r="AP484" s="14"/>
    </row>
    <row r="485" spans="1:42" s="2" customFormat="1" ht="350.1" customHeight="1" x14ac:dyDescent="0.2">
      <c r="A485" s="73">
        <v>369</v>
      </c>
      <c r="B485" s="144">
        <v>484</v>
      </c>
      <c r="C485" s="80"/>
      <c r="D485" s="90" t="s">
        <v>1259</v>
      </c>
      <c r="E485" s="73" t="s">
        <v>27</v>
      </c>
      <c r="F485" s="87" t="s">
        <v>1054</v>
      </c>
      <c r="G485" s="88" t="s">
        <v>65</v>
      </c>
      <c r="H485" s="88" t="s">
        <v>1921</v>
      </c>
      <c r="I485" s="88" t="s">
        <v>1905</v>
      </c>
      <c r="J485" s="73" t="s">
        <v>1853</v>
      </c>
      <c r="K485" s="73">
        <v>1</v>
      </c>
      <c r="L485" s="77">
        <v>43862</v>
      </c>
      <c r="M485" s="77">
        <v>43979</v>
      </c>
      <c r="N485" s="78">
        <f t="shared" si="188"/>
        <v>16.714285714285715</v>
      </c>
      <c r="O485" s="73" t="s">
        <v>1094</v>
      </c>
      <c r="P485" s="76">
        <v>0</v>
      </c>
      <c r="Q485" s="73" t="s">
        <v>1913</v>
      </c>
      <c r="R485" s="79">
        <f t="shared" si="171"/>
        <v>0</v>
      </c>
      <c r="S485" s="147">
        <f t="shared" si="172"/>
        <v>0</v>
      </c>
      <c r="T485" s="147">
        <f t="shared" si="173"/>
        <v>0</v>
      </c>
      <c r="U485" s="147">
        <f t="shared" si="174"/>
        <v>16.714285714285715</v>
      </c>
      <c r="V485" s="143"/>
      <c r="W485" s="148" t="str">
        <f t="shared" si="177"/>
        <v>VENCIDA</v>
      </c>
      <c r="X485" s="148" t="str">
        <f t="shared" si="175"/>
        <v>VENCIDO</v>
      </c>
      <c r="Y485" s="81" t="s">
        <v>199</v>
      </c>
      <c r="Z485" s="149" t="str">
        <f t="shared" si="178"/>
        <v>H41R14</v>
      </c>
      <c r="AA485" s="149">
        <f t="shared" si="176"/>
        <v>1</v>
      </c>
      <c r="AB485" s="149" t="str">
        <f t="shared" si="179"/>
        <v>H41R14 - 1</v>
      </c>
      <c r="AC485" s="146">
        <f t="shared" si="184"/>
        <v>1</v>
      </c>
      <c r="AD485" s="146">
        <f t="shared" si="185"/>
        <v>1</v>
      </c>
      <c r="AE485" s="146" t="str">
        <f t="shared" si="186"/>
        <v>H41R14.</v>
      </c>
      <c r="AF485" s="146" t="str">
        <f t="shared" si="187"/>
        <v>H41R14</v>
      </c>
      <c r="AG485" s="65"/>
      <c r="AH485" s="65"/>
      <c r="AI485" s="65"/>
      <c r="AJ485" s="14"/>
      <c r="AK485" s="14"/>
      <c r="AL485" s="14"/>
      <c r="AM485" s="14"/>
      <c r="AN485" s="14"/>
      <c r="AO485" s="14"/>
      <c r="AP485" s="14"/>
    </row>
    <row r="486" spans="1:42" s="2" customFormat="1" ht="350.1" customHeight="1" x14ac:dyDescent="0.2">
      <c r="A486" s="73">
        <v>370</v>
      </c>
      <c r="B486" s="144">
        <v>485</v>
      </c>
      <c r="C486" s="80"/>
      <c r="D486" s="90" t="s">
        <v>1046</v>
      </c>
      <c r="E486" s="73" t="s">
        <v>40</v>
      </c>
      <c r="F486" s="87" t="s">
        <v>1053</v>
      </c>
      <c r="G486" s="88" t="s">
        <v>66</v>
      </c>
      <c r="H486" s="88" t="s">
        <v>1921</v>
      </c>
      <c r="I486" s="88" t="s">
        <v>1905</v>
      </c>
      <c r="J486" s="73" t="s">
        <v>1853</v>
      </c>
      <c r="K486" s="73">
        <v>1</v>
      </c>
      <c r="L486" s="77">
        <v>43862</v>
      </c>
      <c r="M486" s="77">
        <v>43979</v>
      </c>
      <c r="N486" s="78">
        <f t="shared" si="188"/>
        <v>16.714285714285715</v>
      </c>
      <c r="O486" s="73" t="s">
        <v>1094</v>
      </c>
      <c r="P486" s="76">
        <v>0</v>
      </c>
      <c r="Q486" s="73" t="s">
        <v>1913</v>
      </c>
      <c r="R486" s="79">
        <f t="shared" si="171"/>
        <v>0</v>
      </c>
      <c r="S486" s="147">
        <f t="shared" si="172"/>
        <v>0</v>
      </c>
      <c r="T486" s="147">
        <f t="shared" si="173"/>
        <v>0</v>
      </c>
      <c r="U486" s="147">
        <f t="shared" si="174"/>
        <v>16.714285714285715</v>
      </c>
      <c r="V486" s="143"/>
      <c r="W486" s="148" t="str">
        <f t="shared" si="177"/>
        <v>VENCIDA</v>
      </c>
      <c r="X486" s="148" t="str">
        <f t="shared" si="175"/>
        <v>VENCIDO</v>
      </c>
      <c r="Y486" s="81" t="s">
        <v>199</v>
      </c>
      <c r="Z486" s="149" t="str">
        <f t="shared" si="178"/>
        <v>H44R14</v>
      </c>
      <c r="AA486" s="149">
        <f t="shared" si="176"/>
        <v>1</v>
      </c>
      <c r="AB486" s="149" t="str">
        <f t="shared" si="179"/>
        <v>H44R14 - 1</v>
      </c>
      <c r="AC486" s="146">
        <f t="shared" si="184"/>
        <v>1</v>
      </c>
      <c r="AD486" s="146">
        <f t="shared" si="185"/>
        <v>1</v>
      </c>
      <c r="AE486" s="146" t="str">
        <f t="shared" si="186"/>
        <v>H44R14.</v>
      </c>
      <c r="AF486" s="146" t="str">
        <f t="shared" si="187"/>
        <v>H44R14</v>
      </c>
      <c r="AG486" s="65"/>
      <c r="AH486" s="65"/>
      <c r="AI486" s="65"/>
      <c r="AJ486" s="14"/>
      <c r="AK486" s="14"/>
      <c r="AL486" s="14"/>
      <c r="AM486" s="14"/>
      <c r="AN486" s="14"/>
      <c r="AO486" s="14"/>
      <c r="AP486" s="14"/>
    </row>
    <row r="487" spans="1:42" s="2" customFormat="1" ht="350.1" customHeight="1" x14ac:dyDescent="0.2">
      <c r="A487" s="73">
        <v>371</v>
      </c>
      <c r="B487" s="144">
        <v>486</v>
      </c>
      <c r="C487" s="80"/>
      <c r="D487" s="90" t="s">
        <v>1287</v>
      </c>
      <c r="E487" s="73" t="s">
        <v>40</v>
      </c>
      <c r="F487" s="87" t="s">
        <v>1488</v>
      </c>
      <c r="G487" s="88" t="s">
        <v>67</v>
      </c>
      <c r="H487" s="88" t="s">
        <v>1921</v>
      </c>
      <c r="I487" s="88" t="s">
        <v>1905</v>
      </c>
      <c r="J487" s="73" t="s">
        <v>1853</v>
      </c>
      <c r="K487" s="73">
        <v>1</v>
      </c>
      <c r="L487" s="77">
        <v>43862</v>
      </c>
      <c r="M487" s="77">
        <v>43979</v>
      </c>
      <c r="N487" s="78">
        <f t="shared" si="188"/>
        <v>16.714285714285715</v>
      </c>
      <c r="O487" s="73" t="s">
        <v>1094</v>
      </c>
      <c r="P487" s="76">
        <v>0</v>
      </c>
      <c r="Q487" s="73" t="s">
        <v>1913</v>
      </c>
      <c r="R487" s="79">
        <f t="shared" si="171"/>
        <v>0</v>
      </c>
      <c r="S487" s="147">
        <f t="shared" si="172"/>
        <v>0</v>
      </c>
      <c r="T487" s="147">
        <f t="shared" si="173"/>
        <v>0</v>
      </c>
      <c r="U487" s="147">
        <f t="shared" si="174"/>
        <v>16.714285714285715</v>
      </c>
      <c r="V487" s="143"/>
      <c r="W487" s="148" t="str">
        <f t="shared" si="177"/>
        <v>VENCIDA</v>
      </c>
      <c r="X487" s="148" t="str">
        <f t="shared" si="175"/>
        <v>VENCIDO</v>
      </c>
      <c r="Y487" s="81" t="s">
        <v>199</v>
      </c>
      <c r="Z487" s="149" t="str">
        <f t="shared" si="178"/>
        <v>H45R14</v>
      </c>
      <c r="AA487" s="149">
        <f t="shared" si="176"/>
        <v>1</v>
      </c>
      <c r="AB487" s="149" t="str">
        <f t="shared" si="179"/>
        <v>H45R14 - 1</v>
      </c>
      <c r="AC487" s="146">
        <f t="shared" si="184"/>
        <v>1</v>
      </c>
      <c r="AD487" s="146">
        <f t="shared" si="185"/>
        <v>1</v>
      </c>
      <c r="AE487" s="146" t="str">
        <f t="shared" si="186"/>
        <v>H45R14.</v>
      </c>
      <c r="AF487" s="146" t="str">
        <f t="shared" si="187"/>
        <v>H45R14</v>
      </c>
      <c r="AG487" s="65"/>
      <c r="AH487" s="65"/>
      <c r="AI487" s="65"/>
      <c r="AJ487" s="14"/>
      <c r="AK487" s="14"/>
      <c r="AL487" s="14"/>
      <c r="AM487" s="14"/>
      <c r="AN487" s="14"/>
      <c r="AO487" s="14"/>
      <c r="AP487" s="14"/>
    </row>
    <row r="488" spans="1:42" s="2" customFormat="1" ht="350.1" customHeight="1" x14ac:dyDescent="0.2">
      <c r="A488" s="73">
        <v>372</v>
      </c>
      <c r="B488" s="144">
        <v>487</v>
      </c>
      <c r="C488" s="80"/>
      <c r="D488" s="90" t="s">
        <v>1046</v>
      </c>
      <c r="E488" s="73" t="s">
        <v>16</v>
      </c>
      <c r="F488" s="87" t="s">
        <v>1288</v>
      </c>
      <c r="G488" s="88" t="s">
        <v>68</v>
      </c>
      <c r="H488" s="88" t="s">
        <v>995</v>
      </c>
      <c r="I488" s="88" t="s">
        <v>996</v>
      </c>
      <c r="J488" s="73" t="s">
        <v>724</v>
      </c>
      <c r="K488" s="73">
        <v>1</v>
      </c>
      <c r="L488" s="77">
        <v>43040</v>
      </c>
      <c r="M488" s="77">
        <v>43099</v>
      </c>
      <c r="N488" s="78">
        <f t="shared" si="188"/>
        <v>8.4285714285714288</v>
      </c>
      <c r="O488" s="73" t="s">
        <v>691</v>
      </c>
      <c r="P488" s="76">
        <v>1</v>
      </c>
      <c r="Q488" s="73" t="s">
        <v>1913</v>
      </c>
      <c r="R488" s="79">
        <f t="shared" si="171"/>
        <v>100</v>
      </c>
      <c r="S488" s="147">
        <f t="shared" si="172"/>
        <v>8.4285714285714288</v>
      </c>
      <c r="T488" s="147">
        <f t="shared" si="173"/>
        <v>8.4285714285714288</v>
      </c>
      <c r="U488" s="147">
        <f t="shared" si="174"/>
        <v>8.4285714285714288</v>
      </c>
      <c r="V488" s="143"/>
      <c r="W488" s="148" t="str">
        <f t="shared" si="177"/>
        <v>CUMPLIDA</v>
      </c>
      <c r="X488" s="148" t="str">
        <f t="shared" si="175"/>
        <v>CUMPLIDO</v>
      </c>
      <c r="Y488" s="81" t="s">
        <v>199</v>
      </c>
      <c r="Z488" s="149" t="str">
        <f t="shared" si="178"/>
        <v>H46R14</v>
      </c>
      <c r="AA488" s="149">
        <f t="shared" si="176"/>
        <v>1</v>
      </c>
      <c r="AB488" s="149" t="str">
        <f t="shared" si="179"/>
        <v>H46R14 - 1</v>
      </c>
      <c r="AC488" s="146">
        <f t="shared" si="184"/>
        <v>5</v>
      </c>
      <c r="AD488" s="146">
        <f t="shared" si="185"/>
        <v>5</v>
      </c>
      <c r="AE488" s="146" t="str">
        <f t="shared" si="186"/>
        <v>H46R14.</v>
      </c>
      <c r="AF488" s="146" t="str">
        <f t="shared" si="187"/>
        <v>H46R14</v>
      </c>
      <c r="AG488" s="65"/>
      <c r="AH488" s="65"/>
      <c r="AI488" s="65"/>
      <c r="AJ488" s="14"/>
      <c r="AK488" s="14"/>
      <c r="AL488" s="14"/>
      <c r="AM488" s="14"/>
      <c r="AN488" s="14"/>
      <c r="AO488" s="14"/>
      <c r="AP488" s="14"/>
    </row>
    <row r="489" spans="1:42" s="2" customFormat="1" ht="350.1" customHeight="1" x14ac:dyDescent="0.2">
      <c r="A489" s="73">
        <v>373</v>
      </c>
      <c r="B489" s="144">
        <v>488</v>
      </c>
      <c r="C489" s="80"/>
      <c r="D489" s="90" t="s">
        <v>1046</v>
      </c>
      <c r="E489" s="73" t="s">
        <v>29</v>
      </c>
      <c r="F489" s="87" t="s">
        <v>1489</v>
      </c>
      <c r="G489" s="88" t="s">
        <v>69</v>
      </c>
      <c r="H489" s="88" t="s">
        <v>1921</v>
      </c>
      <c r="I489" s="88" t="s">
        <v>1905</v>
      </c>
      <c r="J489" s="73" t="s">
        <v>1853</v>
      </c>
      <c r="K489" s="73">
        <v>1</v>
      </c>
      <c r="L489" s="77">
        <v>43862</v>
      </c>
      <c r="M489" s="77">
        <v>43979</v>
      </c>
      <c r="N489" s="78">
        <f t="shared" si="188"/>
        <v>16.714285714285715</v>
      </c>
      <c r="O489" s="73" t="s">
        <v>1094</v>
      </c>
      <c r="P489" s="76">
        <v>0</v>
      </c>
      <c r="Q489" s="73" t="s">
        <v>1913</v>
      </c>
      <c r="R489" s="79">
        <f t="shared" si="171"/>
        <v>0</v>
      </c>
      <c r="S489" s="147">
        <f t="shared" si="172"/>
        <v>0</v>
      </c>
      <c r="T489" s="147">
        <f t="shared" si="173"/>
        <v>0</v>
      </c>
      <c r="U489" s="147">
        <f t="shared" si="174"/>
        <v>16.714285714285715</v>
      </c>
      <c r="V489" s="143"/>
      <c r="W489" s="148" t="str">
        <f t="shared" si="177"/>
        <v>VENCIDA</v>
      </c>
      <c r="X489" s="148" t="str">
        <f t="shared" si="175"/>
        <v>VENCIDO</v>
      </c>
      <c r="Y489" s="81" t="s">
        <v>199</v>
      </c>
      <c r="Z489" s="149" t="str">
        <f t="shared" si="178"/>
        <v>H47R14</v>
      </c>
      <c r="AA489" s="149">
        <f t="shared" si="176"/>
        <v>1</v>
      </c>
      <c r="AB489" s="149" t="str">
        <f t="shared" si="179"/>
        <v>H47R14 - 1</v>
      </c>
      <c r="AC489" s="146">
        <f t="shared" si="184"/>
        <v>1</v>
      </c>
      <c r="AD489" s="146">
        <f t="shared" si="185"/>
        <v>1</v>
      </c>
      <c r="AE489" s="146" t="str">
        <f t="shared" si="186"/>
        <v>H47R14.</v>
      </c>
      <c r="AF489" s="146" t="str">
        <f t="shared" si="187"/>
        <v>H47R14</v>
      </c>
      <c r="AG489" s="65"/>
      <c r="AH489" s="65"/>
      <c r="AI489" s="65"/>
      <c r="AJ489" s="14"/>
      <c r="AK489" s="14"/>
      <c r="AL489" s="14"/>
      <c r="AM489" s="14"/>
      <c r="AN489" s="14"/>
      <c r="AO489" s="14"/>
      <c r="AP489" s="14"/>
    </row>
    <row r="490" spans="1:42" s="2" customFormat="1" ht="350.1" customHeight="1" x14ac:dyDescent="0.2">
      <c r="A490" s="73">
        <v>374</v>
      </c>
      <c r="B490" s="144">
        <v>489</v>
      </c>
      <c r="C490" s="80"/>
      <c r="D490" s="90" t="s">
        <v>1046</v>
      </c>
      <c r="E490" s="73" t="s">
        <v>29</v>
      </c>
      <c r="F490" s="87" t="s">
        <v>1490</v>
      </c>
      <c r="G490" s="88" t="s">
        <v>70</v>
      </c>
      <c r="H490" s="88" t="s">
        <v>1921</v>
      </c>
      <c r="I490" s="88" t="s">
        <v>1905</v>
      </c>
      <c r="J490" s="73" t="s">
        <v>1853</v>
      </c>
      <c r="K490" s="73">
        <v>1</v>
      </c>
      <c r="L490" s="77">
        <v>43862</v>
      </c>
      <c r="M490" s="77">
        <v>43979</v>
      </c>
      <c r="N490" s="78">
        <f t="shared" si="188"/>
        <v>16.714285714285715</v>
      </c>
      <c r="O490" s="73" t="s">
        <v>1094</v>
      </c>
      <c r="P490" s="76">
        <v>0</v>
      </c>
      <c r="Q490" s="73" t="s">
        <v>1913</v>
      </c>
      <c r="R490" s="79">
        <f t="shared" si="171"/>
        <v>0</v>
      </c>
      <c r="S490" s="147">
        <f t="shared" si="172"/>
        <v>0</v>
      </c>
      <c r="T490" s="147">
        <f t="shared" si="173"/>
        <v>0</v>
      </c>
      <c r="U490" s="147">
        <f t="shared" si="174"/>
        <v>16.714285714285715</v>
      </c>
      <c r="V490" s="143"/>
      <c r="W490" s="148" t="str">
        <f t="shared" si="177"/>
        <v>VENCIDA</v>
      </c>
      <c r="X490" s="148" t="str">
        <f t="shared" si="175"/>
        <v>VENCIDO</v>
      </c>
      <c r="Y490" s="81" t="s">
        <v>199</v>
      </c>
      <c r="Z490" s="149" t="str">
        <f t="shared" si="178"/>
        <v>H49R14</v>
      </c>
      <c r="AA490" s="149">
        <f t="shared" si="176"/>
        <v>1</v>
      </c>
      <c r="AB490" s="149" t="str">
        <f t="shared" si="179"/>
        <v>H49R14 - 1</v>
      </c>
      <c r="AC490" s="146">
        <f t="shared" si="184"/>
        <v>1</v>
      </c>
      <c r="AD490" s="146">
        <f t="shared" si="185"/>
        <v>1</v>
      </c>
      <c r="AE490" s="146" t="str">
        <f t="shared" si="186"/>
        <v>H49R14.</v>
      </c>
      <c r="AF490" s="146" t="str">
        <f t="shared" si="187"/>
        <v>H49R14</v>
      </c>
      <c r="AG490" s="65"/>
      <c r="AH490" s="65"/>
      <c r="AI490" s="65"/>
      <c r="AJ490" s="14"/>
      <c r="AK490" s="14"/>
      <c r="AL490" s="14"/>
      <c r="AM490" s="14"/>
      <c r="AN490" s="14"/>
      <c r="AO490" s="14"/>
      <c r="AP490" s="14"/>
    </row>
    <row r="491" spans="1:42" s="2" customFormat="1" ht="350.1" customHeight="1" x14ac:dyDescent="0.2">
      <c r="A491" s="73">
        <v>375</v>
      </c>
      <c r="B491" s="144">
        <v>490</v>
      </c>
      <c r="C491" s="80"/>
      <c r="D491" s="90" t="s">
        <v>1046</v>
      </c>
      <c r="E491" s="73" t="s">
        <v>29</v>
      </c>
      <c r="F491" s="87" t="s">
        <v>1097</v>
      </c>
      <c r="G491" s="88" t="s">
        <v>72</v>
      </c>
      <c r="H491" s="88" t="s">
        <v>725</v>
      </c>
      <c r="I491" s="88" t="s">
        <v>726</v>
      </c>
      <c r="J491" s="73" t="s">
        <v>727</v>
      </c>
      <c r="K491" s="73">
        <v>1</v>
      </c>
      <c r="L491" s="77">
        <v>43040</v>
      </c>
      <c r="M491" s="77">
        <v>43099</v>
      </c>
      <c r="N491" s="78">
        <f t="shared" si="188"/>
        <v>8.4285714285714288</v>
      </c>
      <c r="O491" s="73" t="s">
        <v>687</v>
      </c>
      <c r="P491" s="76">
        <v>1</v>
      </c>
      <c r="Q491" s="73" t="s">
        <v>1913</v>
      </c>
      <c r="R491" s="79">
        <f t="shared" si="171"/>
        <v>100</v>
      </c>
      <c r="S491" s="147">
        <f t="shared" si="172"/>
        <v>8.4285714285714288</v>
      </c>
      <c r="T491" s="147">
        <f t="shared" si="173"/>
        <v>8.4285714285714288</v>
      </c>
      <c r="U491" s="147">
        <f t="shared" si="174"/>
        <v>8.4285714285714288</v>
      </c>
      <c r="V491" s="143"/>
      <c r="W491" s="148" t="str">
        <f t="shared" si="177"/>
        <v>CUMPLIDA</v>
      </c>
      <c r="X491" s="148" t="str">
        <f t="shared" si="175"/>
        <v>CUMPLIDO</v>
      </c>
      <c r="Y491" s="81" t="s">
        <v>199</v>
      </c>
      <c r="Z491" s="149" t="str">
        <f t="shared" si="178"/>
        <v>H57R14</v>
      </c>
      <c r="AA491" s="149">
        <f t="shared" si="176"/>
        <v>1</v>
      </c>
      <c r="AB491" s="149" t="str">
        <f t="shared" si="179"/>
        <v>H57R14 - 1</v>
      </c>
      <c r="AC491" s="146">
        <f t="shared" si="184"/>
        <v>5</v>
      </c>
      <c r="AD491" s="146">
        <f t="shared" si="185"/>
        <v>5</v>
      </c>
      <c r="AE491" s="146" t="str">
        <f t="shared" si="186"/>
        <v>H57R14.</v>
      </c>
      <c r="AF491" s="146" t="str">
        <f t="shared" si="187"/>
        <v>H57R14</v>
      </c>
      <c r="AG491" s="65"/>
      <c r="AH491" s="65"/>
      <c r="AI491" s="65"/>
      <c r="AJ491" s="14"/>
      <c r="AK491" s="14"/>
      <c r="AL491" s="14"/>
      <c r="AM491" s="14"/>
      <c r="AN491" s="14"/>
      <c r="AO491" s="14"/>
      <c r="AP491" s="14"/>
    </row>
    <row r="492" spans="1:42" s="2" customFormat="1" ht="350.1" customHeight="1" x14ac:dyDescent="0.2">
      <c r="A492" s="73">
        <v>376</v>
      </c>
      <c r="B492" s="144">
        <v>491</v>
      </c>
      <c r="C492" s="80"/>
      <c r="D492" s="90" t="s">
        <v>1046</v>
      </c>
      <c r="E492" s="73" t="s">
        <v>27</v>
      </c>
      <c r="F492" s="87" t="s">
        <v>1289</v>
      </c>
      <c r="G492" s="88" t="s">
        <v>73</v>
      </c>
      <c r="H492" s="88" t="s">
        <v>1921</v>
      </c>
      <c r="I492" s="88" t="s">
        <v>1905</v>
      </c>
      <c r="J492" s="73" t="s">
        <v>1853</v>
      </c>
      <c r="K492" s="73">
        <v>1</v>
      </c>
      <c r="L492" s="77">
        <v>43862</v>
      </c>
      <c r="M492" s="77">
        <v>43979</v>
      </c>
      <c r="N492" s="78">
        <f t="shared" si="188"/>
        <v>16.714285714285715</v>
      </c>
      <c r="O492" s="73" t="s">
        <v>1094</v>
      </c>
      <c r="P492" s="76">
        <v>0</v>
      </c>
      <c r="Q492" s="73" t="s">
        <v>1913</v>
      </c>
      <c r="R492" s="79">
        <f t="shared" si="171"/>
        <v>0</v>
      </c>
      <c r="S492" s="147">
        <f t="shared" si="172"/>
        <v>0</v>
      </c>
      <c r="T492" s="147">
        <f t="shared" si="173"/>
        <v>0</v>
      </c>
      <c r="U492" s="147">
        <f t="shared" si="174"/>
        <v>16.714285714285715</v>
      </c>
      <c r="V492" s="143"/>
      <c r="W492" s="148" t="str">
        <f t="shared" si="177"/>
        <v>VENCIDA</v>
      </c>
      <c r="X492" s="148" t="str">
        <f t="shared" si="175"/>
        <v>VENCIDO</v>
      </c>
      <c r="Y492" s="81" t="s">
        <v>199</v>
      </c>
      <c r="Z492" s="149" t="str">
        <f t="shared" si="178"/>
        <v>H59R14</v>
      </c>
      <c r="AA492" s="149">
        <f t="shared" si="176"/>
        <v>1</v>
      </c>
      <c r="AB492" s="149" t="str">
        <f t="shared" si="179"/>
        <v>H59R14 - 1</v>
      </c>
      <c r="AC492" s="146">
        <f t="shared" si="184"/>
        <v>1</v>
      </c>
      <c r="AD492" s="146">
        <f t="shared" si="185"/>
        <v>1</v>
      </c>
      <c r="AE492" s="146" t="str">
        <f t="shared" si="186"/>
        <v>H59R14.</v>
      </c>
      <c r="AF492" s="146" t="str">
        <f t="shared" si="187"/>
        <v>H59R14</v>
      </c>
      <c r="AG492" s="65"/>
      <c r="AH492" s="65"/>
      <c r="AI492" s="65"/>
      <c r="AJ492" s="14"/>
      <c r="AK492" s="14"/>
      <c r="AL492" s="14"/>
      <c r="AM492" s="14"/>
      <c r="AN492" s="14"/>
      <c r="AO492" s="14"/>
      <c r="AP492" s="14"/>
    </row>
    <row r="493" spans="1:42" s="2" customFormat="1" ht="350.1" customHeight="1" x14ac:dyDescent="0.2">
      <c r="A493" s="73">
        <v>377</v>
      </c>
      <c r="B493" s="144">
        <v>492</v>
      </c>
      <c r="C493" s="80"/>
      <c r="D493" s="90" t="s">
        <v>1290</v>
      </c>
      <c r="E493" s="73" t="s">
        <v>35</v>
      </c>
      <c r="F493" s="87" t="s">
        <v>1291</v>
      </c>
      <c r="G493" s="88" t="s">
        <v>74</v>
      </c>
      <c r="H493" s="88" t="s">
        <v>1932</v>
      </c>
      <c r="I493" s="88" t="s">
        <v>1910</v>
      </c>
      <c r="J493" s="73" t="s">
        <v>1911</v>
      </c>
      <c r="K493" s="73">
        <v>12</v>
      </c>
      <c r="L493" s="77">
        <v>43858</v>
      </c>
      <c r="M493" s="77">
        <v>44196</v>
      </c>
      <c r="N493" s="78">
        <f t="shared" si="188"/>
        <v>48.285714285714285</v>
      </c>
      <c r="O493" s="73" t="s">
        <v>1094</v>
      </c>
      <c r="P493" s="76">
        <v>0</v>
      </c>
      <c r="Q493" s="73" t="s">
        <v>1913</v>
      </c>
      <c r="R493" s="79">
        <f t="shared" si="171"/>
        <v>0</v>
      </c>
      <c r="S493" s="147">
        <f t="shared" si="172"/>
        <v>0</v>
      </c>
      <c r="T493" s="147">
        <f t="shared" si="173"/>
        <v>0</v>
      </c>
      <c r="U493" s="147">
        <f t="shared" si="174"/>
        <v>0</v>
      </c>
      <c r="V493" s="143"/>
      <c r="W493" s="148" t="str">
        <f t="shared" si="177"/>
        <v>EN TERMINO</v>
      </c>
      <c r="X493" s="148" t="str">
        <f t="shared" si="175"/>
        <v>EN TERMINO</v>
      </c>
      <c r="Y493" s="81" t="s">
        <v>199</v>
      </c>
      <c r="Z493" s="149" t="str">
        <f t="shared" si="178"/>
        <v>H64R14</v>
      </c>
      <c r="AA493" s="149">
        <f t="shared" si="176"/>
        <v>1</v>
      </c>
      <c r="AB493" s="149" t="str">
        <f t="shared" si="179"/>
        <v>H64R14 - 1</v>
      </c>
      <c r="AC493" s="146">
        <f t="shared" si="184"/>
        <v>3</v>
      </c>
      <c r="AD493" s="146">
        <f t="shared" si="185"/>
        <v>3</v>
      </c>
      <c r="AE493" s="146" t="str">
        <f t="shared" si="186"/>
        <v>H64R14.</v>
      </c>
      <c r="AF493" s="146" t="str">
        <f t="shared" si="187"/>
        <v>H64R14</v>
      </c>
      <c r="AG493" s="65"/>
      <c r="AH493" s="65"/>
      <c r="AI493" s="65"/>
      <c r="AJ493" s="14"/>
      <c r="AK493" s="14"/>
      <c r="AL493" s="14"/>
      <c r="AM493" s="14"/>
      <c r="AN493" s="14"/>
      <c r="AO493" s="14"/>
      <c r="AP493" s="14"/>
    </row>
    <row r="494" spans="1:42" s="2" customFormat="1" ht="350.1" customHeight="1" x14ac:dyDescent="0.2">
      <c r="A494" s="73">
        <v>378</v>
      </c>
      <c r="B494" s="144">
        <v>493</v>
      </c>
      <c r="C494" s="80"/>
      <c r="D494" s="90" t="s">
        <v>1259</v>
      </c>
      <c r="E494" s="73" t="s">
        <v>27</v>
      </c>
      <c r="F494" s="87" t="s">
        <v>1328</v>
      </c>
      <c r="G494" s="88" t="s">
        <v>75</v>
      </c>
      <c r="H494" s="88" t="s">
        <v>728</v>
      </c>
      <c r="I494" s="88" t="s">
        <v>729</v>
      </c>
      <c r="J494" s="73" t="s">
        <v>592</v>
      </c>
      <c r="K494" s="73">
        <v>1</v>
      </c>
      <c r="L494" s="77">
        <v>43040</v>
      </c>
      <c r="M494" s="77">
        <v>43189</v>
      </c>
      <c r="N494" s="78">
        <f t="shared" si="188"/>
        <v>21.285714285714285</v>
      </c>
      <c r="O494" s="73" t="s">
        <v>687</v>
      </c>
      <c r="P494" s="76">
        <v>1</v>
      </c>
      <c r="Q494" s="73" t="s">
        <v>1913</v>
      </c>
      <c r="R494" s="79">
        <f t="shared" si="171"/>
        <v>100</v>
      </c>
      <c r="S494" s="147">
        <f t="shared" si="172"/>
        <v>21.285714285714285</v>
      </c>
      <c r="T494" s="147">
        <f t="shared" si="173"/>
        <v>21.285714285714285</v>
      </c>
      <c r="U494" s="147">
        <f t="shared" si="174"/>
        <v>21.285714285714285</v>
      </c>
      <c r="V494" s="143"/>
      <c r="W494" s="148" t="str">
        <f t="shared" si="177"/>
        <v>CUMPLIDA</v>
      </c>
      <c r="X494" s="148" t="str">
        <f t="shared" si="175"/>
        <v>CUMPLIDO</v>
      </c>
      <c r="Y494" s="81" t="s">
        <v>199</v>
      </c>
      <c r="Z494" s="149" t="str">
        <f t="shared" si="178"/>
        <v>H65R14</v>
      </c>
      <c r="AA494" s="149">
        <f t="shared" si="176"/>
        <v>1</v>
      </c>
      <c r="AB494" s="149" t="str">
        <f t="shared" si="179"/>
        <v>H65R14 - 1</v>
      </c>
      <c r="AC494" s="146">
        <f t="shared" si="184"/>
        <v>5</v>
      </c>
      <c r="AD494" s="146">
        <f t="shared" si="185"/>
        <v>5</v>
      </c>
      <c r="AE494" s="146" t="str">
        <f t="shared" si="186"/>
        <v>H65R14.</v>
      </c>
      <c r="AF494" s="146" t="str">
        <f t="shared" si="187"/>
        <v>H65R14</v>
      </c>
      <c r="AG494" s="65"/>
      <c r="AH494" s="65"/>
      <c r="AI494" s="65"/>
      <c r="AJ494" s="14"/>
      <c r="AK494" s="14"/>
      <c r="AL494" s="14"/>
      <c r="AM494" s="14"/>
      <c r="AN494" s="14"/>
      <c r="AO494" s="14"/>
      <c r="AP494" s="14"/>
    </row>
    <row r="495" spans="1:42" s="2" customFormat="1" ht="350.1" customHeight="1" x14ac:dyDescent="0.2">
      <c r="A495" s="73">
        <v>379</v>
      </c>
      <c r="B495" s="144">
        <v>494</v>
      </c>
      <c r="C495" s="80"/>
      <c r="D495" s="90" t="s">
        <v>1259</v>
      </c>
      <c r="E495" s="73" t="s">
        <v>27</v>
      </c>
      <c r="F495" s="87" t="s">
        <v>1491</v>
      </c>
      <c r="G495" s="88" t="s">
        <v>76</v>
      </c>
      <c r="H495" s="88" t="s">
        <v>730</v>
      </c>
      <c r="I495" s="88" t="s">
        <v>997</v>
      </c>
      <c r="J495" s="73" t="s">
        <v>731</v>
      </c>
      <c r="K495" s="73">
        <v>1</v>
      </c>
      <c r="L495" s="77">
        <v>43040</v>
      </c>
      <c r="M495" s="77">
        <v>43099</v>
      </c>
      <c r="N495" s="78">
        <f t="shared" si="188"/>
        <v>8.4285714285714288</v>
      </c>
      <c r="O495" s="73" t="s">
        <v>687</v>
      </c>
      <c r="P495" s="76">
        <v>1</v>
      </c>
      <c r="Q495" s="73" t="s">
        <v>1913</v>
      </c>
      <c r="R495" s="79">
        <f t="shared" si="171"/>
        <v>100</v>
      </c>
      <c r="S495" s="147">
        <f t="shared" si="172"/>
        <v>8.4285714285714288</v>
      </c>
      <c r="T495" s="147">
        <f t="shared" si="173"/>
        <v>8.4285714285714288</v>
      </c>
      <c r="U495" s="147">
        <f t="shared" si="174"/>
        <v>8.4285714285714288</v>
      </c>
      <c r="V495" s="143"/>
      <c r="W495" s="148" t="str">
        <f t="shared" si="177"/>
        <v>CUMPLIDA</v>
      </c>
      <c r="X495" s="148" t="str">
        <f t="shared" si="175"/>
        <v>CUMPLIDO</v>
      </c>
      <c r="Y495" s="81" t="s">
        <v>199</v>
      </c>
      <c r="Z495" s="149" t="str">
        <f t="shared" si="178"/>
        <v>H66R14</v>
      </c>
      <c r="AA495" s="149">
        <f t="shared" si="176"/>
        <v>1</v>
      </c>
      <c r="AB495" s="149" t="str">
        <f t="shared" si="179"/>
        <v>H66R14 - 1</v>
      </c>
      <c r="AC495" s="146">
        <f t="shared" si="184"/>
        <v>5</v>
      </c>
      <c r="AD495" s="146">
        <f t="shared" si="185"/>
        <v>5</v>
      </c>
      <c r="AE495" s="146" t="str">
        <f t="shared" si="186"/>
        <v>H66R14.</v>
      </c>
      <c r="AF495" s="146" t="str">
        <f t="shared" si="187"/>
        <v>H66R14</v>
      </c>
      <c r="AG495" s="65"/>
      <c r="AH495" s="65"/>
      <c r="AI495" s="65"/>
      <c r="AJ495" s="14"/>
      <c r="AK495" s="14"/>
      <c r="AL495" s="14"/>
      <c r="AM495" s="14"/>
      <c r="AN495" s="14"/>
      <c r="AO495" s="14"/>
      <c r="AP495" s="14"/>
    </row>
    <row r="496" spans="1:42" s="2" customFormat="1" ht="350.1" customHeight="1" x14ac:dyDescent="0.2">
      <c r="A496" s="73">
        <v>380</v>
      </c>
      <c r="B496" s="144">
        <v>495</v>
      </c>
      <c r="C496" s="80"/>
      <c r="D496" s="90" t="s">
        <v>1046</v>
      </c>
      <c r="E496" s="73" t="s">
        <v>27</v>
      </c>
      <c r="F496" s="87" t="s">
        <v>674</v>
      </c>
      <c r="G496" s="88" t="s">
        <v>77</v>
      </c>
      <c r="H496" s="88" t="s">
        <v>675</v>
      </c>
      <c r="I496" s="88" t="s">
        <v>676</v>
      </c>
      <c r="J496" s="73" t="s">
        <v>677</v>
      </c>
      <c r="K496" s="73">
        <v>1</v>
      </c>
      <c r="L496" s="77">
        <v>43040</v>
      </c>
      <c r="M496" s="77">
        <v>43099</v>
      </c>
      <c r="N496" s="78">
        <f t="shared" si="188"/>
        <v>8.4285714285714288</v>
      </c>
      <c r="O496" s="73" t="s">
        <v>645</v>
      </c>
      <c r="P496" s="76">
        <v>1</v>
      </c>
      <c r="Q496" s="73" t="s">
        <v>1913</v>
      </c>
      <c r="R496" s="79">
        <f t="shared" si="171"/>
        <v>100</v>
      </c>
      <c r="S496" s="147">
        <f t="shared" si="172"/>
        <v>8.4285714285714288</v>
      </c>
      <c r="T496" s="147">
        <f t="shared" si="173"/>
        <v>8.4285714285714288</v>
      </c>
      <c r="U496" s="147">
        <f t="shared" si="174"/>
        <v>8.4285714285714288</v>
      </c>
      <c r="V496" s="143"/>
      <c r="W496" s="148" t="str">
        <f t="shared" si="177"/>
        <v>CUMPLIDA</v>
      </c>
      <c r="X496" s="148" t="str">
        <f t="shared" si="175"/>
        <v>CUMPLIDO</v>
      </c>
      <c r="Y496" s="81" t="s">
        <v>199</v>
      </c>
      <c r="Z496" s="149" t="str">
        <f t="shared" si="178"/>
        <v>H69R14</v>
      </c>
      <c r="AA496" s="149">
        <f t="shared" si="176"/>
        <v>1</v>
      </c>
      <c r="AB496" s="149" t="str">
        <f t="shared" si="179"/>
        <v>H69R14 - 1</v>
      </c>
      <c r="AC496" s="146">
        <f t="shared" si="184"/>
        <v>5</v>
      </c>
      <c r="AD496" s="146">
        <f t="shared" si="185"/>
        <v>5</v>
      </c>
      <c r="AE496" s="146" t="str">
        <f t="shared" si="186"/>
        <v>H69R14.</v>
      </c>
      <c r="AF496" s="146" t="str">
        <f t="shared" si="187"/>
        <v>H69R14</v>
      </c>
      <c r="AG496" s="65"/>
      <c r="AH496" s="65"/>
      <c r="AI496" s="65"/>
      <c r="AJ496" s="14"/>
      <c r="AK496" s="14"/>
      <c r="AL496" s="14"/>
      <c r="AM496" s="14"/>
      <c r="AN496" s="14"/>
      <c r="AO496" s="14"/>
      <c r="AP496" s="14"/>
    </row>
    <row r="497" spans="1:42" s="2" customFormat="1" ht="350.1" customHeight="1" x14ac:dyDescent="0.2">
      <c r="A497" s="73">
        <v>381</v>
      </c>
      <c r="B497" s="144">
        <v>496</v>
      </c>
      <c r="C497" s="80"/>
      <c r="D497" s="90" t="s">
        <v>1259</v>
      </c>
      <c r="E497" s="73" t="s">
        <v>27</v>
      </c>
      <c r="F497" s="87" t="s">
        <v>679</v>
      </c>
      <c r="G497" s="88" t="s">
        <v>680</v>
      </c>
      <c r="H497" s="88" t="s">
        <v>678</v>
      </c>
      <c r="I497" s="88" t="s">
        <v>681</v>
      </c>
      <c r="J497" s="73" t="s">
        <v>682</v>
      </c>
      <c r="K497" s="73">
        <v>5</v>
      </c>
      <c r="L497" s="77">
        <v>43040</v>
      </c>
      <c r="M497" s="77">
        <v>43403</v>
      </c>
      <c r="N497" s="78">
        <f t="shared" si="188"/>
        <v>51.857142857142854</v>
      </c>
      <c r="O497" s="73" t="s">
        <v>645</v>
      </c>
      <c r="P497" s="76">
        <v>5</v>
      </c>
      <c r="Q497" s="73" t="s">
        <v>1913</v>
      </c>
      <c r="R497" s="79">
        <f t="shared" si="171"/>
        <v>100</v>
      </c>
      <c r="S497" s="147">
        <f t="shared" si="172"/>
        <v>51.857142857142854</v>
      </c>
      <c r="T497" s="147">
        <f t="shared" si="173"/>
        <v>51.857142857142854</v>
      </c>
      <c r="U497" s="147">
        <f t="shared" si="174"/>
        <v>51.857142857142854</v>
      </c>
      <c r="V497" s="143"/>
      <c r="W497" s="148" t="str">
        <f t="shared" si="177"/>
        <v>CUMPLIDA</v>
      </c>
      <c r="X497" s="148" t="str">
        <f t="shared" si="175"/>
        <v>CUMPLIDO</v>
      </c>
      <c r="Y497" s="81" t="s">
        <v>199</v>
      </c>
      <c r="Z497" s="149" t="str">
        <f t="shared" si="178"/>
        <v>H70R14</v>
      </c>
      <c r="AA497" s="149">
        <f t="shared" si="176"/>
        <v>1</v>
      </c>
      <c r="AB497" s="149" t="str">
        <f t="shared" si="179"/>
        <v>H70R14 - 1</v>
      </c>
      <c r="AC497" s="146">
        <f t="shared" si="184"/>
        <v>5</v>
      </c>
      <c r="AD497" s="146">
        <f t="shared" si="185"/>
        <v>5</v>
      </c>
      <c r="AE497" s="146" t="str">
        <f t="shared" si="186"/>
        <v>H70R14.</v>
      </c>
      <c r="AF497" s="146" t="str">
        <f t="shared" si="187"/>
        <v>H70R14</v>
      </c>
      <c r="AG497" s="65"/>
      <c r="AH497" s="65"/>
      <c r="AI497" s="65"/>
      <c r="AJ497" s="14"/>
      <c r="AK497" s="14"/>
      <c r="AL497" s="14"/>
      <c r="AM497" s="14"/>
      <c r="AN497" s="14"/>
      <c r="AO497" s="14"/>
      <c r="AP497" s="14"/>
    </row>
    <row r="498" spans="1:42" s="2" customFormat="1" ht="350.1" customHeight="1" x14ac:dyDescent="0.2">
      <c r="A498" s="73">
        <v>382</v>
      </c>
      <c r="B498" s="144">
        <v>497</v>
      </c>
      <c r="C498" s="80"/>
      <c r="D498" s="90" t="s">
        <v>1259</v>
      </c>
      <c r="E498" s="73" t="s">
        <v>32</v>
      </c>
      <c r="F498" s="87" t="s">
        <v>860</v>
      </c>
      <c r="G498" s="88" t="s">
        <v>78</v>
      </c>
      <c r="H498" s="88" t="s">
        <v>858</v>
      </c>
      <c r="I498" s="88" t="s">
        <v>859</v>
      </c>
      <c r="J498" s="73" t="s">
        <v>8</v>
      </c>
      <c r="K498" s="73">
        <v>1</v>
      </c>
      <c r="L498" s="77">
        <v>43040</v>
      </c>
      <c r="M498" s="77">
        <v>43281</v>
      </c>
      <c r="N498" s="78">
        <f t="shared" si="188"/>
        <v>34.428571428571431</v>
      </c>
      <c r="O498" s="73" t="s">
        <v>805</v>
      </c>
      <c r="P498" s="76">
        <v>0.3</v>
      </c>
      <c r="Q498" s="73" t="s">
        <v>1913</v>
      </c>
      <c r="R498" s="79">
        <f t="shared" si="171"/>
        <v>30</v>
      </c>
      <c r="S498" s="147">
        <f t="shared" si="172"/>
        <v>10.328571428571429</v>
      </c>
      <c r="T498" s="147">
        <f t="shared" si="173"/>
        <v>10.328571428571429</v>
      </c>
      <c r="U498" s="147">
        <f t="shared" si="174"/>
        <v>34.428571428571431</v>
      </c>
      <c r="V498" s="143"/>
      <c r="W498" s="148" t="str">
        <f t="shared" si="177"/>
        <v>VENCIDA</v>
      </c>
      <c r="X498" s="148" t="str">
        <f t="shared" si="175"/>
        <v>VENCIDO</v>
      </c>
      <c r="Y498" s="81" t="s">
        <v>199</v>
      </c>
      <c r="Z498" s="149" t="str">
        <f t="shared" si="178"/>
        <v>H71R14</v>
      </c>
      <c r="AA498" s="149">
        <f t="shared" si="176"/>
        <v>1</v>
      </c>
      <c r="AB498" s="149" t="str">
        <f t="shared" si="179"/>
        <v>H71R14 - 1</v>
      </c>
      <c r="AC498" s="146">
        <f t="shared" si="184"/>
        <v>1</v>
      </c>
      <c r="AD498" s="146">
        <f t="shared" si="185"/>
        <v>1</v>
      </c>
      <c r="AE498" s="146" t="str">
        <f t="shared" si="186"/>
        <v>H71R14.</v>
      </c>
      <c r="AF498" s="146" t="str">
        <f t="shared" si="187"/>
        <v>H71R14</v>
      </c>
      <c r="AG498" s="65"/>
      <c r="AH498" s="65"/>
      <c r="AI498" s="65"/>
      <c r="AJ498" s="14"/>
      <c r="AK498" s="14"/>
      <c r="AL498" s="14"/>
      <c r="AM498" s="14"/>
      <c r="AN498" s="14"/>
      <c r="AO498" s="14"/>
      <c r="AP498" s="14"/>
    </row>
    <row r="499" spans="1:42" s="2" customFormat="1" ht="350.1" customHeight="1" x14ac:dyDescent="0.2">
      <c r="A499" s="73">
        <v>383</v>
      </c>
      <c r="B499" s="144">
        <v>498</v>
      </c>
      <c r="C499" s="80"/>
      <c r="D499" s="90" t="s">
        <v>1261</v>
      </c>
      <c r="E499" s="73" t="s">
        <v>27</v>
      </c>
      <c r="F499" s="87" t="s">
        <v>1492</v>
      </c>
      <c r="G499" s="88" t="s">
        <v>79</v>
      </c>
      <c r="H499" s="88" t="s">
        <v>861</v>
      </c>
      <c r="I499" s="88" t="s">
        <v>862</v>
      </c>
      <c r="J499" s="73" t="s">
        <v>863</v>
      </c>
      <c r="K499" s="73">
        <v>1</v>
      </c>
      <c r="L499" s="77">
        <v>43040</v>
      </c>
      <c r="M499" s="77">
        <v>43099</v>
      </c>
      <c r="N499" s="78">
        <f t="shared" si="188"/>
        <v>8.4285714285714288</v>
      </c>
      <c r="O499" s="73" t="s">
        <v>805</v>
      </c>
      <c r="P499" s="76">
        <v>1</v>
      </c>
      <c r="Q499" s="73" t="s">
        <v>1913</v>
      </c>
      <c r="R499" s="79">
        <f t="shared" si="171"/>
        <v>100</v>
      </c>
      <c r="S499" s="147">
        <f t="shared" si="172"/>
        <v>8.4285714285714288</v>
      </c>
      <c r="T499" s="147">
        <f t="shared" si="173"/>
        <v>8.4285714285714288</v>
      </c>
      <c r="U499" s="147">
        <f t="shared" si="174"/>
        <v>8.4285714285714288</v>
      </c>
      <c r="V499" s="143"/>
      <c r="W499" s="148" t="str">
        <f t="shared" si="177"/>
        <v>CUMPLIDA</v>
      </c>
      <c r="X499" s="148" t="str">
        <f t="shared" si="175"/>
        <v>CUMPLIDO</v>
      </c>
      <c r="Y499" s="81" t="s">
        <v>199</v>
      </c>
      <c r="Z499" s="149" t="str">
        <f t="shared" si="178"/>
        <v>H74R14</v>
      </c>
      <c r="AA499" s="149">
        <f t="shared" si="176"/>
        <v>1</v>
      </c>
      <c r="AB499" s="149" t="str">
        <f t="shared" si="179"/>
        <v>H74R14 - 1</v>
      </c>
      <c r="AC499" s="146">
        <f t="shared" si="184"/>
        <v>5</v>
      </c>
      <c r="AD499" s="146">
        <f t="shared" si="185"/>
        <v>5</v>
      </c>
      <c r="AE499" s="146" t="str">
        <f t="shared" si="186"/>
        <v>H74R14.</v>
      </c>
      <c r="AF499" s="146" t="str">
        <f t="shared" si="187"/>
        <v>H74R14</v>
      </c>
      <c r="AG499" s="65"/>
      <c r="AH499" s="65"/>
      <c r="AI499" s="65"/>
      <c r="AJ499" s="14"/>
      <c r="AK499" s="14"/>
      <c r="AL499" s="14"/>
      <c r="AM499" s="14"/>
      <c r="AN499" s="14"/>
      <c r="AO499" s="14"/>
      <c r="AP499" s="14"/>
    </row>
    <row r="500" spans="1:42" s="2" customFormat="1" ht="350.1" customHeight="1" x14ac:dyDescent="0.2">
      <c r="A500" s="73">
        <v>384</v>
      </c>
      <c r="B500" s="144">
        <v>499</v>
      </c>
      <c r="C500" s="80"/>
      <c r="D500" s="90" t="s">
        <v>1259</v>
      </c>
      <c r="E500" s="73" t="s">
        <v>40</v>
      </c>
      <c r="F500" s="87" t="s">
        <v>1325</v>
      </c>
      <c r="G500" s="88" t="s">
        <v>80</v>
      </c>
      <c r="H500" s="87" t="s">
        <v>1957</v>
      </c>
      <c r="I500" s="87" t="s">
        <v>318</v>
      </c>
      <c r="J500" s="103" t="s">
        <v>53</v>
      </c>
      <c r="K500" s="103">
        <v>3</v>
      </c>
      <c r="L500" s="93">
        <v>43040</v>
      </c>
      <c r="M500" s="93">
        <v>43342</v>
      </c>
      <c r="N500" s="78">
        <f t="shared" si="188"/>
        <v>43.142857142857146</v>
      </c>
      <c r="O500" s="103" t="s">
        <v>17</v>
      </c>
      <c r="P500" s="76">
        <v>3</v>
      </c>
      <c r="Q500" s="73" t="s">
        <v>1913</v>
      </c>
      <c r="R500" s="79">
        <f t="shared" si="171"/>
        <v>100</v>
      </c>
      <c r="S500" s="147">
        <f t="shared" si="172"/>
        <v>43.142857142857146</v>
      </c>
      <c r="T500" s="147">
        <f t="shared" si="173"/>
        <v>43.142857142857146</v>
      </c>
      <c r="U500" s="147">
        <f t="shared" si="174"/>
        <v>43.142857142857146</v>
      </c>
      <c r="V500" s="143"/>
      <c r="W500" s="148" t="str">
        <f t="shared" si="177"/>
        <v>CUMPLIDA</v>
      </c>
      <c r="X500" s="148" t="str">
        <f t="shared" si="175"/>
        <v>CUMPLIDO</v>
      </c>
      <c r="Y500" s="81" t="s">
        <v>199</v>
      </c>
      <c r="Z500" s="149" t="str">
        <f t="shared" si="178"/>
        <v>H79R14</v>
      </c>
      <c r="AA500" s="149">
        <f t="shared" si="176"/>
        <v>1</v>
      </c>
      <c r="AB500" s="149" t="str">
        <f t="shared" si="179"/>
        <v>H79R14 - 1</v>
      </c>
      <c r="AC500" s="146">
        <f t="shared" si="184"/>
        <v>5</v>
      </c>
      <c r="AD500" s="146">
        <f t="shared" si="185"/>
        <v>5</v>
      </c>
      <c r="AE500" s="146" t="str">
        <f t="shared" si="186"/>
        <v>H79R14.</v>
      </c>
      <c r="AF500" s="146" t="str">
        <f t="shared" si="187"/>
        <v>H79R14</v>
      </c>
      <c r="AG500" s="65"/>
      <c r="AH500" s="65"/>
      <c r="AI500" s="65"/>
      <c r="AJ500" s="14"/>
      <c r="AK500" s="14"/>
      <c r="AL500" s="14"/>
      <c r="AM500" s="14"/>
      <c r="AN500" s="14"/>
      <c r="AO500" s="14"/>
      <c r="AP500" s="14"/>
    </row>
    <row r="501" spans="1:42" s="2" customFormat="1" ht="350.1" customHeight="1" x14ac:dyDescent="0.2">
      <c r="A501" s="73">
        <v>385</v>
      </c>
      <c r="B501" s="144">
        <v>500</v>
      </c>
      <c r="C501" s="80"/>
      <c r="D501" s="90" t="s">
        <v>1259</v>
      </c>
      <c r="E501" s="73" t="s">
        <v>19</v>
      </c>
      <c r="F501" s="87" t="s">
        <v>1493</v>
      </c>
      <c r="G501" s="88" t="s">
        <v>81</v>
      </c>
      <c r="H501" s="87" t="s">
        <v>1958</v>
      </c>
      <c r="I501" s="87" t="s">
        <v>319</v>
      </c>
      <c r="J501" s="103" t="s">
        <v>53</v>
      </c>
      <c r="K501" s="103">
        <v>3</v>
      </c>
      <c r="L501" s="93">
        <v>43040</v>
      </c>
      <c r="M501" s="93">
        <v>43342</v>
      </c>
      <c r="N501" s="78">
        <f t="shared" si="188"/>
        <v>43.142857142857146</v>
      </c>
      <c r="O501" s="73" t="s">
        <v>17</v>
      </c>
      <c r="P501" s="76">
        <v>3</v>
      </c>
      <c r="Q501" s="73" t="s">
        <v>1913</v>
      </c>
      <c r="R501" s="79">
        <f t="shared" si="171"/>
        <v>100</v>
      </c>
      <c r="S501" s="147">
        <f t="shared" si="172"/>
        <v>43.142857142857146</v>
      </c>
      <c r="T501" s="147">
        <f t="shared" si="173"/>
        <v>43.142857142857146</v>
      </c>
      <c r="U501" s="147">
        <f t="shared" si="174"/>
        <v>43.142857142857146</v>
      </c>
      <c r="V501" s="143"/>
      <c r="W501" s="148" t="str">
        <f t="shared" si="177"/>
        <v>CUMPLIDA</v>
      </c>
      <c r="X501" s="148" t="str">
        <f t="shared" si="175"/>
        <v>CUMPLIDO</v>
      </c>
      <c r="Y501" s="81" t="s">
        <v>199</v>
      </c>
      <c r="Z501" s="149" t="str">
        <f t="shared" si="178"/>
        <v>H80R14</v>
      </c>
      <c r="AA501" s="149">
        <f t="shared" si="176"/>
        <v>1</v>
      </c>
      <c r="AB501" s="149" t="str">
        <f t="shared" si="179"/>
        <v>H80R14 - 1</v>
      </c>
      <c r="AC501" s="146">
        <f t="shared" si="184"/>
        <v>5</v>
      </c>
      <c r="AD501" s="146">
        <f t="shared" si="185"/>
        <v>5</v>
      </c>
      <c r="AE501" s="146" t="str">
        <f t="shared" si="186"/>
        <v>H80R14.</v>
      </c>
      <c r="AF501" s="146" t="str">
        <f t="shared" si="187"/>
        <v>H80R14</v>
      </c>
      <c r="AG501" s="65"/>
      <c r="AH501" s="65"/>
      <c r="AI501" s="65"/>
      <c r="AJ501" s="14"/>
      <c r="AK501" s="14"/>
      <c r="AL501" s="14"/>
      <c r="AM501" s="14"/>
      <c r="AN501" s="14"/>
      <c r="AO501" s="14"/>
      <c r="AP501" s="14"/>
    </row>
    <row r="502" spans="1:42" s="2" customFormat="1" ht="350.1" customHeight="1" x14ac:dyDescent="0.2">
      <c r="A502" s="73">
        <v>386</v>
      </c>
      <c r="B502" s="144">
        <v>501</v>
      </c>
      <c r="C502" s="80"/>
      <c r="D502" s="90" t="s">
        <v>1259</v>
      </c>
      <c r="E502" s="73" t="s">
        <v>27</v>
      </c>
      <c r="F502" s="87" t="s">
        <v>1292</v>
      </c>
      <c r="G502" s="87" t="s">
        <v>231</v>
      </c>
      <c r="H502" s="87" t="s">
        <v>320</v>
      </c>
      <c r="I502" s="87" t="s">
        <v>319</v>
      </c>
      <c r="J502" s="103" t="s">
        <v>53</v>
      </c>
      <c r="K502" s="103">
        <v>3</v>
      </c>
      <c r="L502" s="93">
        <v>43040</v>
      </c>
      <c r="M502" s="93">
        <v>43342</v>
      </c>
      <c r="N502" s="78">
        <f t="shared" si="188"/>
        <v>43.142857142857146</v>
      </c>
      <c r="O502" s="73" t="s">
        <v>17</v>
      </c>
      <c r="P502" s="76">
        <v>3</v>
      </c>
      <c r="Q502" s="73" t="s">
        <v>1913</v>
      </c>
      <c r="R502" s="79">
        <f t="shared" si="171"/>
        <v>100</v>
      </c>
      <c r="S502" s="147">
        <f t="shared" si="172"/>
        <v>43.142857142857146</v>
      </c>
      <c r="T502" s="147">
        <f t="shared" si="173"/>
        <v>43.142857142857146</v>
      </c>
      <c r="U502" s="147">
        <f t="shared" si="174"/>
        <v>43.142857142857146</v>
      </c>
      <c r="V502" s="143"/>
      <c r="W502" s="148" t="str">
        <f t="shared" si="177"/>
        <v>CUMPLIDA</v>
      </c>
      <c r="X502" s="148" t="str">
        <f t="shared" si="175"/>
        <v>CUMPLIDO</v>
      </c>
      <c r="Y502" s="81" t="s">
        <v>199</v>
      </c>
      <c r="Z502" s="149" t="str">
        <f t="shared" si="178"/>
        <v>H81R14</v>
      </c>
      <c r="AA502" s="149">
        <f t="shared" si="176"/>
        <v>1</v>
      </c>
      <c r="AB502" s="149" t="str">
        <f t="shared" si="179"/>
        <v>H81R14 - 1</v>
      </c>
      <c r="AC502" s="146">
        <f t="shared" si="184"/>
        <v>5</v>
      </c>
      <c r="AD502" s="146">
        <f t="shared" si="185"/>
        <v>5</v>
      </c>
      <c r="AE502" s="146" t="str">
        <f t="shared" si="186"/>
        <v>H81R14.</v>
      </c>
      <c r="AF502" s="146" t="str">
        <f t="shared" si="187"/>
        <v>H81R14</v>
      </c>
      <c r="AG502" s="65"/>
      <c r="AH502" s="65"/>
      <c r="AI502" s="65"/>
      <c r="AJ502" s="14"/>
      <c r="AK502" s="14"/>
      <c r="AL502" s="14"/>
      <c r="AM502" s="14"/>
      <c r="AN502" s="14"/>
      <c r="AO502" s="14"/>
      <c r="AP502" s="14"/>
    </row>
    <row r="503" spans="1:42" s="2" customFormat="1" ht="350.1" customHeight="1" x14ac:dyDescent="0.2">
      <c r="A503" s="73">
        <v>387</v>
      </c>
      <c r="B503" s="144">
        <v>502</v>
      </c>
      <c r="C503" s="80"/>
      <c r="D503" s="90" t="s">
        <v>1046</v>
      </c>
      <c r="E503" s="73" t="s">
        <v>27</v>
      </c>
      <c r="F503" s="87" t="s">
        <v>1324</v>
      </c>
      <c r="G503" s="87" t="s">
        <v>71</v>
      </c>
      <c r="H503" s="87" t="s">
        <v>321</v>
      </c>
      <c r="I503" s="87" t="s">
        <v>319</v>
      </c>
      <c r="J503" s="103" t="s">
        <v>53</v>
      </c>
      <c r="K503" s="103">
        <v>3</v>
      </c>
      <c r="L503" s="93">
        <v>43040</v>
      </c>
      <c r="M503" s="93">
        <v>43342</v>
      </c>
      <c r="N503" s="78">
        <f t="shared" si="188"/>
        <v>43.142857142857146</v>
      </c>
      <c r="O503" s="73" t="s">
        <v>17</v>
      </c>
      <c r="P503" s="76">
        <v>3</v>
      </c>
      <c r="Q503" s="73" t="s">
        <v>1913</v>
      </c>
      <c r="R503" s="79">
        <f t="shared" si="171"/>
        <v>100</v>
      </c>
      <c r="S503" s="147">
        <f t="shared" si="172"/>
        <v>43.142857142857146</v>
      </c>
      <c r="T503" s="147">
        <f t="shared" si="173"/>
        <v>43.142857142857146</v>
      </c>
      <c r="U503" s="147">
        <f t="shared" si="174"/>
        <v>43.142857142857146</v>
      </c>
      <c r="V503" s="143"/>
      <c r="W503" s="148" t="str">
        <f t="shared" si="177"/>
        <v>CUMPLIDA</v>
      </c>
      <c r="X503" s="148" t="str">
        <f t="shared" si="175"/>
        <v>CUMPLIDO</v>
      </c>
      <c r="Y503" s="81" t="s">
        <v>199</v>
      </c>
      <c r="Z503" s="149" t="str">
        <f t="shared" si="178"/>
        <v>H83R14</v>
      </c>
      <c r="AA503" s="149">
        <f t="shared" si="176"/>
        <v>1</v>
      </c>
      <c r="AB503" s="149" t="str">
        <f t="shared" si="179"/>
        <v>H83R14 - 1</v>
      </c>
      <c r="AC503" s="146">
        <f t="shared" si="184"/>
        <v>5</v>
      </c>
      <c r="AD503" s="146">
        <f t="shared" si="185"/>
        <v>5</v>
      </c>
      <c r="AE503" s="146" t="str">
        <f t="shared" si="186"/>
        <v>H83R14.</v>
      </c>
      <c r="AF503" s="146" t="str">
        <f t="shared" si="187"/>
        <v>H83R14</v>
      </c>
      <c r="AG503" s="65"/>
      <c r="AH503" s="65"/>
      <c r="AI503" s="65"/>
      <c r="AJ503" s="14"/>
      <c r="AK503" s="14"/>
      <c r="AL503" s="14"/>
      <c r="AM503" s="14"/>
      <c r="AN503" s="14"/>
      <c r="AO503" s="14"/>
      <c r="AP503" s="14"/>
    </row>
    <row r="504" spans="1:42" s="2" customFormat="1" ht="350.1" customHeight="1" x14ac:dyDescent="0.2">
      <c r="A504" s="73">
        <v>388</v>
      </c>
      <c r="B504" s="144">
        <v>503</v>
      </c>
      <c r="C504" s="80"/>
      <c r="D504" s="90" t="s">
        <v>1046</v>
      </c>
      <c r="E504" s="73" t="s">
        <v>40</v>
      </c>
      <c r="F504" s="87" t="s">
        <v>1494</v>
      </c>
      <c r="G504" s="87" t="s">
        <v>82</v>
      </c>
      <c r="H504" s="87" t="s">
        <v>322</v>
      </c>
      <c r="I504" s="87" t="s">
        <v>319</v>
      </c>
      <c r="J504" s="103" t="s">
        <v>53</v>
      </c>
      <c r="K504" s="103">
        <v>3</v>
      </c>
      <c r="L504" s="93">
        <v>43040</v>
      </c>
      <c r="M504" s="93">
        <v>43342</v>
      </c>
      <c r="N504" s="78">
        <f t="shared" si="188"/>
        <v>43.142857142857146</v>
      </c>
      <c r="O504" s="73" t="s">
        <v>17</v>
      </c>
      <c r="P504" s="76">
        <v>3</v>
      </c>
      <c r="Q504" s="73" t="s">
        <v>1913</v>
      </c>
      <c r="R504" s="79">
        <f t="shared" si="171"/>
        <v>100</v>
      </c>
      <c r="S504" s="147">
        <f t="shared" si="172"/>
        <v>43.142857142857146</v>
      </c>
      <c r="T504" s="147">
        <f t="shared" si="173"/>
        <v>43.142857142857146</v>
      </c>
      <c r="U504" s="147">
        <f t="shared" si="174"/>
        <v>43.142857142857146</v>
      </c>
      <c r="V504" s="143"/>
      <c r="W504" s="148" t="str">
        <f t="shared" si="177"/>
        <v>CUMPLIDA</v>
      </c>
      <c r="X504" s="148" t="str">
        <f t="shared" si="175"/>
        <v>CUMPLIDO</v>
      </c>
      <c r="Y504" s="81" t="s">
        <v>199</v>
      </c>
      <c r="Z504" s="149" t="str">
        <f t="shared" si="178"/>
        <v>H84R14</v>
      </c>
      <c r="AA504" s="149">
        <f t="shared" si="176"/>
        <v>1</v>
      </c>
      <c r="AB504" s="149" t="str">
        <f t="shared" si="179"/>
        <v>H84R14 - 1</v>
      </c>
      <c r="AC504" s="146">
        <f t="shared" si="184"/>
        <v>5</v>
      </c>
      <c r="AD504" s="146">
        <f t="shared" si="185"/>
        <v>5</v>
      </c>
      <c r="AE504" s="146" t="str">
        <f t="shared" si="186"/>
        <v>H84R14.</v>
      </c>
      <c r="AF504" s="146" t="str">
        <f t="shared" si="187"/>
        <v>H84R14</v>
      </c>
      <c r="AG504" s="65"/>
      <c r="AH504" s="65"/>
      <c r="AI504" s="65"/>
      <c r="AJ504" s="14"/>
      <c r="AK504" s="14"/>
      <c r="AL504" s="14"/>
      <c r="AM504" s="14"/>
      <c r="AN504" s="14"/>
      <c r="AO504" s="14"/>
      <c r="AP504" s="14"/>
    </row>
    <row r="505" spans="1:42" s="2" customFormat="1" ht="350.1" customHeight="1" x14ac:dyDescent="0.2">
      <c r="A505" s="73">
        <v>389</v>
      </c>
      <c r="B505" s="144">
        <v>504</v>
      </c>
      <c r="C505" s="80"/>
      <c r="D505" s="90" t="s">
        <v>1046</v>
      </c>
      <c r="E505" s="73" t="s">
        <v>27</v>
      </c>
      <c r="F505" s="87" t="s">
        <v>1495</v>
      </c>
      <c r="G505" s="87" t="s">
        <v>83</v>
      </c>
      <c r="H505" s="87" t="s">
        <v>323</v>
      </c>
      <c r="I505" s="87" t="s">
        <v>319</v>
      </c>
      <c r="J505" s="103" t="s">
        <v>53</v>
      </c>
      <c r="K505" s="103">
        <v>3</v>
      </c>
      <c r="L505" s="93">
        <v>43040</v>
      </c>
      <c r="M505" s="93">
        <v>43342</v>
      </c>
      <c r="N505" s="78">
        <f t="shared" si="188"/>
        <v>43.142857142857146</v>
      </c>
      <c r="O505" s="73" t="s">
        <v>17</v>
      </c>
      <c r="P505" s="76">
        <v>3</v>
      </c>
      <c r="Q505" s="73" t="s">
        <v>1913</v>
      </c>
      <c r="R505" s="79">
        <f t="shared" si="171"/>
        <v>100</v>
      </c>
      <c r="S505" s="147">
        <f t="shared" si="172"/>
        <v>43.142857142857146</v>
      </c>
      <c r="T505" s="147">
        <f t="shared" si="173"/>
        <v>43.142857142857146</v>
      </c>
      <c r="U505" s="147">
        <f t="shared" si="174"/>
        <v>43.142857142857146</v>
      </c>
      <c r="V505" s="143"/>
      <c r="W505" s="148" t="str">
        <f t="shared" si="177"/>
        <v>CUMPLIDA</v>
      </c>
      <c r="X505" s="148" t="str">
        <f t="shared" si="175"/>
        <v>CUMPLIDO</v>
      </c>
      <c r="Y505" s="81" t="s">
        <v>199</v>
      </c>
      <c r="Z505" s="149" t="str">
        <f t="shared" si="178"/>
        <v>H85R14</v>
      </c>
      <c r="AA505" s="149">
        <f t="shared" si="176"/>
        <v>1</v>
      </c>
      <c r="AB505" s="149" t="str">
        <f t="shared" si="179"/>
        <v>H85R14 - 1</v>
      </c>
      <c r="AC505" s="146">
        <f t="shared" si="184"/>
        <v>5</v>
      </c>
      <c r="AD505" s="146">
        <f t="shared" si="185"/>
        <v>5</v>
      </c>
      <c r="AE505" s="146" t="str">
        <f t="shared" si="186"/>
        <v>H85R14.</v>
      </c>
      <c r="AF505" s="146" t="str">
        <f t="shared" si="187"/>
        <v>H85R14</v>
      </c>
      <c r="AG505" s="65"/>
      <c r="AH505" s="65"/>
      <c r="AI505" s="65"/>
      <c r="AJ505" s="14"/>
      <c r="AK505" s="14"/>
      <c r="AL505" s="14"/>
      <c r="AM505" s="14"/>
      <c r="AN505" s="14"/>
      <c r="AO505" s="14"/>
      <c r="AP505" s="14"/>
    </row>
    <row r="506" spans="1:42" s="2" customFormat="1" ht="350.1" customHeight="1" x14ac:dyDescent="0.2">
      <c r="A506" s="73">
        <v>390</v>
      </c>
      <c r="B506" s="144">
        <v>505</v>
      </c>
      <c r="C506" s="80"/>
      <c r="D506" s="90" t="s">
        <v>1046</v>
      </c>
      <c r="E506" s="73" t="s">
        <v>40</v>
      </c>
      <c r="F506" s="87" t="s">
        <v>1496</v>
      </c>
      <c r="G506" s="87" t="s">
        <v>85</v>
      </c>
      <c r="H506" s="88" t="s">
        <v>864</v>
      </c>
      <c r="I506" s="88" t="s">
        <v>865</v>
      </c>
      <c r="J506" s="73" t="s">
        <v>9</v>
      </c>
      <c r="K506" s="73">
        <v>1</v>
      </c>
      <c r="L506" s="77">
        <v>43040</v>
      </c>
      <c r="M506" s="77">
        <v>43099</v>
      </c>
      <c r="N506" s="78">
        <f t="shared" ref="N506:N542" si="189">(+M506-L506)/7</f>
        <v>8.4285714285714288</v>
      </c>
      <c r="O506" s="73" t="s">
        <v>805</v>
      </c>
      <c r="P506" s="76">
        <v>1</v>
      </c>
      <c r="Q506" s="73" t="s">
        <v>1913</v>
      </c>
      <c r="R506" s="79">
        <f t="shared" si="171"/>
        <v>100</v>
      </c>
      <c r="S506" s="147">
        <f t="shared" si="172"/>
        <v>8.4285714285714288</v>
      </c>
      <c r="T506" s="147">
        <f t="shared" si="173"/>
        <v>8.4285714285714288</v>
      </c>
      <c r="U506" s="147">
        <f t="shared" si="174"/>
        <v>8.4285714285714288</v>
      </c>
      <c r="V506" s="143"/>
      <c r="W506" s="148" t="str">
        <f t="shared" si="177"/>
        <v>CUMPLIDA</v>
      </c>
      <c r="X506" s="148" t="str">
        <f t="shared" si="175"/>
        <v>CUMPLIDO</v>
      </c>
      <c r="Y506" s="81" t="s">
        <v>199</v>
      </c>
      <c r="Z506" s="149" t="str">
        <f t="shared" si="178"/>
        <v>H99R14</v>
      </c>
      <c r="AA506" s="149">
        <f t="shared" si="176"/>
        <v>1</v>
      </c>
      <c r="AB506" s="149" t="str">
        <f t="shared" si="179"/>
        <v>H99R14 - 1</v>
      </c>
      <c r="AC506" s="146">
        <f t="shared" si="184"/>
        <v>5</v>
      </c>
      <c r="AD506" s="146">
        <f t="shared" si="185"/>
        <v>5</v>
      </c>
      <c r="AE506" s="146" t="str">
        <f t="shared" si="186"/>
        <v>H99R14.</v>
      </c>
      <c r="AF506" s="146" t="str">
        <f t="shared" si="187"/>
        <v>H99R14</v>
      </c>
      <c r="AG506" s="65"/>
      <c r="AH506" s="65"/>
      <c r="AI506" s="65"/>
      <c r="AJ506" s="14"/>
      <c r="AK506" s="14"/>
      <c r="AL506" s="14"/>
      <c r="AM506" s="14"/>
      <c r="AN506" s="14"/>
      <c r="AO506" s="14"/>
      <c r="AP506" s="14"/>
    </row>
    <row r="507" spans="1:42" s="2" customFormat="1" ht="350.1" customHeight="1" x14ac:dyDescent="0.2">
      <c r="A507" s="73">
        <v>391</v>
      </c>
      <c r="B507" s="144">
        <v>506</v>
      </c>
      <c r="C507" s="80"/>
      <c r="D507" s="90" t="s">
        <v>1046</v>
      </c>
      <c r="E507" s="73" t="s">
        <v>40</v>
      </c>
      <c r="F507" s="87" t="s">
        <v>1293</v>
      </c>
      <c r="G507" s="87" t="s">
        <v>86</v>
      </c>
      <c r="H507" s="88" t="s">
        <v>866</v>
      </c>
      <c r="I507" s="88" t="s">
        <v>867</v>
      </c>
      <c r="J507" s="73" t="s">
        <v>833</v>
      </c>
      <c r="K507" s="73">
        <v>1</v>
      </c>
      <c r="L507" s="77">
        <v>43040</v>
      </c>
      <c r="M507" s="77">
        <v>43099</v>
      </c>
      <c r="N507" s="78">
        <f t="shared" si="189"/>
        <v>8.4285714285714288</v>
      </c>
      <c r="O507" s="73" t="s">
        <v>805</v>
      </c>
      <c r="P507" s="76">
        <v>1</v>
      </c>
      <c r="Q507" s="73" t="s">
        <v>1913</v>
      </c>
      <c r="R507" s="79">
        <f t="shared" si="171"/>
        <v>100</v>
      </c>
      <c r="S507" s="147">
        <f t="shared" si="172"/>
        <v>8.4285714285714288</v>
      </c>
      <c r="T507" s="147">
        <f t="shared" si="173"/>
        <v>8.4285714285714288</v>
      </c>
      <c r="U507" s="147">
        <f t="shared" si="174"/>
        <v>8.4285714285714288</v>
      </c>
      <c r="V507" s="143"/>
      <c r="W507" s="148" t="str">
        <f t="shared" si="177"/>
        <v>CUMPLIDA</v>
      </c>
      <c r="X507" s="148" t="str">
        <f t="shared" si="175"/>
        <v>CUMPLIDO</v>
      </c>
      <c r="Y507" s="81" t="s">
        <v>199</v>
      </c>
      <c r="Z507" s="149" t="str">
        <f t="shared" si="178"/>
        <v>H103R14</v>
      </c>
      <c r="AA507" s="149">
        <f t="shared" si="176"/>
        <v>1</v>
      </c>
      <c r="AB507" s="149" t="str">
        <f t="shared" si="179"/>
        <v>H103R14 - 1</v>
      </c>
      <c r="AC507" s="146">
        <f t="shared" si="184"/>
        <v>5</v>
      </c>
      <c r="AD507" s="146">
        <f t="shared" si="185"/>
        <v>5</v>
      </c>
      <c r="AE507" s="146" t="str">
        <f t="shared" si="186"/>
        <v>H103R14.</v>
      </c>
      <c r="AF507" s="146" t="str">
        <f t="shared" si="187"/>
        <v>H103R14</v>
      </c>
      <c r="AG507" s="65"/>
      <c r="AH507" s="65"/>
      <c r="AI507" s="65"/>
      <c r="AJ507" s="14"/>
      <c r="AK507" s="14"/>
      <c r="AL507" s="14"/>
      <c r="AM507" s="14"/>
      <c r="AN507" s="14"/>
      <c r="AO507" s="14"/>
      <c r="AP507" s="14"/>
    </row>
    <row r="508" spans="1:42" s="2" customFormat="1" ht="350.1" customHeight="1" x14ac:dyDescent="0.2">
      <c r="A508" s="73">
        <v>392</v>
      </c>
      <c r="B508" s="144">
        <v>507</v>
      </c>
      <c r="C508" s="80"/>
      <c r="D508" s="90" t="s">
        <v>1294</v>
      </c>
      <c r="E508" s="73" t="s">
        <v>43</v>
      </c>
      <c r="F508" s="87" t="s">
        <v>1295</v>
      </c>
      <c r="G508" s="87" t="s">
        <v>87</v>
      </c>
      <c r="H508" s="88" t="s">
        <v>866</v>
      </c>
      <c r="I508" s="88" t="s">
        <v>867</v>
      </c>
      <c r="J508" s="73" t="s">
        <v>833</v>
      </c>
      <c r="K508" s="73">
        <v>1</v>
      </c>
      <c r="L508" s="77">
        <v>43040</v>
      </c>
      <c r="M508" s="77">
        <v>43099</v>
      </c>
      <c r="N508" s="78">
        <f t="shared" si="189"/>
        <v>8.4285714285714288</v>
      </c>
      <c r="O508" s="73" t="s">
        <v>805</v>
      </c>
      <c r="P508" s="76">
        <v>1</v>
      </c>
      <c r="Q508" s="73" t="s">
        <v>1913</v>
      </c>
      <c r="R508" s="79">
        <f t="shared" si="171"/>
        <v>100</v>
      </c>
      <c r="S508" s="147">
        <f t="shared" si="172"/>
        <v>8.4285714285714288</v>
      </c>
      <c r="T508" s="147">
        <f t="shared" si="173"/>
        <v>8.4285714285714288</v>
      </c>
      <c r="U508" s="147">
        <f t="shared" si="174"/>
        <v>8.4285714285714288</v>
      </c>
      <c r="V508" s="143"/>
      <c r="W508" s="148" t="str">
        <f t="shared" si="177"/>
        <v>CUMPLIDA</v>
      </c>
      <c r="X508" s="148" t="str">
        <f t="shared" si="175"/>
        <v>CUMPLIDO</v>
      </c>
      <c r="Y508" s="81" t="s">
        <v>199</v>
      </c>
      <c r="Z508" s="149" t="str">
        <f t="shared" si="178"/>
        <v>H104R14</v>
      </c>
      <c r="AA508" s="149">
        <f t="shared" si="176"/>
        <v>1</v>
      </c>
      <c r="AB508" s="149" t="str">
        <f t="shared" si="179"/>
        <v>H104R14 - 1</v>
      </c>
      <c r="AC508" s="146">
        <f t="shared" si="184"/>
        <v>5</v>
      </c>
      <c r="AD508" s="146">
        <f t="shared" si="185"/>
        <v>5</v>
      </c>
      <c r="AE508" s="146" t="str">
        <f t="shared" si="186"/>
        <v>H104R14.</v>
      </c>
      <c r="AF508" s="146" t="str">
        <f t="shared" si="187"/>
        <v>H104R14</v>
      </c>
      <c r="AG508" s="65"/>
      <c r="AH508" s="65"/>
      <c r="AI508" s="65"/>
      <c r="AJ508" s="14"/>
      <c r="AK508" s="14"/>
      <c r="AL508" s="14"/>
      <c r="AM508" s="14"/>
      <c r="AN508" s="14"/>
      <c r="AO508" s="14"/>
      <c r="AP508" s="14"/>
    </row>
    <row r="509" spans="1:42" s="2" customFormat="1" ht="350.1" customHeight="1" x14ac:dyDescent="0.2">
      <c r="A509" s="73">
        <v>393</v>
      </c>
      <c r="B509" s="144">
        <v>508</v>
      </c>
      <c r="C509" s="80"/>
      <c r="D509" s="90" t="s">
        <v>1262</v>
      </c>
      <c r="E509" s="73" t="s">
        <v>27</v>
      </c>
      <c r="F509" s="87" t="s">
        <v>1296</v>
      </c>
      <c r="G509" s="87" t="s">
        <v>88</v>
      </c>
      <c r="H509" s="88" t="s">
        <v>868</v>
      </c>
      <c r="I509" s="88" t="s">
        <v>869</v>
      </c>
      <c r="J509" s="73" t="s">
        <v>84</v>
      </c>
      <c r="K509" s="73">
        <v>1</v>
      </c>
      <c r="L509" s="77">
        <v>43040</v>
      </c>
      <c r="M509" s="77">
        <v>43099</v>
      </c>
      <c r="N509" s="78">
        <f t="shared" si="189"/>
        <v>8.4285714285714288</v>
      </c>
      <c r="O509" s="73" t="s">
        <v>805</v>
      </c>
      <c r="P509" s="76">
        <v>1</v>
      </c>
      <c r="Q509" s="73" t="s">
        <v>1913</v>
      </c>
      <c r="R509" s="79">
        <f t="shared" ref="R509:R554" si="190">IF(P509/K509&gt;1,100,+P509/K509*100)</f>
        <v>100</v>
      </c>
      <c r="S509" s="147">
        <f t="shared" ref="S509:S555" si="191">+N509*R509/100</f>
        <v>8.4285714285714288</v>
      </c>
      <c r="T509" s="147">
        <f t="shared" ref="T509:T555" si="192">IF(M509&lt;=$AH$1,S509,0)</f>
        <v>8.4285714285714288</v>
      </c>
      <c r="U509" s="147">
        <f t="shared" ref="U509:U555" si="193">IF($AH$1&gt;=M509,N509,0)</f>
        <v>8.4285714285714288</v>
      </c>
      <c r="V509" s="143"/>
      <c r="W509" s="148" t="str">
        <f t="shared" si="177"/>
        <v>CUMPLIDA</v>
      </c>
      <c r="X509" s="148" t="str">
        <f t="shared" ref="X509:X555" si="194">IF(A509&lt;&gt;"",IF(AD509=1,"VENCIDO",IF(AD509=2,"PRÓXIMO A VENCER",IF(AD509=3,"EN TERMINO",IF(AD509=4,"CON AVANCE",IF(AD509=5,"CUMPLIDO",))))),"")</f>
        <v>CUMPLIDO</v>
      </c>
      <c r="Y509" s="81" t="s">
        <v>199</v>
      </c>
      <c r="Z509" s="149" t="str">
        <f t="shared" si="178"/>
        <v>H108R14</v>
      </c>
      <c r="AA509" s="149">
        <f t="shared" ref="AA509:AA555" si="195">IF(A509&lt;&gt;"",1,AA508+1)</f>
        <v>1</v>
      </c>
      <c r="AB509" s="149" t="str">
        <f t="shared" si="179"/>
        <v>H108R14 - 1</v>
      </c>
      <c r="AC509" s="146">
        <f t="shared" si="184"/>
        <v>5</v>
      </c>
      <c r="AD509" s="146">
        <f t="shared" si="185"/>
        <v>5</v>
      </c>
      <c r="AE509" s="146" t="str">
        <f t="shared" si="186"/>
        <v>H108R14.</v>
      </c>
      <c r="AF509" s="146" t="str">
        <f t="shared" si="187"/>
        <v>H108R14</v>
      </c>
      <c r="AG509" s="65"/>
      <c r="AH509" s="65"/>
      <c r="AI509" s="65"/>
      <c r="AJ509" s="14"/>
      <c r="AK509" s="14"/>
      <c r="AL509" s="14"/>
      <c r="AM509" s="14"/>
      <c r="AN509" s="14"/>
      <c r="AO509" s="14"/>
      <c r="AP509" s="14"/>
    </row>
    <row r="510" spans="1:42" s="2" customFormat="1" ht="350.1" customHeight="1" x14ac:dyDescent="0.2">
      <c r="A510" s="73">
        <v>394</v>
      </c>
      <c r="B510" s="144">
        <v>509</v>
      </c>
      <c r="C510" s="80"/>
      <c r="D510" s="90" t="s">
        <v>1259</v>
      </c>
      <c r="E510" s="73" t="s">
        <v>20</v>
      </c>
      <c r="F510" s="87" t="s">
        <v>439</v>
      </c>
      <c r="G510" s="87" t="s">
        <v>89</v>
      </c>
      <c r="H510" s="88" t="s">
        <v>436</v>
      </c>
      <c r="I510" s="88" t="s">
        <v>437</v>
      </c>
      <c r="J510" s="73" t="s">
        <v>438</v>
      </c>
      <c r="K510" s="73">
        <v>2</v>
      </c>
      <c r="L510" s="77">
        <v>43040</v>
      </c>
      <c r="M510" s="77">
        <v>43311</v>
      </c>
      <c r="N510" s="78">
        <f t="shared" si="189"/>
        <v>38.714285714285715</v>
      </c>
      <c r="O510" s="73" t="s">
        <v>527</v>
      </c>
      <c r="P510" s="92">
        <v>0.24</v>
      </c>
      <c r="Q510" s="87" t="s">
        <v>1915</v>
      </c>
      <c r="R510" s="79">
        <f t="shared" si="190"/>
        <v>12</v>
      </c>
      <c r="S510" s="147">
        <f t="shared" si="191"/>
        <v>4.6457142857142859</v>
      </c>
      <c r="T510" s="147">
        <f t="shared" si="192"/>
        <v>4.6457142857142859</v>
      </c>
      <c r="U510" s="147">
        <f t="shared" si="193"/>
        <v>38.714285714285715</v>
      </c>
      <c r="V510" s="143"/>
      <c r="W510" s="148" t="str">
        <f t="shared" ref="W510:W555" si="196">IF(R510=100,"CUMPLIDA",IF(M510-$AH$1&lt;0,"VENCIDA",IF(M510-$AH$1&lt;=30,"PRÓXIMA A VENCER",IF(R510&gt;0,"CON AVANCE","EN TERMINO"))))</f>
        <v>VENCIDA</v>
      </c>
      <c r="X510" s="148" t="str">
        <f t="shared" si="194"/>
        <v>VENCIDO</v>
      </c>
      <c r="Y510" s="81" t="s">
        <v>199</v>
      </c>
      <c r="Z510" s="149" t="str">
        <f t="shared" ref="Z510:Z555" si="197">AF510</f>
        <v>H112R14</v>
      </c>
      <c r="AA510" s="149">
        <f t="shared" si="195"/>
        <v>1</v>
      </c>
      <c r="AB510" s="149" t="str">
        <f t="shared" ref="AB510:AB555" si="198">CONCATENATE(Z510," - ",AA510)</f>
        <v>H112R14 - 1</v>
      </c>
      <c r="AC510" s="146">
        <f t="shared" si="184"/>
        <v>1</v>
      </c>
      <c r="AD510" s="146">
        <f t="shared" si="185"/>
        <v>1</v>
      </c>
      <c r="AE510" s="146" t="str">
        <f t="shared" si="186"/>
        <v>H112R14.</v>
      </c>
      <c r="AF510" s="146" t="str">
        <f t="shared" si="187"/>
        <v>H112R14</v>
      </c>
      <c r="AG510" s="65"/>
      <c r="AH510" s="65"/>
      <c r="AI510" s="65"/>
      <c r="AJ510" s="14"/>
      <c r="AK510" s="14"/>
      <c r="AL510" s="14"/>
      <c r="AM510" s="14"/>
      <c r="AN510" s="14"/>
      <c r="AO510" s="14"/>
      <c r="AP510" s="14"/>
    </row>
    <row r="511" spans="1:42" s="2" customFormat="1" ht="350.1" customHeight="1" x14ac:dyDescent="0.2">
      <c r="A511" s="73">
        <v>395</v>
      </c>
      <c r="B511" s="144">
        <v>510</v>
      </c>
      <c r="C511" s="80"/>
      <c r="D511" s="90" t="s">
        <v>1259</v>
      </c>
      <c r="E511" s="73" t="s">
        <v>90</v>
      </c>
      <c r="F511" s="87" t="s">
        <v>918</v>
      </c>
      <c r="G511" s="87" t="s">
        <v>572</v>
      </c>
      <c r="H511" s="88" t="s">
        <v>919</v>
      </c>
      <c r="I511" s="88" t="s">
        <v>574</v>
      </c>
      <c r="J511" s="73" t="s">
        <v>573</v>
      </c>
      <c r="K511" s="73">
        <v>2</v>
      </c>
      <c r="L511" s="77">
        <v>43040</v>
      </c>
      <c r="M511" s="77">
        <v>43403</v>
      </c>
      <c r="N511" s="78">
        <f t="shared" si="189"/>
        <v>51.857142857142854</v>
      </c>
      <c r="O511" s="73" t="s">
        <v>527</v>
      </c>
      <c r="P511" s="76">
        <v>1</v>
      </c>
      <c r="Q511" s="73" t="s">
        <v>1913</v>
      </c>
      <c r="R511" s="79">
        <f t="shared" si="190"/>
        <v>50</v>
      </c>
      <c r="S511" s="147">
        <f t="shared" si="191"/>
        <v>25.928571428571427</v>
      </c>
      <c r="T511" s="147">
        <f t="shared" si="192"/>
        <v>25.928571428571427</v>
      </c>
      <c r="U511" s="147">
        <f t="shared" si="193"/>
        <v>51.857142857142854</v>
      </c>
      <c r="V511" s="143"/>
      <c r="W511" s="148" t="str">
        <f t="shared" si="196"/>
        <v>VENCIDA</v>
      </c>
      <c r="X511" s="148" t="str">
        <f t="shared" si="194"/>
        <v>VENCIDO</v>
      </c>
      <c r="Y511" s="81" t="s">
        <v>199</v>
      </c>
      <c r="Z511" s="149" t="str">
        <f t="shared" si="197"/>
        <v>H113R14</v>
      </c>
      <c r="AA511" s="149">
        <f t="shared" si="195"/>
        <v>1</v>
      </c>
      <c r="AB511" s="149" t="str">
        <f t="shared" si="198"/>
        <v>H113R14 - 1</v>
      </c>
      <c r="AC511" s="146">
        <f t="shared" si="184"/>
        <v>1</v>
      </c>
      <c r="AD511" s="146">
        <f t="shared" si="185"/>
        <v>1</v>
      </c>
      <c r="AE511" s="146" t="str">
        <f t="shared" si="186"/>
        <v>H113R14.</v>
      </c>
      <c r="AF511" s="146" t="str">
        <f t="shared" si="187"/>
        <v>H113R14</v>
      </c>
      <c r="AG511" s="65"/>
      <c r="AH511" s="65"/>
      <c r="AI511" s="65"/>
      <c r="AJ511" s="14"/>
      <c r="AK511" s="14"/>
      <c r="AL511" s="14"/>
      <c r="AM511" s="14"/>
      <c r="AN511" s="14"/>
      <c r="AO511" s="14"/>
      <c r="AP511" s="14"/>
    </row>
    <row r="512" spans="1:42" s="2" customFormat="1" ht="350.1" customHeight="1" x14ac:dyDescent="0.2">
      <c r="A512" s="73">
        <v>396</v>
      </c>
      <c r="B512" s="144">
        <v>511</v>
      </c>
      <c r="C512" s="80"/>
      <c r="D512" s="90" t="s">
        <v>1046</v>
      </c>
      <c r="E512" s="73" t="s">
        <v>90</v>
      </c>
      <c r="F512" s="87" t="s">
        <v>577</v>
      </c>
      <c r="G512" s="87" t="s">
        <v>91</v>
      </c>
      <c r="H512" s="88" t="s">
        <v>998</v>
      </c>
      <c r="I512" s="88" t="s">
        <v>999</v>
      </c>
      <c r="J512" s="73" t="s">
        <v>440</v>
      </c>
      <c r="K512" s="73">
        <v>26</v>
      </c>
      <c r="L512" s="77">
        <v>43040</v>
      </c>
      <c r="M512" s="77">
        <v>43099</v>
      </c>
      <c r="N512" s="78">
        <f t="shared" si="189"/>
        <v>8.4285714285714288</v>
      </c>
      <c r="O512" s="73" t="s">
        <v>426</v>
      </c>
      <c r="P512" s="76">
        <v>26</v>
      </c>
      <c r="Q512" s="73" t="s">
        <v>1913</v>
      </c>
      <c r="R512" s="79">
        <f t="shared" si="190"/>
        <v>100</v>
      </c>
      <c r="S512" s="147">
        <f t="shared" si="191"/>
        <v>8.4285714285714288</v>
      </c>
      <c r="T512" s="147">
        <f t="shared" si="192"/>
        <v>8.4285714285714288</v>
      </c>
      <c r="U512" s="147">
        <f t="shared" si="193"/>
        <v>8.4285714285714288</v>
      </c>
      <c r="V512" s="143"/>
      <c r="W512" s="148" t="str">
        <f t="shared" si="196"/>
        <v>CUMPLIDA</v>
      </c>
      <c r="X512" s="148" t="str">
        <f t="shared" si="194"/>
        <v>VENCIDO</v>
      </c>
      <c r="Y512" s="81" t="s">
        <v>199</v>
      </c>
      <c r="Z512" s="149" t="str">
        <f t="shared" si="197"/>
        <v>H114R14</v>
      </c>
      <c r="AA512" s="149">
        <f t="shared" si="195"/>
        <v>1</v>
      </c>
      <c r="AB512" s="149" t="str">
        <f t="shared" si="198"/>
        <v>H114R14 - 1</v>
      </c>
      <c r="AC512" s="146">
        <f t="shared" si="184"/>
        <v>5</v>
      </c>
      <c r="AD512" s="146">
        <f t="shared" si="185"/>
        <v>1</v>
      </c>
      <c r="AE512" s="146" t="str">
        <f t="shared" si="186"/>
        <v>H114R14.</v>
      </c>
      <c r="AF512" s="146" t="str">
        <f t="shared" si="187"/>
        <v>H114R14</v>
      </c>
      <c r="AG512" s="65"/>
      <c r="AH512" s="65"/>
      <c r="AI512" s="65"/>
      <c r="AJ512" s="14"/>
      <c r="AK512" s="14"/>
      <c r="AL512" s="14"/>
      <c r="AM512" s="14"/>
      <c r="AN512" s="14"/>
      <c r="AO512" s="14"/>
      <c r="AP512" s="14"/>
    </row>
    <row r="513" spans="1:42" s="14" customFormat="1" ht="350.1" customHeight="1" x14ac:dyDescent="0.2">
      <c r="A513" s="73"/>
      <c r="B513" s="144">
        <v>512</v>
      </c>
      <c r="C513" s="80"/>
      <c r="D513" s="90"/>
      <c r="E513" s="73" t="s">
        <v>90</v>
      </c>
      <c r="F513" s="87" t="s">
        <v>578</v>
      </c>
      <c r="G513" s="87" t="s">
        <v>92</v>
      </c>
      <c r="H513" s="88" t="s">
        <v>579</v>
      </c>
      <c r="I513" s="88" t="s">
        <v>575</v>
      </c>
      <c r="J513" s="73" t="s">
        <v>576</v>
      </c>
      <c r="K513" s="73">
        <v>2</v>
      </c>
      <c r="L513" s="77">
        <v>43040</v>
      </c>
      <c r="M513" s="77">
        <v>43281</v>
      </c>
      <c r="N513" s="78">
        <f t="shared" si="189"/>
        <v>34.428571428571431</v>
      </c>
      <c r="O513" s="73" t="s">
        <v>527</v>
      </c>
      <c r="P513" s="76">
        <v>1</v>
      </c>
      <c r="Q513" s="73" t="s">
        <v>1913</v>
      </c>
      <c r="R513" s="79">
        <f t="shared" si="190"/>
        <v>50</v>
      </c>
      <c r="S513" s="147">
        <f t="shared" si="191"/>
        <v>17.214285714285715</v>
      </c>
      <c r="T513" s="147">
        <f t="shared" si="192"/>
        <v>17.214285714285715</v>
      </c>
      <c r="U513" s="147">
        <f t="shared" si="193"/>
        <v>34.428571428571431</v>
      </c>
      <c r="V513" s="143"/>
      <c r="W513" s="148" t="str">
        <f t="shared" si="196"/>
        <v>VENCIDA</v>
      </c>
      <c r="X513" s="148" t="str">
        <f t="shared" si="194"/>
        <v/>
      </c>
      <c r="Y513" s="99" t="s">
        <v>199</v>
      </c>
      <c r="Z513" s="149" t="str">
        <f t="shared" si="197"/>
        <v>H114R14</v>
      </c>
      <c r="AA513" s="149">
        <f t="shared" si="195"/>
        <v>2</v>
      </c>
      <c r="AB513" s="149" t="str">
        <f t="shared" si="198"/>
        <v>H114R14 - 2</v>
      </c>
      <c r="AC513" s="146">
        <f t="shared" si="184"/>
        <v>1</v>
      </c>
      <c r="AD513" s="146">
        <f t="shared" si="185"/>
        <v>1</v>
      </c>
      <c r="AE513" s="146" t="str">
        <f t="shared" si="186"/>
        <v>H114R14.</v>
      </c>
      <c r="AF513" s="146" t="str">
        <f t="shared" si="187"/>
        <v>H114R14</v>
      </c>
      <c r="AG513" s="65"/>
      <c r="AH513" s="65"/>
      <c r="AI513" s="65"/>
    </row>
    <row r="514" spans="1:42" s="2" customFormat="1" ht="350.1" customHeight="1" x14ac:dyDescent="0.2">
      <c r="A514" s="73">
        <v>397</v>
      </c>
      <c r="B514" s="144">
        <v>513</v>
      </c>
      <c r="C514" s="80"/>
      <c r="D514" s="90" t="s">
        <v>1046</v>
      </c>
      <c r="E514" s="73" t="s">
        <v>20</v>
      </c>
      <c r="F514" s="87" t="s">
        <v>581</v>
      </c>
      <c r="G514" s="87" t="s">
        <v>94</v>
      </c>
      <c r="H514" s="88" t="s">
        <v>2180</v>
      </c>
      <c r="I514" s="88" t="s">
        <v>2181</v>
      </c>
      <c r="J514" s="73" t="s">
        <v>580</v>
      </c>
      <c r="K514" s="73">
        <v>3</v>
      </c>
      <c r="L514" s="77">
        <v>44044</v>
      </c>
      <c r="M514" s="77">
        <v>44255</v>
      </c>
      <c r="N514" s="78">
        <f t="shared" si="189"/>
        <v>30.142857142857142</v>
      </c>
      <c r="O514" s="73" t="s">
        <v>527</v>
      </c>
      <c r="P514" s="76">
        <v>0</v>
      </c>
      <c r="Q514" s="87" t="s">
        <v>2158</v>
      </c>
      <c r="R514" s="79">
        <f t="shared" si="190"/>
        <v>0</v>
      </c>
      <c r="S514" s="147">
        <f t="shared" si="191"/>
        <v>0</v>
      </c>
      <c r="T514" s="147">
        <f t="shared" si="192"/>
        <v>0</v>
      </c>
      <c r="U514" s="147">
        <f t="shared" si="193"/>
        <v>0</v>
      </c>
      <c r="V514" s="143"/>
      <c r="W514" s="148" t="str">
        <f t="shared" si="196"/>
        <v>EN TERMINO</v>
      </c>
      <c r="X514" s="148" t="str">
        <f t="shared" si="194"/>
        <v>EN TERMINO</v>
      </c>
      <c r="Y514" s="81" t="s">
        <v>199</v>
      </c>
      <c r="Z514" s="149" t="str">
        <f t="shared" si="197"/>
        <v>H116R14</v>
      </c>
      <c r="AA514" s="149">
        <f t="shared" si="195"/>
        <v>1</v>
      </c>
      <c r="AB514" s="149" t="str">
        <f t="shared" si="198"/>
        <v>H116R14 - 1</v>
      </c>
      <c r="AC514" s="146">
        <f t="shared" si="184"/>
        <v>3</v>
      </c>
      <c r="AD514" s="146">
        <f t="shared" si="185"/>
        <v>3</v>
      </c>
      <c r="AE514" s="146" t="str">
        <f t="shared" si="186"/>
        <v>H116R14.</v>
      </c>
      <c r="AF514" s="146" t="str">
        <f t="shared" si="187"/>
        <v>H116R14</v>
      </c>
      <c r="AG514" s="65"/>
      <c r="AH514" s="65"/>
      <c r="AI514" s="65"/>
      <c r="AJ514" s="14"/>
      <c r="AK514" s="14"/>
      <c r="AL514" s="14"/>
      <c r="AM514" s="14"/>
      <c r="AN514" s="14"/>
      <c r="AO514" s="14"/>
      <c r="AP514" s="14"/>
    </row>
    <row r="515" spans="1:42" s="2" customFormat="1" ht="350.1" customHeight="1" x14ac:dyDescent="0.2">
      <c r="A515" s="73">
        <v>398</v>
      </c>
      <c r="B515" s="144">
        <v>514</v>
      </c>
      <c r="C515" s="80"/>
      <c r="D515" s="90" t="s">
        <v>1046</v>
      </c>
      <c r="E515" s="73" t="s">
        <v>93</v>
      </c>
      <c r="F515" s="87" t="s">
        <v>441</v>
      </c>
      <c r="G515" s="87" t="s">
        <v>94</v>
      </c>
      <c r="H515" s="88" t="s">
        <v>2182</v>
      </c>
      <c r="I515" s="88" t="s">
        <v>2183</v>
      </c>
      <c r="J515" s="73" t="s">
        <v>580</v>
      </c>
      <c r="K515" s="73">
        <v>3</v>
      </c>
      <c r="L515" s="77">
        <v>44044</v>
      </c>
      <c r="M515" s="77">
        <v>44255</v>
      </c>
      <c r="N515" s="78">
        <f t="shared" si="189"/>
        <v>30.142857142857142</v>
      </c>
      <c r="O515" s="73" t="s">
        <v>527</v>
      </c>
      <c r="P515" s="76">
        <v>0</v>
      </c>
      <c r="Q515" s="87" t="s">
        <v>2158</v>
      </c>
      <c r="R515" s="79">
        <f t="shared" si="190"/>
        <v>0</v>
      </c>
      <c r="S515" s="147">
        <f t="shared" si="191"/>
        <v>0</v>
      </c>
      <c r="T515" s="147">
        <f t="shared" si="192"/>
        <v>0</v>
      </c>
      <c r="U515" s="147">
        <f t="shared" si="193"/>
        <v>0</v>
      </c>
      <c r="V515" s="143"/>
      <c r="W515" s="148" t="str">
        <f t="shared" si="196"/>
        <v>EN TERMINO</v>
      </c>
      <c r="X515" s="148" t="str">
        <f t="shared" si="194"/>
        <v>EN TERMINO</v>
      </c>
      <c r="Y515" s="81" t="s">
        <v>199</v>
      </c>
      <c r="Z515" s="149" t="str">
        <f t="shared" si="197"/>
        <v>H118R14</v>
      </c>
      <c r="AA515" s="149">
        <f t="shared" si="195"/>
        <v>1</v>
      </c>
      <c r="AB515" s="149" t="str">
        <f t="shared" si="198"/>
        <v>H118R14 - 1</v>
      </c>
      <c r="AC515" s="146">
        <f t="shared" si="184"/>
        <v>3</v>
      </c>
      <c r="AD515" s="146">
        <f t="shared" si="185"/>
        <v>3</v>
      </c>
      <c r="AE515" s="146" t="str">
        <f t="shared" si="186"/>
        <v>H118R14.</v>
      </c>
      <c r="AF515" s="146" t="str">
        <f t="shared" si="187"/>
        <v>H118R14</v>
      </c>
      <c r="AG515" s="65"/>
      <c r="AH515" s="65"/>
      <c r="AI515" s="65"/>
      <c r="AJ515" s="14"/>
      <c r="AK515" s="14"/>
      <c r="AL515" s="14"/>
      <c r="AM515" s="14"/>
      <c r="AN515" s="14"/>
      <c r="AO515" s="14"/>
      <c r="AP515" s="14"/>
    </row>
    <row r="516" spans="1:42" s="2" customFormat="1" ht="350.1" customHeight="1" x14ac:dyDescent="0.2">
      <c r="A516" s="73">
        <v>399</v>
      </c>
      <c r="B516" s="144">
        <v>515</v>
      </c>
      <c r="C516" s="80"/>
      <c r="D516" s="90" t="s">
        <v>1046</v>
      </c>
      <c r="E516" s="73" t="s">
        <v>20</v>
      </c>
      <c r="F516" s="87" t="s">
        <v>443</v>
      </c>
      <c r="G516" s="87" t="s">
        <v>95</v>
      </c>
      <c r="H516" s="88" t="s">
        <v>1804</v>
      </c>
      <c r="I516" s="88" t="s">
        <v>1847</v>
      </c>
      <c r="J516" s="73" t="s">
        <v>21</v>
      </c>
      <c r="K516" s="73">
        <v>4</v>
      </c>
      <c r="L516" s="77">
        <v>43709</v>
      </c>
      <c r="M516" s="77">
        <v>44073</v>
      </c>
      <c r="N516" s="78">
        <f t="shared" si="189"/>
        <v>52</v>
      </c>
      <c r="O516" s="73" t="s">
        <v>1916</v>
      </c>
      <c r="P516" s="76">
        <v>0</v>
      </c>
      <c r="Q516" s="73" t="s">
        <v>1913</v>
      </c>
      <c r="R516" s="79">
        <f t="shared" si="190"/>
        <v>0</v>
      </c>
      <c r="S516" s="147">
        <f t="shared" si="191"/>
        <v>0</v>
      </c>
      <c r="T516" s="147">
        <f t="shared" si="192"/>
        <v>0</v>
      </c>
      <c r="U516" s="147">
        <f t="shared" si="193"/>
        <v>52</v>
      </c>
      <c r="V516" s="143"/>
      <c r="W516" s="148" t="str">
        <f t="shared" si="196"/>
        <v>VENCIDA</v>
      </c>
      <c r="X516" s="148" t="str">
        <f t="shared" si="194"/>
        <v>VENCIDO</v>
      </c>
      <c r="Y516" s="81" t="s">
        <v>199</v>
      </c>
      <c r="Z516" s="149" t="str">
        <f t="shared" si="197"/>
        <v>H119R14</v>
      </c>
      <c r="AA516" s="149">
        <f t="shared" si="195"/>
        <v>1</v>
      </c>
      <c r="AB516" s="149" t="str">
        <f t="shared" si="198"/>
        <v>H119R14 - 1</v>
      </c>
      <c r="AC516" s="146">
        <f t="shared" si="184"/>
        <v>1</v>
      </c>
      <c r="AD516" s="146">
        <f t="shared" si="185"/>
        <v>1</v>
      </c>
      <c r="AE516" s="146" t="str">
        <f t="shared" si="186"/>
        <v>H119R14.</v>
      </c>
      <c r="AF516" s="146" t="str">
        <f t="shared" si="187"/>
        <v>H119R14</v>
      </c>
      <c r="AG516" s="65"/>
      <c r="AH516" s="65"/>
      <c r="AI516" s="65"/>
      <c r="AJ516" s="14"/>
      <c r="AK516" s="14"/>
      <c r="AL516" s="14"/>
      <c r="AM516" s="14"/>
      <c r="AN516" s="14"/>
      <c r="AO516" s="14"/>
      <c r="AP516" s="14"/>
    </row>
    <row r="517" spans="1:42" s="2" customFormat="1" ht="350.1" customHeight="1" x14ac:dyDescent="0.2">
      <c r="A517" s="73">
        <v>400</v>
      </c>
      <c r="B517" s="144">
        <v>516</v>
      </c>
      <c r="C517" s="80"/>
      <c r="D517" s="90" t="s">
        <v>1259</v>
      </c>
      <c r="E517" s="73" t="s">
        <v>20</v>
      </c>
      <c r="F517" s="87" t="s">
        <v>582</v>
      </c>
      <c r="G517" s="87" t="s">
        <v>96</v>
      </c>
      <c r="H517" s="88" t="s">
        <v>583</v>
      </c>
      <c r="I517" s="88" t="s">
        <v>584</v>
      </c>
      <c r="J517" s="73" t="s">
        <v>580</v>
      </c>
      <c r="K517" s="73">
        <v>2</v>
      </c>
      <c r="L517" s="77">
        <v>43040</v>
      </c>
      <c r="M517" s="77">
        <v>43403</v>
      </c>
      <c r="N517" s="78">
        <f t="shared" si="189"/>
        <v>51.857142857142854</v>
      </c>
      <c r="O517" s="73" t="s">
        <v>527</v>
      </c>
      <c r="P517" s="76">
        <v>1</v>
      </c>
      <c r="Q517" s="73" t="s">
        <v>1913</v>
      </c>
      <c r="R517" s="79">
        <f t="shared" si="190"/>
        <v>50</v>
      </c>
      <c r="S517" s="147">
        <f t="shared" si="191"/>
        <v>25.928571428571427</v>
      </c>
      <c r="T517" s="147">
        <f t="shared" si="192"/>
        <v>25.928571428571427</v>
      </c>
      <c r="U517" s="147">
        <f t="shared" si="193"/>
        <v>51.857142857142854</v>
      </c>
      <c r="V517" s="143"/>
      <c r="W517" s="148" t="str">
        <f t="shared" si="196"/>
        <v>VENCIDA</v>
      </c>
      <c r="X517" s="148" t="str">
        <f t="shared" si="194"/>
        <v>VENCIDO</v>
      </c>
      <c r="Y517" s="81" t="s">
        <v>199</v>
      </c>
      <c r="Z517" s="149" t="str">
        <f t="shared" si="197"/>
        <v>H120R14</v>
      </c>
      <c r="AA517" s="149">
        <f t="shared" si="195"/>
        <v>1</v>
      </c>
      <c r="AB517" s="149" t="str">
        <f t="shared" si="198"/>
        <v>H120R14 - 1</v>
      </c>
      <c r="AC517" s="146">
        <f t="shared" si="184"/>
        <v>1</v>
      </c>
      <c r="AD517" s="146">
        <f t="shared" si="185"/>
        <v>1</v>
      </c>
      <c r="AE517" s="146" t="str">
        <f t="shared" si="186"/>
        <v>H120R14.</v>
      </c>
      <c r="AF517" s="146" t="str">
        <f t="shared" si="187"/>
        <v>H120R14</v>
      </c>
      <c r="AG517" s="65"/>
      <c r="AH517" s="65"/>
      <c r="AI517" s="65"/>
      <c r="AJ517" s="14"/>
      <c r="AK517" s="14"/>
      <c r="AL517" s="14"/>
      <c r="AM517" s="14"/>
      <c r="AN517" s="14"/>
      <c r="AO517" s="14"/>
      <c r="AP517" s="14"/>
    </row>
    <row r="518" spans="1:42" s="2" customFormat="1" ht="350.1" customHeight="1" x14ac:dyDescent="0.2">
      <c r="A518" s="73">
        <v>401</v>
      </c>
      <c r="B518" s="144">
        <v>517</v>
      </c>
      <c r="C518" s="80"/>
      <c r="D518" s="90" t="s">
        <v>1259</v>
      </c>
      <c r="E518" s="73" t="s">
        <v>20</v>
      </c>
      <c r="F518" s="87" t="s">
        <v>558</v>
      </c>
      <c r="G518" s="87" t="s">
        <v>557</v>
      </c>
      <c r="H518" s="88" t="s">
        <v>554</v>
      </c>
      <c r="I518" s="88" t="s">
        <v>555</v>
      </c>
      <c r="J518" s="73" t="s">
        <v>556</v>
      </c>
      <c r="K518" s="73">
        <v>1</v>
      </c>
      <c r="L518" s="77">
        <v>43040</v>
      </c>
      <c r="M518" s="77">
        <v>43281</v>
      </c>
      <c r="N518" s="78">
        <f t="shared" si="189"/>
        <v>34.428571428571431</v>
      </c>
      <c r="O518" s="73" t="s">
        <v>527</v>
      </c>
      <c r="P518" s="76">
        <v>0</v>
      </c>
      <c r="Q518" s="73" t="s">
        <v>1913</v>
      </c>
      <c r="R518" s="79">
        <f t="shared" si="190"/>
        <v>0</v>
      </c>
      <c r="S518" s="147">
        <f t="shared" si="191"/>
        <v>0</v>
      </c>
      <c r="T518" s="147">
        <f t="shared" si="192"/>
        <v>0</v>
      </c>
      <c r="U518" s="147">
        <f t="shared" si="193"/>
        <v>34.428571428571431</v>
      </c>
      <c r="V518" s="143"/>
      <c r="W518" s="148" t="str">
        <f t="shared" si="196"/>
        <v>VENCIDA</v>
      </c>
      <c r="X518" s="148" t="str">
        <f t="shared" si="194"/>
        <v>VENCIDO</v>
      </c>
      <c r="Y518" s="81" t="s">
        <v>199</v>
      </c>
      <c r="Z518" s="149" t="str">
        <f t="shared" si="197"/>
        <v>H121R14</v>
      </c>
      <c r="AA518" s="149">
        <f t="shared" si="195"/>
        <v>1</v>
      </c>
      <c r="AB518" s="149" t="str">
        <f t="shared" si="198"/>
        <v>H121R14 - 1</v>
      </c>
      <c r="AC518" s="146">
        <f t="shared" si="184"/>
        <v>1</v>
      </c>
      <c r="AD518" s="146">
        <f t="shared" si="185"/>
        <v>1</v>
      </c>
      <c r="AE518" s="146" t="str">
        <f t="shared" si="186"/>
        <v>H121R14.</v>
      </c>
      <c r="AF518" s="146" t="str">
        <f t="shared" si="187"/>
        <v>H121R14</v>
      </c>
      <c r="AG518" s="65"/>
      <c r="AH518" s="65"/>
      <c r="AI518" s="65"/>
      <c r="AJ518" s="14"/>
      <c r="AK518" s="14"/>
      <c r="AL518" s="14"/>
      <c r="AM518" s="14"/>
      <c r="AN518" s="14"/>
      <c r="AO518" s="14"/>
      <c r="AP518" s="14"/>
    </row>
    <row r="519" spans="1:42" s="2" customFormat="1" ht="350.1" customHeight="1" x14ac:dyDescent="0.2">
      <c r="A519" s="73">
        <v>402</v>
      </c>
      <c r="B519" s="144">
        <v>518</v>
      </c>
      <c r="C519" s="80"/>
      <c r="D519" s="98" t="s">
        <v>1046</v>
      </c>
      <c r="E519" s="73" t="s">
        <v>20</v>
      </c>
      <c r="F519" s="87" t="s">
        <v>1497</v>
      </c>
      <c r="G519" s="87" t="s">
        <v>557</v>
      </c>
      <c r="H519" s="88" t="s">
        <v>966</v>
      </c>
      <c r="I519" s="88" t="s">
        <v>967</v>
      </c>
      <c r="J519" s="73" t="s">
        <v>938</v>
      </c>
      <c r="K519" s="73">
        <v>1</v>
      </c>
      <c r="L519" s="77">
        <v>43040</v>
      </c>
      <c r="M519" s="77">
        <v>43159</v>
      </c>
      <c r="N519" s="78">
        <f t="shared" si="189"/>
        <v>17</v>
      </c>
      <c r="O519" s="73" t="s">
        <v>527</v>
      </c>
      <c r="P519" s="76">
        <v>0.24</v>
      </c>
      <c r="Q519" s="73" t="s">
        <v>1913</v>
      </c>
      <c r="R519" s="79">
        <f t="shared" si="190"/>
        <v>24</v>
      </c>
      <c r="S519" s="147">
        <f t="shared" si="191"/>
        <v>4.08</v>
      </c>
      <c r="T519" s="147">
        <f t="shared" si="192"/>
        <v>4.08</v>
      </c>
      <c r="U519" s="147">
        <f t="shared" si="193"/>
        <v>17</v>
      </c>
      <c r="V519" s="143"/>
      <c r="W519" s="148" t="str">
        <f t="shared" si="196"/>
        <v>VENCIDA</v>
      </c>
      <c r="X519" s="148" t="str">
        <f t="shared" si="194"/>
        <v>VENCIDO</v>
      </c>
      <c r="Y519" s="81" t="s">
        <v>199</v>
      </c>
      <c r="Z519" s="149" t="str">
        <f t="shared" si="197"/>
        <v>H122R14</v>
      </c>
      <c r="AA519" s="149">
        <f t="shared" si="195"/>
        <v>1</v>
      </c>
      <c r="AB519" s="149" t="str">
        <f t="shared" si="198"/>
        <v>H122R14 - 1</v>
      </c>
      <c r="AC519" s="146">
        <f t="shared" si="184"/>
        <v>1</v>
      </c>
      <c r="AD519" s="146">
        <f t="shared" si="185"/>
        <v>1</v>
      </c>
      <c r="AE519" s="146" t="str">
        <f t="shared" si="186"/>
        <v>H122R14.</v>
      </c>
      <c r="AF519" s="146" t="str">
        <f t="shared" si="187"/>
        <v>H122R14</v>
      </c>
      <c r="AG519" s="66"/>
      <c r="AH519" s="66"/>
      <c r="AI519" s="66"/>
    </row>
    <row r="520" spans="1:42" s="2" customFormat="1" ht="350.1" customHeight="1" x14ac:dyDescent="0.2">
      <c r="A520" s="73">
        <v>403</v>
      </c>
      <c r="B520" s="144">
        <v>519</v>
      </c>
      <c r="C520" s="80"/>
      <c r="D520" s="90" t="s">
        <v>1259</v>
      </c>
      <c r="E520" s="73" t="s">
        <v>98</v>
      </c>
      <c r="F520" s="87" t="s">
        <v>484</v>
      </c>
      <c r="G520" s="87" t="s">
        <v>444</v>
      </c>
      <c r="H520" s="88" t="s">
        <v>920</v>
      </c>
      <c r="I520" s="88" t="s">
        <v>432</v>
      </c>
      <c r="J520" s="73" t="s">
        <v>53</v>
      </c>
      <c r="K520" s="73">
        <v>4</v>
      </c>
      <c r="L520" s="77">
        <v>43040</v>
      </c>
      <c r="M520" s="77">
        <v>43403</v>
      </c>
      <c r="N520" s="78">
        <f t="shared" si="189"/>
        <v>51.857142857142854</v>
      </c>
      <c r="O520" s="73" t="s">
        <v>426</v>
      </c>
      <c r="P520" s="76">
        <v>4</v>
      </c>
      <c r="Q520" s="87" t="s">
        <v>1309</v>
      </c>
      <c r="R520" s="79">
        <f t="shared" si="190"/>
        <v>100</v>
      </c>
      <c r="S520" s="147">
        <f t="shared" si="191"/>
        <v>51.857142857142854</v>
      </c>
      <c r="T520" s="147">
        <f t="shared" si="192"/>
        <v>51.857142857142854</v>
      </c>
      <c r="U520" s="147">
        <f t="shared" si="193"/>
        <v>51.857142857142854</v>
      </c>
      <c r="V520" s="143"/>
      <c r="W520" s="148" t="str">
        <f t="shared" si="196"/>
        <v>CUMPLIDA</v>
      </c>
      <c r="X520" s="148" t="str">
        <f t="shared" si="194"/>
        <v>VENCIDO</v>
      </c>
      <c r="Y520" s="81" t="s">
        <v>199</v>
      </c>
      <c r="Z520" s="149" t="str">
        <f t="shared" si="197"/>
        <v>H123R14</v>
      </c>
      <c r="AA520" s="149">
        <f t="shared" si="195"/>
        <v>1</v>
      </c>
      <c r="AB520" s="149" t="str">
        <f t="shared" si="198"/>
        <v>H123R14 - 1</v>
      </c>
      <c r="AC520" s="146">
        <f t="shared" si="184"/>
        <v>5</v>
      </c>
      <c r="AD520" s="146">
        <f t="shared" si="185"/>
        <v>1</v>
      </c>
      <c r="AE520" s="146" t="str">
        <f t="shared" si="186"/>
        <v>H123R14.</v>
      </c>
      <c r="AF520" s="146" t="str">
        <f t="shared" si="187"/>
        <v>H123R14</v>
      </c>
      <c r="AG520" s="65"/>
      <c r="AH520" s="65"/>
      <c r="AI520" s="65"/>
      <c r="AJ520" s="14"/>
      <c r="AK520" s="14"/>
      <c r="AL520" s="14"/>
      <c r="AM520" s="14"/>
      <c r="AN520" s="14"/>
      <c r="AO520" s="14"/>
      <c r="AP520" s="14"/>
    </row>
    <row r="521" spans="1:42" s="2" customFormat="1" ht="350.1" customHeight="1" x14ac:dyDescent="0.2">
      <c r="A521" s="73"/>
      <c r="B521" s="144">
        <v>520</v>
      </c>
      <c r="C521" s="80"/>
      <c r="D521" s="90"/>
      <c r="E521" s="73" t="s">
        <v>98</v>
      </c>
      <c r="F521" s="87" t="s">
        <v>485</v>
      </c>
      <c r="G521" s="87" t="s">
        <v>444</v>
      </c>
      <c r="H521" s="88" t="s">
        <v>1841</v>
      </c>
      <c r="I521" s="90" t="s">
        <v>1818</v>
      </c>
      <c r="J521" s="73" t="s">
        <v>1819</v>
      </c>
      <c r="K521" s="73">
        <v>1</v>
      </c>
      <c r="L521" s="77">
        <v>43859</v>
      </c>
      <c r="M521" s="77">
        <v>43921</v>
      </c>
      <c r="N521" s="78">
        <f t="shared" si="189"/>
        <v>8.8571428571428577</v>
      </c>
      <c r="O521" s="73" t="s">
        <v>464</v>
      </c>
      <c r="P521" s="76">
        <v>1</v>
      </c>
      <c r="Q521" s="73" t="s">
        <v>1913</v>
      </c>
      <c r="R521" s="79">
        <f t="shared" si="190"/>
        <v>100</v>
      </c>
      <c r="S521" s="147">
        <f t="shared" si="191"/>
        <v>8.8571428571428577</v>
      </c>
      <c r="T521" s="147">
        <f t="shared" si="192"/>
        <v>8.8571428571428577</v>
      </c>
      <c r="U521" s="147">
        <f t="shared" si="193"/>
        <v>8.8571428571428577</v>
      </c>
      <c r="V521" s="143"/>
      <c r="W521" s="148" t="str">
        <f t="shared" si="196"/>
        <v>CUMPLIDA</v>
      </c>
      <c r="X521" s="148" t="str">
        <f t="shared" si="194"/>
        <v/>
      </c>
      <c r="Y521" s="81" t="s">
        <v>199</v>
      </c>
      <c r="Z521" s="149" t="str">
        <f t="shared" si="197"/>
        <v>H123R14</v>
      </c>
      <c r="AA521" s="149">
        <f t="shared" si="195"/>
        <v>2</v>
      </c>
      <c r="AB521" s="149" t="str">
        <f t="shared" si="198"/>
        <v>H123R14 - 2</v>
      </c>
      <c r="AC521" s="146">
        <f t="shared" si="184"/>
        <v>5</v>
      </c>
      <c r="AD521" s="146">
        <f t="shared" si="185"/>
        <v>1</v>
      </c>
      <c r="AE521" s="146" t="str">
        <f t="shared" si="186"/>
        <v>H123R14.</v>
      </c>
      <c r="AF521" s="146" t="str">
        <f t="shared" si="187"/>
        <v>H123R14</v>
      </c>
      <c r="AG521" s="65"/>
      <c r="AH521" s="65"/>
      <c r="AI521" s="65"/>
      <c r="AJ521" s="14"/>
      <c r="AK521" s="14"/>
      <c r="AL521" s="14"/>
      <c r="AM521" s="14"/>
      <c r="AN521" s="14"/>
      <c r="AO521" s="14"/>
      <c r="AP521" s="14"/>
    </row>
    <row r="522" spans="1:42" s="2" customFormat="1" ht="350.1" customHeight="1" x14ac:dyDescent="0.2">
      <c r="A522" s="73"/>
      <c r="B522" s="144">
        <v>521</v>
      </c>
      <c r="C522" s="80"/>
      <c r="D522" s="90"/>
      <c r="E522" s="73" t="s">
        <v>98</v>
      </c>
      <c r="F522" s="87" t="s">
        <v>559</v>
      </c>
      <c r="G522" s="87" t="s">
        <v>444</v>
      </c>
      <c r="H522" s="88" t="s">
        <v>921</v>
      </c>
      <c r="I522" s="88" t="s">
        <v>560</v>
      </c>
      <c r="J522" s="73" t="s">
        <v>191</v>
      </c>
      <c r="K522" s="73">
        <v>2</v>
      </c>
      <c r="L522" s="77">
        <v>43040</v>
      </c>
      <c r="M522" s="77">
        <v>43403</v>
      </c>
      <c r="N522" s="78">
        <f t="shared" si="189"/>
        <v>51.857142857142854</v>
      </c>
      <c r="O522" s="73" t="s">
        <v>527</v>
      </c>
      <c r="P522" s="76">
        <v>1</v>
      </c>
      <c r="Q522" s="73" t="s">
        <v>1913</v>
      </c>
      <c r="R522" s="79">
        <f t="shared" si="190"/>
        <v>50</v>
      </c>
      <c r="S522" s="147">
        <f t="shared" si="191"/>
        <v>25.928571428571427</v>
      </c>
      <c r="T522" s="147">
        <f t="shared" si="192"/>
        <v>25.928571428571427</v>
      </c>
      <c r="U522" s="147">
        <f t="shared" si="193"/>
        <v>51.857142857142854</v>
      </c>
      <c r="V522" s="143"/>
      <c r="W522" s="148" t="str">
        <f t="shared" si="196"/>
        <v>VENCIDA</v>
      </c>
      <c r="X522" s="148" t="str">
        <f t="shared" si="194"/>
        <v/>
      </c>
      <c r="Y522" s="81" t="s">
        <v>199</v>
      </c>
      <c r="Z522" s="149" t="str">
        <f t="shared" si="197"/>
        <v>H123R14</v>
      </c>
      <c r="AA522" s="149">
        <f t="shared" si="195"/>
        <v>3</v>
      </c>
      <c r="AB522" s="149" t="str">
        <f t="shared" si="198"/>
        <v>H123R14 - 3</v>
      </c>
      <c r="AC522" s="146">
        <f t="shared" si="184"/>
        <v>1</v>
      </c>
      <c r="AD522" s="146">
        <f t="shared" si="185"/>
        <v>1</v>
      </c>
      <c r="AE522" s="146" t="str">
        <f t="shared" si="186"/>
        <v>H123R14.</v>
      </c>
      <c r="AF522" s="146" t="str">
        <f t="shared" si="187"/>
        <v>H123R14</v>
      </c>
      <c r="AG522" s="65"/>
      <c r="AH522" s="65"/>
      <c r="AI522" s="65"/>
      <c r="AJ522" s="14"/>
      <c r="AK522" s="14"/>
      <c r="AL522" s="14"/>
      <c r="AM522" s="14"/>
      <c r="AN522" s="14"/>
      <c r="AO522" s="14"/>
      <c r="AP522" s="14"/>
    </row>
    <row r="523" spans="1:42" s="2" customFormat="1" ht="350.1" customHeight="1" x14ac:dyDescent="0.2">
      <c r="A523" s="73">
        <v>404</v>
      </c>
      <c r="B523" s="144">
        <v>522</v>
      </c>
      <c r="C523" s="80"/>
      <c r="D523" s="90" t="s">
        <v>1046</v>
      </c>
      <c r="E523" s="73" t="s">
        <v>98</v>
      </c>
      <c r="F523" s="87" t="s">
        <v>585</v>
      </c>
      <c r="G523" s="87" t="s">
        <v>586</v>
      </c>
      <c r="H523" s="88" t="s">
        <v>587</v>
      </c>
      <c r="I523" s="88" t="s">
        <v>1479</v>
      </c>
      <c r="J523" s="73" t="s">
        <v>588</v>
      </c>
      <c r="K523" s="73">
        <v>2</v>
      </c>
      <c r="L523" s="77">
        <v>43040</v>
      </c>
      <c r="M523" s="77">
        <v>43403</v>
      </c>
      <c r="N523" s="78">
        <f t="shared" si="189"/>
        <v>51.857142857142854</v>
      </c>
      <c r="O523" s="73" t="s">
        <v>527</v>
      </c>
      <c r="P523" s="76">
        <v>0</v>
      </c>
      <c r="Q523" s="73" t="s">
        <v>1913</v>
      </c>
      <c r="R523" s="79">
        <f t="shared" si="190"/>
        <v>0</v>
      </c>
      <c r="S523" s="147">
        <f t="shared" si="191"/>
        <v>0</v>
      </c>
      <c r="T523" s="147">
        <f t="shared" si="192"/>
        <v>0</v>
      </c>
      <c r="U523" s="147">
        <f t="shared" si="193"/>
        <v>51.857142857142854</v>
      </c>
      <c r="V523" s="143"/>
      <c r="W523" s="148" t="str">
        <f t="shared" si="196"/>
        <v>VENCIDA</v>
      </c>
      <c r="X523" s="148" t="str">
        <f t="shared" si="194"/>
        <v>VENCIDO</v>
      </c>
      <c r="Y523" s="81" t="s">
        <v>199</v>
      </c>
      <c r="Z523" s="149" t="str">
        <f t="shared" si="197"/>
        <v>H124R14</v>
      </c>
      <c r="AA523" s="149">
        <f t="shared" si="195"/>
        <v>1</v>
      </c>
      <c r="AB523" s="149" t="str">
        <f t="shared" si="198"/>
        <v>H124R14 - 1</v>
      </c>
      <c r="AC523" s="146">
        <f t="shared" si="184"/>
        <v>1</v>
      </c>
      <c r="AD523" s="146">
        <f t="shared" si="185"/>
        <v>1</v>
      </c>
      <c r="AE523" s="146" t="str">
        <f t="shared" si="186"/>
        <v>H124R14.</v>
      </c>
      <c r="AF523" s="146" t="str">
        <f t="shared" si="187"/>
        <v>H124R14</v>
      </c>
      <c r="AG523" s="65"/>
      <c r="AH523" s="65"/>
      <c r="AI523" s="65"/>
      <c r="AJ523" s="14"/>
      <c r="AK523" s="14"/>
      <c r="AL523" s="14"/>
      <c r="AM523" s="14"/>
      <c r="AN523" s="14"/>
      <c r="AO523" s="14"/>
      <c r="AP523" s="14"/>
    </row>
    <row r="524" spans="1:42" s="2" customFormat="1" ht="350.1" customHeight="1" x14ac:dyDescent="0.2">
      <c r="A524" s="73">
        <v>405</v>
      </c>
      <c r="B524" s="144">
        <v>523</v>
      </c>
      <c r="C524" s="80"/>
      <c r="D524" s="90" t="s">
        <v>1259</v>
      </c>
      <c r="E524" s="73" t="s">
        <v>20</v>
      </c>
      <c r="F524" s="87" t="s">
        <v>1873</v>
      </c>
      <c r="G524" s="87" t="s">
        <v>97</v>
      </c>
      <c r="H524" s="87" t="s">
        <v>1856</v>
      </c>
      <c r="I524" s="87" t="s">
        <v>1857</v>
      </c>
      <c r="J524" s="103" t="s">
        <v>1858</v>
      </c>
      <c r="K524" s="103">
        <v>4</v>
      </c>
      <c r="L524" s="93">
        <v>43858</v>
      </c>
      <c r="M524" s="93">
        <v>44165</v>
      </c>
      <c r="N524" s="78">
        <f t="shared" si="189"/>
        <v>43.857142857142854</v>
      </c>
      <c r="O524" s="73" t="s">
        <v>17</v>
      </c>
      <c r="P524" s="76">
        <v>0</v>
      </c>
      <c r="Q524" s="73" t="s">
        <v>1913</v>
      </c>
      <c r="R524" s="79">
        <f t="shared" si="190"/>
        <v>0</v>
      </c>
      <c r="S524" s="147">
        <f t="shared" si="191"/>
        <v>0</v>
      </c>
      <c r="T524" s="147">
        <f t="shared" si="192"/>
        <v>0</v>
      </c>
      <c r="U524" s="147">
        <f t="shared" si="193"/>
        <v>0</v>
      </c>
      <c r="V524" s="143"/>
      <c r="W524" s="148" t="str">
        <f t="shared" si="196"/>
        <v>EN TERMINO</v>
      </c>
      <c r="X524" s="148" t="str">
        <f t="shared" si="194"/>
        <v>EN TERMINO</v>
      </c>
      <c r="Y524" s="81" t="s">
        <v>199</v>
      </c>
      <c r="Z524" s="149" t="str">
        <f t="shared" si="197"/>
        <v>H126R14</v>
      </c>
      <c r="AA524" s="149">
        <f t="shared" si="195"/>
        <v>1</v>
      </c>
      <c r="AB524" s="149" t="str">
        <f t="shared" si="198"/>
        <v>H126R14 - 1</v>
      </c>
      <c r="AC524" s="146">
        <f t="shared" si="184"/>
        <v>3</v>
      </c>
      <c r="AD524" s="146">
        <f t="shared" si="185"/>
        <v>3</v>
      </c>
      <c r="AE524" s="146" t="str">
        <f t="shared" si="186"/>
        <v>H126R14.</v>
      </c>
      <c r="AF524" s="146" t="str">
        <f t="shared" si="187"/>
        <v>H126R14</v>
      </c>
      <c r="AG524" s="65"/>
      <c r="AH524" s="65"/>
      <c r="AI524" s="65"/>
      <c r="AJ524" s="14"/>
      <c r="AK524" s="14"/>
      <c r="AL524" s="14"/>
      <c r="AM524" s="14"/>
      <c r="AN524" s="14"/>
      <c r="AO524" s="14"/>
      <c r="AP524" s="14"/>
    </row>
    <row r="525" spans="1:42" s="2" customFormat="1" ht="350.1" customHeight="1" x14ac:dyDescent="0.2">
      <c r="A525" s="73"/>
      <c r="B525" s="144">
        <v>524</v>
      </c>
      <c r="C525" s="80"/>
      <c r="D525" s="90" t="s">
        <v>1259</v>
      </c>
      <c r="E525" s="73" t="s">
        <v>20</v>
      </c>
      <c r="F525" s="87" t="s">
        <v>1874</v>
      </c>
      <c r="G525" s="87" t="s">
        <v>97</v>
      </c>
      <c r="H525" s="87" t="s">
        <v>1856</v>
      </c>
      <c r="I525" s="87" t="s">
        <v>1860</v>
      </c>
      <c r="J525" s="73" t="s">
        <v>1865</v>
      </c>
      <c r="K525" s="103">
        <v>5</v>
      </c>
      <c r="L525" s="93">
        <v>43858</v>
      </c>
      <c r="M525" s="93">
        <v>44165</v>
      </c>
      <c r="N525" s="78">
        <f t="shared" ref="N525" si="199">(+M525-L525)/7</f>
        <v>43.857142857142854</v>
      </c>
      <c r="O525" s="73" t="s">
        <v>17</v>
      </c>
      <c r="P525" s="76">
        <v>0</v>
      </c>
      <c r="Q525" s="73" t="s">
        <v>1913</v>
      </c>
      <c r="R525" s="79">
        <f t="shared" si="190"/>
        <v>0</v>
      </c>
      <c r="S525" s="147">
        <f t="shared" si="191"/>
        <v>0</v>
      </c>
      <c r="T525" s="147">
        <f t="shared" si="192"/>
        <v>0</v>
      </c>
      <c r="U525" s="147">
        <f t="shared" si="193"/>
        <v>0</v>
      </c>
      <c r="V525" s="143"/>
      <c r="W525" s="148" t="str">
        <f t="shared" si="196"/>
        <v>EN TERMINO</v>
      </c>
      <c r="X525" s="148" t="str">
        <f t="shared" si="194"/>
        <v/>
      </c>
      <c r="Y525" s="81" t="s">
        <v>199</v>
      </c>
      <c r="Z525" s="149" t="str">
        <f t="shared" si="197"/>
        <v>H126R14</v>
      </c>
      <c r="AA525" s="149">
        <f t="shared" si="195"/>
        <v>2</v>
      </c>
      <c r="AB525" s="149" t="str">
        <f t="shared" si="198"/>
        <v>H126R14 - 2</v>
      </c>
      <c r="AC525" s="146">
        <f t="shared" si="184"/>
        <v>3</v>
      </c>
      <c r="AD525" s="146">
        <f t="shared" si="185"/>
        <v>3</v>
      </c>
      <c r="AE525" s="146" t="str">
        <f t="shared" si="186"/>
        <v>H126R14.</v>
      </c>
      <c r="AF525" s="146" t="str">
        <f t="shared" si="187"/>
        <v>H126R14</v>
      </c>
      <c r="AG525" s="65"/>
      <c r="AH525" s="65"/>
      <c r="AI525" s="65"/>
      <c r="AJ525" s="14"/>
      <c r="AK525" s="14"/>
      <c r="AL525" s="14"/>
      <c r="AM525" s="14"/>
      <c r="AN525" s="14"/>
      <c r="AO525" s="14"/>
      <c r="AP525" s="14"/>
    </row>
    <row r="526" spans="1:42" s="2" customFormat="1" ht="350.1" customHeight="1" x14ac:dyDescent="0.2">
      <c r="A526" s="73">
        <v>406</v>
      </c>
      <c r="B526" s="144">
        <v>525</v>
      </c>
      <c r="C526" s="80"/>
      <c r="D526" s="90" t="s">
        <v>1046</v>
      </c>
      <c r="E526" s="73" t="s">
        <v>20</v>
      </c>
      <c r="F526" s="87" t="s">
        <v>924</v>
      </c>
      <c r="G526" s="87" t="s">
        <v>99</v>
      </c>
      <c r="H526" s="88" t="s">
        <v>922</v>
      </c>
      <c r="I526" s="88" t="s">
        <v>435</v>
      </c>
      <c r="J526" s="73" t="s">
        <v>486</v>
      </c>
      <c r="K526" s="73">
        <v>4</v>
      </c>
      <c r="L526" s="77">
        <v>43040</v>
      </c>
      <c r="M526" s="77">
        <v>43403</v>
      </c>
      <c r="N526" s="78">
        <f t="shared" si="189"/>
        <v>51.857142857142854</v>
      </c>
      <c r="O526" s="73" t="s">
        <v>932</v>
      </c>
      <c r="P526" s="76">
        <v>4</v>
      </c>
      <c r="Q526" s="73" t="s">
        <v>1913</v>
      </c>
      <c r="R526" s="79">
        <f t="shared" si="190"/>
        <v>100</v>
      </c>
      <c r="S526" s="147">
        <f t="shared" si="191"/>
        <v>51.857142857142854</v>
      </c>
      <c r="T526" s="147">
        <f t="shared" si="192"/>
        <v>51.857142857142854</v>
      </c>
      <c r="U526" s="147">
        <f t="shared" si="193"/>
        <v>51.857142857142854</v>
      </c>
      <c r="V526" s="143"/>
      <c r="W526" s="148" t="str">
        <f t="shared" si="196"/>
        <v>CUMPLIDA</v>
      </c>
      <c r="X526" s="148" t="str">
        <f t="shared" si="194"/>
        <v>VENCIDO</v>
      </c>
      <c r="Y526" s="81" t="s">
        <v>199</v>
      </c>
      <c r="Z526" s="149" t="str">
        <f t="shared" si="197"/>
        <v>H127R14</v>
      </c>
      <c r="AA526" s="149">
        <f t="shared" si="195"/>
        <v>1</v>
      </c>
      <c r="AB526" s="149" t="str">
        <f t="shared" si="198"/>
        <v>H127R14 - 1</v>
      </c>
      <c r="AC526" s="146">
        <f t="shared" ref="AC526:AC555" si="200">IF(W526="VENCIDA",1,IF(W526="PRÓXIMA A VENCER",2,IF(W526="EN TERMINO",3,IF(W526="CON AVANCE",4,IF(W526="CUMPLIDA",5,)))))</f>
        <v>5</v>
      </c>
      <c r="AD526" s="146">
        <f t="shared" ref="AD526:AD555" si="201">IF(AA527=AA526+1,MIN(AC526,AD527),AC526)</f>
        <v>1</v>
      </c>
      <c r="AE526" s="146" t="str">
        <f t="shared" ref="AE526:AE555" si="202">IF(A526&lt;&gt;"",MID(F526,1,FIND(" ",F526,1)-1),AE525)</f>
        <v>H127R14.</v>
      </c>
      <c r="AF526" s="146" t="str">
        <f t="shared" ref="AF526:AF555" si="203">IFERROR(MID(AE526,1,FIND(".",AE526,1)-1),AE526)</f>
        <v>H127R14</v>
      </c>
      <c r="AG526" s="65"/>
      <c r="AH526" s="65"/>
      <c r="AI526" s="65"/>
      <c r="AJ526" s="14"/>
      <c r="AK526" s="14"/>
      <c r="AL526" s="14"/>
      <c r="AM526" s="14"/>
      <c r="AN526" s="14"/>
      <c r="AO526" s="14"/>
      <c r="AP526" s="14"/>
    </row>
    <row r="527" spans="1:42" s="2" customFormat="1" ht="350.1" customHeight="1" x14ac:dyDescent="0.2">
      <c r="A527" s="73"/>
      <c r="B527" s="144">
        <v>526</v>
      </c>
      <c r="C527" s="80"/>
      <c r="D527" s="90"/>
      <c r="E527" s="73" t="s">
        <v>20</v>
      </c>
      <c r="F527" s="87" t="s">
        <v>925</v>
      </c>
      <c r="G527" s="87" t="s">
        <v>99</v>
      </c>
      <c r="H527" s="88" t="s">
        <v>923</v>
      </c>
      <c r="I527" s="88" t="s">
        <v>561</v>
      </c>
      <c r="J527" s="73" t="s">
        <v>191</v>
      </c>
      <c r="K527" s="73">
        <v>2</v>
      </c>
      <c r="L527" s="77">
        <v>43040</v>
      </c>
      <c r="M527" s="77">
        <v>43434</v>
      </c>
      <c r="N527" s="78">
        <f t="shared" si="189"/>
        <v>56.285714285714285</v>
      </c>
      <c r="O527" s="73" t="s">
        <v>527</v>
      </c>
      <c r="P527" s="76">
        <v>0.25</v>
      </c>
      <c r="Q527" s="73" t="s">
        <v>1913</v>
      </c>
      <c r="R527" s="79">
        <f t="shared" si="190"/>
        <v>12.5</v>
      </c>
      <c r="S527" s="147">
        <f t="shared" si="191"/>
        <v>7.0357142857142856</v>
      </c>
      <c r="T527" s="147">
        <f t="shared" si="192"/>
        <v>7.0357142857142856</v>
      </c>
      <c r="U527" s="147">
        <f t="shared" si="193"/>
        <v>56.285714285714285</v>
      </c>
      <c r="V527" s="143"/>
      <c r="W527" s="148" t="str">
        <f t="shared" si="196"/>
        <v>VENCIDA</v>
      </c>
      <c r="X527" s="148" t="str">
        <f t="shared" si="194"/>
        <v/>
      </c>
      <c r="Y527" s="81" t="s">
        <v>199</v>
      </c>
      <c r="Z527" s="149" t="str">
        <f t="shared" si="197"/>
        <v>H127R14</v>
      </c>
      <c r="AA527" s="149">
        <f t="shared" si="195"/>
        <v>2</v>
      </c>
      <c r="AB527" s="149" t="str">
        <f t="shared" si="198"/>
        <v>H127R14 - 2</v>
      </c>
      <c r="AC527" s="146">
        <f t="shared" si="200"/>
        <v>1</v>
      </c>
      <c r="AD527" s="146">
        <f t="shared" si="201"/>
        <v>1</v>
      </c>
      <c r="AE527" s="146" t="str">
        <f t="shared" si="202"/>
        <v>H127R14.</v>
      </c>
      <c r="AF527" s="146" t="str">
        <f t="shared" si="203"/>
        <v>H127R14</v>
      </c>
      <c r="AG527" s="65"/>
      <c r="AH527" s="65"/>
      <c r="AI527" s="65"/>
      <c r="AJ527" s="14"/>
      <c r="AK527" s="14"/>
      <c r="AL527" s="14"/>
      <c r="AM527" s="14"/>
      <c r="AN527" s="14"/>
      <c r="AO527" s="14"/>
      <c r="AP527" s="14"/>
    </row>
    <row r="528" spans="1:42" s="2" customFormat="1" ht="350.1" customHeight="1" x14ac:dyDescent="0.2">
      <c r="A528" s="73">
        <v>407</v>
      </c>
      <c r="B528" s="144">
        <v>527</v>
      </c>
      <c r="C528" s="80"/>
      <c r="D528" s="90" t="s">
        <v>1046</v>
      </c>
      <c r="E528" s="73" t="s">
        <v>33</v>
      </c>
      <c r="F528" s="87" t="s">
        <v>1297</v>
      </c>
      <c r="G528" s="87" t="s">
        <v>100</v>
      </c>
      <c r="H528" s="88" t="s">
        <v>870</v>
      </c>
      <c r="I528" s="88" t="s">
        <v>871</v>
      </c>
      <c r="J528" s="73" t="s">
        <v>872</v>
      </c>
      <c r="K528" s="73">
        <v>3</v>
      </c>
      <c r="L528" s="77">
        <v>43040</v>
      </c>
      <c r="M528" s="77">
        <v>43342</v>
      </c>
      <c r="N528" s="78">
        <f t="shared" si="189"/>
        <v>43.142857142857146</v>
      </c>
      <c r="O528" s="73" t="s">
        <v>805</v>
      </c>
      <c r="P528" s="76">
        <v>0</v>
      </c>
      <c r="Q528" s="73" t="s">
        <v>1913</v>
      </c>
      <c r="R528" s="79">
        <f t="shared" si="190"/>
        <v>0</v>
      </c>
      <c r="S528" s="147">
        <f t="shared" si="191"/>
        <v>0</v>
      </c>
      <c r="T528" s="147">
        <f t="shared" si="192"/>
        <v>0</v>
      </c>
      <c r="U528" s="147">
        <f t="shared" si="193"/>
        <v>43.142857142857146</v>
      </c>
      <c r="V528" s="143"/>
      <c r="W528" s="148" t="str">
        <f t="shared" si="196"/>
        <v>VENCIDA</v>
      </c>
      <c r="X528" s="148" t="str">
        <f t="shared" si="194"/>
        <v>VENCIDO</v>
      </c>
      <c r="Y528" s="81" t="s">
        <v>199</v>
      </c>
      <c r="Z528" s="149" t="str">
        <f t="shared" si="197"/>
        <v>H130R14</v>
      </c>
      <c r="AA528" s="149">
        <f t="shared" si="195"/>
        <v>1</v>
      </c>
      <c r="AB528" s="149" t="str">
        <f t="shared" si="198"/>
        <v>H130R14 - 1</v>
      </c>
      <c r="AC528" s="146">
        <f t="shared" si="200"/>
        <v>1</v>
      </c>
      <c r="AD528" s="146">
        <f t="shared" si="201"/>
        <v>1</v>
      </c>
      <c r="AE528" s="146" t="str">
        <f t="shared" si="202"/>
        <v>H130R14.</v>
      </c>
      <c r="AF528" s="146" t="str">
        <f t="shared" si="203"/>
        <v>H130R14</v>
      </c>
      <c r="AG528" s="65"/>
      <c r="AH528" s="65"/>
      <c r="AI528" s="65"/>
      <c r="AJ528" s="14"/>
      <c r="AK528" s="14"/>
      <c r="AL528" s="14"/>
      <c r="AM528" s="14"/>
      <c r="AN528" s="14"/>
      <c r="AO528" s="14"/>
      <c r="AP528" s="14"/>
    </row>
    <row r="529" spans="1:42" s="2" customFormat="1" ht="350.1" customHeight="1" x14ac:dyDescent="0.2">
      <c r="A529" s="73">
        <v>408</v>
      </c>
      <c r="B529" s="144">
        <v>528</v>
      </c>
      <c r="C529" s="80"/>
      <c r="D529" s="90" t="s">
        <v>1046</v>
      </c>
      <c r="E529" s="73" t="s">
        <v>20</v>
      </c>
      <c r="F529" s="87" t="s">
        <v>562</v>
      </c>
      <c r="G529" s="87" t="s">
        <v>445</v>
      </c>
      <c r="H529" s="88" t="s">
        <v>1848</v>
      </c>
      <c r="I529" s="88" t="s">
        <v>1933</v>
      </c>
      <c r="J529" s="73" t="s">
        <v>442</v>
      </c>
      <c r="K529" s="73">
        <v>3</v>
      </c>
      <c r="L529" s="77">
        <v>43709</v>
      </c>
      <c r="M529" s="77">
        <v>44073</v>
      </c>
      <c r="N529" s="78">
        <f t="shared" si="189"/>
        <v>52</v>
      </c>
      <c r="O529" s="73" t="s">
        <v>426</v>
      </c>
      <c r="P529" s="76">
        <v>3</v>
      </c>
      <c r="Q529" s="73" t="s">
        <v>1913</v>
      </c>
      <c r="R529" s="79">
        <f t="shared" si="190"/>
        <v>100</v>
      </c>
      <c r="S529" s="147">
        <f t="shared" si="191"/>
        <v>52</v>
      </c>
      <c r="T529" s="147">
        <f t="shared" si="192"/>
        <v>52</v>
      </c>
      <c r="U529" s="147">
        <f t="shared" si="193"/>
        <v>52</v>
      </c>
      <c r="V529" s="143"/>
      <c r="W529" s="148" t="str">
        <f t="shared" si="196"/>
        <v>CUMPLIDA</v>
      </c>
      <c r="X529" s="148" t="str">
        <f t="shared" si="194"/>
        <v>VENCIDO</v>
      </c>
      <c r="Y529" s="81" t="s">
        <v>199</v>
      </c>
      <c r="Z529" s="149" t="str">
        <f t="shared" si="197"/>
        <v>H131R14</v>
      </c>
      <c r="AA529" s="149">
        <f t="shared" si="195"/>
        <v>1</v>
      </c>
      <c r="AB529" s="149" t="str">
        <f t="shared" si="198"/>
        <v>H131R14 - 1</v>
      </c>
      <c r="AC529" s="146">
        <f t="shared" si="200"/>
        <v>5</v>
      </c>
      <c r="AD529" s="146">
        <f t="shared" si="201"/>
        <v>1</v>
      </c>
      <c r="AE529" s="146" t="str">
        <f t="shared" si="202"/>
        <v>H131R14.</v>
      </c>
      <c r="AF529" s="146" t="str">
        <f t="shared" si="203"/>
        <v>H131R14</v>
      </c>
      <c r="AG529" s="65"/>
      <c r="AH529" s="65"/>
      <c r="AI529" s="65"/>
      <c r="AJ529" s="14"/>
      <c r="AK529" s="14"/>
      <c r="AL529" s="14"/>
      <c r="AM529" s="14"/>
      <c r="AN529" s="14"/>
      <c r="AO529" s="14"/>
      <c r="AP529" s="14"/>
    </row>
    <row r="530" spans="1:42" s="2" customFormat="1" ht="350.1" customHeight="1" x14ac:dyDescent="0.2">
      <c r="A530" s="73"/>
      <c r="B530" s="144">
        <v>529</v>
      </c>
      <c r="C530" s="80"/>
      <c r="D530" s="90"/>
      <c r="E530" s="73" t="s">
        <v>20</v>
      </c>
      <c r="F530" s="87" t="s">
        <v>563</v>
      </c>
      <c r="G530" s="87" t="s">
        <v>445</v>
      </c>
      <c r="H530" s="88" t="s">
        <v>926</v>
      </c>
      <c r="I530" s="88" t="s">
        <v>564</v>
      </c>
      <c r="J530" s="73" t="s">
        <v>565</v>
      </c>
      <c r="K530" s="73">
        <v>3</v>
      </c>
      <c r="L530" s="77">
        <v>43069</v>
      </c>
      <c r="M530" s="77">
        <v>43403</v>
      </c>
      <c r="N530" s="78">
        <f t="shared" si="189"/>
        <v>47.714285714285715</v>
      </c>
      <c r="O530" s="73" t="s">
        <v>527</v>
      </c>
      <c r="P530" s="76">
        <v>1.5</v>
      </c>
      <c r="Q530" s="73" t="s">
        <v>1913</v>
      </c>
      <c r="R530" s="79">
        <f t="shared" si="190"/>
        <v>50</v>
      </c>
      <c r="S530" s="147">
        <f t="shared" si="191"/>
        <v>23.857142857142858</v>
      </c>
      <c r="T530" s="147">
        <f t="shared" si="192"/>
        <v>23.857142857142858</v>
      </c>
      <c r="U530" s="147">
        <f t="shared" si="193"/>
        <v>47.714285714285715</v>
      </c>
      <c r="V530" s="143"/>
      <c r="W530" s="148" t="str">
        <f t="shared" si="196"/>
        <v>VENCIDA</v>
      </c>
      <c r="X530" s="148" t="str">
        <f t="shared" si="194"/>
        <v/>
      </c>
      <c r="Y530" s="81" t="s">
        <v>199</v>
      </c>
      <c r="Z530" s="149" t="str">
        <f t="shared" si="197"/>
        <v>H131R14</v>
      </c>
      <c r="AA530" s="149">
        <f t="shared" si="195"/>
        <v>2</v>
      </c>
      <c r="AB530" s="149" t="str">
        <f t="shared" si="198"/>
        <v>H131R14 - 2</v>
      </c>
      <c r="AC530" s="146">
        <f t="shared" si="200"/>
        <v>1</v>
      </c>
      <c r="AD530" s="146">
        <f t="shared" si="201"/>
        <v>1</v>
      </c>
      <c r="AE530" s="146" t="str">
        <f t="shared" si="202"/>
        <v>H131R14.</v>
      </c>
      <c r="AF530" s="146" t="str">
        <f t="shared" si="203"/>
        <v>H131R14</v>
      </c>
      <c r="AG530" s="65"/>
      <c r="AH530" s="65"/>
      <c r="AI530" s="65"/>
      <c r="AJ530" s="14"/>
      <c r="AK530" s="14"/>
      <c r="AL530" s="14"/>
      <c r="AM530" s="14"/>
      <c r="AN530" s="14"/>
      <c r="AO530" s="14"/>
      <c r="AP530" s="14"/>
    </row>
    <row r="531" spans="1:42" s="2" customFormat="1" ht="350.1" customHeight="1" x14ac:dyDescent="0.2">
      <c r="A531" s="73">
        <v>409</v>
      </c>
      <c r="B531" s="144">
        <v>530</v>
      </c>
      <c r="C531" s="80"/>
      <c r="D531" s="90" t="s">
        <v>1046</v>
      </c>
      <c r="E531" s="73" t="s">
        <v>27</v>
      </c>
      <c r="F531" s="87" t="s">
        <v>1498</v>
      </c>
      <c r="G531" s="87" t="s">
        <v>101</v>
      </c>
      <c r="H531" s="87" t="s">
        <v>1921</v>
      </c>
      <c r="I531" s="87" t="s">
        <v>1852</v>
      </c>
      <c r="J531" s="103" t="s">
        <v>1853</v>
      </c>
      <c r="K531" s="103">
        <v>1</v>
      </c>
      <c r="L531" s="93">
        <v>43858</v>
      </c>
      <c r="M531" s="93">
        <v>44165</v>
      </c>
      <c r="N531" s="78">
        <f t="shared" si="189"/>
        <v>43.857142857142854</v>
      </c>
      <c r="O531" s="73" t="s">
        <v>17</v>
      </c>
      <c r="P531" s="76">
        <v>0</v>
      </c>
      <c r="Q531" s="73" t="s">
        <v>1913</v>
      </c>
      <c r="R531" s="79">
        <f t="shared" si="190"/>
        <v>0</v>
      </c>
      <c r="S531" s="147">
        <f t="shared" si="191"/>
        <v>0</v>
      </c>
      <c r="T531" s="147">
        <f t="shared" si="192"/>
        <v>0</v>
      </c>
      <c r="U531" s="147">
        <f t="shared" si="193"/>
        <v>0</v>
      </c>
      <c r="V531" s="143"/>
      <c r="W531" s="148" t="str">
        <f t="shared" si="196"/>
        <v>EN TERMINO</v>
      </c>
      <c r="X531" s="148" t="str">
        <f t="shared" si="194"/>
        <v>EN TERMINO</v>
      </c>
      <c r="Y531" s="81" t="s">
        <v>199</v>
      </c>
      <c r="Z531" s="149" t="str">
        <f t="shared" si="197"/>
        <v>H132R14</v>
      </c>
      <c r="AA531" s="149">
        <f t="shared" si="195"/>
        <v>1</v>
      </c>
      <c r="AB531" s="149" t="str">
        <f t="shared" si="198"/>
        <v>H132R14 - 1</v>
      </c>
      <c r="AC531" s="146">
        <f t="shared" si="200"/>
        <v>3</v>
      </c>
      <c r="AD531" s="146">
        <f t="shared" si="201"/>
        <v>3</v>
      </c>
      <c r="AE531" s="146" t="str">
        <f t="shared" si="202"/>
        <v>H132R14.</v>
      </c>
      <c r="AF531" s="146" t="str">
        <f t="shared" si="203"/>
        <v>H132R14</v>
      </c>
      <c r="AG531" s="65"/>
      <c r="AH531" s="65"/>
      <c r="AI531" s="65"/>
      <c r="AJ531" s="14"/>
      <c r="AK531" s="14"/>
      <c r="AL531" s="14"/>
      <c r="AM531" s="14"/>
      <c r="AN531" s="14"/>
      <c r="AO531" s="14"/>
      <c r="AP531" s="14"/>
    </row>
    <row r="532" spans="1:42" s="2" customFormat="1" ht="350.1" customHeight="1" x14ac:dyDescent="0.2">
      <c r="A532" s="73">
        <v>410</v>
      </c>
      <c r="B532" s="144">
        <v>531</v>
      </c>
      <c r="C532" s="80"/>
      <c r="D532" s="90" t="s">
        <v>1287</v>
      </c>
      <c r="E532" s="73" t="s">
        <v>27</v>
      </c>
      <c r="F532" s="87" t="s">
        <v>1298</v>
      </c>
      <c r="G532" s="87" t="s">
        <v>102</v>
      </c>
      <c r="H532" s="88" t="s">
        <v>324</v>
      </c>
      <c r="I532" s="87" t="s">
        <v>325</v>
      </c>
      <c r="J532" s="103" t="s">
        <v>9</v>
      </c>
      <c r="K532" s="103">
        <v>1</v>
      </c>
      <c r="L532" s="93">
        <v>43040</v>
      </c>
      <c r="M532" s="93">
        <v>43099</v>
      </c>
      <c r="N532" s="78">
        <f t="shared" si="189"/>
        <v>8.4285714285714288</v>
      </c>
      <c r="O532" s="73" t="s">
        <v>17</v>
      </c>
      <c r="P532" s="73">
        <v>1</v>
      </c>
      <c r="Q532" s="73" t="s">
        <v>1913</v>
      </c>
      <c r="R532" s="79">
        <f t="shared" si="190"/>
        <v>100</v>
      </c>
      <c r="S532" s="147">
        <f t="shared" si="191"/>
        <v>8.4285714285714288</v>
      </c>
      <c r="T532" s="147">
        <f t="shared" si="192"/>
        <v>8.4285714285714288</v>
      </c>
      <c r="U532" s="147">
        <f t="shared" si="193"/>
        <v>8.4285714285714288</v>
      </c>
      <c r="V532" s="143"/>
      <c r="W532" s="148" t="str">
        <f t="shared" si="196"/>
        <v>CUMPLIDA</v>
      </c>
      <c r="X532" s="148" t="str">
        <f t="shared" si="194"/>
        <v>CUMPLIDO</v>
      </c>
      <c r="Y532" s="81" t="s">
        <v>199</v>
      </c>
      <c r="Z532" s="149" t="str">
        <f t="shared" si="197"/>
        <v>H134R14</v>
      </c>
      <c r="AA532" s="149">
        <f t="shared" si="195"/>
        <v>1</v>
      </c>
      <c r="AB532" s="149" t="str">
        <f t="shared" si="198"/>
        <v>H134R14 - 1</v>
      </c>
      <c r="AC532" s="146">
        <f t="shared" si="200"/>
        <v>5</v>
      </c>
      <c r="AD532" s="146">
        <f t="shared" si="201"/>
        <v>5</v>
      </c>
      <c r="AE532" s="146" t="str">
        <f t="shared" si="202"/>
        <v>H134R14.</v>
      </c>
      <c r="AF532" s="146" t="str">
        <f t="shared" si="203"/>
        <v>H134R14</v>
      </c>
      <c r="AG532" s="65"/>
      <c r="AH532" s="65"/>
      <c r="AI532" s="65"/>
      <c r="AJ532" s="14"/>
      <c r="AK532" s="14"/>
      <c r="AL532" s="14"/>
      <c r="AM532" s="14"/>
      <c r="AN532" s="14"/>
      <c r="AO532" s="14"/>
      <c r="AP532" s="14"/>
    </row>
    <row r="533" spans="1:42" s="2" customFormat="1" ht="350.1" customHeight="1" x14ac:dyDescent="0.2">
      <c r="A533" s="73">
        <v>411</v>
      </c>
      <c r="B533" s="144">
        <v>532</v>
      </c>
      <c r="C533" s="80"/>
      <c r="D533" s="90" t="s">
        <v>1294</v>
      </c>
      <c r="E533" s="73" t="s">
        <v>27</v>
      </c>
      <c r="F533" s="87" t="s">
        <v>1875</v>
      </c>
      <c r="G533" s="87" t="s">
        <v>326</v>
      </c>
      <c r="H533" s="88" t="s">
        <v>1934</v>
      </c>
      <c r="I533" s="87" t="s">
        <v>1935</v>
      </c>
      <c r="J533" s="103" t="s">
        <v>1927</v>
      </c>
      <c r="K533" s="103">
        <v>10</v>
      </c>
      <c r="L533" s="93">
        <v>43862</v>
      </c>
      <c r="M533" s="93">
        <v>44165</v>
      </c>
      <c r="N533" s="78">
        <f t="shared" si="189"/>
        <v>43.285714285714285</v>
      </c>
      <c r="O533" s="73" t="s">
        <v>1642</v>
      </c>
      <c r="P533" s="76">
        <v>0</v>
      </c>
      <c r="Q533" s="73" t="s">
        <v>1913</v>
      </c>
      <c r="R533" s="79">
        <f t="shared" si="190"/>
        <v>0</v>
      </c>
      <c r="S533" s="147">
        <f t="shared" si="191"/>
        <v>0</v>
      </c>
      <c r="T533" s="147">
        <f t="shared" si="192"/>
        <v>0</v>
      </c>
      <c r="U533" s="147">
        <f t="shared" si="193"/>
        <v>0</v>
      </c>
      <c r="V533" s="143"/>
      <c r="W533" s="148" t="str">
        <f t="shared" si="196"/>
        <v>EN TERMINO</v>
      </c>
      <c r="X533" s="148" t="str">
        <f t="shared" si="194"/>
        <v>EN TERMINO</v>
      </c>
      <c r="Y533" s="81" t="s">
        <v>199</v>
      </c>
      <c r="Z533" s="149" t="str">
        <f t="shared" si="197"/>
        <v>H135R14</v>
      </c>
      <c r="AA533" s="149">
        <f t="shared" si="195"/>
        <v>1</v>
      </c>
      <c r="AB533" s="149" t="str">
        <f t="shared" si="198"/>
        <v>H135R14 - 1</v>
      </c>
      <c r="AC533" s="146">
        <f t="shared" si="200"/>
        <v>3</v>
      </c>
      <c r="AD533" s="146">
        <f t="shared" si="201"/>
        <v>3</v>
      </c>
      <c r="AE533" s="146" t="str">
        <f t="shared" si="202"/>
        <v>H135R14.</v>
      </c>
      <c r="AF533" s="146" t="str">
        <f t="shared" si="203"/>
        <v>H135R14</v>
      </c>
      <c r="AG533" s="65"/>
      <c r="AH533" s="65"/>
      <c r="AI533" s="65"/>
      <c r="AJ533" s="14"/>
      <c r="AK533" s="14"/>
      <c r="AL533" s="14"/>
      <c r="AM533" s="14"/>
      <c r="AN533" s="14"/>
      <c r="AO533" s="14"/>
      <c r="AP533" s="14"/>
    </row>
    <row r="534" spans="1:42" s="2" customFormat="1" ht="350.1" customHeight="1" x14ac:dyDescent="0.2">
      <c r="A534" s="73">
        <v>412</v>
      </c>
      <c r="B534" s="144">
        <v>533</v>
      </c>
      <c r="C534" s="80"/>
      <c r="D534" s="90" t="s">
        <v>1046</v>
      </c>
      <c r="E534" s="73" t="s">
        <v>40</v>
      </c>
      <c r="F534" s="87" t="s">
        <v>1876</v>
      </c>
      <c r="G534" s="87" t="s">
        <v>103</v>
      </c>
      <c r="H534" s="88" t="s">
        <v>1877</v>
      </c>
      <c r="I534" s="87" t="s">
        <v>1849</v>
      </c>
      <c r="J534" s="73" t="s">
        <v>1918</v>
      </c>
      <c r="K534" s="103">
        <v>1</v>
      </c>
      <c r="L534" s="93">
        <v>43858</v>
      </c>
      <c r="M534" s="93">
        <v>44165</v>
      </c>
      <c r="N534" s="78">
        <f t="shared" si="189"/>
        <v>43.857142857142854</v>
      </c>
      <c r="O534" s="103" t="s">
        <v>17</v>
      </c>
      <c r="P534" s="76">
        <v>0</v>
      </c>
      <c r="Q534" s="73" t="s">
        <v>1913</v>
      </c>
      <c r="R534" s="79">
        <f t="shared" si="190"/>
        <v>0</v>
      </c>
      <c r="S534" s="147">
        <f t="shared" si="191"/>
        <v>0</v>
      </c>
      <c r="T534" s="147">
        <f t="shared" si="192"/>
        <v>0</v>
      </c>
      <c r="U534" s="147">
        <f t="shared" si="193"/>
        <v>0</v>
      </c>
      <c r="V534" s="143"/>
      <c r="W534" s="148" t="str">
        <f t="shared" si="196"/>
        <v>EN TERMINO</v>
      </c>
      <c r="X534" s="148" t="str">
        <f t="shared" si="194"/>
        <v>EN TERMINO</v>
      </c>
      <c r="Y534" s="81" t="s">
        <v>199</v>
      </c>
      <c r="Z534" s="149" t="str">
        <f t="shared" si="197"/>
        <v>H136R14</v>
      </c>
      <c r="AA534" s="149">
        <f t="shared" si="195"/>
        <v>1</v>
      </c>
      <c r="AB534" s="149" t="str">
        <f t="shared" si="198"/>
        <v>H136R14 - 1</v>
      </c>
      <c r="AC534" s="146">
        <f t="shared" si="200"/>
        <v>3</v>
      </c>
      <c r="AD534" s="146">
        <f t="shared" si="201"/>
        <v>3</v>
      </c>
      <c r="AE534" s="146" t="str">
        <f t="shared" si="202"/>
        <v>H136R14.</v>
      </c>
      <c r="AF534" s="146" t="str">
        <f t="shared" si="203"/>
        <v>H136R14</v>
      </c>
      <c r="AG534" s="65"/>
      <c r="AH534" s="65"/>
      <c r="AI534" s="65"/>
      <c r="AJ534" s="14"/>
      <c r="AK534" s="14"/>
      <c r="AL534" s="14"/>
      <c r="AM534" s="14"/>
      <c r="AN534" s="14"/>
      <c r="AO534" s="14"/>
      <c r="AP534" s="14"/>
    </row>
    <row r="535" spans="1:42" s="2" customFormat="1" ht="350.1" customHeight="1" x14ac:dyDescent="0.2">
      <c r="A535" s="73">
        <v>413</v>
      </c>
      <c r="B535" s="144">
        <v>534</v>
      </c>
      <c r="C535" s="80"/>
      <c r="D535" s="90" t="s">
        <v>1259</v>
      </c>
      <c r="E535" s="73" t="s">
        <v>27</v>
      </c>
      <c r="F535" s="87" t="s">
        <v>1499</v>
      </c>
      <c r="G535" s="87" t="s">
        <v>104</v>
      </c>
      <c r="H535" s="87" t="s">
        <v>1925</v>
      </c>
      <c r="I535" s="87" t="s">
        <v>1935</v>
      </c>
      <c r="J535" s="103" t="s">
        <v>1927</v>
      </c>
      <c r="K535" s="103">
        <v>10</v>
      </c>
      <c r="L535" s="93">
        <v>43862</v>
      </c>
      <c r="M535" s="93">
        <v>44165</v>
      </c>
      <c r="N535" s="78">
        <f t="shared" si="189"/>
        <v>43.285714285714285</v>
      </c>
      <c r="O535" s="103" t="s">
        <v>1642</v>
      </c>
      <c r="P535" s="76">
        <v>0</v>
      </c>
      <c r="Q535" s="73" t="s">
        <v>1913</v>
      </c>
      <c r="R535" s="79">
        <f t="shared" si="190"/>
        <v>0</v>
      </c>
      <c r="S535" s="147">
        <f t="shared" si="191"/>
        <v>0</v>
      </c>
      <c r="T535" s="147">
        <f t="shared" si="192"/>
        <v>0</v>
      </c>
      <c r="U535" s="147">
        <f t="shared" si="193"/>
        <v>0</v>
      </c>
      <c r="V535" s="143"/>
      <c r="W535" s="148" t="str">
        <f t="shared" si="196"/>
        <v>EN TERMINO</v>
      </c>
      <c r="X535" s="148" t="str">
        <f t="shared" si="194"/>
        <v>EN TERMINO</v>
      </c>
      <c r="Y535" s="81" t="s">
        <v>199</v>
      </c>
      <c r="Z535" s="149" t="str">
        <f t="shared" si="197"/>
        <v>H137R14</v>
      </c>
      <c r="AA535" s="149">
        <f t="shared" si="195"/>
        <v>1</v>
      </c>
      <c r="AB535" s="149" t="str">
        <f t="shared" si="198"/>
        <v>H137R14 - 1</v>
      </c>
      <c r="AC535" s="146">
        <f t="shared" si="200"/>
        <v>3</v>
      </c>
      <c r="AD535" s="146">
        <f t="shared" si="201"/>
        <v>3</v>
      </c>
      <c r="AE535" s="146" t="str">
        <f t="shared" si="202"/>
        <v>H137R14.</v>
      </c>
      <c r="AF535" s="146" t="str">
        <f t="shared" si="203"/>
        <v>H137R14</v>
      </c>
      <c r="AG535" s="65"/>
      <c r="AH535" s="65"/>
      <c r="AI535" s="65"/>
      <c r="AJ535" s="14"/>
      <c r="AK535" s="14"/>
      <c r="AL535" s="14"/>
      <c r="AM535" s="14"/>
      <c r="AN535" s="14"/>
      <c r="AO535" s="14"/>
      <c r="AP535" s="14"/>
    </row>
    <row r="536" spans="1:42" s="2" customFormat="1" ht="350.1" customHeight="1" x14ac:dyDescent="0.2">
      <c r="A536" s="73">
        <v>414</v>
      </c>
      <c r="B536" s="144">
        <v>535</v>
      </c>
      <c r="C536" s="80"/>
      <c r="D536" s="98" t="s">
        <v>1259</v>
      </c>
      <c r="E536" s="73" t="s">
        <v>105</v>
      </c>
      <c r="F536" s="87" t="s">
        <v>927</v>
      </c>
      <c r="G536" s="87" t="s">
        <v>940</v>
      </c>
      <c r="H536" s="88" t="s">
        <v>968</v>
      </c>
      <c r="I536" s="88" t="s">
        <v>969</v>
      </c>
      <c r="J536" s="73" t="s">
        <v>469</v>
      </c>
      <c r="K536" s="73">
        <v>2</v>
      </c>
      <c r="L536" s="77">
        <v>43040</v>
      </c>
      <c r="M536" s="77">
        <v>43311</v>
      </c>
      <c r="N536" s="78">
        <f t="shared" si="189"/>
        <v>38.714285714285715</v>
      </c>
      <c r="O536" s="73" t="s">
        <v>913</v>
      </c>
      <c r="P536" s="76">
        <v>2</v>
      </c>
      <c r="Q536" s="87" t="s">
        <v>1301</v>
      </c>
      <c r="R536" s="79">
        <f t="shared" si="190"/>
        <v>100</v>
      </c>
      <c r="S536" s="147">
        <f t="shared" si="191"/>
        <v>38.714285714285715</v>
      </c>
      <c r="T536" s="147">
        <f t="shared" si="192"/>
        <v>38.714285714285715</v>
      </c>
      <c r="U536" s="147">
        <f t="shared" si="193"/>
        <v>38.714285714285715</v>
      </c>
      <c r="V536" s="143"/>
      <c r="W536" s="148" t="str">
        <f t="shared" si="196"/>
        <v>CUMPLIDA</v>
      </c>
      <c r="X536" s="148" t="str">
        <f t="shared" si="194"/>
        <v>CUMPLIDO</v>
      </c>
      <c r="Y536" s="81" t="s">
        <v>199</v>
      </c>
      <c r="Z536" s="149" t="str">
        <f t="shared" si="197"/>
        <v>H138R14</v>
      </c>
      <c r="AA536" s="149">
        <f t="shared" si="195"/>
        <v>1</v>
      </c>
      <c r="AB536" s="149" t="str">
        <f t="shared" si="198"/>
        <v>H138R14 - 1</v>
      </c>
      <c r="AC536" s="146">
        <f t="shared" si="200"/>
        <v>5</v>
      </c>
      <c r="AD536" s="146">
        <f t="shared" si="201"/>
        <v>5</v>
      </c>
      <c r="AE536" s="146" t="str">
        <f t="shared" si="202"/>
        <v>H138R14.</v>
      </c>
      <c r="AF536" s="146" t="str">
        <f t="shared" si="203"/>
        <v>H138R14</v>
      </c>
      <c r="AG536" s="66"/>
      <c r="AH536" s="66"/>
      <c r="AI536" s="66"/>
    </row>
    <row r="537" spans="1:42" s="2" customFormat="1" ht="350.1" customHeight="1" x14ac:dyDescent="0.2">
      <c r="A537" s="73">
        <v>415</v>
      </c>
      <c r="B537" s="144">
        <v>536</v>
      </c>
      <c r="C537" s="80"/>
      <c r="D537" s="90" t="s">
        <v>1259</v>
      </c>
      <c r="E537" s="73" t="s">
        <v>27</v>
      </c>
      <c r="F537" s="87" t="s">
        <v>928</v>
      </c>
      <c r="G537" s="87" t="s">
        <v>107</v>
      </c>
      <c r="H537" s="88" t="s">
        <v>589</v>
      </c>
      <c r="I537" s="88" t="s">
        <v>590</v>
      </c>
      <c r="J537" s="73" t="s">
        <v>591</v>
      </c>
      <c r="K537" s="73">
        <v>3</v>
      </c>
      <c r="L537" s="77">
        <v>43040</v>
      </c>
      <c r="M537" s="77">
        <v>43403</v>
      </c>
      <c r="N537" s="78">
        <f t="shared" si="189"/>
        <v>51.857142857142854</v>
      </c>
      <c r="O537" s="73" t="s">
        <v>527</v>
      </c>
      <c r="P537" s="76">
        <v>0.45</v>
      </c>
      <c r="Q537" s="73" t="s">
        <v>1913</v>
      </c>
      <c r="R537" s="79">
        <f t="shared" si="190"/>
        <v>15</v>
      </c>
      <c r="S537" s="147">
        <f t="shared" si="191"/>
        <v>7.7785714285714276</v>
      </c>
      <c r="T537" s="147">
        <f t="shared" si="192"/>
        <v>7.7785714285714276</v>
      </c>
      <c r="U537" s="147">
        <f t="shared" si="193"/>
        <v>51.857142857142854</v>
      </c>
      <c r="V537" s="143"/>
      <c r="W537" s="148" t="str">
        <f t="shared" si="196"/>
        <v>VENCIDA</v>
      </c>
      <c r="X537" s="148" t="str">
        <f t="shared" si="194"/>
        <v>VENCIDO</v>
      </c>
      <c r="Y537" s="81" t="s">
        <v>199</v>
      </c>
      <c r="Z537" s="149" t="str">
        <f t="shared" si="197"/>
        <v>H140R14</v>
      </c>
      <c r="AA537" s="149">
        <f t="shared" si="195"/>
        <v>1</v>
      </c>
      <c r="AB537" s="149" t="str">
        <f t="shared" si="198"/>
        <v>H140R14 - 1</v>
      </c>
      <c r="AC537" s="146">
        <f t="shared" si="200"/>
        <v>1</v>
      </c>
      <c r="AD537" s="146">
        <f t="shared" si="201"/>
        <v>1</v>
      </c>
      <c r="AE537" s="146" t="str">
        <f t="shared" si="202"/>
        <v>H140R14.</v>
      </c>
      <c r="AF537" s="146" t="str">
        <f t="shared" si="203"/>
        <v>H140R14</v>
      </c>
      <c r="AG537" s="65"/>
      <c r="AH537" s="65"/>
      <c r="AI537" s="65"/>
      <c r="AJ537" s="14"/>
      <c r="AK537" s="14"/>
      <c r="AL537" s="14"/>
      <c r="AM537" s="14"/>
      <c r="AN537" s="14"/>
      <c r="AO537" s="14"/>
      <c r="AP537" s="14"/>
    </row>
    <row r="538" spans="1:42" s="2" customFormat="1" ht="350.1" customHeight="1" x14ac:dyDescent="0.2">
      <c r="A538" s="73">
        <v>416</v>
      </c>
      <c r="B538" s="144">
        <v>537</v>
      </c>
      <c r="C538" s="80"/>
      <c r="D538" s="90" t="s">
        <v>1259</v>
      </c>
      <c r="E538" s="73" t="s">
        <v>108</v>
      </c>
      <c r="F538" s="87" t="s">
        <v>1500</v>
      </c>
      <c r="G538" s="87" t="s">
        <v>109</v>
      </c>
      <c r="H538" s="88" t="s">
        <v>1000</v>
      </c>
      <c r="I538" s="88" t="s">
        <v>1001</v>
      </c>
      <c r="J538" s="73" t="s">
        <v>398</v>
      </c>
      <c r="K538" s="73">
        <v>3</v>
      </c>
      <c r="L538" s="77">
        <v>43040</v>
      </c>
      <c r="M538" s="77">
        <v>43403</v>
      </c>
      <c r="N538" s="78">
        <f t="shared" si="189"/>
        <v>51.857142857142854</v>
      </c>
      <c r="O538" s="73" t="s">
        <v>384</v>
      </c>
      <c r="P538" s="76">
        <v>2</v>
      </c>
      <c r="Q538" s="73" t="s">
        <v>1913</v>
      </c>
      <c r="R538" s="79">
        <f t="shared" si="190"/>
        <v>66.666666666666657</v>
      </c>
      <c r="S538" s="147">
        <f t="shared" si="191"/>
        <v>34.571428571428562</v>
      </c>
      <c r="T538" s="147">
        <f t="shared" si="192"/>
        <v>34.571428571428562</v>
      </c>
      <c r="U538" s="147">
        <f t="shared" si="193"/>
        <v>51.857142857142854</v>
      </c>
      <c r="V538" s="143"/>
      <c r="W538" s="148" t="str">
        <f t="shared" si="196"/>
        <v>VENCIDA</v>
      </c>
      <c r="X538" s="148" t="str">
        <f t="shared" si="194"/>
        <v>VENCIDO</v>
      </c>
      <c r="Y538" s="81" t="s">
        <v>199</v>
      </c>
      <c r="Z538" s="149" t="str">
        <f t="shared" si="197"/>
        <v>H146R14</v>
      </c>
      <c r="AA538" s="149">
        <f t="shared" si="195"/>
        <v>1</v>
      </c>
      <c r="AB538" s="149" t="str">
        <f t="shared" si="198"/>
        <v>H146R14 - 1</v>
      </c>
      <c r="AC538" s="146">
        <f t="shared" si="200"/>
        <v>1</v>
      </c>
      <c r="AD538" s="146">
        <f t="shared" si="201"/>
        <v>1</v>
      </c>
      <c r="AE538" s="146" t="str">
        <f t="shared" si="202"/>
        <v>H146R14.</v>
      </c>
      <c r="AF538" s="146" t="str">
        <f t="shared" si="203"/>
        <v>H146R14</v>
      </c>
      <c r="AG538" s="65"/>
      <c r="AH538" s="65"/>
      <c r="AI538" s="65"/>
      <c r="AJ538" s="14"/>
      <c r="AK538" s="14"/>
      <c r="AL538" s="14"/>
      <c r="AM538" s="14"/>
      <c r="AN538" s="14"/>
      <c r="AO538" s="14"/>
      <c r="AP538" s="14"/>
    </row>
    <row r="539" spans="1:42" s="2" customFormat="1" ht="350.1" customHeight="1" x14ac:dyDescent="0.2">
      <c r="A539" s="154">
        <v>417</v>
      </c>
      <c r="B539" s="144">
        <v>538</v>
      </c>
      <c r="C539" s="154"/>
      <c r="D539" s="154" t="s">
        <v>1259</v>
      </c>
      <c r="E539" s="73" t="s">
        <v>32</v>
      </c>
      <c r="F539" s="87" t="s">
        <v>1501</v>
      </c>
      <c r="G539" s="87" t="s">
        <v>110</v>
      </c>
      <c r="H539" s="87" t="s">
        <v>806</v>
      </c>
      <c r="I539" s="87" t="s">
        <v>806</v>
      </c>
      <c r="J539" s="73" t="s">
        <v>53</v>
      </c>
      <c r="K539" s="73">
        <v>3</v>
      </c>
      <c r="L539" s="93">
        <v>43040</v>
      </c>
      <c r="M539" s="93">
        <v>43342</v>
      </c>
      <c r="N539" s="78">
        <f t="shared" si="189"/>
        <v>43.142857142857146</v>
      </c>
      <c r="O539" s="73" t="s">
        <v>17</v>
      </c>
      <c r="P539" s="216">
        <v>3</v>
      </c>
      <c r="Q539" s="87" t="s">
        <v>2119</v>
      </c>
      <c r="R539" s="79">
        <f t="shared" si="190"/>
        <v>100</v>
      </c>
      <c r="S539" s="147">
        <f t="shared" si="191"/>
        <v>43.142857142857146</v>
      </c>
      <c r="T539" s="147">
        <f t="shared" si="192"/>
        <v>43.142857142857146</v>
      </c>
      <c r="U539" s="147">
        <f t="shared" si="193"/>
        <v>43.142857142857146</v>
      </c>
      <c r="V539" s="143"/>
      <c r="W539" s="148" t="str">
        <f t="shared" si="196"/>
        <v>CUMPLIDA</v>
      </c>
      <c r="X539" s="148" t="str">
        <f t="shared" si="194"/>
        <v>CUMPLIDO</v>
      </c>
      <c r="Y539" s="81" t="s">
        <v>199</v>
      </c>
      <c r="Z539" s="149" t="str">
        <f t="shared" si="197"/>
        <v>H149R14</v>
      </c>
      <c r="AA539" s="149">
        <f t="shared" si="195"/>
        <v>1</v>
      </c>
      <c r="AB539" s="149" t="str">
        <f t="shared" si="198"/>
        <v>H149R14 - 1</v>
      </c>
      <c r="AC539" s="146">
        <f t="shared" si="200"/>
        <v>5</v>
      </c>
      <c r="AD539" s="146">
        <f t="shared" si="201"/>
        <v>5</v>
      </c>
      <c r="AE539" s="146" t="str">
        <f t="shared" si="202"/>
        <v>H149R14.</v>
      </c>
      <c r="AF539" s="146" t="str">
        <f t="shared" si="203"/>
        <v>H149R14</v>
      </c>
      <c r="AG539" s="65"/>
      <c r="AH539" s="65"/>
      <c r="AI539" s="65"/>
      <c r="AJ539" s="14"/>
      <c r="AK539" s="14"/>
      <c r="AL539" s="14"/>
      <c r="AM539" s="14"/>
      <c r="AN539" s="14"/>
      <c r="AO539" s="14"/>
      <c r="AP539" s="14"/>
    </row>
    <row r="540" spans="1:42" s="2" customFormat="1" ht="350.1" customHeight="1" x14ac:dyDescent="0.2">
      <c r="A540" s="152">
        <v>418</v>
      </c>
      <c r="B540" s="144">
        <v>539</v>
      </c>
      <c r="C540" s="152"/>
      <c r="D540" s="153" t="s">
        <v>1046</v>
      </c>
      <c r="E540" s="73" t="s">
        <v>24</v>
      </c>
      <c r="F540" s="87" t="s">
        <v>487</v>
      </c>
      <c r="G540" s="87" t="s">
        <v>488</v>
      </c>
      <c r="H540" s="88" t="s">
        <v>810</v>
      </c>
      <c r="I540" s="88" t="s">
        <v>810</v>
      </c>
      <c r="J540" s="90" t="s">
        <v>53</v>
      </c>
      <c r="K540" s="103">
        <v>3</v>
      </c>
      <c r="L540" s="93">
        <v>43040</v>
      </c>
      <c r="M540" s="93">
        <v>43342</v>
      </c>
      <c r="N540" s="78">
        <f t="shared" si="189"/>
        <v>43.142857142857146</v>
      </c>
      <c r="O540" s="73" t="s">
        <v>1094</v>
      </c>
      <c r="P540" s="216">
        <v>3</v>
      </c>
      <c r="Q540" s="87" t="s">
        <v>2121</v>
      </c>
      <c r="R540" s="79">
        <f t="shared" si="190"/>
        <v>100</v>
      </c>
      <c r="S540" s="147">
        <f t="shared" si="191"/>
        <v>43.142857142857146</v>
      </c>
      <c r="T540" s="147">
        <f t="shared" si="192"/>
        <v>43.142857142857146</v>
      </c>
      <c r="U540" s="147">
        <f t="shared" si="193"/>
        <v>43.142857142857146</v>
      </c>
      <c r="V540" s="143"/>
      <c r="W540" s="148" t="str">
        <f t="shared" si="196"/>
        <v>CUMPLIDA</v>
      </c>
      <c r="X540" s="148" t="str">
        <f t="shared" si="194"/>
        <v>CUMPLIDO</v>
      </c>
      <c r="Y540" s="81" t="s">
        <v>199</v>
      </c>
      <c r="Z540" s="149" t="str">
        <f t="shared" si="197"/>
        <v>H152R14</v>
      </c>
      <c r="AA540" s="149">
        <f t="shared" si="195"/>
        <v>1</v>
      </c>
      <c r="AB540" s="149" t="str">
        <f t="shared" si="198"/>
        <v>H152R14 - 1</v>
      </c>
      <c r="AC540" s="146">
        <f t="shared" si="200"/>
        <v>5</v>
      </c>
      <c r="AD540" s="146">
        <f t="shared" si="201"/>
        <v>5</v>
      </c>
      <c r="AE540" s="146" t="str">
        <f t="shared" si="202"/>
        <v>H152R14.</v>
      </c>
      <c r="AF540" s="146" t="str">
        <f t="shared" si="203"/>
        <v>H152R14</v>
      </c>
      <c r="AG540" s="65"/>
      <c r="AH540" s="65"/>
      <c r="AI540" s="65"/>
      <c r="AJ540" s="14"/>
      <c r="AK540" s="14"/>
      <c r="AL540" s="14"/>
      <c r="AM540" s="14"/>
      <c r="AN540" s="14"/>
      <c r="AO540" s="14"/>
      <c r="AP540" s="14"/>
    </row>
    <row r="541" spans="1:42" s="2" customFormat="1" ht="350.1" customHeight="1" x14ac:dyDescent="0.2">
      <c r="A541" s="73">
        <v>419</v>
      </c>
      <c r="B541" s="144">
        <v>540</v>
      </c>
      <c r="C541" s="80"/>
      <c r="D541" s="90" t="s">
        <v>1046</v>
      </c>
      <c r="E541" s="73" t="s">
        <v>37</v>
      </c>
      <c r="F541" s="87" t="s">
        <v>1279</v>
      </c>
      <c r="G541" s="87" t="s">
        <v>1280</v>
      </c>
      <c r="H541" s="88" t="s">
        <v>489</v>
      </c>
      <c r="I541" s="88" t="s">
        <v>490</v>
      </c>
      <c r="J541" s="73" t="s">
        <v>469</v>
      </c>
      <c r="K541" s="73">
        <v>2</v>
      </c>
      <c r="L541" s="77">
        <v>43040</v>
      </c>
      <c r="M541" s="77">
        <v>43403</v>
      </c>
      <c r="N541" s="78">
        <f t="shared" si="189"/>
        <v>51.857142857142854</v>
      </c>
      <c r="O541" s="73" t="s">
        <v>464</v>
      </c>
      <c r="P541" s="76">
        <v>2</v>
      </c>
      <c r="Q541" s="73" t="s">
        <v>1913</v>
      </c>
      <c r="R541" s="79">
        <f t="shared" si="190"/>
        <v>100</v>
      </c>
      <c r="S541" s="147">
        <f t="shared" si="191"/>
        <v>51.857142857142854</v>
      </c>
      <c r="T541" s="147">
        <f t="shared" si="192"/>
        <v>51.857142857142854</v>
      </c>
      <c r="U541" s="147">
        <f t="shared" si="193"/>
        <v>51.857142857142854</v>
      </c>
      <c r="V541" s="143"/>
      <c r="W541" s="148" t="str">
        <f t="shared" si="196"/>
        <v>CUMPLIDA</v>
      </c>
      <c r="X541" s="148" t="str">
        <f t="shared" si="194"/>
        <v>CUMPLIDO</v>
      </c>
      <c r="Y541" s="81" t="s">
        <v>199</v>
      </c>
      <c r="Z541" s="149" t="str">
        <f t="shared" si="197"/>
        <v>H153R14</v>
      </c>
      <c r="AA541" s="149">
        <f t="shared" si="195"/>
        <v>1</v>
      </c>
      <c r="AB541" s="149" t="str">
        <f t="shared" si="198"/>
        <v>H153R14 - 1</v>
      </c>
      <c r="AC541" s="146">
        <f t="shared" si="200"/>
        <v>5</v>
      </c>
      <c r="AD541" s="146">
        <f t="shared" si="201"/>
        <v>5</v>
      </c>
      <c r="AE541" s="146" t="str">
        <f t="shared" si="202"/>
        <v>H153R14.</v>
      </c>
      <c r="AF541" s="146" t="str">
        <f t="shared" si="203"/>
        <v>H153R14</v>
      </c>
      <c r="AG541" s="65"/>
      <c r="AH541" s="65"/>
      <c r="AI541" s="65"/>
      <c r="AJ541" s="14"/>
      <c r="AK541" s="14"/>
      <c r="AL541" s="14"/>
      <c r="AM541" s="14"/>
      <c r="AN541" s="14"/>
      <c r="AO541" s="14"/>
      <c r="AP541" s="14"/>
    </row>
    <row r="542" spans="1:42" s="2" customFormat="1" ht="350.1" customHeight="1" x14ac:dyDescent="0.2">
      <c r="A542" s="154">
        <v>420</v>
      </c>
      <c r="B542" s="144">
        <v>541</v>
      </c>
      <c r="C542" s="154"/>
      <c r="D542" s="154" t="s">
        <v>1259</v>
      </c>
      <c r="E542" s="73" t="s">
        <v>37</v>
      </c>
      <c r="F542" s="87" t="s">
        <v>1251</v>
      </c>
      <c r="G542" s="87" t="s">
        <v>111</v>
      </c>
      <c r="H542" s="87" t="s">
        <v>732</v>
      </c>
      <c r="I542" s="87" t="s">
        <v>1250</v>
      </c>
      <c r="J542" s="73" t="s">
        <v>733</v>
      </c>
      <c r="K542" s="73">
        <v>1</v>
      </c>
      <c r="L542" s="77">
        <v>43040</v>
      </c>
      <c r="M542" s="77">
        <v>43099</v>
      </c>
      <c r="N542" s="78">
        <f t="shared" si="189"/>
        <v>8.4285714285714288</v>
      </c>
      <c r="O542" s="73" t="s">
        <v>687</v>
      </c>
      <c r="P542" s="76">
        <v>1</v>
      </c>
      <c r="Q542" s="87" t="s">
        <v>2119</v>
      </c>
      <c r="R542" s="79">
        <f t="shared" si="190"/>
        <v>100</v>
      </c>
      <c r="S542" s="147">
        <f t="shared" si="191"/>
        <v>8.4285714285714288</v>
      </c>
      <c r="T542" s="147">
        <f t="shared" si="192"/>
        <v>8.4285714285714288</v>
      </c>
      <c r="U542" s="147">
        <f t="shared" si="193"/>
        <v>8.4285714285714288</v>
      </c>
      <c r="V542" s="143"/>
      <c r="W542" s="148" t="str">
        <f t="shared" si="196"/>
        <v>CUMPLIDA</v>
      </c>
      <c r="X542" s="148" t="str">
        <f t="shared" si="194"/>
        <v>CUMPLIDO</v>
      </c>
      <c r="Y542" s="151" t="s">
        <v>199</v>
      </c>
      <c r="Z542" s="149" t="str">
        <f t="shared" si="197"/>
        <v>H154R14</v>
      </c>
      <c r="AA542" s="149">
        <f t="shared" si="195"/>
        <v>1</v>
      </c>
      <c r="AB542" s="149" t="str">
        <f t="shared" si="198"/>
        <v>H154R14 - 1</v>
      </c>
      <c r="AC542" s="146">
        <f t="shared" si="200"/>
        <v>5</v>
      </c>
      <c r="AD542" s="146">
        <f t="shared" si="201"/>
        <v>5</v>
      </c>
      <c r="AE542" s="146" t="str">
        <f t="shared" si="202"/>
        <v>H154R14.</v>
      </c>
      <c r="AF542" s="146" t="str">
        <f t="shared" si="203"/>
        <v>H154R14</v>
      </c>
      <c r="AG542" s="65"/>
      <c r="AH542" s="65"/>
      <c r="AI542" s="65"/>
      <c r="AJ542" s="14"/>
      <c r="AK542" s="14"/>
      <c r="AL542" s="14"/>
      <c r="AM542" s="14"/>
      <c r="AN542" s="14"/>
      <c r="AO542" s="14"/>
      <c r="AP542" s="14"/>
    </row>
    <row r="543" spans="1:42" s="2" customFormat="1" ht="350.1" customHeight="1" x14ac:dyDescent="0.2">
      <c r="A543" s="73">
        <v>421</v>
      </c>
      <c r="B543" s="144">
        <v>542</v>
      </c>
      <c r="C543" s="80"/>
      <c r="D543" s="90" t="s">
        <v>1259</v>
      </c>
      <c r="E543" s="73" t="s">
        <v>24</v>
      </c>
      <c r="F543" s="87" t="s">
        <v>1502</v>
      </c>
      <c r="G543" s="87" t="s">
        <v>112</v>
      </c>
      <c r="H543" s="87" t="s">
        <v>813</v>
      </c>
      <c r="I543" s="88" t="s">
        <v>812</v>
      </c>
      <c r="J543" s="90" t="s">
        <v>8</v>
      </c>
      <c r="K543" s="103">
        <v>1</v>
      </c>
      <c r="L543" s="93">
        <v>43040</v>
      </c>
      <c r="M543" s="93">
        <v>43099</v>
      </c>
      <c r="N543" s="78">
        <f t="shared" ref="N543:N555" si="204">(+M543-L543)/7</f>
        <v>8.4285714285714288</v>
      </c>
      <c r="O543" s="103" t="s">
        <v>1095</v>
      </c>
      <c r="P543" s="76">
        <v>1</v>
      </c>
      <c r="Q543" s="73" t="s">
        <v>1913</v>
      </c>
      <c r="R543" s="79">
        <f t="shared" si="190"/>
        <v>100</v>
      </c>
      <c r="S543" s="147">
        <f t="shared" si="191"/>
        <v>8.4285714285714288</v>
      </c>
      <c r="T543" s="147">
        <f t="shared" si="192"/>
        <v>8.4285714285714288</v>
      </c>
      <c r="U543" s="147">
        <f t="shared" si="193"/>
        <v>8.4285714285714288</v>
      </c>
      <c r="V543" s="143"/>
      <c r="W543" s="148" t="str">
        <f t="shared" si="196"/>
        <v>CUMPLIDA</v>
      </c>
      <c r="X543" s="148" t="str">
        <f t="shared" si="194"/>
        <v>CUMPLIDO</v>
      </c>
      <c r="Y543" s="81" t="s">
        <v>199</v>
      </c>
      <c r="Z543" s="149" t="str">
        <f t="shared" si="197"/>
        <v>H155R14</v>
      </c>
      <c r="AA543" s="149">
        <f t="shared" si="195"/>
        <v>1</v>
      </c>
      <c r="AB543" s="149" t="str">
        <f t="shared" si="198"/>
        <v>H155R14 - 1</v>
      </c>
      <c r="AC543" s="146">
        <f t="shared" si="200"/>
        <v>5</v>
      </c>
      <c r="AD543" s="146">
        <f t="shared" si="201"/>
        <v>5</v>
      </c>
      <c r="AE543" s="146" t="str">
        <f t="shared" si="202"/>
        <v>H155R14.</v>
      </c>
      <c r="AF543" s="146" t="str">
        <f t="shared" si="203"/>
        <v>H155R14</v>
      </c>
      <c r="AG543" s="65"/>
      <c r="AH543" s="65"/>
      <c r="AI543" s="65"/>
      <c r="AJ543" s="14"/>
      <c r="AK543" s="14"/>
      <c r="AL543" s="14"/>
      <c r="AM543" s="14"/>
      <c r="AN543" s="14"/>
      <c r="AO543" s="14"/>
      <c r="AP543" s="14"/>
    </row>
    <row r="544" spans="1:42" s="2" customFormat="1" ht="350.1" customHeight="1" x14ac:dyDescent="0.2">
      <c r="A544" s="154">
        <v>422</v>
      </c>
      <c r="B544" s="144">
        <v>543</v>
      </c>
      <c r="C544" s="154"/>
      <c r="D544" s="154" t="s">
        <v>1259</v>
      </c>
      <c r="E544" s="73" t="s">
        <v>24</v>
      </c>
      <c r="F544" s="87" t="s">
        <v>1503</v>
      </c>
      <c r="G544" s="87" t="s">
        <v>113</v>
      </c>
      <c r="H544" s="87" t="s">
        <v>814</v>
      </c>
      <c r="I544" s="87" t="s">
        <v>815</v>
      </c>
      <c r="J544" s="103" t="s">
        <v>8</v>
      </c>
      <c r="K544" s="103">
        <v>1</v>
      </c>
      <c r="L544" s="93">
        <v>43040</v>
      </c>
      <c r="M544" s="93">
        <v>43189</v>
      </c>
      <c r="N544" s="78">
        <f t="shared" si="204"/>
        <v>21.285714285714285</v>
      </c>
      <c r="O544" s="103" t="s">
        <v>1094</v>
      </c>
      <c r="P544" s="76">
        <v>1</v>
      </c>
      <c r="Q544" s="87" t="s">
        <v>2119</v>
      </c>
      <c r="R544" s="79">
        <f t="shared" si="190"/>
        <v>100</v>
      </c>
      <c r="S544" s="147">
        <f t="shared" si="191"/>
        <v>21.285714285714285</v>
      </c>
      <c r="T544" s="147">
        <f t="shared" si="192"/>
        <v>21.285714285714285</v>
      </c>
      <c r="U544" s="147">
        <f t="shared" si="193"/>
        <v>21.285714285714285</v>
      </c>
      <c r="V544" s="143"/>
      <c r="W544" s="148" t="str">
        <f t="shared" si="196"/>
        <v>CUMPLIDA</v>
      </c>
      <c r="X544" s="148" t="str">
        <f t="shared" si="194"/>
        <v>CUMPLIDO</v>
      </c>
      <c r="Y544" s="151" t="s">
        <v>199</v>
      </c>
      <c r="Z544" s="149" t="str">
        <f t="shared" si="197"/>
        <v>H157R14</v>
      </c>
      <c r="AA544" s="149">
        <f t="shared" si="195"/>
        <v>1</v>
      </c>
      <c r="AB544" s="149" t="str">
        <f t="shared" si="198"/>
        <v>H157R14 - 1</v>
      </c>
      <c r="AC544" s="146">
        <f t="shared" si="200"/>
        <v>5</v>
      </c>
      <c r="AD544" s="146">
        <f t="shared" si="201"/>
        <v>5</v>
      </c>
      <c r="AE544" s="146" t="str">
        <f t="shared" si="202"/>
        <v>H157R14.</v>
      </c>
      <c r="AF544" s="146" t="str">
        <f t="shared" si="203"/>
        <v>H157R14</v>
      </c>
      <c r="AG544" s="65"/>
      <c r="AH544" s="65"/>
      <c r="AI544" s="65"/>
      <c r="AJ544" s="14"/>
      <c r="AK544" s="14"/>
      <c r="AL544" s="14"/>
      <c r="AM544" s="14"/>
      <c r="AN544" s="14"/>
      <c r="AO544" s="14"/>
      <c r="AP544" s="14"/>
    </row>
    <row r="545" spans="1:42" s="2" customFormat="1" ht="350.1" customHeight="1" x14ac:dyDescent="0.2">
      <c r="A545" s="73">
        <v>423</v>
      </c>
      <c r="B545" s="144">
        <v>544</v>
      </c>
      <c r="C545" s="80"/>
      <c r="D545" s="90" t="s">
        <v>1046</v>
      </c>
      <c r="E545" s="73" t="s">
        <v>26</v>
      </c>
      <c r="F545" s="87" t="s">
        <v>929</v>
      </c>
      <c r="G545" s="87" t="s">
        <v>114</v>
      </c>
      <c r="H545" s="88" t="s">
        <v>491</v>
      </c>
      <c r="I545" s="88" t="s">
        <v>467</v>
      </c>
      <c r="J545" s="73" t="s">
        <v>492</v>
      </c>
      <c r="K545" s="73">
        <v>1</v>
      </c>
      <c r="L545" s="77">
        <v>43040</v>
      </c>
      <c r="M545" s="77">
        <v>43069</v>
      </c>
      <c r="N545" s="78">
        <f t="shared" si="204"/>
        <v>4.1428571428571432</v>
      </c>
      <c r="O545" s="73" t="s">
        <v>464</v>
      </c>
      <c r="P545" s="73">
        <v>1</v>
      </c>
      <c r="Q545" s="73" t="s">
        <v>1913</v>
      </c>
      <c r="R545" s="79">
        <f t="shared" si="190"/>
        <v>100</v>
      </c>
      <c r="S545" s="147">
        <f t="shared" si="191"/>
        <v>4.1428571428571432</v>
      </c>
      <c r="T545" s="147">
        <f t="shared" si="192"/>
        <v>4.1428571428571432</v>
      </c>
      <c r="U545" s="147">
        <f t="shared" si="193"/>
        <v>4.1428571428571432</v>
      </c>
      <c r="V545" s="143"/>
      <c r="W545" s="148" t="str">
        <f t="shared" si="196"/>
        <v>CUMPLIDA</v>
      </c>
      <c r="X545" s="148" t="str">
        <f t="shared" si="194"/>
        <v>CUMPLIDO</v>
      </c>
      <c r="Y545" s="81" t="s">
        <v>199</v>
      </c>
      <c r="Z545" s="149" t="str">
        <f t="shared" si="197"/>
        <v>H158R14</v>
      </c>
      <c r="AA545" s="149">
        <f t="shared" si="195"/>
        <v>1</v>
      </c>
      <c r="AB545" s="149" t="str">
        <f t="shared" si="198"/>
        <v>H158R14 - 1</v>
      </c>
      <c r="AC545" s="146">
        <f t="shared" si="200"/>
        <v>5</v>
      </c>
      <c r="AD545" s="146">
        <f t="shared" si="201"/>
        <v>5</v>
      </c>
      <c r="AE545" s="146" t="str">
        <f t="shared" si="202"/>
        <v>H158R14.</v>
      </c>
      <c r="AF545" s="146" t="str">
        <f t="shared" si="203"/>
        <v>H158R14</v>
      </c>
      <c r="AG545" s="65"/>
      <c r="AH545" s="65"/>
      <c r="AI545" s="65"/>
      <c r="AJ545" s="14"/>
      <c r="AK545" s="14"/>
      <c r="AL545" s="14"/>
      <c r="AM545" s="14"/>
      <c r="AN545" s="14"/>
      <c r="AO545" s="14"/>
      <c r="AP545" s="14"/>
    </row>
    <row r="546" spans="1:42" s="2" customFormat="1" ht="350.1" customHeight="1" x14ac:dyDescent="0.2">
      <c r="A546" s="73">
        <v>424</v>
      </c>
      <c r="B546" s="144">
        <v>545</v>
      </c>
      <c r="C546" s="80"/>
      <c r="D546" s="90" t="s">
        <v>1046</v>
      </c>
      <c r="E546" s="73" t="s">
        <v>25</v>
      </c>
      <c r="F546" s="87" t="s">
        <v>493</v>
      </c>
      <c r="G546" s="87" t="s">
        <v>115</v>
      </c>
      <c r="H546" s="88" t="s">
        <v>494</v>
      </c>
      <c r="I546" s="88" t="s">
        <v>495</v>
      </c>
      <c r="J546" s="73" t="s">
        <v>496</v>
      </c>
      <c r="K546" s="73">
        <v>1</v>
      </c>
      <c r="L546" s="77">
        <v>43040</v>
      </c>
      <c r="M546" s="77">
        <v>43099</v>
      </c>
      <c r="N546" s="78">
        <f t="shared" si="204"/>
        <v>8.4285714285714288</v>
      </c>
      <c r="O546" s="73" t="s">
        <v>464</v>
      </c>
      <c r="P546" s="73">
        <v>1</v>
      </c>
      <c r="Q546" s="73" t="s">
        <v>1913</v>
      </c>
      <c r="R546" s="79">
        <f t="shared" si="190"/>
        <v>100</v>
      </c>
      <c r="S546" s="147">
        <f t="shared" si="191"/>
        <v>8.4285714285714288</v>
      </c>
      <c r="T546" s="147">
        <f t="shared" si="192"/>
        <v>8.4285714285714288</v>
      </c>
      <c r="U546" s="147">
        <f t="shared" si="193"/>
        <v>8.4285714285714288</v>
      </c>
      <c r="V546" s="143"/>
      <c r="W546" s="148" t="str">
        <f t="shared" si="196"/>
        <v>CUMPLIDA</v>
      </c>
      <c r="X546" s="148" t="str">
        <f t="shared" si="194"/>
        <v>CUMPLIDO</v>
      </c>
      <c r="Y546" s="81" t="s">
        <v>199</v>
      </c>
      <c r="Z546" s="149" t="str">
        <f t="shared" si="197"/>
        <v>H160R14</v>
      </c>
      <c r="AA546" s="149">
        <f t="shared" si="195"/>
        <v>1</v>
      </c>
      <c r="AB546" s="149" t="str">
        <f t="shared" si="198"/>
        <v>H160R14 - 1</v>
      </c>
      <c r="AC546" s="146">
        <f t="shared" si="200"/>
        <v>5</v>
      </c>
      <c r="AD546" s="146">
        <f t="shared" si="201"/>
        <v>5</v>
      </c>
      <c r="AE546" s="146" t="str">
        <f t="shared" si="202"/>
        <v>H160R14.</v>
      </c>
      <c r="AF546" s="146" t="str">
        <f t="shared" si="203"/>
        <v>H160R14</v>
      </c>
      <c r="AG546" s="65"/>
      <c r="AH546" s="65"/>
      <c r="AI546" s="65"/>
      <c r="AJ546" s="14"/>
      <c r="AK546" s="14"/>
      <c r="AL546" s="14"/>
      <c r="AM546" s="14"/>
      <c r="AN546" s="14"/>
      <c r="AO546" s="14"/>
      <c r="AP546" s="14"/>
    </row>
    <row r="547" spans="1:42" s="2" customFormat="1" ht="350.1" customHeight="1" x14ac:dyDescent="0.2">
      <c r="A547" s="152">
        <v>425</v>
      </c>
      <c r="B547" s="144">
        <v>546</v>
      </c>
      <c r="C547" s="152"/>
      <c r="D547" s="153" t="s">
        <v>1259</v>
      </c>
      <c r="E547" s="73" t="s">
        <v>39</v>
      </c>
      <c r="F547" s="87" t="s">
        <v>1504</v>
      </c>
      <c r="G547" s="87" t="s">
        <v>941</v>
      </c>
      <c r="H547" s="88" t="s">
        <v>937</v>
      </c>
      <c r="I547" s="88" t="s">
        <v>961</v>
      </c>
      <c r="J547" s="73" t="s">
        <v>962</v>
      </c>
      <c r="K547" s="73">
        <v>1</v>
      </c>
      <c r="L547" s="77">
        <v>43132</v>
      </c>
      <c r="M547" s="77">
        <v>43159</v>
      </c>
      <c r="N547" s="78">
        <v>8.1428571428571423</v>
      </c>
      <c r="O547" s="73" t="s">
        <v>805</v>
      </c>
      <c r="P547" s="76">
        <v>0.56999999999999995</v>
      </c>
      <c r="Q547" s="87" t="s">
        <v>2121</v>
      </c>
      <c r="R547" s="79">
        <f t="shared" si="190"/>
        <v>56.999999999999993</v>
      </c>
      <c r="S547" s="147">
        <f t="shared" si="191"/>
        <v>4.6414285714285706</v>
      </c>
      <c r="T547" s="147">
        <f t="shared" si="192"/>
        <v>4.6414285714285706</v>
      </c>
      <c r="U547" s="147">
        <f t="shared" si="193"/>
        <v>8.1428571428571423</v>
      </c>
      <c r="V547" s="143"/>
      <c r="W547" s="148" t="str">
        <f t="shared" si="196"/>
        <v>VENCIDA</v>
      </c>
      <c r="X547" s="148" t="str">
        <f t="shared" si="194"/>
        <v>VENCIDO</v>
      </c>
      <c r="Y547" s="81" t="s">
        <v>199</v>
      </c>
      <c r="Z547" s="149" t="str">
        <f t="shared" si="197"/>
        <v>H161R14</v>
      </c>
      <c r="AA547" s="149">
        <f t="shared" si="195"/>
        <v>1</v>
      </c>
      <c r="AB547" s="149" t="str">
        <f t="shared" si="198"/>
        <v>H161R14 - 1</v>
      </c>
      <c r="AC547" s="146">
        <f t="shared" si="200"/>
        <v>1</v>
      </c>
      <c r="AD547" s="146">
        <f t="shared" si="201"/>
        <v>1</v>
      </c>
      <c r="AE547" s="146" t="str">
        <f t="shared" si="202"/>
        <v>H161R14.</v>
      </c>
      <c r="AF547" s="146" t="str">
        <f t="shared" si="203"/>
        <v>H161R14</v>
      </c>
      <c r="AG547" s="66"/>
      <c r="AH547" s="66"/>
      <c r="AI547" s="66"/>
    </row>
    <row r="548" spans="1:42" s="2" customFormat="1" ht="350.1" customHeight="1" x14ac:dyDescent="0.2">
      <c r="A548" s="154">
        <v>426</v>
      </c>
      <c r="B548" s="144">
        <v>547</v>
      </c>
      <c r="C548" s="154"/>
      <c r="D548" s="154" t="s">
        <v>1259</v>
      </c>
      <c r="E548" s="73" t="s">
        <v>39</v>
      </c>
      <c r="F548" s="87" t="s">
        <v>1505</v>
      </c>
      <c r="G548" s="87" t="s">
        <v>116</v>
      </c>
      <c r="H548" s="87" t="s">
        <v>734</v>
      </c>
      <c r="I548" s="87" t="s">
        <v>735</v>
      </c>
      <c r="J548" s="73" t="s">
        <v>8</v>
      </c>
      <c r="K548" s="73">
        <v>1</v>
      </c>
      <c r="L548" s="77">
        <v>43040</v>
      </c>
      <c r="M548" s="77">
        <v>43099</v>
      </c>
      <c r="N548" s="78">
        <f t="shared" ref="N548" si="205">(+M548-L548)/7</f>
        <v>8.4285714285714288</v>
      </c>
      <c r="O548" s="73" t="s">
        <v>736</v>
      </c>
      <c r="P548" s="76">
        <v>1</v>
      </c>
      <c r="Q548" s="87" t="s">
        <v>2119</v>
      </c>
      <c r="R548" s="79">
        <f t="shared" si="190"/>
        <v>100</v>
      </c>
      <c r="S548" s="147">
        <f t="shared" si="191"/>
        <v>8.4285714285714288</v>
      </c>
      <c r="T548" s="147">
        <f t="shared" si="192"/>
        <v>8.4285714285714288</v>
      </c>
      <c r="U548" s="147">
        <f t="shared" si="193"/>
        <v>8.4285714285714288</v>
      </c>
      <c r="V548" s="143"/>
      <c r="W548" s="148" t="str">
        <f t="shared" si="196"/>
        <v>CUMPLIDA</v>
      </c>
      <c r="X548" s="148" t="str">
        <f t="shared" si="194"/>
        <v>CUMPLIDO</v>
      </c>
      <c r="Y548" s="151" t="s">
        <v>199</v>
      </c>
      <c r="Z548" s="149" t="str">
        <f t="shared" si="197"/>
        <v>H162R14</v>
      </c>
      <c r="AA548" s="149">
        <f t="shared" si="195"/>
        <v>1</v>
      </c>
      <c r="AB548" s="149" t="str">
        <f t="shared" si="198"/>
        <v>H162R14 - 1</v>
      </c>
      <c r="AC548" s="146">
        <f t="shared" si="200"/>
        <v>5</v>
      </c>
      <c r="AD548" s="146">
        <f t="shared" si="201"/>
        <v>5</v>
      </c>
      <c r="AE548" s="146" t="str">
        <f t="shared" si="202"/>
        <v>H162R14.</v>
      </c>
      <c r="AF548" s="146" t="str">
        <f t="shared" si="203"/>
        <v>H162R14</v>
      </c>
      <c r="AG548" s="66"/>
      <c r="AH548" s="66"/>
      <c r="AI548" s="66"/>
    </row>
    <row r="549" spans="1:42" s="2" customFormat="1" ht="350.1" customHeight="1" x14ac:dyDescent="0.2">
      <c r="A549" s="73">
        <v>427</v>
      </c>
      <c r="B549" s="144">
        <v>548</v>
      </c>
      <c r="C549" s="80"/>
      <c r="D549" s="90" t="s">
        <v>1259</v>
      </c>
      <c r="E549" s="73" t="s">
        <v>38</v>
      </c>
      <c r="F549" s="87" t="s">
        <v>1506</v>
      </c>
      <c r="G549" s="87" t="s">
        <v>117</v>
      </c>
      <c r="H549" s="88" t="s">
        <v>1936</v>
      </c>
      <c r="I549" s="88" t="s">
        <v>1912</v>
      </c>
      <c r="J549" s="73" t="s">
        <v>53</v>
      </c>
      <c r="K549" s="73">
        <v>4</v>
      </c>
      <c r="L549" s="77">
        <v>43853</v>
      </c>
      <c r="M549" s="77">
        <v>44188</v>
      </c>
      <c r="N549" s="78">
        <f t="shared" si="204"/>
        <v>47.857142857142854</v>
      </c>
      <c r="O549" s="73" t="s">
        <v>17</v>
      </c>
      <c r="P549" s="76">
        <v>0</v>
      </c>
      <c r="Q549" s="73" t="s">
        <v>1913</v>
      </c>
      <c r="R549" s="79">
        <f t="shared" si="190"/>
        <v>0</v>
      </c>
      <c r="S549" s="147">
        <f t="shared" si="191"/>
        <v>0</v>
      </c>
      <c r="T549" s="147">
        <f t="shared" si="192"/>
        <v>0</v>
      </c>
      <c r="U549" s="147">
        <f t="shared" si="193"/>
        <v>0</v>
      </c>
      <c r="V549" s="143"/>
      <c r="W549" s="148" t="str">
        <f t="shared" si="196"/>
        <v>EN TERMINO</v>
      </c>
      <c r="X549" s="148" t="str">
        <f t="shared" si="194"/>
        <v>EN TERMINO</v>
      </c>
      <c r="Y549" s="81" t="s">
        <v>199</v>
      </c>
      <c r="Z549" s="149" t="str">
        <f t="shared" si="197"/>
        <v>H163R14</v>
      </c>
      <c r="AA549" s="149">
        <f t="shared" si="195"/>
        <v>1</v>
      </c>
      <c r="AB549" s="149" t="str">
        <f t="shared" si="198"/>
        <v>H163R14 - 1</v>
      </c>
      <c r="AC549" s="146">
        <f t="shared" si="200"/>
        <v>3</v>
      </c>
      <c r="AD549" s="146">
        <f t="shared" si="201"/>
        <v>3</v>
      </c>
      <c r="AE549" s="146" t="str">
        <f t="shared" si="202"/>
        <v>H163R14.</v>
      </c>
      <c r="AF549" s="146" t="str">
        <f t="shared" si="203"/>
        <v>H163R14</v>
      </c>
      <c r="AG549" s="65"/>
      <c r="AH549" s="65"/>
      <c r="AI549" s="65"/>
      <c r="AJ549" s="14"/>
      <c r="AK549" s="14"/>
      <c r="AL549" s="14"/>
      <c r="AM549" s="14"/>
      <c r="AN549" s="14"/>
      <c r="AO549" s="14"/>
      <c r="AP549" s="14"/>
    </row>
    <row r="550" spans="1:42" s="2" customFormat="1" ht="350.1" customHeight="1" x14ac:dyDescent="0.2">
      <c r="A550" s="152">
        <v>428</v>
      </c>
      <c r="B550" s="144">
        <v>549</v>
      </c>
      <c r="C550" s="152"/>
      <c r="D550" s="153" t="s">
        <v>1046</v>
      </c>
      <c r="E550" s="73" t="s">
        <v>25</v>
      </c>
      <c r="F550" s="87" t="s">
        <v>497</v>
      </c>
      <c r="G550" s="87" t="s">
        <v>118</v>
      </c>
      <c r="H550" s="88" t="s">
        <v>498</v>
      </c>
      <c r="I550" s="88" t="s">
        <v>499</v>
      </c>
      <c r="J550" s="73" t="s">
        <v>8</v>
      </c>
      <c r="K550" s="73">
        <v>1</v>
      </c>
      <c r="L550" s="77">
        <v>43040</v>
      </c>
      <c r="M550" s="77">
        <v>43069</v>
      </c>
      <c r="N550" s="78">
        <f t="shared" si="204"/>
        <v>4.1428571428571432</v>
      </c>
      <c r="O550" s="73" t="s">
        <v>464</v>
      </c>
      <c r="P550" s="73">
        <v>1</v>
      </c>
      <c r="Q550" s="87" t="s">
        <v>2121</v>
      </c>
      <c r="R550" s="79">
        <f t="shared" si="190"/>
        <v>100</v>
      </c>
      <c r="S550" s="147">
        <f t="shared" si="191"/>
        <v>4.1428571428571432</v>
      </c>
      <c r="T550" s="147">
        <f t="shared" si="192"/>
        <v>4.1428571428571432</v>
      </c>
      <c r="U550" s="147">
        <f t="shared" si="193"/>
        <v>4.1428571428571432</v>
      </c>
      <c r="V550" s="143"/>
      <c r="W550" s="148" t="str">
        <f t="shared" si="196"/>
        <v>CUMPLIDA</v>
      </c>
      <c r="X550" s="148" t="str">
        <f t="shared" si="194"/>
        <v>CUMPLIDO</v>
      </c>
      <c r="Y550" s="81" t="s">
        <v>199</v>
      </c>
      <c r="Z550" s="149" t="str">
        <f t="shared" si="197"/>
        <v>H168R14</v>
      </c>
      <c r="AA550" s="149">
        <f t="shared" si="195"/>
        <v>1</v>
      </c>
      <c r="AB550" s="149" t="str">
        <f t="shared" si="198"/>
        <v>H168R14 - 1</v>
      </c>
      <c r="AC550" s="146">
        <f t="shared" si="200"/>
        <v>5</v>
      </c>
      <c r="AD550" s="146">
        <f t="shared" si="201"/>
        <v>5</v>
      </c>
      <c r="AE550" s="146" t="str">
        <f t="shared" si="202"/>
        <v>H168R14.</v>
      </c>
      <c r="AF550" s="146" t="str">
        <f t="shared" si="203"/>
        <v>H168R14</v>
      </c>
      <c r="AG550" s="65"/>
      <c r="AH550" s="65"/>
      <c r="AI550" s="65"/>
      <c r="AJ550" s="14"/>
      <c r="AK550" s="14"/>
      <c r="AL550" s="14"/>
      <c r="AM550" s="14"/>
      <c r="AN550" s="14"/>
      <c r="AO550" s="14"/>
      <c r="AP550" s="14"/>
    </row>
    <row r="551" spans="1:42" s="2" customFormat="1" ht="350.1" customHeight="1" x14ac:dyDescent="0.2">
      <c r="A551" s="152">
        <v>429</v>
      </c>
      <c r="B551" s="144">
        <v>550</v>
      </c>
      <c r="C551" s="152"/>
      <c r="D551" s="153" t="s">
        <v>1046</v>
      </c>
      <c r="E551" s="73" t="s">
        <v>41</v>
      </c>
      <c r="F551" s="87" t="s">
        <v>503</v>
      </c>
      <c r="G551" s="87" t="s">
        <v>502</v>
      </c>
      <c r="H551" s="88" t="s">
        <v>500</v>
      </c>
      <c r="I551" s="88" t="s">
        <v>501</v>
      </c>
      <c r="J551" s="73" t="s">
        <v>8</v>
      </c>
      <c r="K551" s="73">
        <v>1</v>
      </c>
      <c r="L551" s="77">
        <v>43160</v>
      </c>
      <c r="M551" s="77">
        <v>43281</v>
      </c>
      <c r="N551" s="78">
        <f t="shared" si="204"/>
        <v>17.285714285714285</v>
      </c>
      <c r="O551" s="73" t="s">
        <v>464</v>
      </c>
      <c r="P551" s="76">
        <v>1</v>
      </c>
      <c r="Q551" s="87" t="s">
        <v>2121</v>
      </c>
      <c r="R551" s="79">
        <f t="shared" si="190"/>
        <v>100</v>
      </c>
      <c r="S551" s="147">
        <f t="shared" si="191"/>
        <v>17.285714285714285</v>
      </c>
      <c r="T551" s="147">
        <f t="shared" si="192"/>
        <v>17.285714285714285</v>
      </c>
      <c r="U551" s="147">
        <f t="shared" si="193"/>
        <v>17.285714285714285</v>
      </c>
      <c r="V551" s="143"/>
      <c r="W551" s="148" t="str">
        <f t="shared" si="196"/>
        <v>CUMPLIDA</v>
      </c>
      <c r="X551" s="148" t="str">
        <f t="shared" si="194"/>
        <v>CUMPLIDO</v>
      </c>
      <c r="Y551" s="81" t="s">
        <v>199</v>
      </c>
      <c r="Z551" s="149" t="str">
        <f t="shared" si="197"/>
        <v>H169R14</v>
      </c>
      <c r="AA551" s="149">
        <f t="shared" si="195"/>
        <v>1</v>
      </c>
      <c r="AB551" s="149" t="str">
        <f t="shared" si="198"/>
        <v>H169R14 - 1</v>
      </c>
      <c r="AC551" s="146">
        <f t="shared" si="200"/>
        <v>5</v>
      </c>
      <c r="AD551" s="146">
        <f t="shared" si="201"/>
        <v>5</v>
      </c>
      <c r="AE551" s="146" t="str">
        <f t="shared" si="202"/>
        <v>H169R14.</v>
      </c>
      <c r="AF551" s="146" t="str">
        <f t="shared" si="203"/>
        <v>H169R14</v>
      </c>
      <c r="AG551" s="65"/>
      <c r="AH551" s="65"/>
      <c r="AI551" s="65"/>
      <c r="AJ551" s="14"/>
      <c r="AK551" s="14"/>
      <c r="AL551" s="14"/>
      <c r="AM551" s="14"/>
      <c r="AN551" s="14"/>
      <c r="AO551" s="14"/>
      <c r="AP551" s="14"/>
    </row>
    <row r="552" spans="1:42" s="2" customFormat="1" ht="350.1" customHeight="1" x14ac:dyDescent="0.2">
      <c r="A552" s="73">
        <v>430</v>
      </c>
      <c r="B552" s="144">
        <v>551</v>
      </c>
      <c r="C552" s="80"/>
      <c r="D552" s="90" t="s">
        <v>1046</v>
      </c>
      <c r="E552" s="73" t="s">
        <v>25</v>
      </c>
      <c r="F552" s="87" t="s">
        <v>930</v>
      </c>
      <c r="G552" s="87" t="s">
        <v>119</v>
      </c>
      <c r="H552" s="88" t="s">
        <v>1842</v>
      </c>
      <c r="I552" s="88" t="s">
        <v>1954</v>
      </c>
      <c r="J552" s="73" t="s">
        <v>1812</v>
      </c>
      <c r="K552" s="73">
        <v>4</v>
      </c>
      <c r="L552" s="77">
        <v>43859</v>
      </c>
      <c r="M552" s="77">
        <v>44196</v>
      </c>
      <c r="N552" s="78">
        <f t="shared" si="204"/>
        <v>48.142857142857146</v>
      </c>
      <c r="O552" s="73" t="s">
        <v>464</v>
      </c>
      <c r="P552" s="76">
        <v>0</v>
      </c>
      <c r="Q552" s="73" t="s">
        <v>1913</v>
      </c>
      <c r="R552" s="79">
        <f t="shared" si="190"/>
        <v>0</v>
      </c>
      <c r="S552" s="147">
        <f t="shared" si="191"/>
        <v>0</v>
      </c>
      <c r="T552" s="147">
        <f t="shared" si="192"/>
        <v>0</v>
      </c>
      <c r="U552" s="147">
        <f t="shared" si="193"/>
        <v>0</v>
      </c>
      <c r="V552" s="143"/>
      <c r="W552" s="148" t="str">
        <f t="shared" si="196"/>
        <v>EN TERMINO</v>
      </c>
      <c r="X552" s="148" t="str">
        <f t="shared" si="194"/>
        <v>EN TERMINO</v>
      </c>
      <c r="Y552" s="81" t="s">
        <v>199</v>
      </c>
      <c r="Z552" s="149" t="str">
        <f t="shared" si="197"/>
        <v>H175R14</v>
      </c>
      <c r="AA552" s="149">
        <f t="shared" si="195"/>
        <v>1</v>
      </c>
      <c r="AB552" s="149" t="str">
        <f t="shared" si="198"/>
        <v>H175R14 - 1</v>
      </c>
      <c r="AC552" s="146">
        <f t="shared" si="200"/>
        <v>3</v>
      </c>
      <c r="AD552" s="146">
        <f t="shared" si="201"/>
        <v>3</v>
      </c>
      <c r="AE552" s="146" t="str">
        <f t="shared" si="202"/>
        <v>H175R14.</v>
      </c>
      <c r="AF552" s="146" t="str">
        <f t="shared" si="203"/>
        <v>H175R14</v>
      </c>
      <c r="AG552" s="65"/>
      <c r="AH552" s="65"/>
      <c r="AI552" s="65"/>
      <c r="AJ552" s="14"/>
      <c r="AK552" s="14"/>
      <c r="AL552" s="14"/>
      <c r="AM552" s="14"/>
      <c r="AN552" s="14"/>
      <c r="AO552" s="14"/>
      <c r="AP552" s="14"/>
    </row>
    <row r="553" spans="1:42" s="2" customFormat="1" ht="350.1" customHeight="1" x14ac:dyDescent="0.2">
      <c r="A553" s="152">
        <v>431</v>
      </c>
      <c r="B553" s="144">
        <v>552</v>
      </c>
      <c r="C553" s="152"/>
      <c r="D553" s="153" t="s">
        <v>1046</v>
      </c>
      <c r="E553" s="73" t="s">
        <v>25</v>
      </c>
      <c r="F553" s="87" t="s">
        <v>506</v>
      </c>
      <c r="G553" s="87" t="s">
        <v>120</v>
      </c>
      <c r="H553" s="88" t="s">
        <v>504</v>
      </c>
      <c r="I553" s="88" t="s">
        <v>505</v>
      </c>
      <c r="J553" s="73" t="s">
        <v>9</v>
      </c>
      <c r="K553" s="73">
        <v>1</v>
      </c>
      <c r="L553" s="77">
        <v>43040</v>
      </c>
      <c r="M553" s="77">
        <v>43342</v>
      </c>
      <c r="N553" s="78">
        <f t="shared" si="204"/>
        <v>43.142857142857146</v>
      </c>
      <c r="O553" s="73" t="s">
        <v>464</v>
      </c>
      <c r="P553" s="76">
        <v>1</v>
      </c>
      <c r="Q553" s="87" t="s">
        <v>2121</v>
      </c>
      <c r="R553" s="79">
        <f t="shared" si="190"/>
        <v>100</v>
      </c>
      <c r="S553" s="147">
        <f t="shared" si="191"/>
        <v>43.142857142857146</v>
      </c>
      <c r="T553" s="147">
        <f t="shared" si="192"/>
        <v>43.142857142857146</v>
      </c>
      <c r="U553" s="147">
        <f t="shared" si="193"/>
        <v>43.142857142857146</v>
      </c>
      <c r="V553" s="143"/>
      <c r="W553" s="148" t="str">
        <f t="shared" si="196"/>
        <v>CUMPLIDA</v>
      </c>
      <c r="X553" s="148" t="str">
        <f t="shared" si="194"/>
        <v>CUMPLIDO</v>
      </c>
      <c r="Y553" s="81" t="s">
        <v>199</v>
      </c>
      <c r="Z553" s="149" t="str">
        <f t="shared" si="197"/>
        <v>H181R14</v>
      </c>
      <c r="AA553" s="149">
        <f t="shared" si="195"/>
        <v>1</v>
      </c>
      <c r="AB553" s="149" t="str">
        <f t="shared" si="198"/>
        <v>H181R14 - 1</v>
      </c>
      <c r="AC553" s="146">
        <f t="shared" si="200"/>
        <v>5</v>
      </c>
      <c r="AD553" s="146">
        <f t="shared" si="201"/>
        <v>5</v>
      </c>
      <c r="AE553" s="146" t="str">
        <f t="shared" si="202"/>
        <v>H181R14.</v>
      </c>
      <c r="AF553" s="146" t="str">
        <f t="shared" si="203"/>
        <v>H181R14</v>
      </c>
      <c r="AG553" s="65"/>
      <c r="AH553" s="65"/>
      <c r="AI553" s="65"/>
      <c r="AJ553" s="14"/>
      <c r="AK553" s="14"/>
      <c r="AL553" s="14"/>
      <c r="AM553" s="14"/>
      <c r="AN553" s="14"/>
      <c r="AO553" s="14"/>
      <c r="AP553" s="14"/>
    </row>
    <row r="554" spans="1:42" s="2" customFormat="1" ht="350.1" customHeight="1" x14ac:dyDescent="0.2">
      <c r="A554" s="152">
        <v>432</v>
      </c>
      <c r="B554" s="144">
        <v>553</v>
      </c>
      <c r="C554" s="152"/>
      <c r="D554" s="153" t="s">
        <v>1046</v>
      </c>
      <c r="E554" s="73" t="s">
        <v>25</v>
      </c>
      <c r="F554" s="87" t="s">
        <v>509</v>
      </c>
      <c r="G554" s="87" t="s">
        <v>121</v>
      </c>
      <c r="H554" s="88" t="s">
        <v>507</v>
      </c>
      <c r="I554" s="88" t="s">
        <v>508</v>
      </c>
      <c r="J554" s="73" t="s">
        <v>475</v>
      </c>
      <c r="K554" s="73">
        <v>1</v>
      </c>
      <c r="L554" s="77">
        <v>43070</v>
      </c>
      <c r="M554" s="77">
        <v>43100</v>
      </c>
      <c r="N554" s="78">
        <f t="shared" si="204"/>
        <v>4.2857142857142856</v>
      </c>
      <c r="O554" s="73" t="s">
        <v>464</v>
      </c>
      <c r="P554" s="76">
        <v>1</v>
      </c>
      <c r="Q554" s="87" t="s">
        <v>2121</v>
      </c>
      <c r="R554" s="79">
        <f t="shared" si="190"/>
        <v>100</v>
      </c>
      <c r="S554" s="147">
        <f t="shared" si="191"/>
        <v>4.2857142857142856</v>
      </c>
      <c r="T554" s="147">
        <f t="shared" si="192"/>
        <v>4.2857142857142856</v>
      </c>
      <c r="U554" s="147">
        <f t="shared" si="193"/>
        <v>4.2857142857142856</v>
      </c>
      <c r="V554" s="143"/>
      <c r="W554" s="148" t="str">
        <f t="shared" si="196"/>
        <v>CUMPLIDA</v>
      </c>
      <c r="X554" s="148" t="str">
        <f t="shared" si="194"/>
        <v>CUMPLIDO</v>
      </c>
      <c r="Y554" s="81" t="s">
        <v>199</v>
      </c>
      <c r="Z554" s="149" t="str">
        <f t="shared" si="197"/>
        <v>H182R14</v>
      </c>
      <c r="AA554" s="149">
        <f t="shared" si="195"/>
        <v>1</v>
      </c>
      <c r="AB554" s="149" t="str">
        <f t="shared" si="198"/>
        <v>H182R14 - 1</v>
      </c>
      <c r="AC554" s="146">
        <f t="shared" si="200"/>
        <v>5</v>
      </c>
      <c r="AD554" s="146">
        <f t="shared" si="201"/>
        <v>5</v>
      </c>
      <c r="AE554" s="146" t="str">
        <f t="shared" si="202"/>
        <v>H182R14.</v>
      </c>
      <c r="AF554" s="146" t="str">
        <f t="shared" si="203"/>
        <v>H182R14</v>
      </c>
      <c r="AG554" s="65"/>
      <c r="AH554" s="65"/>
      <c r="AI554" s="65"/>
      <c r="AJ554" s="14"/>
      <c r="AK554" s="14"/>
      <c r="AL554" s="14"/>
      <c r="AM554" s="14"/>
      <c r="AN554" s="14"/>
      <c r="AO554" s="14"/>
      <c r="AP554" s="14"/>
    </row>
    <row r="555" spans="1:42" s="2" customFormat="1" ht="350.1" customHeight="1" x14ac:dyDescent="0.2">
      <c r="A555" s="152">
        <v>433</v>
      </c>
      <c r="B555" s="144">
        <v>554</v>
      </c>
      <c r="C555" s="152"/>
      <c r="D555" s="153" t="s">
        <v>1046</v>
      </c>
      <c r="E555" s="73" t="s">
        <v>122</v>
      </c>
      <c r="F555" s="87" t="s">
        <v>510</v>
      </c>
      <c r="G555" s="87" t="s">
        <v>123</v>
      </c>
      <c r="H555" s="88" t="s">
        <v>507</v>
      </c>
      <c r="I555" s="88" t="s">
        <v>508</v>
      </c>
      <c r="J555" s="73" t="s">
        <v>475</v>
      </c>
      <c r="K555" s="73">
        <v>1</v>
      </c>
      <c r="L555" s="77">
        <v>43070</v>
      </c>
      <c r="M555" s="77">
        <v>43100</v>
      </c>
      <c r="N555" s="78">
        <f t="shared" si="204"/>
        <v>4.2857142857142856</v>
      </c>
      <c r="O555" s="73" t="s">
        <v>464</v>
      </c>
      <c r="P555" s="76">
        <v>1</v>
      </c>
      <c r="Q555" s="87" t="s">
        <v>2121</v>
      </c>
      <c r="R555" s="79">
        <f>IF(P555/K555&gt;1,100,+P555/K555*100)</f>
        <v>100</v>
      </c>
      <c r="S555" s="147">
        <f t="shared" si="191"/>
        <v>4.2857142857142856</v>
      </c>
      <c r="T555" s="147">
        <f t="shared" si="192"/>
        <v>4.2857142857142856</v>
      </c>
      <c r="U555" s="147">
        <f t="shared" si="193"/>
        <v>4.2857142857142856</v>
      </c>
      <c r="V555" s="143"/>
      <c r="W555" s="148" t="str">
        <f t="shared" si="196"/>
        <v>CUMPLIDA</v>
      </c>
      <c r="X555" s="148" t="str">
        <f t="shared" si="194"/>
        <v>CUMPLIDO</v>
      </c>
      <c r="Y555" s="81" t="s">
        <v>199</v>
      </c>
      <c r="Z555" s="149" t="str">
        <f t="shared" si="197"/>
        <v>H183R14</v>
      </c>
      <c r="AA555" s="149">
        <f t="shared" si="195"/>
        <v>1</v>
      </c>
      <c r="AB555" s="149" t="str">
        <f t="shared" si="198"/>
        <v>H183R14 - 1</v>
      </c>
      <c r="AC555" s="146">
        <f t="shared" si="200"/>
        <v>5</v>
      </c>
      <c r="AD555" s="146">
        <f t="shared" si="201"/>
        <v>5</v>
      </c>
      <c r="AE555" s="146" t="str">
        <f t="shared" si="202"/>
        <v>H183R14.</v>
      </c>
      <c r="AF555" s="146" t="str">
        <f t="shared" si="203"/>
        <v>H183R14</v>
      </c>
      <c r="AG555" s="65"/>
      <c r="AH555" s="65"/>
      <c r="AI555" s="65"/>
      <c r="AJ555" s="14"/>
      <c r="AK555" s="14"/>
      <c r="AL555" s="14"/>
      <c r="AM555" s="14"/>
      <c r="AN555" s="14"/>
      <c r="AO555" s="14"/>
      <c r="AP555" s="14"/>
    </row>
    <row r="556" spans="1:42" ht="12.75" customHeight="1" x14ac:dyDescent="0.2">
      <c r="A556" s="200" t="s">
        <v>0</v>
      </c>
      <c r="B556" s="200"/>
      <c r="C556" s="200"/>
      <c r="D556" s="200"/>
      <c r="E556" s="200"/>
      <c r="F556" s="200"/>
      <c r="G556" s="200"/>
      <c r="H556" s="200"/>
      <c r="I556" s="200"/>
      <c r="J556" s="200"/>
      <c r="K556" s="200"/>
      <c r="L556" s="200"/>
      <c r="M556" s="200"/>
      <c r="N556" s="200"/>
      <c r="O556" s="200"/>
      <c r="P556" s="200"/>
      <c r="Q556" s="200"/>
      <c r="R556" s="200"/>
      <c r="S556" s="132">
        <f>SUM(S2:S555)</f>
        <v>5885.9347540230019</v>
      </c>
      <c r="T556" s="132">
        <f>SUM(T2:T555)</f>
        <v>5885.9347540230019</v>
      </c>
      <c r="U556" s="132">
        <f>SUM(U2:U555)</f>
        <v>10717.999999999995</v>
      </c>
      <c r="V556" s="106"/>
      <c r="W556" s="80"/>
      <c r="X556" s="80"/>
      <c r="Y556" s="104"/>
      <c r="Z556" s="104"/>
      <c r="AA556" s="104"/>
      <c r="AB556" s="104"/>
      <c r="AC556" s="56"/>
      <c r="AD556" s="56"/>
      <c r="AE556" s="57"/>
    </row>
    <row r="557" spans="1:42" ht="12.75" customHeight="1" x14ac:dyDescent="0.2">
      <c r="A557" s="201"/>
      <c r="B557" s="178"/>
      <c r="C557" s="178"/>
      <c r="D557" s="178"/>
      <c r="E557" s="179"/>
      <c r="F557" s="179"/>
      <c r="G557" s="179"/>
      <c r="H557" s="179"/>
      <c r="I557" s="179"/>
      <c r="J557" s="179"/>
      <c r="K557" s="179"/>
      <c r="L557" s="179"/>
      <c r="M557" s="179"/>
      <c r="N557" s="179"/>
      <c r="O557" s="179"/>
      <c r="P557" s="179"/>
      <c r="Q557" s="138"/>
      <c r="R557" s="28"/>
      <c r="S557" s="29"/>
      <c r="T557" s="29"/>
      <c r="U557" s="29"/>
      <c r="V557" s="29"/>
      <c r="W557" s="30"/>
      <c r="X557" s="30"/>
      <c r="Y557" s="31"/>
      <c r="Z557" s="31"/>
      <c r="AA557" s="31"/>
      <c r="AB557" s="31"/>
      <c r="AC557" s="56"/>
      <c r="AD557" s="56"/>
      <c r="AE557" s="57"/>
    </row>
    <row r="558" spans="1:42" x14ac:dyDescent="0.2">
      <c r="A558" s="47"/>
      <c r="B558" s="13"/>
      <c r="C558" s="69"/>
      <c r="D558" s="69"/>
      <c r="E558" s="61"/>
      <c r="F558" s="1"/>
      <c r="G558" s="4"/>
      <c r="H558" s="4"/>
      <c r="I558" s="22"/>
      <c r="J558" s="19"/>
      <c r="K558" s="5"/>
      <c r="L558" s="6"/>
      <c r="M558" s="6"/>
      <c r="N558" s="2"/>
      <c r="O558" s="7"/>
      <c r="P558" s="2"/>
      <c r="Q558" s="138"/>
      <c r="R558" s="28"/>
      <c r="S558" s="29"/>
      <c r="T558" s="29"/>
      <c r="U558" s="29"/>
      <c r="V558" s="29"/>
      <c r="W558" s="30"/>
      <c r="AC558" s="56"/>
      <c r="AD558" s="56"/>
      <c r="AE558" s="56"/>
    </row>
    <row r="559" spans="1:42" x14ac:dyDescent="0.2">
      <c r="A559" s="47"/>
      <c r="B559" s="14"/>
      <c r="C559" s="70"/>
      <c r="D559" s="70"/>
      <c r="E559" s="61"/>
      <c r="F559" s="1"/>
      <c r="G559" s="2"/>
      <c r="H559" s="2"/>
      <c r="I559" s="22"/>
      <c r="J559" s="19"/>
      <c r="K559" s="180" t="s">
        <v>44</v>
      </c>
      <c r="L559" s="180"/>
      <c r="M559" s="180"/>
      <c r="N559" s="2"/>
      <c r="O559" s="7"/>
      <c r="P559" s="2"/>
      <c r="Q559" s="138"/>
      <c r="R559" s="28"/>
      <c r="S559" s="29"/>
      <c r="T559" s="29"/>
      <c r="U559" s="29"/>
      <c r="V559" s="29"/>
      <c r="W559" s="30"/>
      <c r="AC559" s="59"/>
      <c r="AD559" s="59"/>
      <c r="AE559" s="59"/>
    </row>
    <row r="560" spans="1:42" x14ac:dyDescent="0.2">
      <c r="A560" s="47"/>
      <c r="B560" s="14"/>
      <c r="C560" s="70"/>
      <c r="D560" s="70"/>
      <c r="E560" s="61"/>
      <c r="F560" s="1"/>
      <c r="G560" s="2"/>
      <c r="H560" s="2"/>
      <c r="I560" s="22"/>
      <c r="J560" s="19"/>
      <c r="K560" s="181" t="s">
        <v>1321</v>
      </c>
      <c r="L560" s="181"/>
      <c r="M560" s="181"/>
      <c r="N560" s="2"/>
      <c r="O560" s="7"/>
      <c r="P560" s="2"/>
      <c r="Q560" s="138"/>
      <c r="R560" s="28"/>
      <c r="S560" s="29"/>
      <c r="T560" s="29"/>
      <c r="U560" s="29"/>
      <c r="V560" s="29"/>
      <c r="W560" s="30"/>
      <c r="AC560" s="56"/>
      <c r="AD560" s="56"/>
      <c r="AE560" s="56"/>
    </row>
    <row r="561" spans="1:33" x14ac:dyDescent="0.2">
      <c r="A561" s="47"/>
      <c r="B561" s="14"/>
      <c r="C561" s="70"/>
      <c r="D561" s="70"/>
      <c r="E561" s="61"/>
      <c r="F561" s="1"/>
      <c r="G561" s="2"/>
      <c r="H561" s="2"/>
      <c r="I561" s="22"/>
      <c r="J561" s="19"/>
      <c r="K561" s="181" t="s">
        <v>1322</v>
      </c>
      <c r="L561" s="181"/>
      <c r="M561" s="181"/>
      <c r="N561" s="2"/>
      <c r="O561" s="7"/>
      <c r="P561" s="2"/>
      <c r="Q561" s="138"/>
      <c r="R561" s="28"/>
      <c r="S561" s="29"/>
      <c r="T561" s="29"/>
      <c r="U561" s="29"/>
      <c r="V561" s="29"/>
      <c r="W561" s="30"/>
      <c r="AC561" s="56"/>
      <c r="AD561" s="56"/>
      <c r="AE561" s="56"/>
    </row>
    <row r="562" spans="1:33" ht="13.5" thickBot="1" x14ac:dyDescent="0.25">
      <c r="A562" s="47"/>
      <c r="B562" s="14"/>
      <c r="C562" s="70"/>
      <c r="D562" s="70"/>
      <c r="E562" s="61"/>
      <c r="F562" s="1"/>
      <c r="G562" s="2"/>
      <c r="H562" s="2"/>
      <c r="I562" s="22"/>
      <c r="J562" s="19"/>
      <c r="K562" s="2"/>
      <c r="L562" s="3"/>
      <c r="M562" s="3"/>
      <c r="N562" s="2"/>
      <c r="O562" s="7"/>
      <c r="P562" s="2"/>
      <c r="Q562" s="138"/>
      <c r="R562" s="28"/>
      <c r="S562" s="29"/>
      <c r="T562" s="29"/>
      <c r="U562" s="29"/>
      <c r="V562" s="29"/>
      <c r="W562" s="30"/>
      <c r="AB562" s="34"/>
      <c r="AC562" s="56"/>
      <c r="AD562" s="56"/>
      <c r="AE562" s="56"/>
    </row>
    <row r="563" spans="1:33" ht="13.5" thickBot="1" x14ac:dyDescent="0.25">
      <c r="A563" s="48"/>
      <c r="B563" s="15"/>
      <c r="C563" s="71"/>
      <c r="D563" s="71"/>
      <c r="E563" s="170"/>
      <c r="F563" s="9"/>
      <c r="G563" s="8"/>
      <c r="H563" s="8"/>
      <c r="I563" s="22"/>
      <c r="J563" s="19"/>
      <c r="K563" s="2"/>
      <c r="L563" s="3"/>
      <c r="M563" s="3"/>
      <c r="N563" s="2"/>
      <c r="O563" s="7"/>
      <c r="P563" s="2"/>
      <c r="Q563" s="138"/>
      <c r="R563" s="28"/>
      <c r="S563" s="29"/>
      <c r="T563" s="29"/>
      <c r="U563" s="29"/>
      <c r="V563" s="29"/>
      <c r="W563" s="30"/>
      <c r="X563" s="30"/>
      <c r="Y563" s="31"/>
      <c r="Z563" s="35"/>
      <c r="AA563" s="36"/>
      <c r="AB563" s="37"/>
      <c r="AC563" s="56"/>
      <c r="AD563" s="56"/>
      <c r="AE563" s="56"/>
    </row>
    <row r="564" spans="1:33" ht="13.5" thickBot="1" x14ac:dyDescent="0.25">
      <c r="A564" s="206" t="s">
        <v>45</v>
      </c>
      <c r="B564" s="196"/>
      <c r="C564" s="196"/>
      <c r="D564" s="196"/>
      <c r="E564" s="196"/>
      <c r="F564" s="196"/>
      <c r="G564" s="196"/>
      <c r="H564" s="10"/>
      <c r="I564" s="25"/>
      <c r="J564" s="26"/>
      <c r="K564" s="26"/>
      <c r="L564" s="26"/>
      <c r="M564" s="26"/>
      <c r="N564" s="26"/>
      <c r="O564" s="26"/>
      <c r="P564" s="26"/>
      <c r="Q564" s="139"/>
      <c r="R564" s="38"/>
      <c r="S564" s="38"/>
      <c r="T564" s="38"/>
      <c r="U564" s="38"/>
      <c r="V564" s="38"/>
      <c r="W564" s="38"/>
      <c r="X564" s="38"/>
      <c r="Y564" s="39"/>
      <c r="Z564" s="182" t="s">
        <v>1093</v>
      </c>
      <c r="AA564" s="183"/>
      <c r="AB564" s="184"/>
      <c r="AC564" s="59"/>
      <c r="AD564" s="59"/>
      <c r="AE564" s="59"/>
      <c r="AG564" s="67"/>
    </row>
    <row r="565" spans="1:33" ht="13.5" thickBot="1" x14ac:dyDescent="0.25">
      <c r="A565" s="205"/>
      <c r="B565" s="181"/>
      <c r="C565" s="181"/>
      <c r="D565" s="181"/>
      <c r="E565" s="181"/>
      <c r="F565" s="181"/>
      <c r="G565" s="181"/>
      <c r="H565" s="2"/>
      <c r="I565" s="188"/>
      <c r="J565" s="188"/>
      <c r="K565" s="188"/>
      <c r="L565" s="188"/>
      <c r="M565" s="188"/>
      <c r="N565" s="188"/>
      <c r="O565" s="188"/>
      <c r="P565" s="188"/>
      <c r="Q565" s="188"/>
      <c r="R565" s="188"/>
      <c r="S565" s="188"/>
      <c r="T565" s="188"/>
      <c r="U565" s="188"/>
      <c r="V565" s="188"/>
      <c r="W565" s="30"/>
      <c r="Y565" s="40"/>
      <c r="Z565" s="185"/>
      <c r="AA565" s="186"/>
      <c r="AB565" s="187"/>
    </row>
    <row r="566" spans="1:33" ht="13.5" thickBot="1" x14ac:dyDescent="0.25">
      <c r="A566" s="202"/>
      <c r="B566" s="203"/>
      <c r="C566" s="203"/>
      <c r="D566" s="203"/>
      <c r="E566" s="204"/>
      <c r="F566" s="189" t="s">
        <v>46</v>
      </c>
      <c r="G566" s="190"/>
      <c r="H566" s="2"/>
      <c r="I566" s="191"/>
      <c r="J566" s="192"/>
      <c r="K566" s="192"/>
      <c r="L566" s="192"/>
      <c r="M566" s="192"/>
      <c r="N566" s="192"/>
      <c r="O566" s="192"/>
      <c r="P566" s="192"/>
      <c r="Q566" s="192"/>
      <c r="R566" s="192"/>
      <c r="S566" s="192"/>
      <c r="T566" s="192"/>
      <c r="U566" s="192"/>
      <c r="V566" s="192"/>
      <c r="W566" s="192"/>
      <c r="X566" s="193"/>
      <c r="Y566" s="31"/>
      <c r="Z566" s="194" t="s">
        <v>1</v>
      </c>
      <c r="AA566" s="195"/>
      <c r="AB566" s="41">
        <f>+U556</f>
        <v>10717.999999999995</v>
      </c>
    </row>
    <row r="567" spans="1:33" ht="13.5" thickBot="1" x14ac:dyDescent="0.25">
      <c r="A567" s="202"/>
      <c r="B567" s="203"/>
      <c r="C567" s="203"/>
      <c r="D567" s="203"/>
      <c r="E567" s="204"/>
      <c r="F567" s="189" t="s">
        <v>236</v>
      </c>
      <c r="G567" s="190"/>
      <c r="H567" s="2"/>
      <c r="I567" s="191"/>
      <c r="J567" s="192"/>
      <c r="K567" s="192"/>
      <c r="L567" s="192"/>
      <c r="M567" s="192"/>
      <c r="N567" s="192"/>
      <c r="O567" s="192"/>
      <c r="P567" s="192"/>
      <c r="Q567" s="192"/>
      <c r="R567" s="192"/>
      <c r="S567" s="192"/>
      <c r="T567" s="192"/>
      <c r="U567" s="192"/>
      <c r="V567" s="192"/>
      <c r="W567" s="192"/>
      <c r="X567" s="193"/>
      <c r="Y567" s="31"/>
      <c r="Z567" s="197" t="s">
        <v>2</v>
      </c>
      <c r="AA567" s="197"/>
      <c r="AB567" s="41">
        <f>SUM(N2:N555)</f>
        <v>14389.428571428523</v>
      </c>
    </row>
    <row r="568" spans="1:33" ht="24" thickBot="1" x14ac:dyDescent="0.25">
      <c r="A568" s="202"/>
      <c r="B568" s="203"/>
      <c r="C568" s="203"/>
      <c r="D568" s="203"/>
      <c r="E568" s="204"/>
      <c r="F568" s="189" t="s">
        <v>47</v>
      </c>
      <c r="G568" s="190"/>
      <c r="H568" s="2"/>
      <c r="I568" s="191"/>
      <c r="J568" s="192"/>
      <c r="K568" s="192"/>
      <c r="L568" s="192"/>
      <c r="M568" s="192"/>
      <c r="N568" s="192"/>
      <c r="O568" s="192"/>
      <c r="P568" s="192"/>
      <c r="Q568" s="192"/>
      <c r="R568" s="192"/>
      <c r="S568" s="192"/>
      <c r="T568" s="192"/>
      <c r="U568" s="192"/>
      <c r="V568" s="192"/>
      <c r="W568" s="192"/>
      <c r="X568" s="193"/>
      <c r="Y568" s="31"/>
      <c r="Z568" s="197" t="s">
        <v>4</v>
      </c>
      <c r="AA568" s="197"/>
      <c r="AB568" s="42">
        <f>IF(T556=0,0,+T556/AB566)</f>
        <v>0.54916353368380344</v>
      </c>
    </row>
    <row r="569" spans="1:33" ht="24" thickBot="1" x14ac:dyDescent="0.25">
      <c r="A569" s="49"/>
      <c r="B569" s="14"/>
      <c r="C569" s="70"/>
      <c r="D569" s="70"/>
      <c r="E569" s="61"/>
      <c r="F569" s="1"/>
      <c r="G569" s="2"/>
      <c r="H569" s="2"/>
      <c r="I569" s="191"/>
      <c r="J569" s="192"/>
      <c r="K569" s="192"/>
      <c r="L569" s="192"/>
      <c r="M569" s="192"/>
      <c r="N569" s="192"/>
      <c r="O569" s="192"/>
      <c r="P569" s="192"/>
      <c r="Q569" s="192"/>
      <c r="R569" s="192"/>
      <c r="S569" s="192"/>
      <c r="T569" s="192"/>
      <c r="U569" s="192"/>
      <c r="V569" s="192"/>
      <c r="W569" s="192"/>
      <c r="X569" s="193"/>
      <c r="Y569" s="31"/>
      <c r="Z569" s="197" t="s">
        <v>3</v>
      </c>
      <c r="AA569" s="197"/>
      <c r="AB569" s="43">
        <f>IF(S556=0,0,+S556/AB567)</f>
        <v>0.40904576055994629</v>
      </c>
      <c r="AC569" s="56"/>
      <c r="AD569" s="56"/>
      <c r="AE569" s="56"/>
    </row>
    <row r="570" spans="1:33" ht="22.5" customHeight="1" thickBot="1" x14ac:dyDescent="0.25">
      <c r="A570" s="49"/>
      <c r="B570" s="14"/>
      <c r="C570" s="70"/>
      <c r="D570" s="70"/>
      <c r="E570" s="61"/>
      <c r="F570" s="1"/>
      <c r="G570" s="2"/>
      <c r="H570" s="2"/>
      <c r="I570" s="51"/>
      <c r="J570" s="51"/>
      <c r="K570" s="51"/>
      <c r="L570" s="51"/>
      <c r="M570" s="51"/>
      <c r="N570" s="51"/>
      <c r="O570" s="51"/>
      <c r="P570" s="51"/>
      <c r="Q570" s="51"/>
      <c r="R570" s="51"/>
      <c r="S570" s="51"/>
      <c r="T570" s="51"/>
      <c r="U570" s="51"/>
      <c r="V570" s="51"/>
      <c r="W570" s="51"/>
      <c r="X570" s="51"/>
      <c r="Y570" s="31"/>
      <c r="Z570" s="52"/>
      <c r="AA570" s="52"/>
      <c r="AB570" s="53"/>
      <c r="AC570" s="56"/>
      <c r="AD570" s="56"/>
      <c r="AE570" s="56"/>
    </row>
    <row r="571" spans="1:33" ht="22.5" customHeight="1" thickBot="1" x14ac:dyDescent="0.25">
      <c r="A571" s="49"/>
      <c r="B571" s="14"/>
      <c r="C571" s="70"/>
      <c r="D571" s="70"/>
      <c r="E571" s="61"/>
      <c r="F571" s="1"/>
      <c r="G571" s="2"/>
      <c r="H571" s="2"/>
      <c r="I571" s="51"/>
      <c r="J571" s="51"/>
      <c r="K571" s="51"/>
      <c r="L571" s="51"/>
      <c r="M571" s="51"/>
      <c r="N571" s="51"/>
      <c r="O571" s="51"/>
      <c r="P571" s="51"/>
      <c r="Q571" s="51"/>
      <c r="R571" s="51"/>
      <c r="S571" s="51"/>
      <c r="T571" s="51"/>
      <c r="U571" s="51"/>
      <c r="V571" s="51"/>
      <c r="W571" s="51"/>
      <c r="X571" s="51"/>
      <c r="Y571" s="31"/>
      <c r="Z571" s="207" t="s">
        <v>2362</v>
      </c>
      <c r="AA571" s="207"/>
      <c r="AB571" s="207"/>
      <c r="AC571" s="56"/>
      <c r="AD571" s="56"/>
      <c r="AE571" s="56"/>
    </row>
    <row r="572" spans="1:33" ht="22.5" customHeight="1" thickBot="1" x14ac:dyDescent="0.25">
      <c r="A572" s="49"/>
      <c r="B572" s="14"/>
      <c r="C572" s="70"/>
      <c r="D572" s="70"/>
      <c r="E572" s="61"/>
      <c r="F572" s="1"/>
      <c r="G572" s="2"/>
      <c r="H572" s="2"/>
      <c r="I572" s="51"/>
      <c r="J572" s="51"/>
      <c r="K572" s="51"/>
      <c r="L572" s="51"/>
      <c r="M572" s="51"/>
      <c r="N572" s="51"/>
      <c r="O572" s="51"/>
      <c r="P572" s="51"/>
      <c r="Q572" s="51"/>
      <c r="R572" s="51"/>
      <c r="S572" s="51"/>
      <c r="T572" s="51"/>
      <c r="U572" s="51"/>
      <c r="V572" s="51"/>
      <c r="W572" s="51"/>
      <c r="X572" s="51"/>
      <c r="Y572" s="31"/>
      <c r="Z572" s="207"/>
      <c r="AA572" s="207"/>
      <c r="AB572" s="207"/>
      <c r="AC572" s="56"/>
      <c r="AD572" s="56"/>
      <c r="AE572" s="56"/>
    </row>
    <row r="573" spans="1:33" ht="22.5" customHeight="1" thickBot="1" x14ac:dyDescent="0.25">
      <c r="A573" s="49"/>
      <c r="B573" s="14"/>
      <c r="C573" s="70"/>
      <c r="D573" s="70"/>
      <c r="E573" s="61"/>
      <c r="F573" s="1"/>
      <c r="G573" s="2"/>
      <c r="H573" s="2"/>
      <c r="I573" s="51"/>
      <c r="J573" s="51"/>
      <c r="K573" s="51"/>
      <c r="L573" s="51"/>
      <c r="M573" s="51"/>
      <c r="N573" s="51"/>
      <c r="O573" s="51"/>
      <c r="P573" s="51"/>
      <c r="Q573" s="51"/>
      <c r="R573" s="51"/>
      <c r="S573" s="51"/>
      <c r="T573" s="51"/>
      <c r="U573" s="51"/>
      <c r="V573" s="51"/>
      <c r="W573" s="51"/>
      <c r="X573" s="51"/>
      <c r="Y573" s="31"/>
      <c r="Z573" s="199" t="s">
        <v>1</v>
      </c>
      <c r="AA573" s="199"/>
      <c r="AB573" s="41">
        <f>SUM(U2:U12)</f>
        <v>0</v>
      </c>
      <c r="AC573" s="56"/>
      <c r="AD573" s="56"/>
      <c r="AE573" s="56"/>
    </row>
    <row r="574" spans="1:33" ht="22.5" customHeight="1" thickBot="1" x14ac:dyDescent="0.25">
      <c r="A574" s="49"/>
      <c r="B574" s="14"/>
      <c r="C574" s="70"/>
      <c r="D574" s="70"/>
      <c r="E574" s="61"/>
      <c r="F574" s="1"/>
      <c r="G574" s="2"/>
      <c r="H574" s="2"/>
      <c r="I574" s="51"/>
      <c r="J574" s="51"/>
      <c r="K574" s="51"/>
      <c r="L574" s="51"/>
      <c r="M574" s="51"/>
      <c r="N574" s="51"/>
      <c r="O574" s="51"/>
      <c r="P574" s="51"/>
      <c r="Q574" s="51"/>
      <c r="R574" s="51"/>
      <c r="S574" s="51"/>
      <c r="T574" s="51"/>
      <c r="U574" s="51"/>
      <c r="V574" s="51"/>
      <c r="W574" s="51"/>
      <c r="X574" s="51"/>
      <c r="Y574" s="31"/>
      <c r="Z574" s="199" t="s">
        <v>2</v>
      </c>
      <c r="AA574" s="199"/>
      <c r="AB574" s="41">
        <f>SUM(N2:N12)</f>
        <v>274.57142857142856</v>
      </c>
      <c r="AC574" s="56"/>
      <c r="AD574" s="56"/>
      <c r="AE574" s="56"/>
    </row>
    <row r="575" spans="1:33" ht="22.5" customHeight="1" thickBot="1" x14ac:dyDescent="0.25">
      <c r="A575" s="49"/>
      <c r="B575" s="14"/>
      <c r="C575" s="70"/>
      <c r="D575" s="70"/>
      <c r="E575" s="61"/>
      <c r="F575" s="1"/>
      <c r="G575" s="2"/>
      <c r="H575" s="2"/>
      <c r="I575" s="51"/>
      <c r="J575" s="51"/>
      <c r="K575" s="51"/>
      <c r="L575" s="51"/>
      <c r="M575" s="51"/>
      <c r="N575" s="51"/>
      <c r="O575" s="51"/>
      <c r="P575" s="51"/>
      <c r="Q575" s="51"/>
      <c r="R575" s="51"/>
      <c r="S575" s="51"/>
      <c r="T575" s="51"/>
      <c r="U575" s="51"/>
      <c r="V575" s="51"/>
      <c r="W575" s="51"/>
      <c r="X575" s="51"/>
      <c r="Y575" s="31"/>
      <c r="Z575" s="199" t="s">
        <v>4</v>
      </c>
      <c r="AA575" s="199"/>
      <c r="AB575" s="163">
        <f>IF(SUM(T2:T12)=0,0,+(SUM(T2:T12)/AB573))</f>
        <v>0</v>
      </c>
      <c r="AC575" s="56"/>
      <c r="AD575" s="56"/>
      <c r="AE575" s="56"/>
    </row>
    <row r="576" spans="1:33" ht="22.5" customHeight="1" thickBot="1" x14ac:dyDescent="0.25">
      <c r="A576" s="49"/>
      <c r="B576" s="14"/>
      <c r="C576" s="70"/>
      <c r="D576" s="70"/>
      <c r="E576" s="61"/>
      <c r="F576" s="1"/>
      <c r="G576" s="2"/>
      <c r="H576" s="2"/>
      <c r="I576" s="51"/>
      <c r="J576" s="51"/>
      <c r="K576" s="51"/>
      <c r="L576" s="51"/>
      <c r="M576" s="51"/>
      <c r="N576" s="51"/>
      <c r="O576" s="51"/>
      <c r="P576" s="51"/>
      <c r="Q576" s="51"/>
      <c r="R576" s="51"/>
      <c r="S576" s="51"/>
      <c r="T576" s="51"/>
      <c r="U576" s="51"/>
      <c r="V576" s="51"/>
      <c r="W576" s="51"/>
      <c r="X576" s="51"/>
      <c r="Y576" s="31"/>
      <c r="Z576" s="199" t="s">
        <v>3</v>
      </c>
      <c r="AA576" s="199"/>
      <c r="AB576" s="164">
        <f>IF(SUM(S2:S12)=0,0,+(SUM(S2:S12)/AB574))</f>
        <v>0</v>
      </c>
      <c r="AC576" s="56"/>
      <c r="AD576" s="56"/>
      <c r="AE576" s="56"/>
    </row>
    <row r="577" spans="1:31" ht="22.5" customHeight="1" thickBot="1" x14ac:dyDescent="0.25">
      <c r="A577" s="49"/>
      <c r="B577" s="14"/>
      <c r="C577" s="70"/>
      <c r="D577" s="70"/>
      <c r="E577" s="61"/>
      <c r="F577" s="1"/>
      <c r="G577" s="2"/>
      <c r="H577" s="2"/>
      <c r="I577" s="51"/>
      <c r="J577" s="51"/>
      <c r="K577" s="51"/>
      <c r="L577" s="51"/>
      <c r="M577" s="51"/>
      <c r="N577" s="51"/>
      <c r="O577" s="51"/>
      <c r="P577" s="51"/>
      <c r="Q577" s="51"/>
      <c r="R577" s="51"/>
      <c r="S577" s="51"/>
      <c r="T577" s="51"/>
      <c r="U577" s="51"/>
      <c r="V577" s="51"/>
      <c r="W577" s="51"/>
      <c r="X577" s="51"/>
      <c r="Y577" s="31"/>
      <c r="Z577" s="52"/>
      <c r="AA577" s="52"/>
      <c r="AB577" s="53"/>
      <c r="AC577" s="56"/>
      <c r="AD577" s="56"/>
      <c r="AE577" s="56"/>
    </row>
    <row r="578" spans="1:31" ht="22.5" customHeight="1" thickBot="1" x14ac:dyDescent="0.25">
      <c r="A578" s="49"/>
      <c r="B578" s="14"/>
      <c r="C578" s="70"/>
      <c r="D578" s="70"/>
      <c r="E578" s="61"/>
      <c r="F578" s="1"/>
      <c r="G578" s="2"/>
      <c r="H578" s="2"/>
      <c r="I578" s="51"/>
      <c r="J578" s="51"/>
      <c r="K578" s="51"/>
      <c r="L578" s="51"/>
      <c r="M578" s="51"/>
      <c r="N578" s="51"/>
      <c r="O578" s="51"/>
      <c r="P578" s="51"/>
      <c r="Q578" s="51"/>
      <c r="R578" s="51"/>
      <c r="S578" s="51"/>
      <c r="T578" s="51"/>
      <c r="U578" s="51"/>
      <c r="V578" s="51"/>
      <c r="W578" s="51"/>
      <c r="X578" s="51"/>
      <c r="Y578" s="31"/>
      <c r="Z578" s="207" t="s">
        <v>2309</v>
      </c>
      <c r="AA578" s="207"/>
      <c r="AB578" s="207"/>
      <c r="AC578" s="56"/>
      <c r="AD578" s="56"/>
      <c r="AE578" s="56"/>
    </row>
    <row r="579" spans="1:31" ht="22.5" customHeight="1" thickBot="1" x14ac:dyDescent="0.25">
      <c r="A579" s="49"/>
      <c r="B579" s="14"/>
      <c r="C579" s="70"/>
      <c r="D579" s="70"/>
      <c r="E579" s="61"/>
      <c r="F579" s="1"/>
      <c r="G579" s="2"/>
      <c r="H579" s="2"/>
      <c r="I579" s="51"/>
      <c r="J579" s="51"/>
      <c r="K579" s="51"/>
      <c r="L579" s="51"/>
      <c r="M579" s="51"/>
      <c r="N579" s="51"/>
      <c r="O579" s="51"/>
      <c r="P579" s="51"/>
      <c r="Q579" s="51"/>
      <c r="R579" s="51"/>
      <c r="S579" s="51"/>
      <c r="T579" s="51"/>
      <c r="U579" s="51"/>
      <c r="V579" s="51"/>
      <c r="W579" s="51"/>
      <c r="X579" s="51"/>
      <c r="Y579" s="31"/>
      <c r="Z579" s="207"/>
      <c r="AA579" s="207"/>
      <c r="AB579" s="207"/>
      <c r="AC579" s="56"/>
      <c r="AD579" s="56"/>
      <c r="AE579" s="56"/>
    </row>
    <row r="580" spans="1:31" ht="22.5" customHeight="1" thickBot="1" x14ac:dyDescent="0.25">
      <c r="A580" s="49"/>
      <c r="B580" s="14"/>
      <c r="C580" s="70"/>
      <c r="D580" s="70"/>
      <c r="E580" s="61"/>
      <c r="F580" s="1"/>
      <c r="G580" s="2"/>
      <c r="H580" s="2"/>
      <c r="I580" s="51"/>
      <c r="J580" s="51"/>
      <c r="K580" s="51"/>
      <c r="L580" s="51"/>
      <c r="M580" s="51"/>
      <c r="N580" s="51"/>
      <c r="O580" s="51"/>
      <c r="P580" s="51"/>
      <c r="Q580" s="51"/>
      <c r="R580" s="51"/>
      <c r="S580" s="51"/>
      <c r="T580" s="51"/>
      <c r="U580" s="51"/>
      <c r="V580" s="51"/>
      <c r="W580" s="51"/>
      <c r="X580" s="51"/>
      <c r="Y580" s="31"/>
      <c r="Z580" s="199" t="s">
        <v>1</v>
      </c>
      <c r="AA580" s="199"/>
      <c r="AB580" s="41">
        <f>SUM(U13:U14)</f>
        <v>7</v>
      </c>
      <c r="AC580" s="56"/>
      <c r="AD580" s="56"/>
      <c r="AE580" s="56"/>
    </row>
    <row r="581" spans="1:31" ht="22.5" customHeight="1" thickBot="1" x14ac:dyDescent="0.25">
      <c r="A581" s="49"/>
      <c r="B581" s="14"/>
      <c r="C581" s="70"/>
      <c r="D581" s="70"/>
      <c r="E581" s="61"/>
      <c r="F581" s="1"/>
      <c r="G581" s="2"/>
      <c r="H581" s="2"/>
      <c r="I581" s="51"/>
      <c r="J581" s="51"/>
      <c r="K581" s="51"/>
      <c r="L581" s="51"/>
      <c r="M581" s="51"/>
      <c r="N581" s="51"/>
      <c r="O581" s="51"/>
      <c r="P581" s="51"/>
      <c r="Q581" s="51"/>
      <c r="R581" s="51"/>
      <c r="S581" s="51"/>
      <c r="T581" s="51"/>
      <c r="U581" s="51"/>
      <c r="V581" s="51"/>
      <c r="W581" s="51"/>
      <c r="X581" s="51"/>
      <c r="Y581" s="31"/>
      <c r="Z581" s="199" t="s">
        <v>2</v>
      </c>
      <c r="AA581" s="199"/>
      <c r="AB581" s="41">
        <f>SUM(N13:N14)</f>
        <v>15.571428571428571</v>
      </c>
      <c r="AC581" s="56"/>
      <c r="AD581" s="56"/>
      <c r="AE581" s="56"/>
    </row>
    <row r="582" spans="1:31" ht="22.5" customHeight="1" thickBot="1" x14ac:dyDescent="0.25">
      <c r="A582" s="49"/>
      <c r="B582" s="14"/>
      <c r="C582" s="70"/>
      <c r="D582" s="70"/>
      <c r="E582" s="61"/>
      <c r="F582" s="1"/>
      <c r="G582" s="2"/>
      <c r="H582" s="2"/>
      <c r="I582" s="51"/>
      <c r="J582" s="51"/>
      <c r="K582" s="51"/>
      <c r="L582" s="51"/>
      <c r="M582" s="51"/>
      <c r="N582" s="51"/>
      <c r="O582" s="51"/>
      <c r="P582" s="51"/>
      <c r="Q582" s="51"/>
      <c r="R582" s="51"/>
      <c r="S582" s="51"/>
      <c r="T582" s="51"/>
      <c r="U582" s="51"/>
      <c r="V582" s="51"/>
      <c r="W582" s="51"/>
      <c r="X582" s="51"/>
      <c r="Y582" s="31"/>
      <c r="Z582" s="199" t="s">
        <v>4</v>
      </c>
      <c r="AA582" s="199"/>
      <c r="AB582" s="163">
        <f>IF(SUM(T13:T14)=0,0,+(SUM(T13:T14)/AB580))</f>
        <v>0</v>
      </c>
      <c r="AC582" s="56"/>
      <c r="AD582" s="56"/>
      <c r="AE582" s="56"/>
    </row>
    <row r="583" spans="1:31" ht="22.5" customHeight="1" thickBot="1" x14ac:dyDescent="0.25">
      <c r="A583" s="49"/>
      <c r="B583" s="14"/>
      <c r="C583" s="70"/>
      <c r="D583" s="70"/>
      <c r="E583" s="61"/>
      <c r="F583" s="1"/>
      <c r="G583" s="2"/>
      <c r="H583" s="2"/>
      <c r="I583" s="51"/>
      <c r="J583" s="51"/>
      <c r="K583" s="51"/>
      <c r="L583" s="51"/>
      <c r="M583" s="51"/>
      <c r="N583" s="51"/>
      <c r="O583" s="51"/>
      <c r="P583" s="51"/>
      <c r="Q583" s="51"/>
      <c r="R583" s="51"/>
      <c r="S583" s="51"/>
      <c r="T583" s="51"/>
      <c r="U583" s="51"/>
      <c r="V583" s="51"/>
      <c r="W583" s="51"/>
      <c r="X583" s="51"/>
      <c r="Y583" s="31"/>
      <c r="Z583" s="199" t="s">
        <v>3</v>
      </c>
      <c r="AA583" s="199"/>
      <c r="AB583" s="164">
        <f>IF(SUM(S13:S14)=0,0,+(SUM(S13:S14)/AB581))</f>
        <v>0</v>
      </c>
      <c r="AC583" s="56"/>
      <c r="AD583" s="56"/>
      <c r="AE583" s="56"/>
    </row>
    <row r="584" spans="1:31" ht="22.5" customHeight="1" thickBot="1" x14ac:dyDescent="0.25">
      <c r="A584" s="49"/>
      <c r="B584" s="14"/>
      <c r="C584" s="70"/>
      <c r="D584" s="70"/>
      <c r="E584" s="61"/>
      <c r="F584" s="1"/>
      <c r="G584" s="2"/>
      <c r="H584" s="2"/>
      <c r="I584" s="51"/>
      <c r="J584" s="51"/>
      <c r="K584" s="51"/>
      <c r="L584" s="51"/>
      <c r="M584" s="51"/>
      <c r="N584" s="51"/>
      <c r="O584" s="51"/>
      <c r="P584" s="51"/>
      <c r="Q584" s="51"/>
      <c r="R584" s="51"/>
      <c r="S584" s="51"/>
      <c r="T584" s="51"/>
      <c r="U584" s="51"/>
      <c r="V584" s="51"/>
      <c r="W584" s="51"/>
      <c r="X584" s="51"/>
      <c r="Y584" s="31"/>
      <c r="Z584" s="52"/>
      <c r="AA584" s="52"/>
      <c r="AB584" s="53"/>
      <c r="AC584" s="56"/>
      <c r="AD584" s="56"/>
      <c r="AE584" s="56"/>
    </row>
    <row r="585" spans="1:31" ht="18" customHeight="1" thickBot="1" x14ac:dyDescent="0.25">
      <c r="A585" s="49"/>
      <c r="B585" s="14"/>
      <c r="C585" s="70"/>
      <c r="D585" s="70"/>
      <c r="E585" s="61"/>
      <c r="F585" s="1"/>
      <c r="G585" s="2"/>
      <c r="H585" s="2"/>
      <c r="I585" s="51"/>
      <c r="J585" s="51"/>
      <c r="K585" s="51"/>
      <c r="L585" s="51"/>
      <c r="M585" s="51"/>
      <c r="N585" s="51"/>
      <c r="O585" s="51"/>
      <c r="P585" s="51"/>
      <c r="Q585" s="51"/>
      <c r="R585" s="51"/>
      <c r="S585" s="51"/>
      <c r="T585" s="51"/>
      <c r="U585" s="51"/>
      <c r="V585" s="51"/>
      <c r="W585" s="51"/>
      <c r="X585" s="51"/>
      <c r="Y585" s="31"/>
      <c r="Z585" s="198" t="s">
        <v>2131</v>
      </c>
      <c r="AA585" s="198"/>
      <c r="AB585" s="198"/>
      <c r="AC585" s="56"/>
      <c r="AD585" s="56"/>
      <c r="AE585" s="56"/>
    </row>
    <row r="586" spans="1:31" ht="18" customHeight="1" thickBot="1" x14ac:dyDescent="0.25">
      <c r="A586" s="49"/>
      <c r="B586" s="14"/>
      <c r="C586" s="70"/>
      <c r="D586" s="70"/>
      <c r="E586" s="61"/>
      <c r="F586" s="1"/>
      <c r="G586" s="2"/>
      <c r="H586" s="2"/>
      <c r="I586" s="51"/>
      <c r="J586" s="51"/>
      <c r="K586" s="51"/>
      <c r="L586" s="51"/>
      <c r="M586" s="51"/>
      <c r="N586" s="51"/>
      <c r="O586" s="51"/>
      <c r="P586" s="51"/>
      <c r="Q586" s="51"/>
      <c r="R586" s="51"/>
      <c r="S586" s="51"/>
      <c r="T586" s="51"/>
      <c r="U586" s="51"/>
      <c r="V586" s="51"/>
      <c r="W586" s="51"/>
      <c r="X586" s="51"/>
      <c r="Y586" s="31"/>
      <c r="Z586" s="198"/>
      <c r="AA586" s="198"/>
      <c r="AB586" s="198"/>
      <c r="AC586" s="56"/>
      <c r="AD586" s="56"/>
      <c r="AE586" s="56"/>
    </row>
    <row r="587" spans="1:31" ht="22.5" customHeight="1" thickBot="1" x14ac:dyDescent="0.25">
      <c r="A587" s="49"/>
      <c r="B587" s="14"/>
      <c r="C587" s="70"/>
      <c r="D587" s="70"/>
      <c r="E587" s="61"/>
      <c r="F587" s="1"/>
      <c r="G587" s="2"/>
      <c r="H587" s="2"/>
      <c r="I587" s="51"/>
      <c r="J587" s="51"/>
      <c r="K587" s="51"/>
      <c r="L587" s="51"/>
      <c r="M587" s="51"/>
      <c r="N587" s="51"/>
      <c r="O587" s="51"/>
      <c r="P587" s="51"/>
      <c r="Q587" s="51"/>
      <c r="R587" s="51"/>
      <c r="S587" s="51"/>
      <c r="T587" s="51"/>
      <c r="U587" s="51"/>
      <c r="V587" s="51"/>
      <c r="W587" s="51"/>
      <c r="X587" s="51"/>
      <c r="Y587" s="31"/>
      <c r="Z587" s="197" t="s">
        <v>1</v>
      </c>
      <c r="AA587" s="197"/>
      <c r="AB587" s="41">
        <f>SUM(U15:U37)</f>
        <v>0</v>
      </c>
      <c r="AC587" s="56"/>
      <c r="AD587" s="56"/>
      <c r="AE587" s="56"/>
    </row>
    <row r="588" spans="1:31" ht="22.5" customHeight="1" thickBot="1" x14ac:dyDescent="0.25">
      <c r="A588" s="49"/>
      <c r="B588" s="14"/>
      <c r="C588" s="70"/>
      <c r="D588" s="70"/>
      <c r="E588" s="61"/>
      <c r="F588" s="1"/>
      <c r="G588" s="2"/>
      <c r="H588" s="2"/>
      <c r="I588" s="51"/>
      <c r="J588" s="51"/>
      <c r="K588" s="51"/>
      <c r="L588" s="51"/>
      <c r="M588" s="51"/>
      <c r="N588" s="51"/>
      <c r="O588" s="51"/>
      <c r="P588" s="51"/>
      <c r="Q588" s="51"/>
      <c r="R588" s="51"/>
      <c r="S588" s="51"/>
      <c r="T588" s="51"/>
      <c r="U588" s="51"/>
      <c r="V588" s="51"/>
      <c r="W588" s="51"/>
      <c r="X588" s="51"/>
      <c r="Y588" s="31"/>
      <c r="Z588" s="197" t="s">
        <v>2</v>
      </c>
      <c r="AA588" s="197"/>
      <c r="AB588" s="41">
        <f>SUM(N15:N37)</f>
        <v>406.85714285714278</v>
      </c>
      <c r="AC588" s="56"/>
      <c r="AD588" s="56"/>
      <c r="AE588" s="56"/>
    </row>
    <row r="589" spans="1:31" ht="22.5" customHeight="1" thickBot="1" x14ac:dyDescent="0.25">
      <c r="A589" s="49"/>
      <c r="B589" s="14"/>
      <c r="C589" s="70"/>
      <c r="D589" s="70"/>
      <c r="E589" s="61"/>
      <c r="F589" s="1"/>
      <c r="G589" s="2"/>
      <c r="H589" s="2"/>
      <c r="I589" s="51"/>
      <c r="J589" s="51"/>
      <c r="K589" s="51"/>
      <c r="L589" s="51"/>
      <c r="M589" s="51"/>
      <c r="N589" s="51"/>
      <c r="O589" s="51"/>
      <c r="P589" s="51"/>
      <c r="Q589" s="51"/>
      <c r="R589" s="51"/>
      <c r="S589" s="51"/>
      <c r="T589" s="51"/>
      <c r="U589" s="51"/>
      <c r="V589" s="51"/>
      <c r="W589" s="51"/>
      <c r="X589" s="51"/>
      <c r="Y589" s="31"/>
      <c r="Z589" s="197" t="s">
        <v>4</v>
      </c>
      <c r="AA589" s="197"/>
      <c r="AB589" s="42">
        <f>IF(SUM(T15:T37)=0,0,+(SUM(T15:T37)/AB587))</f>
        <v>0</v>
      </c>
      <c r="AC589" s="56"/>
      <c r="AD589" s="56"/>
      <c r="AE589" s="56"/>
    </row>
    <row r="590" spans="1:31" ht="22.5" customHeight="1" thickBot="1" x14ac:dyDescent="0.25">
      <c r="A590" s="49"/>
      <c r="B590" s="14"/>
      <c r="C590" s="70"/>
      <c r="D590" s="70"/>
      <c r="E590" s="61"/>
      <c r="F590" s="1"/>
      <c r="G590" s="2"/>
      <c r="H590" s="2"/>
      <c r="I590" s="51"/>
      <c r="J590" s="51"/>
      <c r="K590" s="51"/>
      <c r="L590" s="51"/>
      <c r="M590" s="51"/>
      <c r="N590" s="51"/>
      <c r="O590" s="51"/>
      <c r="P590" s="51"/>
      <c r="Q590" s="51"/>
      <c r="R590" s="51"/>
      <c r="S590" s="51"/>
      <c r="T590" s="51"/>
      <c r="U590" s="51"/>
      <c r="V590" s="51"/>
      <c r="W590" s="51"/>
      <c r="X590" s="51"/>
      <c r="Y590" s="31"/>
      <c r="Z590" s="197" t="s">
        <v>3</v>
      </c>
      <c r="AA590" s="197"/>
      <c r="AB590" s="46">
        <f>IF(SUM(S15:S37)=0,0,+(SUM(S15:S37)/AB588))</f>
        <v>0</v>
      </c>
      <c r="AC590" s="56"/>
      <c r="AD590" s="56"/>
      <c r="AE590" s="56"/>
    </row>
    <row r="591" spans="1:31" ht="22.5" customHeight="1" thickBot="1" x14ac:dyDescent="0.25">
      <c r="A591" s="49"/>
      <c r="B591" s="14"/>
      <c r="C591" s="70"/>
      <c r="D591" s="70"/>
      <c r="E591" s="61"/>
      <c r="F591" s="1"/>
      <c r="G591" s="2"/>
      <c r="H591" s="2"/>
      <c r="I591" s="51"/>
      <c r="J591" s="51"/>
      <c r="K591" s="51"/>
      <c r="L591" s="51"/>
      <c r="M591" s="51"/>
      <c r="N591" s="51"/>
      <c r="O591" s="51"/>
      <c r="P591" s="51"/>
      <c r="Q591" s="51"/>
      <c r="R591" s="51"/>
      <c r="S591" s="51"/>
      <c r="T591" s="51"/>
      <c r="U591" s="51"/>
      <c r="V591" s="51"/>
      <c r="W591" s="51"/>
      <c r="X591" s="51"/>
      <c r="Y591" s="31"/>
      <c r="Z591" s="52"/>
      <c r="AA591" s="52"/>
      <c r="AB591" s="53"/>
      <c r="AC591" s="56"/>
      <c r="AD591" s="56"/>
      <c r="AE591" s="56"/>
    </row>
    <row r="592" spans="1:31" ht="18.75" customHeight="1" thickBot="1" x14ac:dyDescent="0.25">
      <c r="A592" s="49"/>
      <c r="B592" s="14"/>
      <c r="C592" s="70"/>
      <c r="D592" s="70"/>
      <c r="E592" s="61"/>
      <c r="F592" s="1"/>
      <c r="G592" s="2"/>
      <c r="H592" s="2"/>
      <c r="I592" s="51"/>
      <c r="J592" s="51"/>
      <c r="K592" s="51"/>
      <c r="L592" s="51"/>
      <c r="M592" s="51"/>
      <c r="N592" s="51"/>
      <c r="O592" s="51"/>
      <c r="P592" s="51"/>
      <c r="Q592" s="51"/>
      <c r="R592" s="51"/>
      <c r="S592" s="51"/>
      <c r="T592" s="51"/>
      <c r="U592" s="51"/>
      <c r="V592" s="51"/>
      <c r="W592" s="51"/>
      <c r="X592" s="51"/>
      <c r="Y592" s="31"/>
      <c r="Z592" s="198" t="s">
        <v>2130</v>
      </c>
      <c r="AA592" s="198"/>
      <c r="AB592" s="198"/>
      <c r="AC592" s="56"/>
      <c r="AD592" s="56"/>
      <c r="AE592" s="56"/>
    </row>
    <row r="593" spans="1:31" ht="18" customHeight="1" thickBot="1" x14ac:dyDescent="0.25">
      <c r="A593" s="49"/>
      <c r="B593" s="14"/>
      <c r="C593" s="70"/>
      <c r="D593" s="70"/>
      <c r="E593" s="61"/>
      <c r="F593" s="1"/>
      <c r="G593" s="2"/>
      <c r="H593" s="2"/>
      <c r="I593" s="51"/>
      <c r="J593" s="51"/>
      <c r="K593" s="51"/>
      <c r="L593" s="51"/>
      <c r="M593" s="51"/>
      <c r="N593" s="51"/>
      <c r="O593" s="51"/>
      <c r="P593" s="51"/>
      <c r="Q593" s="51"/>
      <c r="R593" s="51"/>
      <c r="S593" s="51"/>
      <c r="T593" s="51"/>
      <c r="U593" s="51"/>
      <c r="V593" s="51"/>
      <c r="W593" s="51"/>
      <c r="X593" s="51"/>
      <c r="Y593" s="31"/>
      <c r="Z593" s="198"/>
      <c r="AA593" s="198"/>
      <c r="AB593" s="198"/>
      <c r="AC593" s="56"/>
      <c r="AD593" s="56"/>
      <c r="AE593" s="56"/>
    </row>
    <row r="594" spans="1:31" ht="22.5" customHeight="1" thickBot="1" x14ac:dyDescent="0.25">
      <c r="A594" s="49"/>
      <c r="B594" s="14"/>
      <c r="C594" s="70"/>
      <c r="D594" s="70"/>
      <c r="E594" s="61"/>
      <c r="F594" s="1"/>
      <c r="G594" s="2"/>
      <c r="H594" s="2"/>
      <c r="I594" s="51"/>
      <c r="J594" s="51"/>
      <c r="K594" s="51"/>
      <c r="L594" s="51"/>
      <c r="M594" s="51"/>
      <c r="N594" s="51"/>
      <c r="O594" s="51"/>
      <c r="P594" s="51"/>
      <c r="Q594" s="51"/>
      <c r="R594" s="51"/>
      <c r="S594" s="51"/>
      <c r="T594" s="51"/>
      <c r="U594" s="51"/>
      <c r="V594" s="51"/>
      <c r="W594" s="51"/>
      <c r="X594" s="51"/>
      <c r="Y594" s="31"/>
      <c r="Z594" s="197" t="s">
        <v>1</v>
      </c>
      <c r="AA594" s="197"/>
      <c r="AB594" s="41">
        <f>SUM(U38:U44)</f>
        <v>0</v>
      </c>
      <c r="AC594" s="56"/>
      <c r="AD594" s="56"/>
      <c r="AE594" s="56"/>
    </row>
    <row r="595" spans="1:31" ht="22.5" customHeight="1" thickBot="1" x14ac:dyDescent="0.25">
      <c r="A595" s="49"/>
      <c r="B595" s="14"/>
      <c r="C595" s="70"/>
      <c r="D595" s="70"/>
      <c r="E595" s="61"/>
      <c r="F595" s="1"/>
      <c r="G595" s="2"/>
      <c r="H595" s="2"/>
      <c r="I595" s="51"/>
      <c r="J595" s="51"/>
      <c r="K595" s="51"/>
      <c r="L595" s="51"/>
      <c r="M595" s="51"/>
      <c r="N595" s="51"/>
      <c r="O595" s="51"/>
      <c r="P595" s="51"/>
      <c r="Q595" s="51"/>
      <c r="R595" s="51"/>
      <c r="S595" s="51"/>
      <c r="T595" s="51"/>
      <c r="U595" s="51"/>
      <c r="V595" s="51"/>
      <c r="W595" s="51"/>
      <c r="X595" s="51"/>
      <c r="Y595" s="31"/>
      <c r="Z595" s="197" t="s">
        <v>2</v>
      </c>
      <c r="AA595" s="197"/>
      <c r="AB595" s="41">
        <f>SUM(N38:N44)</f>
        <v>133.42857142857142</v>
      </c>
      <c r="AC595" s="56"/>
      <c r="AD595" s="56"/>
      <c r="AE595" s="56"/>
    </row>
    <row r="596" spans="1:31" ht="22.5" customHeight="1" thickBot="1" x14ac:dyDescent="0.25">
      <c r="A596" s="49"/>
      <c r="B596" s="14"/>
      <c r="C596" s="70"/>
      <c r="D596" s="70"/>
      <c r="E596" s="61"/>
      <c r="F596" s="1"/>
      <c r="G596" s="2"/>
      <c r="H596" s="2"/>
      <c r="I596" s="51"/>
      <c r="J596" s="51"/>
      <c r="K596" s="51"/>
      <c r="L596" s="51"/>
      <c r="M596" s="51"/>
      <c r="N596" s="51"/>
      <c r="O596" s="51"/>
      <c r="P596" s="51"/>
      <c r="Q596" s="51"/>
      <c r="R596" s="51"/>
      <c r="S596" s="51"/>
      <c r="T596" s="51"/>
      <c r="U596" s="51"/>
      <c r="V596" s="51"/>
      <c r="W596" s="51"/>
      <c r="X596" s="51"/>
      <c r="Y596" s="31"/>
      <c r="Z596" s="197" t="s">
        <v>4</v>
      </c>
      <c r="AA596" s="197"/>
      <c r="AB596" s="42">
        <f>IF(SUM(T38:T44)=0,0,+(SUM(T38:T44)/AB594))</f>
        <v>0</v>
      </c>
      <c r="AC596" s="56"/>
      <c r="AD596" s="56"/>
      <c r="AE596" s="56"/>
    </row>
    <row r="597" spans="1:31" ht="22.5" customHeight="1" thickBot="1" x14ac:dyDescent="0.25">
      <c r="A597" s="49"/>
      <c r="B597" s="14"/>
      <c r="C597" s="70"/>
      <c r="D597" s="70"/>
      <c r="E597" s="61"/>
      <c r="F597" s="1"/>
      <c r="G597" s="2"/>
      <c r="H597" s="2"/>
      <c r="I597" s="51"/>
      <c r="J597" s="51"/>
      <c r="K597" s="51"/>
      <c r="L597" s="51"/>
      <c r="M597" s="51"/>
      <c r="N597" s="51"/>
      <c r="O597" s="51"/>
      <c r="P597" s="51"/>
      <c r="Q597" s="51"/>
      <c r="R597" s="51"/>
      <c r="S597" s="51"/>
      <c r="T597" s="51"/>
      <c r="U597" s="51"/>
      <c r="V597" s="51"/>
      <c r="W597" s="51"/>
      <c r="X597" s="51"/>
      <c r="Y597" s="31"/>
      <c r="Z597" s="197" t="s">
        <v>3</v>
      </c>
      <c r="AA597" s="197"/>
      <c r="AB597" s="46">
        <f>IF(SUM(S38:S44)=0,0,+(SUM(S38:S44)/AB595))</f>
        <v>0</v>
      </c>
      <c r="AC597" s="56"/>
      <c r="AD597" s="56"/>
      <c r="AE597" s="56"/>
    </row>
    <row r="598" spans="1:31" ht="22.5" customHeight="1" thickBot="1" x14ac:dyDescent="0.25">
      <c r="A598" s="49"/>
      <c r="B598" s="14"/>
      <c r="C598" s="70"/>
      <c r="D598" s="70"/>
      <c r="E598" s="61"/>
      <c r="F598" s="1"/>
      <c r="G598" s="2"/>
      <c r="H598" s="2"/>
      <c r="I598" s="51"/>
      <c r="J598" s="51"/>
      <c r="K598" s="51"/>
      <c r="L598" s="51"/>
      <c r="M598" s="51"/>
      <c r="N598" s="51"/>
      <c r="O598" s="51"/>
      <c r="P598" s="51"/>
      <c r="Q598" s="51"/>
      <c r="R598" s="51"/>
      <c r="S598" s="51"/>
      <c r="T598" s="51"/>
      <c r="U598" s="51"/>
      <c r="V598" s="51"/>
      <c r="W598" s="51"/>
      <c r="X598" s="51"/>
      <c r="Y598" s="31"/>
      <c r="Z598" s="52"/>
      <c r="AA598" s="52"/>
      <c r="AB598" s="53"/>
      <c r="AC598" s="56"/>
      <c r="AD598" s="56"/>
      <c r="AE598" s="56"/>
    </row>
    <row r="599" spans="1:31" ht="13.5" thickBot="1" x14ac:dyDescent="0.25">
      <c r="A599" s="49"/>
      <c r="B599" s="14"/>
      <c r="C599" s="70"/>
      <c r="D599" s="70"/>
      <c r="E599" s="61"/>
      <c r="F599" s="1"/>
      <c r="G599" s="2"/>
      <c r="H599" s="2"/>
      <c r="I599" s="51"/>
      <c r="J599" s="51"/>
      <c r="K599" s="51"/>
      <c r="L599" s="51"/>
      <c r="M599" s="51"/>
      <c r="N599" s="51"/>
      <c r="O599" s="51"/>
      <c r="P599" s="51"/>
      <c r="Q599" s="51"/>
      <c r="R599" s="51"/>
      <c r="S599" s="51"/>
      <c r="T599" s="51"/>
      <c r="U599" s="51"/>
      <c r="V599" s="51"/>
      <c r="W599" s="51"/>
      <c r="X599" s="51"/>
      <c r="Y599" s="31"/>
      <c r="Z599" s="198" t="s">
        <v>1798</v>
      </c>
      <c r="AA599" s="198"/>
      <c r="AB599" s="198"/>
      <c r="AC599" s="56"/>
      <c r="AD599" s="56"/>
      <c r="AE599" s="56"/>
    </row>
    <row r="600" spans="1:31" ht="13.5" thickBot="1" x14ac:dyDescent="0.25">
      <c r="A600" s="49"/>
      <c r="B600" s="14"/>
      <c r="C600" s="70"/>
      <c r="D600" s="70"/>
      <c r="E600" s="61"/>
      <c r="F600" s="1"/>
      <c r="G600" s="2"/>
      <c r="H600" s="2"/>
      <c r="I600" s="51"/>
      <c r="J600" s="51"/>
      <c r="K600" s="51"/>
      <c r="L600" s="51"/>
      <c r="M600" s="51"/>
      <c r="N600" s="51"/>
      <c r="O600" s="51"/>
      <c r="P600" s="51"/>
      <c r="Q600" s="51"/>
      <c r="R600" s="51"/>
      <c r="S600" s="51"/>
      <c r="T600" s="51"/>
      <c r="U600" s="51"/>
      <c r="V600" s="51"/>
      <c r="W600" s="51"/>
      <c r="X600" s="51"/>
      <c r="Y600" s="31"/>
      <c r="Z600" s="198"/>
      <c r="AA600" s="198"/>
      <c r="AB600" s="198"/>
      <c r="AC600" s="56"/>
      <c r="AD600" s="56"/>
      <c r="AE600" s="56"/>
    </row>
    <row r="601" spans="1:31" ht="13.5" thickBot="1" x14ac:dyDescent="0.25">
      <c r="A601" s="49"/>
      <c r="B601" s="14"/>
      <c r="C601" s="70"/>
      <c r="D601" s="70"/>
      <c r="E601" s="61"/>
      <c r="F601" s="1"/>
      <c r="G601" s="2"/>
      <c r="H601" s="2"/>
      <c r="I601" s="51"/>
      <c r="J601" s="51"/>
      <c r="K601" s="51"/>
      <c r="L601" s="51"/>
      <c r="M601" s="51"/>
      <c r="N601" s="51"/>
      <c r="O601" s="51"/>
      <c r="P601" s="51"/>
      <c r="Q601" s="51"/>
      <c r="R601" s="51"/>
      <c r="S601" s="51"/>
      <c r="T601" s="51"/>
      <c r="U601" s="51"/>
      <c r="V601" s="51"/>
      <c r="W601" s="51"/>
      <c r="X601" s="51"/>
      <c r="Y601" s="31"/>
      <c r="Z601" s="197" t="s">
        <v>1</v>
      </c>
      <c r="AA601" s="197"/>
      <c r="AB601" s="41">
        <f>SUM(U45:U52)</f>
        <v>209.71428571428569</v>
      </c>
      <c r="AC601" s="56"/>
      <c r="AD601" s="56"/>
      <c r="AE601" s="56"/>
    </row>
    <row r="602" spans="1:31" ht="13.5" thickBot="1" x14ac:dyDescent="0.25">
      <c r="A602" s="49"/>
      <c r="B602" s="14"/>
      <c r="C602" s="70"/>
      <c r="D602" s="70"/>
      <c r="E602" s="61"/>
      <c r="F602" s="1"/>
      <c r="G602" s="2"/>
      <c r="H602" s="2"/>
      <c r="I602" s="51"/>
      <c r="J602" s="51"/>
      <c r="K602" s="51"/>
      <c r="L602" s="51"/>
      <c r="M602" s="51"/>
      <c r="N602" s="51"/>
      <c r="O602" s="51"/>
      <c r="P602" s="51"/>
      <c r="Q602" s="51"/>
      <c r="R602" s="51"/>
      <c r="S602" s="51"/>
      <c r="T602" s="51"/>
      <c r="U602" s="51"/>
      <c r="V602" s="51"/>
      <c r="W602" s="51"/>
      <c r="X602" s="51"/>
      <c r="Y602" s="31"/>
      <c r="Z602" s="197" t="s">
        <v>2</v>
      </c>
      <c r="AA602" s="197"/>
      <c r="AB602" s="41">
        <f>SUM(N45:N52)</f>
        <v>209.71428571428569</v>
      </c>
      <c r="AC602" s="56"/>
      <c r="AD602" s="56"/>
      <c r="AE602" s="56"/>
    </row>
    <row r="603" spans="1:31" ht="24" thickBot="1" x14ac:dyDescent="0.25">
      <c r="A603" s="49"/>
      <c r="B603" s="14"/>
      <c r="C603" s="70"/>
      <c r="D603" s="70"/>
      <c r="E603" s="61"/>
      <c r="F603" s="1"/>
      <c r="G603" s="2"/>
      <c r="H603" s="2"/>
      <c r="I603" s="51"/>
      <c r="J603" s="51"/>
      <c r="K603" s="51"/>
      <c r="L603" s="51"/>
      <c r="M603" s="51"/>
      <c r="N603" s="51"/>
      <c r="O603" s="51"/>
      <c r="P603" s="51"/>
      <c r="Q603" s="51"/>
      <c r="R603" s="51"/>
      <c r="S603" s="51"/>
      <c r="T603" s="51"/>
      <c r="U603" s="51"/>
      <c r="V603" s="51"/>
      <c r="W603" s="51"/>
      <c r="X603" s="51"/>
      <c r="Y603" s="31"/>
      <c r="Z603" s="197" t="s">
        <v>4</v>
      </c>
      <c r="AA603" s="197"/>
      <c r="AB603" s="42">
        <f>IF(SUM(T45:T52)=0,0,+(SUM(T45:T52)/AB601))</f>
        <v>0.56880108991825618</v>
      </c>
      <c r="AC603" s="56"/>
      <c r="AD603" s="56"/>
      <c r="AE603" s="56"/>
    </row>
    <row r="604" spans="1:31" ht="24" thickBot="1" x14ac:dyDescent="0.25">
      <c r="A604" s="49"/>
      <c r="B604" s="14"/>
      <c r="C604" s="70"/>
      <c r="D604" s="70"/>
      <c r="E604" s="61"/>
      <c r="F604" s="1"/>
      <c r="G604" s="2"/>
      <c r="H604" s="2"/>
      <c r="I604" s="51"/>
      <c r="J604" s="51"/>
      <c r="K604" s="51"/>
      <c r="L604" s="51"/>
      <c r="M604" s="51"/>
      <c r="N604" s="51"/>
      <c r="O604" s="51"/>
      <c r="P604" s="51"/>
      <c r="Q604" s="51"/>
      <c r="R604" s="51"/>
      <c r="S604" s="51"/>
      <c r="T604" s="51"/>
      <c r="U604" s="51"/>
      <c r="V604" s="51"/>
      <c r="W604" s="51"/>
      <c r="X604" s="51"/>
      <c r="Y604" s="31"/>
      <c r="Z604" s="197" t="s">
        <v>3</v>
      </c>
      <c r="AA604" s="197"/>
      <c r="AB604" s="46">
        <f>IF(SUM(S45:S52)=0,0,+(SUM(S45:S52)/AB602))</f>
        <v>0.56880108991825618</v>
      </c>
      <c r="AC604" s="56"/>
      <c r="AD604" s="56"/>
      <c r="AE604" s="56"/>
    </row>
    <row r="605" spans="1:31" ht="24" thickBot="1" x14ac:dyDescent="0.25">
      <c r="A605" s="49"/>
      <c r="B605" s="14"/>
      <c r="C605" s="70"/>
      <c r="D605" s="70"/>
      <c r="E605" s="61"/>
      <c r="F605" s="1"/>
      <c r="G605" s="2"/>
      <c r="H605" s="2"/>
      <c r="I605" s="51"/>
      <c r="J605" s="51"/>
      <c r="K605" s="51"/>
      <c r="L605" s="51"/>
      <c r="M605" s="51"/>
      <c r="N605" s="51"/>
      <c r="O605" s="51"/>
      <c r="P605" s="51"/>
      <c r="Q605" s="51"/>
      <c r="R605" s="51"/>
      <c r="S605" s="51"/>
      <c r="T605" s="51"/>
      <c r="U605" s="51"/>
      <c r="V605" s="51"/>
      <c r="W605" s="51"/>
      <c r="X605" s="51"/>
      <c r="Y605" s="31"/>
      <c r="Z605" s="52"/>
      <c r="AA605" s="52"/>
      <c r="AB605" s="53"/>
      <c r="AC605" s="56"/>
      <c r="AD605" s="56"/>
      <c r="AE605" s="56"/>
    </row>
    <row r="606" spans="1:31" ht="13.5" thickBot="1" x14ac:dyDescent="0.25">
      <c r="A606" s="49"/>
      <c r="B606" s="14"/>
      <c r="C606" s="70"/>
      <c r="D606" s="70"/>
      <c r="E606" s="61"/>
      <c r="F606" s="1"/>
      <c r="G606" s="2"/>
      <c r="H606" s="2"/>
      <c r="I606" s="51"/>
      <c r="J606" s="51"/>
      <c r="K606" s="51"/>
      <c r="L606" s="51"/>
      <c r="M606" s="51"/>
      <c r="N606" s="51"/>
      <c r="O606" s="51"/>
      <c r="P606" s="51"/>
      <c r="Q606" s="51"/>
      <c r="R606" s="51"/>
      <c r="S606" s="51"/>
      <c r="T606" s="51"/>
      <c r="U606" s="51"/>
      <c r="V606" s="51"/>
      <c r="W606" s="51"/>
      <c r="X606" s="51"/>
      <c r="Y606" s="31"/>
      <c r="Z606" s="198" t="s">
        <v>1747</v>
      </c>
      <c r="AA606" s="198"/>
      <c r="AB606" s="198"/>
      <c r="AC606" s="56"/>
      <c r="AD606" s="56"/>
      <c r="AE606" s="56"/>
    </row>
    <row r="607" spans="1:31" ht="13.5" thickBot="1" x14ac:dyDescent="0.25">
      <c r="A607" s="49"/>
      <c r="B607" s="14"/>
      <c r="C607" s="70"/>
      <c r="D607" s="70"/>
      <c r="E607" s="61"/>
      <c r="F607" s="1"/>
      <c r="G607" s="2"/>
      <c r="H607" s="2"/>
      <c r="I607" s="51"/>
      <c r="J607" s="51"/>
      <c r="K607" s="51"/>
      <c r="L607" s="51"/>
      <c r="M607" s="51"/>
      <c r="N607" s="51"/>
      <c r="O607" s="51"/>
      <c r="P607" s="51"/>
      <c r="Q607" s="51"/>
      <c r="R607" s="51"/>
      <c r="S607" s="51"/>
      <c r="T607" s="51"/>
      <c r="U607" s="51"/>
      <c r="V607" s="51"/>
      <c r="W607" s="51"/>
      <c r="X607" s="51"/>
      <c r="Y607" s="31"/>
      <c r="Z607" s="198"/>
      <c r="AA607" s="198"/>
      <c r="AB607" s="198"/>
      <c r="AC607" s="56"/>
      <c r="AD607" s="56"/>
      <c r="AE607" s="56"/>
    </row>
    <row r="608" spans="1:31" ht="13.5" thickBot="1" x14ac:dyDescent="0.25">
      <c r="A608" s="49"/>
      <c r="B608" s="14"/>
      <c r="C608" s="70"/>
      <c r="D608" s="70"/>
      <c r="E608" s="61"/>
      <c r="F608" s="1"/>
      <c r="G608" s="2"/>
      <c r="H608" s="2"/>
      <c r="I608" s="51"/>
      <c r="J608" s="51"/>
      <c r="K608" s="51"/>
      <c r="L608" s="51"/>
      <c r="M608" s="51"/>
      <c r="N608" s="51"/>
      <c r="O608" s="51"/>
      <c r="P608" s="51"/>
      <c r="Q608" s="51"/>
      <c r="R608" s="51"/>
      <c r="S608" s="51"/>
      <c r="T608" s="51"/>
      <c r="U608" s="51"/>
      <c r="V608" s="51"/>
      <c r="W608" s="51"/>
      <c r="X608" s="51"/>
      <c r="Y608" s="31"/>
      <c r="Z608" s="197" t="s">
        <v>1</v>
      </c>
      <c r="AA608" s="197"/>
      <c r="AB608" s="41">
        <f>SUM(U53:U152)</f>
        <v>2031.285714285714</v>
      </c>
      <c r="AC608" s="56"/>
      <c r="AD608" s="56"/>
      <c r="AE608" s="56"/>
    </row>
    <row r="609" spans="1:31" ht="13.5" thickBot="1" x14ac:dyDescent="0.25">
      <c r="A609" s="49"/>
      <c r="B609" s="14"/>
      <c r="C609" s="70"/>
      <c r="D609" s="70"/>
      <c r="E609" s="61"/>
      <c r="F609" s="1"/>
      <c r="G609" s="2"/>
      <c r="H609" s="2"/>
      <c r="I609" s="51"/>
      <c r="J609" s="51"/>
      <c r="K609" s="51"/>
      <c r="L609" s="51"/>
      <c r="M609" s="51"/>
      <c r="N609" s="51"/>
      <c r="O609" s="51"/>
      <c r="P609" s="51"/>
      <c r="Q609" s="51"/>
      <c r="R609" s="51"/>
      <c r="S609" s="51"/>
      <c r="T609" s="51"/>
      <c r="U609" s="51"/>
      <c r="V609" s="51"/>
      <c r="W609" s="51"/>
      <c r="X609" s="51"/>
      <c r="Y609" s="31"/>
      <c r="Z609" s="197" t="s">
        <v>2</v>
      </c>
      <c r="AA609" s="197"/>
      <c r="AB609" s="41">
        <f>SUM(N53:N152)</f>
        <v>2082.5714285714284</v>
      </c>
      <c r="AC609" s="56"/>
      <c r="AD609" s="56"/>
      <c r="AE609" s="56"/>
    </row>
    <row r="610" spans="1:31" ht="24" thickBot="1" x14ac:dyDescent="0.25">
      <c r="A610" s="49"/>
      <c r="B610" s="14"/>
      <c r="C610" s="70"/>
      <c r="D610" s="70"/>
      <c r="E610" s="61"/>
      <c r="F610" s="1"/>
      <c r="G610" s="2"/>
      <c r="H610" s="2"/>
      <c r="I610" s="51"/>
      <c r="J610" s="51"/>
      <c r="K610" s="51"/>
      <c r="L610" s="51"/>
      <c r="M610" s="51"/>
      <c r="N610" s="51"/>
      <c r="O610" s="51"/>
      <c r="P610" s="51"/>
      <c r="Q610" s="51"/>
      <c r="R610" s="51"/>
      <c r="S610" s="51"/>
      <c r="T610" s="51"/>
      <c r="U610" s="51"/>
      <c r="V610" s="51"/>
      <c r="W610" s="51"/>
      <c r="X610" s="51"/>
      <c r="Y610" s="31"/>
      <c r="Z610" s="197" t="s">
        <v>4</v>
      </c>
      <c r="AA610" s="197"/>
      <c r="AB610" s="42">
        <f>IF(SUM(T53:T152)=0,0,+(SUM(T53:T152)/AB608))</f>
        <v>0.33424012552412879</v>
      </c>
      <c r="AC610" s="56"/>
      <c r="AD610" s="56"/>
      <c r="AE610" s="56"/>
    </row>
    <row r="611" spans="1:31" ht="24" thickBot="1" x14ac:dyDescent="0.25">
      <c r="A611" s="49"/>
      <c r="B611" s="14"/>
      <c r="C611" s="70"/>
      <c r="D611" s="70"/>
      <c r="E611" s="61"/>
      <c r="F611" s="1"/>
      <c r="G611" s="2"/>
      <c r="H611" s="2"/>
      <c r="I611" s="51"/>
      <c r="J611" s="51"/>
      <c r="K611" s="51"/>
      <c r="L611" s="51"/>
      <c r="M611" s="51"/>
      <c r="N611" s="51"/>
      <c r="O611" s="51"/>
      <c r="P611" s="51"/>
      <c r="Q611" s="51"/>
      <c r="R611" s="51"/>
      <c r="S611" s="51"/>
      <c r="T611" s="51"/>
      <c r="U611" s="51"/>
      <c r="V611" s="51"/>
      <c r="W611" s="51"/>
      <c r="X611" s="51"/>
      <c r="Y611" s="31"/>
      <c r="Z611" s="197" t="s">
        <v>3</v>
      </c>
      <c r="AA611" s="197"/>
      <c r="AB611" s="46">
        <f>IF(SUM(S53:S152)=0,0,+(SUM(S53:S152)/AB609))</f>
        <v>0.32600907839399007</v>
      </c>
      <c r="AC611" s="56"/>
      <c r="AD611" s="56"/>
      <c r="AE611" s="56"/>
    </row>
    <row r="612" spans="1:31" ht="24" thickBot="1" x14ac:dyDescent="0.25">
      <c r="A612" s="49"/>
      <c r="B612" s="14"/>
      <c r="C612" s="70"/>
      <c r="D612" s="70"/>
      <c r="E612" s="61"/>
      <c r="F612" s="1"/>
      <c r="G612" s="2"/>
      <c r="H612" s="2"/>
      <c r="I612" s="51"/>
      <c r="J612" s="51"/>
      <c r="K612" s="51"/>
      <c r="L612" s="51"/>
      <c r="M612" s="51"/>
      <c r="N612" s="51"/>
      <c r="O612" s="51"/>
      <c r="P612" s="51"/>
      <c r="Q612" s="51"/>
      <c r="R612" s="51"/>
      <c r="S612" s="51"/>
      <c r="T612" s="51"/>
      <c r="U612" s="51"/>
      <c r="V612" s="51"/>
      <c r="W612" s="51"/>
      <c r="X612" s="51"/>
      <c r="Y612" s="31"/>
      <c r="Z612" s="52"/>
      <c r="AA612" s="52"/>
      <c r="AB612" s="53"/>
      <c r="AC612" s="56"/>
      <c r="AD612" s="56"/>
      <c r="AE612" s="56"/>
    </row>
    <row r="613" spans="1:31" ht="13.5" thickBot="1" x14ac:dyDescent="0.25">
      <c r="A613" s="49"/>
      <c r="B613" s="14"/>
      <c r="C613" s="70"/>
      <c r="D613" s="70"/>
      <c r="E613" s="61"/>
      <c r="F613" s="1"/>
      <c r="G613" s="2"/>
      <c r="H613" s="2"/>
      <c r="I613" s="51"/>
      <c r="J613" s="51"/>
      <c r="K613" s="51"/>
      <c r="L613" s="51"/>
      <c r="M613" s="51"/>
      <c r="N613" s="51"/>
      <c r="O613" s="51"/>
      <c r="P613" s="51"/>
      <c r="Q613" s="51"/>
      <c r="R613" s="51"/>
      <c r="S613" s="51"/>
      <c r="T613" s="51"/>
      <c r="U613" s="51"/>
      <c r="V613" s="51"/>
      <c r="W613" s="51"/>
      <c r="X613" s="51"/>
      <c r="Y613" s="31"/>
      <c r="Z613" s="198" t="s">
        <v>1551</v>
      </c>
      <c r="AA613" s="198"/>
      <c r="AB613" s="198"/>
      <c r="AC613" s="56"/>
      <c r="AD613" s="56"/>
      <c r="AE613" s="56"/>
    </row>
    <row r="614" spans="1:31" ht="13.5" thickBot="1" x14ac:dyDescent="0.25">
      <c r="A614" s="49"/>
      <c r="B614" s="14"/>
      <c r="C614" s="70"/>
      <c r="D614" s="70"/>
      <c r="E614" s="61"/>
      <c r="F614" s="1"/>
      <c r="G614" s="2"/>
      <c r="H614" s="2"/>
      <c r="I614" s="51"/>
      <c r="J614" s="51"/>
      <c r="K614" s="51"/>
      <c r="L614" s="51"/>
      <c r="M614" s="51"/>
      <c r="N614" s="51"/>
      <c r="O614" s="51"/>
      <c r="P614" s="51"/>
      <c r="Q614" s="51"/>
      <c r="R614" s="51"/>
      <c r="S614" s="51"/>
      <c r="T614" s="51"/>
      <c r="U614" s="51"/>
      <c r="V614" s="51"/>
      <c r="W614" s="51"/>
      <c r="X614" s="51"/>
      <c r="Y614" s="31"/>
      <c r="Z614" s="198"/>
      <c r="AA614" s="198"/>
      <c r="AB614" s="198"/>
      <c r="AC614" s="56"/>
      <c r="AD614" s="56"/>
      <c r="AE614" s="56"/>
    </row>
    <row r="615" spans="1:31" ht="13.5" thickBot="1" x14ac:dyDescent="0.25">
      <c r="A615" s="49"/>
      <c r="B615" s="14"/>
      <c r="C615" s="70"/>
      <c r="D615" s="70"/>
      <c r="E615" s="61"/>
      <c r="F615" s="1"/>
      <c r="G615" s="2"/>
      <c r="H615" s="2"/>
      <c r="I615" s="51"/>
      <c r="J615" s="51"/>
      <c r="K615" s="51"/>
      <c r="L615" s="51"/>
      <c r="M615" s="51"/>
      <c r="N615" s="51"/>
      <c r="O615" s="51"/>
      <c r="P615" s="51"/>
      <c r="Q615" s="51"/>
      <c r="R615" s="51"/>
      <c r="S615" s="51"/>
      <c r="T615" s="51"/>
      <c r="U615" s="51"/>
      <c r="V615" s="51"/>
      <c r="W615" s="51"/>
      <c r="X615" s="51"/>
      <c r="Y615" s="31"/>
      <c r="Z615" s="197" t="s">
        <v>1</v>
      </c>
      <c r="AA615" s="197"/>
      <c r="AB615" s="41">
        <f>SUM(U153:U157)</f>
        <v>48.857142857142854</v>
      </c>
      <c r="AC615" s="56"/>
      <c r="AD615" s="56"/>
      <c r="AE615" s="56"/>
    </row>
    <row r="616" spans="1:31" ht="13.5" thickBot="1" x14ac:dyDescent="0.25">
      <c r="A616" s="49"/>
      <c r="B616" s="14"/>
      <c r="C616" s="70"/>
      <c r="D616" s="70"/>
      <c r="E616" s="61"/>
      <c r="F616" s="1"/>
      <c r="G616" s="2"/>
      <c r="H616" s="2"/>
      <c r="I616" s="51"/>
      <c r="J616" s="51"/>
      <c r="K616" s="51"/>
      <c r="L616" s="51"/>
      <c r="M616" s="51"/>
      <c r="N616" s="51"/>
      <c r="O616" s="51"/>
      <c r="P616" s="51"/>
      <c r="Q616" s="51"/>
      <c r="R616" s="51"/>
      <c r="S616" s="51"/>
      <c r="T616" s="51"/>
      <c r="U616" s="51"/>
      <c r="V616" s="51"/>
      <c r="W616" s="51"/>
      <c r="X616" s="51"/>
      <c r="Y616" s="31"/>
      <c r="Z616" s="197" t="s">
        <v>2</v>
      </c>
      <c r="AA616" s="197"/>
      <c r="AB616" s="41">
        <f>SUM(N153:N157)</f>
        <v>48.857142857142854</v>
      </c>
      <c r="AC616" s="56"/>
      <c r="AD616" s="56"/>
      <c r="AE616" s="56"/>
    </row>
    <row r="617" spans="1:31" ht="24" thickBot="1" x14ac:dyDescent="0.25">
      <c r="A617" s="49"/>
      <c r="B617" s="14"/>
      <c r="C617" s="70"/>
      <c r="D617" s="70"/>
      <c r="E617" s="61"/>
      <c r="F617" s="1"/>
      <c r="G617" s="2"/>
      <c r="H617" s="2"/>
      <c r="I617" s="51"/>
      <c r="J617" s="51"/>
      <c r="K617" s="51"/>
      <c r="L617" s="51"/>
      <c r="M617" s="51"/>
      <c r="N617" s="51"/>
      <c r="O617" s="51"/>
      <c r="P617" s="51"/>
      <c r="Q617" s="51"/>
      <c r="R617" s="51"/>
      <c r="S617" s="51"/>
      <c r="T617" s="51"/>
      <c r="U617" s="51"/>
      <c r="V617" s="51"/>
      <c r="W617" s="51"/>
      <c r="X617" s="51"/>
      <c r="Y617" s="31"/>
      <c r="Z617" s="197" t="s">
        <v>4</v>
      </c>
      <c r="AA617" s="197"/>
      <c r="AB617" s="42">
        <f>IF(SUM(T153:T157)=0,0,+(SUM(T153:T157)/AB615))</f>
        <v>0.27017543859649124</v>
      </c>
      <c r="AC617" s="56"/>
      <c r="AD617" s="56"/>
      <c r="AE617" s="56"/>
    </row>
    <row r="618" spans="1:31" ht="24" thickBot="1" x14ac:dyDescent="0.25">
      <c r="A618" s="49"/>
      <c r="B618" s="14"/>
      <c r="C618" s="70"/>
      <c r="D618" s="70"/>
      <c r="E618" s="61"/>
      <c r="F618" s="1"/>
      <c r="G618" s="2"/>
      <c r="H618" s="2"/>
      <c r="I618" s="51"/>
      <c r="J618" s="51"/>
      <c r="K618" s="51"/>
      <c r="L618" s="51"/>
      <c r="M618" s="51"/>
      <c r="N618" s="51"/>
      <c r="O618" s="51"/>
      <c r="P618" s="51"/>
      <c r="Q618" s="51"/>
      <c r="R618" s="51"/>
      <c r="S618" s="51"/>
      <c r="T618" s="51"/>
      <c r="U618" s="51"/>
      <c r="V618" s="51"/>
      <c r="W618" s="51"/>
      <c r="X618" s="51"/>
      <c r="Y618" s="31"/>
      <c r="Z618" s="197" t="s">
        <v>3</v>
      </c>
      <c r="AA618" s="197"/>
      <c r="AB618" s="46">
        <f>IF(SUM(S153:S157)=0,0,+(SUM(S153:S157)/AB616))</f>
        <v>0.27017543859649124</v>
      </c>
      <c r="AC618" s="56"/>
      <c r="AD618" s="56"/>
      <c r="AE618" s="56"/>
    </row>
    <row r="619" spans="1:31" ht="24" thickBot="1" x14ac:dyDescent="0.25">
      <c r="A619" s="49"/>
      <c r="B619" s="14"/>
      <c r="C619" s="70"/>
      <c r="D619" s="70"/>
      <c r="E619" s="61"/>
      <c r="F619" s="1"/>
      <c r="G619" s="2"/>
      <c r="H619" s="2"/>
      <c r="I619" s="51"/>
      <c r="J619" s="51"/>
      <c r="K619" s="51"/>
      <c r="L619" s="51"/>
      <c r="M619" s="51"/>
      <c r="N619" s="51"/>
      <c r="O619" s="51"/>
      <c r="P619" s="51"/>
      <c r="Q619" s="51"/>
      <c r="R619" s="51"/>
      <c r="S619" s="51"/>
      <c r="T619" s="51"/>
      <c r="U619" s="51"/>
      <c r="V619" s="51"/>
      <c r="W619" s="51"/>
      <c r="X619" s="51"/>
      <c r="Y619" s="31"/>
      <c r="Z619" s="52"/>
      <c r="AA619" s="52"/>
      <c r="AB619" s="53"/>
      <c r="AC619" s="56"/>
      <c r="AD619" s="56"/>
      <c r="AE619" s="56"/>
    </row>
    <row r="620" spans="1:31" ht="13.5" thickBot="1" x14ac:dyDescent="0.25">
      <c r="A620" s="49"/>
      <c r="B620" s="14"/>
      <c r="C620" s="70"/>
      <c r="D620" s="70"/>
      <c r="E620" s="61"/>
      <c r="F620" s="1"/>
      <c r="G620" s="2"/>
      <c r="H620" s="2"/>
      <c r="I620" s="51"/>
      <c r="J620" s="51"/>
      <c r="K620" s="51"/>
      <c r="L620" s="51"/>
      <c r="M620" s="51"/>
      <c r="N620" s="51"/>
      <c r="O620" s="51"/>
      <c r="P620" s="51"/>
      <c r="Q620" s="51"/>
      <c r="R620" s="51"/>
      <c r="S620" s="51"/>
      <c r="T620" s="51"/>
      <c r="U620" s="51"/>
      <c r="V620" s="51"/>
      <c r="W620" s="51"/>
      <c r="X620" s="51"/>
      <c r="Y620" s="31"/>
      <c r="Z620" s="198" t="s">
        <v>1536</v>
      </c>
      <c r="AA620" s="198"/>
      <c r="AB620" s="198"/>
      <c r="AC620" s="56"/>
      <c r="AD620" s="56"/>
      <c r="AE620" s="56"/>
    </row>
    <row r="621" spans="1:31" ht="13.5" thickBot="1" x14ac:dyDescent="0.25">
      <c r="A621" s="49"/>
      <c r="B621" s="14"/>
      <c r="C621" s="70"/>
      <c r="D621" s="70"/>
      <c r="E621" s="61"/>
      <c r="F621" s="1"/>
      <c r="G621" s="2"/>
      <c r="H621" s="2"/>
      <c r="I621" s="51"/>
      <c r="J621" s="51"/>
      <c r="K621" s="51"/>
      <c r="L621" s="51"/>
      <c r="M621" s="51"/>
      <c r="N621" s="51"/>
      <c r="O621" s="51"/>
      <c r="P621" s="51"/>
      <c r="Q621" s="51"/>
      <c r="R621" s="51"/>
      <c r="S621" s="51"/>
      <c r="T621" s="51"/>
      <c r="U621" s="51"/>
      <c r="V621" s="51"/>
      <c r="W621" s="51"/>
      <c r="X621" s="51"/>
      <c r="Y621" s="31"/>
      <c r="Z621" s="198"/>
      <c r="AA621" s="198"/>
      <c r="AB621" s="198"/>
      <c r="AC621" s="56"/>
      <c r="AD621" s="56"/>
      <c r="AE621" s="56"/>
    </row>
    <row r="622" spans="1:31" ht="13.5" thickBot="1" x14ac:dyDescent="0.25">
      <c r="A622" s="49"/>
      <c r="B622" s="14"/>
      <c r="C622" s="70"/>
      <c r="D622" s="70"/>
      <c r="E622" s="61"/>
      <c r="F622" s="1"/>
      <c r="G622" s="2"/>
      <c r="H622" s="2"/>
      <c r="I622" s="51"/>
      <c r="J622" s="51"/>
      <c r="K622" s="51"/>
      <c r="L622" s="51"/>
      <c r="M622" s="51"/>
      <c r="N622" s="51"/>
      <c r="O622" s="51"/>
      <c r="P622" s="51"/>
      <c r="Q622" s="51"/>
      <c r="R622" s="51"/>
      <c r="S622" s="51"/>
      <c r="T622" s="51"/>
      <c r="U622" s="51"/>
      <c r="V622" s="51"/>
      <c r="W622" s="51"/>
      <c r="X622" s="51"/>
      <c r="Y622" s="31"/>
      <c r="Z622" s="197" t="s">
        <v>1</v>
      </c>
      <c r="AA622" s="197"/>
      <c r="AB622" s="41">
        <f>SUM(U158:U188)</f>
        <v>504.4285714285715</v>
      </c>
      <c r="AC622" s="56"/>
      <c r="AD622" s="56"/>
      <c r="AE622" s="56"/>
    </row>
    <row r="623" spans="1:31" ht="13.5" thickBot="1" x14ac:dyDescent="0.25">
      <c r="A623" s="49"/>
      <c r="B623" s="14"/>
      <c r="C623" s="70"/>
      <c r="D623" s="70"/>
      <c r="E623" s="61"/>
      <c r="F623" s="1"/>
      <c r="G623" s="2"/>
      <c r="H623" s="2"/>
      <c r="I623" s="51"/>
      <c r="J623" s="51"/>
      <c r="K623" s="51"/>
      <c r="L623" s="51"/>
      <c r="M623" s="51"/>
      <c r="N623" s="51"/>
      <c r="O623" s="51"/>
      <c r="P623" s="51"/>
      <c r="Q623" s="51"/>
      <c r="R623" s="51"/>
      <c r="S623" s="51"/>
      <c r="T623" s="51"/>
      <c r="U623" s="51"/>
      <c r="V623" s="51"/>
      <c r="W623" s="51"/>
      <c r="X623" s="51"/>
      <c r="Y623" s="31"/>
      <c r="Z623" s="197" t="s">
        <v>2</v>
      </c>
      <c r="AA623" s="197"/>
      <c r="AB623" s="41">
        <f>SUM(N158:N188)</f>
        <v>504.4285714285715</v>
      </c>
      <c r="AC623" s="56"/>
      <c r="AD623" s="56"/>
      <c r="AE623" s="56"/>
    </row>
    <row r="624" spans="1:31" ht="24" thickBot="1" x14ac:dyDescent="0.25">
      <c r="A624" s="49"/>
      <c r="B624" s="14"/>
      <c r="C624" s="70"/>
      <c r="D624" s="70"/>
      <c r="E624" s="61"/>
      <c r="F624" s="1"/>
      <c r="G624" s="2"/>
      <c r="H624" s="2"/>
      <c r="I624" s="51"/>
      <c r="J624" s="51"/>
      <c r="K624" s="51"/>
      <c r="L624" s="51"/>
      <c r="M624" s="51"/>
      <c r="N624" s="51"/>
      <c r="O624" s="51"/>
      <c r="P624" s="51"/>
      <c r="Q624" s="51"/>
      <c r="R624" s="51"/>
      <c r="S624" s="51"/>
      <c r="T624" s="51"/>
      <c r="U624" s="51"/>
      <c r="V624" s="51"/>
      <c r="W624" s="51"/>
      <c r="X624" s="51"/>
      <c r="Y624" s="31"/>
      <c r="Z624" s="197" t="s">
        <v>4</v>
      </c>
      <c r="AA624" s="197"/>
      <c r="AB624" s="42">
        <f>IF(SUM(T158:T188)=0,0,+(SUM(T158:T188)/AB622))</f>
        <v>0.12234494477485131</v>
      </c>
      <c r="AC624" s="56"/>
      <c r="AD624" s="56"/>
      <c r="AE624" s="56"/>
    </row>
    <row r="625" spans="1:33" ht="24" thickBot="1" x14ac:dyDescent="0.25">
      <c r="A625" s="49"/>
      <c r="B625" s="14"/>
      <c r="C625" s="70"/>
      <c r="D625" s="70"/>
      <c r="E625" s="61"/>
      <c r="F625" s="1"/>
      <c r="G625" s="2"/>
      <c r="H625" s="2"/>
      <c r="I625" s="51"/>
      <c r="J625" s="51"/>
      <c r="K625" s="51"/>
      <c r="L625" s="51"/>
      <c r="M625" s="51"/>
      <c r="N625" s="51"/>
      <c r="O625" s="51"/>
      <c r="P625" s="51"/>
      <c r="Q625" s="51"/>
      <c r="R625" s="51"/>
      <c r="S625" s="51"/>
      <c r="T625" s="51"/>
      <c r="U625" s="51"/>
      <c r="V625" s="51"/>
      <c r="W625" s="51"/>
      <c r="X625" s="51"/>
      <c r="Y625" s="31"/>
      <c r="Z625" s="197" t="s">
        <v>3</v>
      </c>
      <c r="AA625" s="197"/>
      <c r="AB625" s="46">
        <f>IF(SUM(S158:S188)=0,0,+(SUM(S158:S188)/AB623))</f>
        <v>0.12234494477485131</v>
      </c>
      <c r="AC625" s="56"/>
      <c r="AD625" s="56"/>
      <c r="AE625" s="56"/>
    </row>
    <row r="626" spans="1:33" ht="24" thickBot="1" x14ac:dyDescent="0.25">
      <c r="A626" s="49"/>
      <c r="B626" s="14"/>
      <c r="C626" s="70"/>
      <c r="D626" s="70"/>
      <c r="E626" s="61"/>
      <c r="F626" s="1"/>
      <c r="G626" s="2"/>
      <c r="H626" s="2"/>
      <c r="I626" s="51"/>
      <c r="J626" s="51"/>
      <c r="K626" s="51"/>
      <c r="L626" s="51"/>
      <c r="M626" s="51"/>
      <c r="N626" s="51"/>
      <c r="O626" s="51"/>
      <c r="P626" s="51"/>
      <c r="Q626" s="51"/>
      <c r="R626" s="51"/>
      <c r="S626" s="51"/>
      <c r="T626" s="51"/>
      <c r="U626" s="51"/>
      <c r="V626" s="51"/>
      <c r="W626" s="51"/>
      <c r="X626" s="51"/>
      <c r="Y626" s="31"/>
      <c r="Z626" s="52"/>
      <c r="AA626" s="52"/>
      <c r="AB626" s="53"/>
      <c r="AC626" s="56"/>
      <c r="AD626" s="56"/>
      <c r="AE626" s="56"/>
    </row>
    <row r="627" spans="1:33" ht="13.5" thickBot="1" x14ac:dyDescent="0.25">
      <c r="A627" s="49"/>
      <c r="B627" s="14"/>
      <c r="C627" s="70"/>
      <c r="D627" s="70"/>
      <c r="E627" s="61"/>
      <c r="F627" s="1"/>
      <c r="G627" s="2"/>
      <c r="H627" s="2"/>
      <c r="I627" s="51"/>
      <c r="J627" s="51"/>
      <c r="K627" s="51"/>
      <c r="L627" s="51"/>
      <c r="M627" s="51"/>
      <c r="N627" s="51"/>
      <c r="O627" s="51"/>
      <c r="P627" s="51"/>
      <c r="Q627" s="51"/>
      <c r="R627" s="51"/>
      <c r="S627" s="51"/>
      <c r="T627" s="51"/>
      <c r="U627" s="51"/>
      <c r="V627" s="51"/>
      <c r="W627" s="51"/>
      <c r="X627" s="51"/>
      <c r="Y627" s="31"/>
      <c r="Z627" s="198" t="s">
        <v>1320</v>
      </c>
      <c r="AA627" s="198"/>
      <c r="AB627" s="198"/>
      <c r="AC627" s="56"/>
      <c r="AD627" s="56"/>
      <c r="AE627" s="56"/>
    </row>
    <row r="628" spans="1:33" ht="13.5" thickBot="1" x14ac:dyDescent="0.25">
      <c r="A628" s="49"/>
      <c r="B628" s="14"/>
      <c r="C628" s="70"/>
      <c r="D628" s="70"/>
      <c r="E628" s="61"/>
      <c r="F628" s="1"/>
      <c r="G628" s="2"/>
      <c r="H628" s="2"/>
      <c r="I628" s="51"/>
      <c r="J628" s="51"/>
      <c r="K628" s="51"/>
      <c r="L628" s="51"/>
      <c r="M628" s="51"/>
      <c r="N628" s="51"/>
      <c r="O628" s="51"/>
      <c r="P628" s="51"/>
      <c r="Q628" s="51"/>
      <c r="R628" s="51"/>
      <c r="S628" s="51"/>
      <c r="T628" s="51"/>
      <c r="U628" s="51"/>
      <c r="V628" s="51"/>
      <c r="W628" s="51"/>
      <c r="X628" s="51"/>
      <c r="Y628" s="31"/>
      <c r="Z628" s="198"/>
      <c r="AA628" s="198"/>
      <c r="AB628" s="198"/>
      <c r="AC628" s="56"/>
      <c r="AD628" s="56"/>
      <c r="AE628" s="56"/>
    </row>
    <row r="629" spans="1:33" ht="13.5" thickBot="1" x14ac:dyDescent="0.25">
      <c r="A629" s="49"/>
      <c r="B629" s="14"/>
      <c r="C629" s="70"/>
      <c r="D629" s="70"/>
      <c r="E629" s="61"/>
      <c r="F629" s="1"/>
      <c r="G629" s="2"/>
      <c r="H629" s="2"/>
      <c r="I629" s="51"/>
      <c r="J629" s="51"/>
      <c r="K629" s="51"/>
      <c r="L629" s="51"/>
      <c r="M629" s="51"/>
      <c r="N629" s="51"/>
      <c r="O629" s="51"/>
      <c r="P629" s="51"/>
      <c r="Q629" s="51"/>
      <c r="R629" s="51"/>
      <c r="S629" s="51"/>
      <c r="T629" s="51"/>
      <c r="U629" s="51"/>
      <c r="V629" s="51"/>
      <c r="W629" s="51"/>
      <c r="X629" s="51"/>
      <c r="Y629" s="31"/>
      <c r="Z629" s="197" t="s">
        <v>1</v>
      </c>
      <c r="AA629" s="197"/>
      <c r="AB629" s="41">
        <f>SUM(U189:U196)</f>
        <v>41.714285714285715</v>
      </c>
      <c r="AC629" s="56"/>
      <c r="AD629" s="56"/>
      <c r="AE629" s="56"/>
    </row>
    <row r="630" spans="1:33" ht="13.5" thickBot="1" x14ac:dyDescent="0.25">
      <c r="A630" s="49"/>
      <c r="B630" s="14"/>
      <c r="C630" s="70"/>
      <c r="D630" s="70"/>
      <c r="E630" s="61"/>
      <c r="F630" s="1"/>
      <c r="G630" s="2"/>
      <c r="H630" s="2"/>
      <c r="I630" s="51"/>
      <c r="J630" s="51"/>
      <c r="K630" s="51"/>
      <c r="L630" s="51"/>
      <c r="M630" s="51"/>
      <c r="N630" s="51"/>
      <c r="O630" s="51"/>
      <c r="P630" s="51"/>
      <c r="Q630" s="51"/>
      <c r="R630" s="51"/>
      <c r="S630" s="51"/>
      <c r="T630" s="51"/>
      <c r="U630" s="51"/>
      <c r="V630" s="51"/>
      <c r="W630" s="51"/>
      <c r="X630" s="51"/>
      <c r="Y630" s="31"/>
      <c r="Z630" s="197" t="s">
        <v>2</v>
      </c>
      <c r="AA630" s="197"/>
      <c r="AB630" s="41">
        <f>SUM(N189:N196)</f>
        <v>217.14285714285714</v>
      </c>
      <c r="AC630" s="56"/>
      <c r="AD630" s="56"/>
      <c r="AE630" s="56"/>
    </row>
    <row r="631" spans="1:33" ht="25.5" customHeight="1" thickBot="1" x14ac:dyDescent="0.25">
      <c r="A631" s="49"/>
      <c r="B631" s="14"/>
      <c r="C631" s="70"/>
      <c r="D631" s="70"/>
      <c r="E631" s="61"/>
      <c r="F631" s="1"/>
      <c r="G631" s="2"/>
      <c r="H631" s="2"/>
      <c r="I631" s="51"/>
      <c r="J631" s="51"/>
      <c r="K631" s="51"/>
      <c r="L631" s="51"/>
      <c r="M631" s="51"/>
      <c r="N631" s="51"/>
      <c r="O631" s="51"/>
      <c r="P631" s="51"/>
      <c r="Q631" s="51"/>
      <c r="R631" s="51"/>
      <c r="S631" s="51"/>
      <c r="T631" s="51"/>
      <c r="U631" s="51"/>
      <c r="V631" s="51"/>
      <c r="W631" s="51"/>
      <c r="X631" s="51"/>
      <c r="Y631" s="31"/>
      <c r="Z631" s="197" t="s">
        <v>4</v>
      </c>
      <c r="AA631" s="197"/>
      <c r="AB631" s="42">
        <f>IF(SUM(T189:T196)=0,0,+(SUM(T189:T196)/AB629))</f>
        <v>0.5</v>
      </c>
      <c r="AC631" s="56"/>
      <c r="AD631" s="56"/>
      <c r="AE631" s="56"/>
    </row>
    <row r="632" spans="1:33" ht="24" thickBot="1" x14ac:dyDescent="0.25">
      <c r="A632" s="49"/>
      <c r="B632" s="14"/>
      <c r="C632" s="70"/>
      <c r="D632" s="70"/>
      <c r="E632" s="61"/>
      <c r="F632" s="1"/>
      <c r="G632" s="2"/>
      <c r="H632" s="2"/>
      <c r="I632" s="51"/>
      <c r="J632" s="51"/>
      <c r="K632" s="51"/>
      <c r="L632" s="51"/>
      <c r="M632" s="51"/>
      <c r="N632" s="51"/>
      <c r="O632" s="51"/>
      <c r="P632" s="51"/>
      <c r="Q632" s="51"/>
      <c r="R632" s="51"/>
      <c r="S632" s="51"/>
      <c r="T632" s="51"/>
      <c r="U632" s="51"/>
      <c r="V632" s="51"/>
      <c r="W632" s="51"/>
      <c r="X632" s="51"/>
      <c r="Y632" s="31"/>
      <c r="Z632" s="197" t="s">
        <v>3</v>
      </c>
      <c r="AA632" s="197"/>
      <c r="AB632" s="46">
        <f>IF(SUM(S189:S196)=0,0,+(SUM(S189:S196)/AB630))</f>
        <v>9.6052631578947376E-2</v>
      </c>
      <c r="AC632" s="56"/>
      <c r="AD632" s="56"/>
      <c r="AE632" s="56"/>
    </row>
    <row r="633" spans="1:33" ht="15.75" customHeight="1" thickBot="1" x14ac:dyDescent="0.25">
      <c r="A633" s="49"/>
      <c r="B633" s="14"/>
      <c r="C633" s="70"/>
      <c r="D633" s="70"/>
      <c r="E633" s="61"/>
      <c r="F633" s="1"/>
      <c r="G633" s="2"/>
      <c r="H633" s="2"/>
      <c r="I633" s="51"/>
      <c r="J633" s="51"/>
      <c r="K633" s="51"/>
      <c r="L633" s="51"/>
      <c r="M633" s="51"/>
      <c r="N633" s="51"/>
      <c r="O633" s="51"/>
      <c r="P633" s="51"/>
      <c r="Q633" s="51"/>
      <c r="R633" s="51"/>
      <c r="S633" s="51"/>
      <c r="T633" s="51"/>
      <c r="U633" s="51"/>
      <c r="V633" s="51"/>
      <c r="W633" s="51"/>
      <c r="X633" s="51"/>
      <c r="Y633" s="31"/>
      <c r="Z633" s="52"/>
      <c r="AA633" s="52"/>
      <c r="AB633" s="53"/>
      <c r="AC633" s="56"/>
      <c r="AD633" s="56"/>
      <c r="AE633" s="56"/>
    </row>
    <row r="634" spans="1:33" ht="13.5" thickBot="1" x14ac:dyDescent="0.25">
      <c r="A634" s="49"/>
      <c r="B634" s="14"/>
      <c r="C634" s="70"/>
      <c r="D634" s="70"/>
      <c r="E634" s="61"/>
      <c r="F634" s="1"/>
      <c r="G634" s="2"/>
      <c r="H634" s="2"/>
      <c r="I634" s="51"/>
      <c r="J634" s="51"/>
      <c r="K634" s="51"/>
      <c r="L634" s="51"/>
      <c r="M634" s="51"/>
      <c r="N634" s="51"/>
      <c r="O634" s="51"/>
      <c r="P634" s="51"/>
      <c r="Q634" s="51"/>
      <c r="R634" s="51"/>
      <c r="S634" s="51"/>
      <c r="T634" s="51"/>
      <c r="U634" s="51"/>
      <c r="V634" s="51"/>
      <c r="W634" s="51"/>
      <c r="X634" s="51"/>
      <c r="Y634" s="31"/>
      <c r="Z634" s="198" t="s">
        <v>1252</v>
      </c>
      <c r="AA634" s="198"/>
      <c r="AB634" s="198"/>
      <c r="AC634" s="56"/>
      <c r="AD634" s="56"/>
      <c r="AE634" s="56"/>
    </row>
    <row r="635" spans="1:33" ht="13.5" thickBot="1" x14ac:dyDescent="0.25">
      <c r="A635" s="49"/>
      <c r="B635" s="14"/>
      <c r="C635" s="70"/>
      <c r="D635" s="70"/>
      <c r="E635" s="61"/>
      <c r="F635" s="1"/>
      <c r="G635" s="2"/>
      <c r="H635" s="2"/>
      <c r="I635" s="51"/>
      <c r="J635" s="51"/>
      <c r="K635" s="51"/>
      <c r="L635" s="51"/>
      <c r="M635" s="51"/>
      <c r="N635" s="51"/>
      <c r="O635" s="51"/>
      <c r="P635" s="51"/>
      <c r="Q635" s="51"/>
      <c r="R635" s="51"/>
      <c r="S635" s="51"/>
      <c r="T635" s="51"/>
      <c r="U635" s="51"/>
      <c r="V635" s="51"/>
      <c r="W635" s="51"/>
      <c r="X635" s="51"/>
      <c r="Y635" s="31"/>
      <c r="Z635" s="198"/>
      <c r="AA635" s="198"/>
      <c r="AB635" s="198"/>
      <c r="AC635" s="56"/>
      <c r="AD635" s="56"/>
      <c r="AE635" s="56"/>
    </row>
    <row r="636" spans="1:33" ht="13.5" thickBot="1" x14ac:dyDescent="0.25">
      <c r="A636" s="49"/>
      <c r="B636" s="14"/>
      <c r="C636" s="70"/>
      <c r="D636" s="70"/>
      <c r="E636" s="61"/>
      <c r="F636" s="1"/>
      <c r="G636" s="2"/>
      <c r="H636" s="2"/>
      <c r="I636" s="51"/>
      <c r="J636" s="51"/>
      <c r="K636" s="51"/>
      <c r="L636" s="51"/>
      <c r="M636" s="51"/>
      <c r="N636" s="51"/>
      <c r="O636" s="51"/>
      <c r="P636" s="51"/>
      <c r="Q636" s="51"/>
      <c r="R636" s="51"/>
      <c r="S636" s="51"/>
      <c r="T636" s="51"/>
      <c r="U636" s="51"/>
      <c r="V636" s="51"/>
      <c r="W636" s="51"/>
      <c r="X636" s="51"/>
      <c r="Y636" s="31"/>
      <c r="Z636" s="197" t="s">
        <v>1</v>
      </c>
      <c r="AA636" s="197"/>
      <c r="AB636" s="41">
        <f>SUM(U197:U257)</f>
        <v>1113.0000000000005</v>
      </c>
      <c r="AC636" s="56"/>
      <c r="AD636" s="56"/>
      <c r="AE636" s="56"/>
    </row>
    <row r="637" spans="1:33" ht="13.5" thickBot="1" x14ac:dyDescent="0.25">
      <c r="Z637" s="197" t="s">
        <v>2</v>
      </c>
      <c r="AA637" s="197"/>
      <c r="AB637" s="41">
        <f>SUM(N197:N257)</f>
        <v>2095.428571428572</v>
      </c>
      <c r="AG637" s="68"/>
    </row>
    <row r="638" spans="1:33" ht="24" thickBot="1" x14ac:dyDescent="0.25">
      <c r="Z638" s="197" t="s">
        <v>4</v>
      </c>
      <c r="AA638" s="197"/>
      <c r="AB638" s="42">
        <f>IF(SUM(T197:T257)=0,0,+(SUM(T197:T257)/AB636))</f>
        <v>0.63845384417918061</v>
      </c>
      <c r="AG638" s="68"/>
    </row>
    <row r="639" spans="1:33" ht="24" thickBot="1" x14ac:dyDescent="0.25">
      <c r="Z639" s="197" t="s">
        <v>3</v>
      </c>
      <c r="AA639" s="197"/>
      <c r="AB639" s="46">
        <f>IF(SUM(S197:S257)=0,0,+(SUM(S197:S257)/AB637))</f>
        <v>0.3391187551131713</v>
      </c>
      <c r="AG639" s="68"/>
    </row>
    <row r="640" spans="1:33" ht="13.5" thickBot="1" x14ac:dyDescent="0.25"/>
    <row r="641" spans="26:28" ht="13.5" thickBot="1" x14ac:dyDescent="0.25">
      <c r="Z641" s="198" t="s">
        <v>1086</v>
      </c>
      <c r="AA641" s="198"/>
      <c r="AB641" s="198"/>
    </row>
    <row r="642" spans="26:28" ht="13.5" thickBot="1" x14ac:dyDescent="0.25">
      <c r="Z642" s="198"/>
      <c r="AA642" s="198"/>
      <c r="AB642" s="198"/>
    </row>
    <row r="643" spans="26:28" ht="13.5" thickBot="1" x14ac:dyDescent="0.25">
      <c r="Z643" s="197" t="s">
        <v>1</v>
      </c>
      <c r="AA643" s="197"/>
      <c r="AB643" s="41">
        <f>SUM(U258:U261)</f>
        <v>154</v>
      </c>
    </row>
    <row r="644" spans="26:28" ht="13.5" thickBot="1" x14ac:dyDescent="0.25">
      <c r="Z644" s="197" t="s">
        <v>2</v>
      </c>
      <c r="AA644" s="197"/>
      <c r="AB644" s="41">
        <f>SUM(N258:N261)</f>
        <v>206.14285714285714</v>
      </c>
    </row>
    <row r="645" spans="26:28" ht="24" thickBot="1" x14ac:dyDescent="0.25">
      <c r="Z645" s="197" t="s">
        <v>4</v>
      </c>
      <c r="AA645" s="197"/>
      <c r="AB645" s="42">
        <f>IF(SUM(T258:T261)=0,0,+(SUM(T258:T261)/AB643))</f>
        <v>0.83070500927643787</v>
      </c>
    </row>
    <row r="646" spans="26:28" ht="24" thickBot="1" x14ac:dyDescent="0.25">
      <c r="Z646" s="197" t="s">
        <v>3</v>
      </c>
      <c r="AA646" s="197"/>
      <c r="AB646" s="46">
        <f>IF(SUM(S258:S261)=0,0,+(SUM(S258:S261)/AB644))</f>
        <v>0.62058212058212059</v>
      </c>
    </row>
    <row r="647" spans="26:28" ht="13.5" thickBot="1" x14ac:dyDescent="0.25"/>
    <row r="648" spans="26:28" ht="13.5" thickBot="1" x14ac:dyDescent="0.25">
      <c r="Z648" s="198" t="s">
        <v>1087</v>
      </c>
      <c r="AA648" s="198"/>
      <c r="AB648" s="198"/>
    </row>
    <row r="649" spans="26:28" ht="13.5" thickBot="1" x14ac:dyDescent="0.25">
      <c r="Z649" s="198"/>
      <c r="AA649" s="198"/>
      <c r="AB649" s="198"/>
    </row>
    <row r="650" spans="26:28" ht="13.5" thickBot="1" x14ac:dyDescent="0.25">
      <c r="Z650" s="197" t="s">
        <v>1</v>
      </c>
      <c r="AA650" s="197"/>
      <c r="AB650" s="41">
        <f>SUM(U262:U340)</f>
        <v>2168.2857142857142</v>
      </c>
    </row>
    <row r="651" spans="26:28" ht="13.5" thickBot="1" x14ac:dyDescent="0.25">
      <c r="Z651" s="197" t="s">
        <v>2</v>
      </c>
      <c r="AA651" s="197"/>
      <c r="AB651" s="41">
        <f>SUM(N262:N340)</f>
        <v>2424.8571428571436</v>
      </c>
    </row>
    <row r="652" spans="26:28" ht="24" thickBot="1" x14ac:dyDescent="0.25">
      <c r="Z652" s="197" t="s">
        <v>4</v>
      </c>
      <c r="AA652" s="197"/>
      <c r="AB652" s="42">
        <f>IF(SUM(T262:T340)=0,0,+(SUM(T262:T340)/AB650))</f>
        <v>0.68738865463170373</v>
      </c>
    </row>
    <row r="653" spans="26:28" ht="24" thickBot="1" x14ac:dyDescent="0.25">
      <c r="Z653" s="197" t="s">
        <v>3</v>
      </c>
      <c r="AA653" s="197"/>
      <c r="AB653" s="46">
        <f>IF(SUM(S262:S340)=0,0,+(SUM(S262:S340)/AB651))</f>
        <v>0.61465682809001987</v>
      </c>
    </row>
    <row r="654" spans="26:28" ht="13.5" thickBot="1" x14ac:dyDescent="0.25"/>
    <row r="655" spans="26:28" ht="13.5" thickBot="1" x14ac:dyDescent="0.25">
      <c r="Z655" s="198" t="s">
        <v>1088</v>
      </c>
      <c r="AA655" s="198"/>
      <c r="AB655" s="198"/>
    </row>
    <row r="656" spans="26:28" ht="13.5" thickBot="1" x14ac:dyDescent="0.25">
      <c r="Z656" s="198"/>
      <c r="AA656" s="198"/>
      <c r="AB656" s="198"/>
    </row>
    <row r="657" spans="26:28" ht="13.5" thickBot="1" x14ac:dyDescent="0.25">
      <c r="Z657" s="197" t="s">
        <v>1</v>
      </c>
      <c r="AA657" s="197"/>
      <c r="AB657" s="41">
        <f>SUM(U341:U347)</f>
        <v>121</v>
      </c>
    </row>
    <row r="658" spans="26:28" ht="13.5" thickBot="1" x14ac:dyDescent="0.25">
      <c r="Z658" s="197" t="s">
        <v>2</v>
      </c>
      <c r="AA658" s="197"/>
      <c r="AB658" s="41">
        <f>SUM(N341:N347)</f>
        <v>121</v>
      </c>
    </row>
    <row r="659" spans="26:28" ht="24" thickBot="1" x14ac:dyDescent="0.25">
      <c r="Z659" s="197" t="s">
        <v>4</v>
      </c>
      <c r="AA659" s="197"/>
      <c r="AB659" s="42">
        <f>IF(SUM(T341:T347)=0,0,+(SUM(T341:T347)/AB657))</f>
        <v>0.58110979929161755</v>
      </c>
    </row>
    <row r="660" spans="26:28" ht="24" thickBot="1" x14ac:dyDescent="0.25">
      <c r="Z660" s="197" t="s">
        <v>3</v>
      </c>
      <c r="AA660" s="197"/>
      <c r="AB660" s="46">
        <f>IF(SUM(S341:S347)=0,0,+(SUM(S341:S347)/AB658))</f>
        <v>0.58110979929161755</v>
      </c>
    </row>
    <row r="661" spans="26:28" ht="13.5" thickBot="1" x14ac:dyDescent="0.25"/>
    <row r="662" spans="26:28" ht="13.5" thickBot="1" x14ac:dyDescent="0.25">
      <c r="Z662" s="198" t="s">
        <v>1089</v>
      </c>
      <c r="AA662" s="198"/>
      <c r="AB662" s="198"/>
    </row>
    <row r="663" spans="26:28" ht="13.5" thickBot="1" x14ac:dyDescent="0.25">
      <c r="Z663" s="198"/>
      <c r="AA663" s="198"/>
      <c r="AB663" s="198"/>
    </row>
    <row r="664" spans="26:28" ht="13.5" thickBot="1" x14ac:dyDescent="0.25">
      <c r="Z664" s="197" t="s">
        <v>1</v>
      </c>
      <c r="AA664" s="197"/>
      <c r="AB664" s="41">
        <f>SUM(U348:U374)</f>
        <v>524.28571428571422</v>
      </c>
    </row>
    <row r="665" spans="26:28" ht="13.5" thickBot="1" x14ac:dyDescent="0.25">
      <c r="Z665" s="197" t="s">
        <v>2</v>
      </c>
      <c r="AA665" s="197"/>
      <c r="AB665" s="41">
        <f>SUM(N348:N374)</f>
        <v>611.99999999999989</v>
      </c>
    </row>
    <row r="666" spans="26:28" ht="24" thickBot="1" x14ac:dyDescent="0.25">
      <c r="Z666" s="197" t="s">
        <v>4</v>
      </c>
      <c r="AA666" s="197"/>
      <c r="AB666" s="42">
        <f>IF(SUM(T348:T374)=0,0,+(SUM(T348:T374)/AB664))</f>
        <v>0.43332301089918257</v>
      </c>
    </row>
    <row r="667" spans="26:28" ht="24" thickBot="1" x14ac:dyDescent="0.25">
      <c r="Z667" s="197" t="s">
        <v>3</v>
      </c>
      <c r="AA667" s="197"/>
      <c r="AB667" s="46">
        <f>IF(SUM(S348:S374)=0,0,+(SUM(S348:S374)/AB665))</f>
        <v>0.37121742530345475</v>
      </c>
    </row>
    <row r="668" spans="26:28" ht="13.5" thickBot="1" x14ac:dyDescent="0.25"/>
    <row r="669" spans="26:28" ht="13.5" thickBot="1" x14ac:dyDescent="0.25">
      <c r="Z669" s="198" t="s">
        <v>1090</v>
      </c>
      <c r="AA669" s="198"/>
      <c r="AB669" s="198"/>
    </row>
    <row r="670" spans="26:28" ht="13.5" thickBot="1" x14ac:dyDescent="0.25">
      <c r="Z670" s="198"/>
      <c r="AA670" s="198"/>
      <c r="AB670" s="198"/>
    </row>
    <row r="671" spans="26:28" ht="13.5" thickBot="1" x14ac:dyDescent="0.25">
      <c r="Z671" s="197" t="s">
        <v>1</v>
      </c>
      <c r="AA671" s="197"/>
      <c r="AB671" s="41">
        <f>SUM(U375:U382)</f>
        <v>75.857142857142861</v>
      </c>
    </row>
    <row r="672" spans="26:28" ht="13.5" thickBot="1" x14ac:dyDescent="0.25">
      <c r="Z672" s="197" t="s">
        <v>2</v>
      </c>
      <c r="AA672" s="197"/>
      <c r="AB672" s="41">
        <f>SUM(N375:N382)</f>
        <v>75.857142857142861</v>
      </c>
    </row>
    <row r="673" spans="26:28" ht="24" thickBot="1" x14ac:dyDescent="0.25">
      <c r="Z673" s="197" t="s">
        <v>4</v>
      </c>
      <c r="AA673" s="197"/>
      <c r="AB673" s="42">
        <f>IF(SUM(T375:T382)=0,0,+(SUM(T375:T382)/AB671))</f>
        <v>1</v>
      </c>
    </row>
    <row r="674" spans="26:28" ht="24" thickBot="1" x14ac:dyDescent="0.25">
      <c r="Z674" s="197" t="s">
        <v>3</v>
      </c>
      <c r="AA674" s="197"/>
      <c r="AB674" s="46">
        <f>IF(SUM(S375:S382)=0,0,+(SUM(S375:S382)/AB672))</f>
        <v>1</v>
      </c>
    </row>
    <row r="675" spans="26:28" ht="13.5" thickBot="1" x14ac:dyDescent="0.25"/>
    <row r="676" spans="26:28" ht="13.5" thickBot="1" x14ac:dyDescent="0.25">
      <c r="Z676" s="198" t="s">
        <v>1091</v>
      </c>
      <c r="AA676" s="198"/>
      <c r="AB676" s="198"/>
    </row>
    <row r="677" spans="26:28" ht="13.5" thickBot="1" x14ac:dyDescent="0.25">
      <c r="Z677" s="198"/>
      <c r="AA677" s="198"/>
      <c r="AB677" s="198"/>
    </row>
    <row r="678" spans="26:28" ht="13.5" thickBot="1" x14ac:dyDescent="0.25">
      <c r="Z678" s="197" t="s">
        <v>1</v>
      </c>
      <c r="AA678" s="197"/>
      <c r="AB678" s="41">
        <f>SUM(U383:U465)</f>
        <v>1723.5714285714282</v>
      </c>
    </row>
    <row r="679" spans="26:28" ht="13.5" thickBot="1" x14ac:dyDescent="0.25">
      <c r="Z679" s="197" t="s">
        <v>2</v>
      </c>
      <c r="AA679" s="197"/>
      <c r="AB679" s="41">
        <f>SUM(N383:N465)</f>
        <v>2426.142857142856</v>
      </c>
    </row>
    <row r="680" spans="26:28" ht="24" thickBot="1" x14ac:dyDescent="0.25">
      <c r="Z680" s="197" t="s">
        <v>4</v>
      </c>
      <c r="AA680" s="197"/>
      <c r="AB680" s="42">
        <f>IF(SUM(T383:T465)=0,0,+(SUM(T383:T465)/AB678))</f>
        <v>0.59537824975825404</v>
      </c>
    </row>
    <row r="681" spans="26:28" ht="24" thickBot="1" x14ac:dyDescent="0.25">
      <c r="Z681" s="197" t="s">
        <v>3</v>
      </c>
      <c r="AA681" s="197"/>
      <c r="AB681" s="46">
        <f>IF(SUM(S383:S465)=0,0,+(SUM(S383:S465)/AB679))</f>
        <v>0.42296641249092254</v>
      </c>
    </row>
    <row r="682" spans="26:28" ht="13.5" thickBot="1" x14ac:dyDescent="0.25"/>
    <row r="683" spans="26:28" ht="13.5" thickBot="1" x14ac:dyDescent="0.25">
      <c r="Z683" s="198" t="s">
        <v>1092</v>
      </c>
      <c r="AA683" s="198"/>
      <c r="AB683" s="198"/>
    </row>
    <row r="684" spans="26:28" ht="13.5" thickBot="1" x14ac:dyDescent="0.25">
      <c r="Z684" s="198"/>
      <c r="AA684" s="198"/>
      <c r="AB684" s="198"/>
    </row>
    <row r="685" spans="26:28" ht="13.5" thickBot="1" x14ac:dyDescent="0.25">
      <c r="Z685" s="197" t="s">
        <v>1</v>
      </c>
      <c r="AA685" s="197"/>
      <c r="AB685" s="41">
        <f>SUM(U466:U555)</f>
        <v>1994.9999999999993</v>
      </c>
    </row>
    <row r="686" spans="26:28" ht="13.5" thickBot="1" x14ac:dyDescent="0.25">
      <c r="Z686" s="197" t="s">
        <v>2</v>
      </c>
      <c r="AA686" s="197"/>
      <c r="AB686" s="41">
        <f>SUM(N466:N555)</f>
        <v>2534.8571428571436</v>
      </c>
    </row>
    <row r="687" spans="26:28" ht="24" thickBot="1" x14ac:dyDescent="0.25">
      <c r="Z687" s="197" t="s">
        <v>4</v>
      </c>
      <c r="AA687" s="197"/>
      <c r="AB687" s="42">
        <f>IF(SUM(T466:T555)=0,0,+(SUM(T466:T555)/AB685))</f>
        <v>0.63329538131041885</v>
      </c>
    </row>
    <row r="688" spans="26:28" ht="24" thickBot="1" x14ac:dyDescent="0.25">
      <c r="Z688" s="197" t="s">
        <v>3</v>
      </c>
      <c r="AA688" s="197"/>
      <c r="AB688" s="46">
        <f>IF(SUM(S466:S555)=0,0,+(SUM(S466:S555)/AB686))</f>
        <v>0.49842031109107265</v>
      </c>
    </row>
  </sheetData>
  <sheetProtection algorithmName="SHA-512" hashValue="OnZeqQzX4Ag8AGeUSR1ee8q58ZYHz8KlSEvkpePut1VpNEgMHnObRZI6WjlSbzbNkO8spd9K4C0Mak1VfD0rEQ==" saltValue="BIenQO3mHrHE0DPp6T0EkQ==" spinCount="100000" sheet="1" objects="1" scenarios="1"/>
  <autoFilter ref="A1:AB557" xr:uid="{00000000-0009-0000-0000-000002000000}"/>
  <mergeCells count="108">
    <mergeCell ref="I569:X569"/>
    <mergeCell ref="I566:X566"/>
    <mergeCell ref="I567:X567"/>
    <mergeCell ref="Z634:AB635"/>
    <mergeCell ref="Z636:AA636"/>
    <mergeCell ref="Z613:AB614"/>
    <mergeCell ref="Z615:AA615"/>
    <mergeCell ref="Z616:AA616"/>
    <mergeCell ref="Z617:AA617"/>
    <mergeCell ref="Z618:AA618"/>
    <mergeCell ref="Z620:AB621"/>
    <mergeCell ref="Z622:AA622"/>
    <mergeCell ref="Z623:AA623"/>
    <mergeCell ref="Z624:AA624"/>
    <mergeCell ref="Z627:AB628"/>
    <mergeCell ref="Z629:AA629"/>
    <mergeCell ref="Z630:AA630"/>
    <mergeCell ref="Z595:AA595"/>
    <mergeCell ref="Z596:AA596"/>
    <mergeCell ref="Z597:AA597"/>
    <mergeCell ref="Z571:AB572"/>
    <mergeCell ref="Z573:AA573"/>
    <mergeCell ref="Z574:AA574"/>
    <mergeCell ref="Z575:AA575"/>
    <mergeCell ref="Z564:AB565"/>
    <mergeCell ref="Z566:AA566"/>
    <mergeCell ref="Z604:AA604"/>
    <mergeCell ref="Z608:AA608"/>
    <mergeCell ref="Z609:AA609"/>
    <mergeCell ref="Z610:AA610"/>
    <mergeCell ref="Z611:AA611"/>
    <mergeCell ref="Z637:AA637"/>
    <mergeCell ref="Z638:AA638"/>
    <mergeCell ref="Z567:AA567"/>
    <mergeCell ref="Z569:AA569"/>
    <mergeCell ref="Z568:AA568"/>
    <mergeCell ref="Z585:AB586"/>
    <mergeCell ref="Z587:AA587"/>
    <mergeCell ref="Z588:AA588"/>
    <mergeCell ref="Z589:AA589"/>
    <mergeCell ref="Z590:AA590"/>
    <mergeCell ref="Z592:AB593"/>
    <mergeCell ref="Z578:AB579"/>
    <mergeCell ref="Z580:AA580"/>
    <mergeCell ref="Z581:AA581"/>
    <mergeCell ref="Z582:AA582"/>
    <mergeCell ref="Z583:AA583"/>
    <mergeCell ref="Z594:AA594"/>
    <mergeCell ref="A556:R556"/>
    <mergeCell ref="A557:P557"/>
    <mergeCell ref="A568:E568"/>
    <mergeCell ref="F568:G568"/>
    <mergeCell ref="A565:G565"/>
    <mergeCell ref="I565:V565"/>
    <mergeCell ref="A566:E566"/>
    <mergeCell ref="F566:G566"/>
    <mergeCell ref="A564:G564"/>
    <mergeCell ref="K561:M561"/>
    <mergeCell ref="K560:M560"/>
    <mergeCell ref="K559:M559"/>
    <mergeCell ref="A567:E567"/>
    <mergeCell ref="F567:G567"/>
    <mergeCell ref="I568:X568"/>
    <mergeCell ref="Z688:AA688"/>
    <mergeCell ref="Z676:AB677"/>
    <mergeCell ref="Z678:AA678"/>
    <mergeCell ref="Z679:AA679"/>
    <mergeCell ref="Z680:AA680"/>
    <mergeCell ref="Z681:AA681"/>
    <mergeCell ref="Z657:AA657"/>
    <mergeCell ref="Z658:AA658"/>
    <mergeCell ref="Z659:AA659"/>
    <mergeCell ref="Z660:AA660"/>
    <mergeCell ref="Z662:AB663"/>
    <mergeCell ref="Z664:AA664"/>
    <mergeCell ref="Z665:AA665"/>
    <mergeCell ref="Z666:AA666"/>
    <mergeCell ref="Z667:AA667"/>
    <mergeCell ref="Z683:AB684"/>
    <mergeCell ref="Z685:AA685"/>
    <mergeCell ref="Z686:AA686"/>
    <mergeCell ref="Z687:AA687"/>
    <mergeCell ref="Z669:AB670"/>
    <mergeCell ref="Z671:AA671"/>
    <mergeCell ref="Z672:AA672"/>
    <mergeCell ref="Z673:AA673"/>
    <mergeCell ref="Z674:AA674"/>
    <mergeCell ref="Z653:AA653"/>
    <mergeCell ref="Z655:AB656"/>
    <mergeCell ref="Z641:AB642"/>
    <mergeCell ref="Z643:AA643"/>
    <mergeCell ref="Z644:AA644"/>
    <mergeCell ref="Z645:AA645"/>
    <mergeCell ref="Z646:AA646"/>
    <mergeCell ref="Z648:AB649"/>
    <mergeCell ref="Z650:AA650"/>
    <mergeCell ref="Z651:AA651"/>
    <mergeCell ref="Z652:AA652"/>
    <mergeCell ref="Z576:AA576"/>
    <mergeCell ref="Z639:AA639"/>
    <mergeCell ref="Z599:AB600"/>
    <mergeCell ref="Z601:AA601"/>
    <mergeCell ref="Z602:AA602"/>
    <mergeCell ref="Z603:AA603"/>
    <mergeCell ref="Z625:AA625"/>
    <mergeCell ref="Z606:AB607"/>
    <mergeCell ref="Z631:AA631"/>
    <mergeCell ref="Z632:AA632"/>
  </mergeCells>
  <conditionalFormatting sqref="L262:M262 E500:G501 N500:N505 N524 L541:N541 H541:J541 N387 E387:G387 E398:J402 E397:G397 L398:N402 N397 N403 E403:G403 E424:G424 N424 N358 E358:G358 N368 N380 E380:G380 E277:G277 L285:M285 E285:J285 E287:J288 E286:G286 E289:G291 L281:M281 L287:N287 L333:M334 L278:N280 L288:M288 N531:N533 H536:J538 N303 E303:H303 N305 E305:H305 E262:J262 A556:XFD558 A641:Y646 AC641:XFD646 A648:Y653 AC648:XFD653 A655:Y660 AC655:XFD660 A662:Y667 AC662:XFD667 A689:XFD1048576 A647:XFD647 A654:XFD654 A661:XFD661 A668:XFD668 A669:Y688 AC669:XFD688 Z675:AB675 A563:Y565 AC563:XFD565 E491 G491:J491 A640:XFD640 A634:Y639 AC634:XFD639 A627:Y632 AC627:XFD632 A633:XFD633 A562:XFD562 A559:K561 N559:XFD561 A626:XFD626 A620:Y625 AC620:XFD625 A613:Y618 AC613:XFD618 A619:XFD619 A566:XFD570 F203:G212 D211:D214 P213:Q213 E258:K259 E359:J367 L359:N367 P189:Q189 E189:M196 Q194 F217:G217 P246:Q248 F249:J249 M246:N249 E245:E257 F252:G256 E260:I260 E261:K261 Q251:Q261 O260:O262 D245:D262 L264:M265 E264:J276 L266:N276 E278:J281 O278:O281 E304:G304 I304:J304 L304:N304 E306:J313 L306:N313 E333:J357 L335:N357 L388:N396 E388:J396 E479:J490 E492:J499 L479:O499 H506:J523 L506:N523 H526:J530 L526:N530 O501:O524 P191:Q191 A606:Y611 AC606:XFD611 A612:XFD612 O245:O257 O264:O276 O333:O368 P45:Q46 A605:XFD605 A599:Y604 AC599:XFD604 I315:J315 N314 L315:M315 L316:O326 H440:J441 L440:M441 N448:O448 E448:G448 E368:G368 F369:G369 D457:J457 F456:J456 D459:J459 H458:J458 H460:J460 D461:J461 E463:J473 I462:J462 O526:O533 F219:G221 F223:G227 F229:G229 F231:G231 F233:G233 F235:G235 F237:G237 F239:G246 A1:XFD1 Q47:Q52 P56:Q57 P61:Q62 P65:Q65 Q63:Q64 P68:Q68 Q66:Q67 P71:Q71 Q69:Q70 P74:Q74 Q72:Q73 P77:Q79 Q75:Q76 P93:Q94 P96:Q103 Q104 P125:Q125 Q126:Q130 P140:Q140 Q133:Q139 P142 Q141 P144 Q143 P147:Q147 Q145:Q146 P150:Q151 Q148:Q149 C45:D52 P105:Q116 E105 Q117:Q124 E328:G332 D316:J326 L442:O443 E449:J455 L449:O473 D442:J443 N540 L536:O538 N543 H545:J547 L545:O547 D526:D538 Q58:Q60 Q79:Q95 D328:D368 D445:D455 L445:O447 E445:J447 A540:A541 O540:O541 A543 Y543 Y545:Y547 A545:A547 A549:A555 Y549:Y555 L549:O555 H549:J555 C549:D555 C545:D547 C543:D543 C540:D541 A591:XFD591 A585:Y590 AC585:XFD590 A592:Y597 AC592:XFD597 A598:XFD598 H28:I28 O28:O36 Y16:Y44 P54:Q54 D53:E54 O54:O57 E126:E128 D130:D131 H131:M131 P132:Q132 P131 D132:G133 C53:C152 Q152:Q157 D155:E157 O126:O157 H155:H157 I155:I156 Y54:Y157 E197:E212 O189:O214 Y189:Y258 F201:I202 D189:D202 E282:G284 E292:J302 L292:N302 O292:O314 D264:D313 Y262:Y329 C155:C326 E370:J379 L370:N379 E404:J423 L404:N423 E425:J439 L425:N439 D370:D439 A328:A443 C328:C443 E474:G478 N474:N478 D463:D524 A445:A538 C445:C538 Y331:Y384 Z16:Z384 E381:J386 L381:N386 O370:O439 Z386:AB555 R386:X555 Y386:Y541 Q28 E13:E14 A584:XFD584 A578:Y583 AC578:XFD583 AA18:AB384 AB15:AB17 C13:C44 O2:O14 AG2:XFD555 A5:A326 B5:B555 A2:M4 C5:M12 R2:X384 Y2:Y12 AA2:AF13 A577:XFD577 A571:Y576 AC571:XFD576">
    <cfRule type="containsErrors" dxfId="1060" priority="1690">
      <formula>ISERROR(A1)</formula>
    </cfRule>
  </conditionalFormatting>
  <conditionalFormatting sqref="N189:N196 N264:N265 P259:P261 N284 P263:P270 P517:P523 P526:P530 P532 P550:P551 P553:P555 P317:P326 P442:P443 P536:P538 P328:P367 P445:P454 P540:P541 P543 P545:P547 N15:N37 P18:P35 N53:N161 P154:P157 P272:P313 P398:P439 P463:P515 P370:P396">
    <cfRule type="cellIs" dxfId="1059" priority="1672" operator="equal">
      <formula>0</formula>
    </cfRule>
  </conditionalFormatting>
  <conditionalFormatting sqref="N262">
    <cfRule type="cellIs" dxfId="1058" priority="1687" operator="equal">
      <formula>0</formula>
    </cfRule>
  </conditionalFormatting>
  <conditionalFormatting sqref="N328:N333">
    <cfRule type="cellIs" dxfId="1057" priority="1681" operator="equal">
      <formula>0</formula>
    </cfRule>
  </conditionalFormatting>
  <conditionalFormatting sqref="N291">
    <cfRule type="cellIs" dxfId="1056" priority="1590" operator="equal">
      <formula>0</formula>
    </cfRule>
  </conditionalFormatting>
  <conditionalFormatting sqref="N263">
    <cfRule type="cellIs" dxfId="1055" priority="1652" operator="equal">
      <formula>0</formula>
    </cfRule>
  </conditionalFormatting>
  <conditionalFormatting sqref="N277">
    <cfRule type="cellIs" dxfId="1054" priority="1646" operator="equal">
      <formula>0</formula>
    </cfRule>
  </conditionalFormatting>
  <conditionalFormatting sqref="N282">
    <cfRule type="cellIs" dxfId="1053" priority="1640" operator="equal">
      <formula>0</formula>
    </cfRule>
  </conditionalFormatting>
  <conditionalFormatting sqref="N283">
    <cfRule type="cellIs" dxfId="1052" priority="1637" operator="equal">
      <formula>0</formula>
    </cfRule>
  </conditionalFormatting>
  <conditionalFormatting sqref="N286">
    <cfRule type="cellIs" dxfId="1051" priority="1602" operator="equal">
      <formula>0</formula>
    </cfRule>
  </conditionalFormatting>
  <conditionalFormatting sqref="N289">
    <cfRule type="cellIs" dxfId="1050" priority="1600" operator="equal">
      <formula>0</formula>
    </cfRule>
  </conditionalFormatting>
  <conditionalFormatting sqref="N290">
    <cfRule type="cellIs" dxfId="1049" priority="1596" operator="equal">
      <formula>0</formula>
    </cfRule>
  </conditionalFormatting>
  <conditionalFormatting sqref="N281">
    <cfRule type="cellIs" dxfId="1048" priority="1584" operator="equal">
      <formula>0</formula>
    </cfRule>
  </conditionalFormatting>
  <conditionalFormatting sqref="N285">
    <cfRule type="cellIs" dxfId="1047" priority="1582" operator="equal">
      <formula>0</formula>
    </cfRule>
  </conditionalFormatting>
  <conditionalFormatting sqref="N334">
    <cfRule type="cellIs" dxfId="1046" priority="1578" operator="equal">
      <formula>0</formula>
    </cfRule>
  </conditionalFormatting>
  <conditionalFormatting sqref="N288">
    <cfRule type="cellIs" dxfId="1045" priority="1574" operator="equal">
      <formula>0</formula>
    </cfRule>
  </conditionalFormatting>
  <conditionalFormatting sqref="N258">
    <cfRule type="cellIs" dxfId="1044" priority="1514" operator="equal">
      <formula>0</formula>
    </cfRule>
  </conditionalFormatting>
  <conditionalFormatting sqref="N259">
    <cfRule type="cellIs" dxfId="1043" priority="1510" operator="equal">
      <formula>0</formula>
    </cfRule>
  </conditionalFormatting>
  <conditionalFormatting sqref="N260">
    <cfRule type="cellIs" dxfId="1042" priority="1490" operator="equal">
      <formula>0</formula>
    </cfRule>
  </conditionalFormatting>
  <conditionalFormatting sqref="N261">
    <cfRule type="cellIs" dxfId="1041" priority="1477" operator="equal">
      <formula>0</formula>
    </cfRule>
  </conditionalFormatting>
  <conditionalFormatting sqref="F491">
    <cfRule type="containsErrors" dxfId="1040" priority="1423">
      <formula>ISERROR(F491)</formula>
    </cfRule>
  </conditionalFormatting>
  <conditionalFormatting sqref="F257:J257 M257:N257 F197:K198 F199:G199 F200:K200 N256 F213:G214 M215:M216 J212:K212 F215:J215 N225 M243:N243 F247:J247 J246 F248:H248 J248 M251:N251 F251:J251 F250:G250 N250 M254:N254 N252:N253 N227 N245 J254 H216:J216 N229 N231 N233 N235 N237 N239 N241">
    <cfRule type="containsErrors" dxfId="1039" priority="1422">
      <formula>ISERROR(F197)</formula>
    </cfRule>
  </conditionalFormatting>
  <conditionalFormatting sqref="N255">
    <cfRule type="cellIs" dxfId="1038" priority="1419" operator="equal">
      <formula>0</formula>
    </cfRule>
  </conditionalFormatting>
  <conditionalFormatting sqref="N213:N215 N217 N219:N221 N223">
    <cfRule type="cellIs" dxfId="1037" priority="1418" operator="equal">
      <formula>0</formula>
    </cfRule>
  </conditionalFormatting>
  <conditionalFormatting sqref="N199:N200">
    <cfRule type="cellIs" dxfId="1036" priority="1417" operator="equal">
      <formula>0</formula>
    </cfRule>
  </conditionalFormatting>
  <conditionalFormatting sqref="N197">
    <cfRule type="cellIs" dxfId="1035" priority="1416" operator="equal">
      <formula>0</formula>
    </cfRule>
  </conditionalFormatting>
  <conditionalFormatting sqref="N198">
    <cfRule type="cellIs" dxfId="1034" priority="1415" operator="equal">
      <formula>0</formula>
    </cfRule>
  </conditionalFormatting>
  <conditionalFormatting sqref="N201">
    <cfRule type="cellIs" dxfId="1033" priority="1414" operator="equal">
      <formula>0</formula>
    </cfRule>
  </conditionalFormatting>
  <conditionalFormatting sqref="N202">
    <cfRule type="cellIs" dxfId="1032" priority="1412" operator="equal">
      <formula>0</formula>
    </cfRule>
  </conditionalFormatting>
  <conditionalFormatting sqref="N203">
    <cfRule type="cellIs" dxfId="1031" priority="1411" operator="equal">
      <formula>0</formula>
    </cfRule>
  </conditionalFormatting>
  <conditionalFormatting sqref="N204">
    <cfRule type="cellIs" dxfId="1030" priority="1410" operator="equal">
      <formula>0</formula>
    </cfRule>
  </conditionalFormatting>
  <conditionalFormatting sqref="N205">
    <cfRule type="cellIs" dxfId="1029" priority="1409" operator="equal">
      <formula>0</formula>
    </cfRule>
  </conditionalFormatting>
  <conditionalFormatting sqref="N206">
    <cfRule type="cellIs" dxfId="1028" priority="1408" operator="equal">
      <formula>0</formula>
    </cfRule>
  </conditionalFormatting>
  <conditionalFormatting sqref="N207">
    <cfRule type="cellIs" dxfId="1027" priority="1407" operator="equal">
      <formula>0</formula>
    </cfRule>
  </conditionalFormatting>
  <conditionalFormatting sqref="N208">
    <cfRule type="cellIs" dxfId="1026" priority="1406" operator="equal">
      <formula>0</formula>
    </cfRule>
  </conditionalFormatting>
  <conditionalFormatting sqref="N209">
    <cfRule type="cellIs" dxfId="1025" priority="1405" operator="equal">
      <formula>0</formula>
    </cfRule>
  </conditionalFormatting>
  <conditionalFormatting sqref="N210">
    <cfRule type="cellIs" dxfId="1024" priority="1403" operator="equal">
      <formula>0</formula>
    </cfRule>
  </conditionalFormatting>
  <conditionalFormatting sqref="N211">
    <cfRule type="cellIs" dxfId="1023" priority="1402" operator="equal">
      <formula>0</formula>
    </cfRule>
  </conditionalFormatting>
  <conditionalFormatting sqref="N212">
    <cfRule type="cellIs" dxfId="1022" priority="1401" operator="equal">
      <formula>0</formula>
    </cfRule>
  </conditionalFormatting>
  <conditionalFormatting sqref="H199:K199">
    <cfRule type="containsErrors" dxfId="1021" priority="1400">
      <formula>ISERROR(H199)</formula>
    </cfRule>
  </conditionalFormatting>
  <conditionalFormatting sqref="K201">
    <cfRule type="containsErrors" dxfId="1020" priority="1399">
      <formula>ISERROR(K201)</formula>
    </cfRule>
  </conditionalFormatting>
  <conditionalFormatting sqref="H205">
    <cfRule type="containsErrors" dxfId="1019" priority="1398">
      <formula>ISERROR(H205)</formula>
    </cfRule>
  </conditionalFormatting>
  <conditionalFormatting sqref="I205">
    <cfRule type="containsErrors" dxfId="1018" priority="1397">
      <formula>ISERROR(I205)</formula>
    </cfRule>
  </conditionalFormatting>
  <conditionalFormatting sqref="H210:K210">
    <cfRule type="containsErrors" dxfId="1017" priority="1396">
      <formula>ISERROR(H210)</formula>
    </cfRule>
  </conditionalFormatting>
  <conditionalFormatting sqref="H203">
    <cfRule type="containsErrors" dxfId="1016" priority="1395">
      <formula>ISERROR(H203)</formula>
    </cfRule>
  </conditionalFormatting>
  <conditionalFormatting sqref="I203">
    <cfRule type="containsErrors" dxfId="1015" priority="1394">
      <formula>ISERROR(I203)</formula>
    </cfRule>
  </conditionalFormatting>
  <conditionalFormatting sqref="H204:I204">
    <cfRule type="containsErrors" dxfId="1014" priority="1393">
      <formula>ISERROR(H204)</formula>
    </cfRule>
  </conditionalFormatting>
  <conditionalFormatting sqref="H208">
    <cfRule type="containsErrors" dxfId="1013" priority="1392">
      <formula>ISERROR(H208)</formula>
    </cfRule>
  </conditionalFormatting>
  <conditionalFormatting sqref="I208">
    <cfRule type="containsErrors" dxfId="1012" priority="1391">
      <formula>ISERROR(I208)</formula>
    </cfRule>
  </conditionalFormatting>
  <conditionalFormatting sqref="H212:I212">
    <cfRule type="containsErrors" dxfId="1011" priority="1388">
      <formula>ISERROR(H212)</formula>
    </cfRule>
  </conditionalFormatting>
  <conditionalFormatting sqref="M217:M219 H220:J220 H217:H218">
    <cfRule type="containsErrors" dxfId="1010" priority="1387">
      <formula>ISERROR(H217)</formula>
    </cfRule>
  </conditionalFormatting>
  <conditionalFormatting sqref="M220">
    <cfRule type="containsErrors" dxfId="1009" priority="1386">
      <formula>ISERROR(M220)</formula>
    </cfRule>
  </conditionalFormatting>
  <conditionalFormatting sqref="M224">
    <cfRule type="containsErrors" dxfId="1008" priority="1383">
      <formula>ISERROR(M224)</formula>
    </cfRule>
  </conditionalFormatting>
  <conditionalFormatting sqref="M226">
    <cfRule type="containsErrors" dxfId="1007" priority="1380">
      <formula>ISERROR(M226)</formula>
    </cfRule>
  </conditionalFormatting>
  <conditionalFormatting sqref="H224 J224">
    <cfRule type="containsErrors" dxfId="1006" priority="1384">
      <formula>ISERROR(H224)</formula>
    </cfRule>
  </conditionalFormatting>
  <conditionalFormatting sqref="J226">
    <cfRule type="containsErrors" dxfId="1005" priority="1381">
      <formula>ISERROR(J226)</formula>
    </cfRule>
  </conditionalFormatting>
  <conditionalFormatting sqref="M244">
    <cfRule type="containsErrors" dxfId="1004" priority="1377">
      <formula>ISERROR(M244)</formula>
    </cfRule>
  </conditionalFormatting>
  <conditionalFormatting sqref="J244">
    <cfRule type="containsErrors" dxfId="1003" priority="1378">
      <formula>ISERROR(J244)</formula>
    </cfRule>
  </conditionalFormatting>
  <conditionalFormatting sqref="N224">
    <cfRule type="cellIs" dxfId="1002" priority="1376" operator="equal">
      <formula>0</formula>
    </cfRule>
  </conditionalFormatting>
  <conditionalFormatting sqref="N226">
    <cfRule type="containsErrors" dxfId="1001" priority="1375">
      <formula>ISERROR(N226)</formula>
    </cfRule>
  </conditionalFormatting>
  <conditionalFormatting sqref="N244">
    <cfRule type="containsErrors" dxfId="1000" priority="1374">
      <formula>ISERROR(N244)</formula>
    </cfRule>
  </conditionalFormatting>
  <conditionalFormatting sqref="H246">
    <cfRule type="containsErrors" dxfId="999" priority="1373">
      <formula>ISERROR(H246)</formula>
    </cfRule>
  </conditionalFormatting>
  <conditionalFormatting sqref="I246">
    <cfRule type="containsErrors" dxfId="998" priority="1372">
      <formula>ISERROR(I246)</formula>
    </cfRule>
  </conditionalFormatting>
  <conditionalFormatting sqref="I248">
    <cfRule type="containsErrors" dxfId="997" priority="1366">
      <formula>ISERROR(I248)</formula>
    </cfRule>
  </conditionalFormatting>
  <conditionalFormatting sqref="H250:J250">
    <cfRule type="containsErrors" dxfId="996" priority="1360">
      <formula>ISERROR(H250)</formula>
    </cfRule>
  </conditionalFormatting>
  <conditionalFormatting sqref="M250">
    <cfRule type="containsErrors" dxfId="995" priority="1359">
      <formula>ISERROR(M250)</formula>
    </cfRule>
  </conditionalFormatting>
  <conditionalFormatting sqref="H252">
    <cfRule type="containsErrors" dxfId="994" priority="1356">
      <formula>ISERROR(H252)</formula>
    </cfRule>
  </conditionalFormatting>
  <conditionalFormatting sqref="I252">
    <cfRule type="containsErrors" dxfId="993" priority="1355">
      <formula>ISERROR(I252)</formula>
    </cfRule>
  </conditionalFormatting>
  <conditionalFormatting sqref="J252">
    <cfRule type="containsErrors" dxfId="992" priority="1354">
      <formula>ISERROR(J252)</formula>
    </cfRule>
  </conditionalFormatting>
  <conditionalFormatting sqref="M252">
    <cfRule type="containsErrors" dxfId="991" priority="1353">
      <formula>ISERROR(M252)</formula>
    </cfRule>
  </conditionalFormatting>
  <conditionalFormatting sqref="M253 I253:J253">
    <cfRule type="containsErrors" dxfId="990" priority="1350">
      <formula>ISERROR(I253)</formula>
    </cfRule>
  </conditionalFormatting>
  <conditionalFormatting sqref="H253">
    <cfRule type="containsErrors" dxfId="989" priority="1349">
      <formula>ISERROR(H253)</formula>
    </cfRule>
  </conditionalFormatting>
  <conditionalFormatting sqref="M213 H213:J213">
    <cfRule type="containsErrors" dxfId="988" priority="1348">
      <formula>ISERROR(H213)</formula>
    </cfRule>
  </conditionalFormatting>
  <conditionalFormatting sqref="M214 H214:J214">
    <cfRule type="containsErrors" dxfId="987" priority="1340">
      <formula>ISERROR(H214)</formula>
    </cfRule>
  </conditionalFormatting>
  <conditionalFormatting sqref="J201">
    <cfRule type="containsErrors" dxfId="986" priority="1338">
      <formula>ISERROR(J201)</formula>
    </cfRule>
  </conditionalFormatting>
  <conditionalFormatting sqref="H206">
    <cfRule type="containsErrors" dxfId="985" priority="1337">
      <formula>ISERROR(H206)</formula>
    </cfRule>
  </conditionalFormatting>
  <conditionalFormatting sqref="I206">
    <cfRule type="containsErrors" dxfId="984" priority="1336">
      <formula>ISERROR(I206)</formula>
    </cfRule>
  </conditionalFormatting>
  <conditionalFormatting sqref="J206:K206">
    <cfRule type="containsErrors" dxfId="983" priority="1335">
      <formula>ISERROR(J206)</formula>
    </cfRule>
  </conditionalFormatting>
  <conditionalFormatting sqref="K207">
    <cfRule type="containsErrors" dxfId="982" priority="1334">
      <formula>ISERROR(K207)</formula>
    </cfRule>
  </conditionalFormatting>
  <conditionalFormatting sqref="H207">
    <cfRule type="containsErrors" dxfId="981" priority="1333">
      <formula>ISERROR(H207)</formula>
    </cfRule>
  </conditionalFormatting>
  <conditionalFormatting sqref="I207">
    <cfRule type="containsErrors" dxfId="980" priority="1332">
      <formula>ISERROR(I207)</formula>
    </cfRule>
  </conditionalFormatting>
  <conditionalFormatting sqref="J207">
    <cfRule type="containsErrors" dxfId="979" priority="1331">
      <formula>ISERROR(J207)</formula>
    </cfRule>
  </conditionalFormatting>
  <conditionalFormatting sqref="K209">
    <cfRule type="containsErrors" dxfId="978" priority="1330">
      <formula>ISERROR(K209)</formula>
    </cfRule>
  </conditionalFormatting>
  <conditionalFormatting sqref="H209">
    <cfRule type="containsErrors" dxfId="977" priority="1329">
      <formula>ISERROR(H209)</formula>
    </cfRule>
  </conditionalFormatting>
  <conditionalFormatting sqref="I209">
    <cfRule type="containsErrors" dxfId="976" priority="1328">
      <formula>ISERROR(I209)</formula>
    </cfRule>
  </conditionalFormatting>
  <conditionalFormatting sqref="J209">
    <cfRule type="containsErrors" dxfId="975" priority="1327">
      <formula>ISERROR(J209)</formula>
    </cfRule>
  </conditionalFormatting>
  <conditionalFormatting sqref="J211:K211">
    <cfRule type="containsErrors" dxfId="974" priority="1326">
      <formula>ISERROR(J211)</formula>
    </cfRule>
  </conditionalFormatting>
  <conditionalFormatting sqref="H211">
    <cfRule type="containsErrors" dxfId="973" priority="1325">
      <formula>ISERROR(H211)</formula>
    </cfRule>
  </conditionalFormatting>
  <conditionalFormatting sqref="I211">
    <cfRule type="containsErrors" dxfId="972" priority="1324">
      <formula>ISERROR(I211)</formula>
    </cfRule>
  </conditionalFormatting>
  <conditionalFormatting sqref="I217:I218">
    <cfRule type="containsErrors" dxfId="971" priority="1323">
      <formula>ISERROR(I217)</formula>
    </cfRule>
  </conditionalFormatting>
  <conditionalFormatting sqref="H219">
    <cfRule type="containsErrors" dxfId="970" priority="1322">
      <formula>ISERROR(H219)</formula>
    </cfRule>
  </conditionalFormatting>
  <conditionalFormatting sqref="I219">
    <cfRule type="containsErrors" dxfId="969" priority="1321">
      <formula>ISERROR(I219)</formula>
    </cfRule>
  </conditionalFormatting>
  <conditionalFormatting sqref="J243">
    <cfRule type="containsErrors" dxfId="968" priority="1286">
      <formula>ISERROR(J243)</formula>
    </cfRule>
  </conditionalFormatting>
  <conditionalFormatting sqref="M221:M222 H221:H222">
    <cfRule type="containsErrors" dxfId="967" priority="1320">
      <formula>ISERROR(H221)</formula>
    </cfRule>
  </conditionalFormatting>
  <conditionalFormatting sqref="I221:I222">
    <cfRule type="containsErrors" dxfId="966" priority="1319">
      <formula>ISERROR(I221)</formula>
    </cfRule>
  </conditionalFormatting>
  <conditionalFormatting sqref="H245:K245">
    <cfRule type="containsErrors" dxfId="965" priority="1282">
      <formula>ISERROR(H245)</formula>
    </cfRule>
  </conditionalFormatting>
  <conditionalFormatting sqref="M223 H223">
    <cfRule type="containsErrors" dxfId="964" priority="1318">
      <formula>ISERROR(H223)</formula>
    </cfRule>
  </conditionalFormatting>
  <conditionalFormatting sqref="I223">
    <cfRule type="containsErrors" dxfId="963" priority="1317">
      <formula>ISERROR(I223)</formula>
    </cfRule>
  </conditionalFormatting>
  <conditionalFormatting sqref="J223">
    <cfRule type="containsErrors" dxfId="962" priority="1316">
      <formula>ISERROR(J223)</formula>
    </cfRule>
  </conditionalFormatting>
  <conditionalFormatting sqref="J221:J222">
    <cfRule type="containsErrors" dxfId="961" priority="1315">
      <formula>ISERROR(J221)</formula>
    </cfRule>
  </conditionalFormatting>
  <conditionalFormatting sqref="J219">
    <cfRule type="containsErrors" dxfId="960" priority="1314">
      <formula>ISERROR(J219)</formula>
    </cfRule>
  </conditionalFormatting>
  <conditionalFormatting sqref="J217:J218">
    <cfRule type="containsErrors" dxfId="959" priority="1313">
      <formula>ISERROR(J217)</formula>
    </cfRule>
  </conditionalFormatting>
  <conditionalFormatting sqref="I224">
    <cfRule type="containsErrors" dxfId="958" priority="1312">
      <formula>ISERROR(I224)</formula>
    </cfRule>
  </conditionalFormatting>
  <conditionalFormatting sqref="M225 H225">
    <cfRule type="containsErrors" dxfId="957" priority="1311">
      <formula>ISERROR(H225)</formula>
    </cfRule>
  </conditionalFormatting>
  <conditionalFormatting sqref="I225">
    <cfRule type="containsErrors" dxfId="956" priority="1310">
      <formula>ISERROR(I225)</formula>
    </cfRule>
  </conditionalFormatting>
  <conditionalFormatting sqref="J225">
    <cfRule type="containsErrors" dxfId="955" priority="1309">
      <formula>ISERROR(J225)</formula>
    </cfRule>
  </conditionalFormatting>
  <conditionalFormatting sqref="H226">
    <cfRule type="containsErrors" dxfId="954" priority="1308">
      <formula>ISERROR(H226)</formula>
    </cfRule>
  </conditionalFormatting>
  <conditionalFormatting sqref="I226">
    <cfRule type="containsErrors" dxfId="953" priority="1307">
      <formula>ISERROR(I226)</formula>
    </cfRule>
  </conditionalFormatting>
  <conditionalFormatting sqref="M227:M228 H227:H228">
    <cfRule type="containsErrors" dxfId="952" priority="1306">
      <formula>ISERROR(H227)</formula>
    </cfRule>
  </conditionalFormatting>
  <conditionalFormatting sqref="I227:I228">
    <cfRule type="containsErrors" dxfId="951" priority="1305">
      <formula>ISERROR(I227)</formula>
    </cfRule>
  </conditionalFormatting>
  <conditionalFormatting sqref="J227:J228">
    <cfRule type="containsErrors" dxfId="950" priority="1304">
      <formula>ISERROR(J227)</formula>
    </cfRule>
  </conditionalFormatting>
  <conditionalFormatting sqref="M229:M230 H229:H230">
    <cfRule type="containsErrors" dxfId="949" priority="1303">
      <formula>ISERROR(H229)</formula>
    </cfRule>
  </conditionalFormatting>
  <conditionalFormatting sqref="I229:I230">
    <cfRule type="containsErrors" dxfId="948" priority="1302">
      <formula>ISERROR(I229)</formula>
    </cfRule>
  </conditionalFormatting>
  <conditionalFormatting sqref="J229:J230">
    <cfRule type="containsErrors" dxfId="947" priority="1301">
      <formula>ISERROR(J229)</formula>
    </cfRule>
  </conditionalFormatting>
  <conditionalFormatting sqref="M231:M232 H231:H232">
    <cfRule type="containsErrors" dxfId="946" priority="1300">
      <formula>ISERROR(H231)</formula>
    </cfRule>
  </conditionalFormatting>
  <conditionalFormatting sqref="I231:I232">
    <cfRule type="containsErrors" dxfId="945" priority="1299">
      <formula>ISERROR(I231)</formula>
    </cfRule>
  </conditionalFormatting>
  <conditionalFormatting sqref="J231:J232">
    <cfRule type="containsErrors" dxfId="944" priority="1298">
      <formula>ISERROR(J231)</formula>
    </cfRule>
  </conditionalFormatting>
  <conditionalFormatting sqref="M233:M236 H233:H236">
    <cfRule type="containsErrors" dxfId="943" priority="1297">
      <formula>ISERROR(H233)</formula>
    </cfRule>
  </conditionalFormatting>
  <conditionalFormatting sqref="I233:I236">
    <cfRule type="containsErrors" dxfId="942" priority="1296">
      <formula>ISERROR(I233)</formula>
    </cfRule>
  </conditionalFormatting>
  <conditionalFormatting sqref="J233:J236">
    <cfRule type="containsErrors" dxfId="941" priority="1295">
      <formula>ISERROR(J233)</formula>
    </cfRule>
  </conditionalFormatting>
  <conditionalFormatting sqref="H243">
    <cfRule type="containsErrors" dxfId="940" priority="1288">
      <formula>ISERROR(H243)</formula>
    </cfRule>
  </conditionalFormatting>
  <conditionalFormatting sqref="I243">
    <cfRule type="containsErrors" dxfId="939" priority="1287">
      <formula>ISERROR(I243)</formula>
    </cfRule>
  </conditionalFormatting>
  <conditionalFormatting sqref="H244">
    <cfRule type="containsErrors" dxfId="938" priority="1285">
      <formula>ISERROR(H244)</formula>
    </cfRule>
  </conditionalFormatting>
  <conditionalFormatting sqref="I244">
    <cfRule type="containsErrors" dxfId="937" priority="1284">
      <formula>ISERROR(I244)</formula>
    </cfRule>
  </conditionalFormatting>
  <conditionalFormatting sqref="M245">
    <cfRule type="containsErrors" dxfId="936" priority="1283">
      <formula>ISERROR(M245)</formula>
    </cfRule>
  </conditionalFormatting>
  <conditionalFormatting sqref="H254">
    <cfRule type="containsErrors" dxfId="935" priority="1278">
      <formula>ISERROR(H254)</formula>
    </cfRule>
  </conditionalFormatting>
  <conditionalFormatting sqref="I254">
    <cfRule type="containsErrors" dxfId="934" priority="1277">
      <formula>ISERROR(I254)</formula>
    </cfRule>
  </conditionalFormatting>
  <conditionalFormatting sqref="E213:E215 E217">
    <cfRule type="containsErrors" dxfId="933" priority="1276">
      <formula>ISERROR(E213)</formula>
    </cfRule>
  </conditionalFormatting>
  <conditionalFormatting sqref="E219:E220">
    <cfRule type="containsErrors" dxfId="932" priority="1275">
      <formula>ISERROR(E219)</formula>
    </cfRule>
  </conditionalFormatting>
  <conditionalFormatting sqref="E221 E223">
    <cfRule type="containsErrors" dxfId="931" priority="1274">
      <formula>ISERROR(E221)</formula>
    </cfRule>
  </conditionalFormatting>
  <conditionalFormatting sqref="E224:E225">
    <cfRule type="containsErrors" dxfId="930" priority="1273">
      <formula>ISERROR(E224)</formula>
    </cfRule>
  </conditionalFormatting>
  <conditionalFormatting sqref="E226:E227 E229 E231 E233 E235 E237 E239:E242">
    <cfRule type="containsErrors" dxfId="929" priority="1272">
      <formula>ISERROR(E226)</formula>
    </cfRule>
  </conditionalFormatting>
  <conditionalFormatting sqref="E243">
    <cfRule type="containsErrors" dxfId="928" priority="1271">
      <formula>ISERROR(E243)</formula>
    </cfRule>
  </conditionalFormatting>
  <conditionalFormatting sqref="E244">
    <cfRule type="containsErrors" dxfId="927" priority="1270">
      <formula>ISERROR(E244)</formula>
    </cfRule>
  </conditionalFormatting>
  <conditionalFormatting sqref="O285 O287:O288 O258:O259">
    <cfRule type="containsErrors" dxfId="926" priority="1218">
      <formula>ISERROR(O258)</formula>
    </cfRule>
  </conditionalFormatting>
  <conditionalFormatting sqref="O225 O243 O215 O227 O217 O219:O221 O223 O229 O231 O233">
    <cfRule type="containsErrors" dxfId="925" priority="1215">
      <formula>ISERROR(O215)</formula>
    </cfRule>
  </conditionalFormatting>
  <conditionalFormatting sqref="O235 O237 O239 O241">
    <cfRule type="containsErrors" dxfId="924" priority="1210">
      <formula>ISERROR(O235)</formula>
    </cfRule>
  </conditionalFormatting>
  <conditionalFormatting sqref="D203:D205 D208">
    <cfRule type="containsErrors" dxfId="923" priority="1202">
      <formula>ISERROR(D203)</formula>
    </cfRule>
  </conditionalFormatting>
  <conditionalFormatting sqref="D206:D207">
    <cfRule type="containsErrors" dxfId="922" priority="1200">
      <formula>ISERROR(D206)</formula>
    </cfRule>
  </conditionalFormatting>
  <conditionalFormatting sqref="D209">
    <cfRule type="containsErrors" dxfId="921" priority="1199">
      <formula>ISERROR(D209)</formula>
    </cfRule>
  </conditionalFormatting>
  <conditionalFormatting sqref="D210">
    <cfRule type="containsErrors" dxfId="920" priority="1198">
      <formula>ISERROR(D210)</formula>
    </cfRule>
  </conditionalFormatting>
  <conditionalFormatting sqref="D215 D217">
    <cfRule type="containsErrors" dxfId="919" priority="1197">
      <formula>ISERROR(D215)</formula>
    </cfRule>
  </conditionalFormatting>
  <conditionalFormatting sqref="D219">
    <cfRule type="containsErrors" dxfId="918" priority="1196">
      <formula>ISERROR(D219)</formula>
    </cfRule>
  </conditionalFormatting>
  <conditionalFormatting sqref="D220">
    <cfRule type="containsErrors" dxfId="917" priority="1195">
      <formula>ISERROR(D220)</formula>
    </cfRule>
  </conditionalFormatting>
  <conditionalFormatting sqref="D221 D223">
    <cfRule type="containsErrors" dxfId="916" priority="1194">
      <formula>ISERROR(D221)</formula>
    </cfRule>
  </conditionalFormatting>
  <conditionalFormatting sqref="D224">
    <cfRule type="containsErrors" dxfId="915" priority="1193">
      <formula>ISERROR(D224)</formula>
    </cfRule>
  </conditionalFormatting>
  <conditionalFormatting sqref="D225">
    <cfRule type="containsErrors" dxfId="914" priority="1192">
      <formula>ISERROR(D225)</formula>
    </cfRule>
  </conditionalFormatting>
  <conditionalFormatting sqref="D226">
    <cfRule type="containsErrors" dxfId="913" priority="1191">
      <formula>ISERROR(D226)</formula>
    </cfRule>
  </conditionalFormatting>
  <conditionalFormatting sqref="D227">
    <cfRule type="containsErrors" dxfId="912" priority="1190">
      <formula>ISERROR(D227)</formula>
    </cfRule>
  </conditionalFormatting>
  <conditionalFormatting sqref="D229">
    <cfRule type="containsErrors" dxfId="911" priority="1189">
      <formula>ISERROR(D229)</formula>
    </cfRule>
  </conditionalFormatting>
  <conditionalFormatting sqref="D231">
    <cfRule type="containsErrors" dxfId="910" priority="1188">
      <formula>ISERROR(D231)</formula>
    </cfRule>
  </conditionalFormatting>
  <conditionalFormatting sqref="D233 D235">
    <cfRule type="containsErrors" dxfId="909" priority="1187">
      <formula>ISERROR(D233)</formula>
    </cfRule>
  </conditionalFormatting>
  <conditionalFormatting sqref="D237">
    <cfRule type="containsErrors" dxfId="908" priority="1186">
      <formula>ISERROR(D237)</formula>
    </cfRule>
  </conditionalFormatting>
  <conditionalFormatting sqref="D239:D240">
    <cfRule type="containsErrors" dxfId="907" priority="1185">
      <formula>ISERROR(D239)</formula>
    </cfRule>
  </conditionalFormatting>
  <conditionalFormatting sqref="D241:D242">
    <cfRule type="containsErrors" dxfId="906" priority="1184">
      <formula>ISERROR(D241)</formula>
    </cfRule>
  </conditionalFormatting>
  <conditionalFormatting sqref="D243">
    <cfRule type="containsErrors" dxfId="905" priority="1183">
      <formula>ISERROR(D243)</formula>
    </cfRule>
  </conditionalFormatting>
  <conditionalFormatting sqref="D244">
    <cfRule type="containsErrors" dxfId="904" priority="1182">
      <formula>ISERROR(D244)</formula>
    </cfRule>
  </conditionalFormatting>
  <conditionalFormatting sqref="D263">
    <cfRule type="containsErrors" dxfId="903" priority="1181">
      <formula>ISERROR(D263)</formula>
    </cfRule>
  </conditionalFormatting>
  <conditionalFormatting sqref="O188 O186 O180:O184 O176:O178 O159:O174">
    <cfRule type="containsErrors" dxfId="902" priority="1047">
      <formula>ISERROR(O159)</formula>
    </cfRule>
  </conditionalFormatting>
  <conditionalFormatting sqref="F183">
    <cfRule type="containsErrors" dxfId="901" priority="1155">
      <formula>ISERROR(F183)</formula>
    </cfRule>
  </conditionalFormatting>
  <conditionalFormatting sqref="F184:F188">
    <cfRule type="containsErrors" dxfId="900" priority="1154">
      <formula>ISERROR(F184)</formula>
    </cfRule>
  </conditionalFormatting>
  <conditionalFormatting sqref="G183:G188">
    <cfRule type="containsErrors" dxfId="899" priority="1153">
      <formula>ISERROR(G183)</formula>
    </cfRule>
  </conditionalFormatting>
  <conditionalFormatting sqref="F167:G169">
    <cfRule type="containsErrors" dxfId="898" priority="1152">
      <formula>ISERROR(F167)</formula>
    </cfRule>
  </conditionalFormatting>
  <conditionalFormatting sqref="F166:G166">
    <cfRule type="containsErrors" dxfId="897" priority="1151">
      <formula>ISERROR(F166)</formula>
    </cfRule>
  </conditionalFormatting>
  <conditionalFormatting sqref="F171:G171 G172:G173">
    <cfRule type="containsErrors" dxfId="896" priority="1150">
      <formula>ISERROR(F171)</formula>
    </cfRule>
  </conditionalFormatting>
  <conditionalFormatting sqref="F170:G170">
    <cfRule type="containsErrors" dxfId="895" priority="1149">
      <formula>ISERROR(F170)</formula>
    </cfRule>
  </conditionalFormatting>
  <conditionalFormatting sqref="H159:H162 H164:H172">
    <cfRule type="containsErrors" dxfId="894" priority="1148">
      <formula>ISERROR(H159)</formula>
    </cfRule>
  </conditionalFormatting>
  <conditionalFormatting sqref="H178:H179 H173:H174">
    <cfRule type="containsErrors" dxfId="893" priority="1147">
      <formula>ISERROR(H173)</formula>
    </cfRule>
  </conditionalFormatting>
  <conditionalFormatting sqref="H175">
    <cfRule type="containsErrors" dxfId="892" priority="1146">
      <formula>ISERROR(H175)</formula>
    </cfRule>
  </conditionalFormatting>
  <conditionalFormatting sqref="H182">
    <cfRule type="containsErrors" dxfId="891" priority="1145">
      <formula>ISERROR(H182)</formula>
    </cfRule>
  </conditionalFormatting>
  <conditionalFormatting sqref="H188">
    <cfRule type="containsErrors" dxfId="890" priority="1144">
      <formula>ISERROR(H188)</formula>
    </cfRule>
  </conditionalFormatting>
  <conditionalFormatting sqref="H180">
    <cfRule type="containsErrors" dxfId="889" priority="1143">
      <formula>ISERROR(H180)</formula>
    </cfRule>
  </conditionalFormatting>
  <conditionalFormatting sqref="H181">
    <cfRule type="containsErrors" dxfId="888" priority="1142">
      <formula>ISERROR(H181)</formula>
    </cfRule>
  </conditionalFormatting>
  <conditionalFormatting sqref="H183">
    <cfRule type="containsErrors" dxfId="887" priority="1141">
      <formula>ISERROR(H183)</formula>
    </cfRule>
  </conditionalFormatting>
  <conditionalFormatting sqref="H177">
    <cfRule type="containsErrors" dxfId="886" priority="1140">
      <formula>ISERROR(H177)</formula>
    </cfRule>
  </conditionalFormatting>
  <conditionalFormatting sqref="H183">
    <cfRule type="containsErrors" dxfId="885" priority="1139">
      <formula>ISERROR(H183)</formula>
    </cfRule>
  </conditionalFormatting>
  <conditionalFormatting sqref="H186">
    <cfRule type="containsErrors" dxfId="884" priority="1138">
      <formula>ISERROR(H186)</formula>
    </cfRule>
  </conditionalFormatting>
  <conditionalFormatting sqref="H185">
    <cfRule type="containsErrors" dxfId="883" priority="1137">
      <formula>ISERROR(H185)</formula>
    </cfRule>
  </conditionalFormatting>
  <conditionalFormatting sqref="H187">
    <cfRule type="containsErrors" dxfId="882" priority="1136">
      <formula>ISERROR(H187)</formula>
    </cfRule>
  </conditionalFormatting>
  <conditionalFormatting sqref="I159:I162 I164:I168 I170:I172">
    <cfRule type="containsErrors" dxfId="881" priority="1135">
      <formula>ISERROR(I159)</formula>
    </cfRule>
  </conditionalFormatting>
  <conditionalFormatting sqref="I178:I179 I173:I174">
    <cfRule type="containsErrors" dxfId="880" priority="1134">
      <formula>ISERROR(I173)</formula>
    </cfRule>
  </conditionalFormatting>
  <conditionalFormatting sqref="I175">
    <cfRule type="containsErrors" dxfId="879" priority="1133">
      <formula>ISERROR(I175)</formula>
    </cfRule>
  </conditionalFormatting>
  <conditionalFormatting sqref="I182">
    <cfRule type="containsErrors" dxfId="878" priority="1132">
      <formula>ISERROR(I182)</formula>
    </cfRule>
  </conditionalFormatting>
  <conditionalFormatting sqref="I188">
    <cfRule type="containsErrors" dxfId="877" priority="1131">
      <formula>ISERROR(I188)</formula>
    </cfRule>
  </conditionalFormatting>
  <conditionalFormatting sqref="I180">
    <cfRule type="containsErrors" dxfId="876" priority="1130">
      <formula>ISERROR(I180)</formula>
    </cfRule>
  </conditionalFormatting>
  <conditionalFormatting sqref="I181">
    <cfRule type="containsErrors" dxfId="875" priority="1129">
      <formula>ISERROR(I181)</formula>
    </cfRule>
  </conditionalFormatting>
  <conditionalFormatting sqref="I183">
    <cfRule type="containsErrors" dxfId="874" priority="1128">
      <formula>ISERROR(I183)</formula>
    </cfRule>
  </conditionalFormatting>
  <conditionalFormatting sqref="I184">
    <cfRule type="containsErrors" dxfId="873" priority="1127">
      <formula>ISERROR(I184)</formula>
    </cfRule>
  </conditionalFormatting>
  <conditionalFormatting sqref="I186">
    <cfRule type="containsErrors" dxfId="872" priority="1126">
      <formula>ISERROR(I186)</formula>
    </cfRule>
  </conditionalFormatting>
  <conditionalFormatting sqref="I176">
    <cfRule type="containsErrors" dxfId="871" priority="1125">
      <formula>ISERROR(I176)</formula>
    </cfRule>
  </conditionalFormatting>
  <conditionalFormatting sqref="I163">
    <cfRule type="containsErrors" dxfId="870" priority="1124">
      <formula>ISERROR(I163)</formula>
    </cfRule>
  </conditionalFormatting>
  <conditionalFormatting sqref="I158">
    <cfRule type="containsErrors" dxfId="869" priority="1123">
      <formula>ISERROR(I158)</formula>
    </cfRule>
  </conditionalFormatting>
  <conditionalFormatting sqref="I183">
    <cfRule type="containsErrors" dxfId="868" priority="1122">
      <formula>ISERROR(I183)</formula>
    </cfRule>
  </conditionalFormatting>
  <conditionalFormatting sqref="I169">
    <cfRule type="containsErrors" dxfId="867" priority="1121">
      <formula>ISERROR(I169)</formula>
    </cfRule>
  </conditionalFormatting>
  <conditionalFormatting sqref="I177">
    <cfRule type="containsErrors" dxfId="866" priority="1120">
      <formula>ISERROR(I177)</formula>
    </cfRule>
  </conditionalFormatting>
  <conditionalFormatting sqref="I185">
    <cfRule type="containsErrors" dxfId="865" priority="1119">
      <formula>ISERROR(I185)</formula>
    </cfRule>
  </conditionalFormatting>
  <conditionalFormatting sqref="I187">
    <cfRule type="containsErrors" dxfId="864" priority="1118">
      <formula>ISERROR(I187)</formula>
    </cfRule>
  </conditionalFormatting>
  <conditionalFormatting sqref="J159 J164 J167:J168">
    <cfRule type="containsErrors" dxfId="863" priority="1117">
      <formula>ISERROR(J159)</formula>
    </cfRule>
  </conditionalFormatting>
  <conditionalFormatting sqref="J175">
    <cfRule type="containsErrors" dxfId="862" priority="1116">
      <formula>ISERROR(J175)</formula>
    </cfRule>
  </conditionalFormatting>
  <conditionalFormatting sqref="J163">
    <cfRule type="containsErrors" dxfId="861" priority="1115">
      <formula>ISERROR(J163)</formula>
    </cfRule>
  </conditionalFormatting>
  <conditionalFormatting sqref="J158">
    <cfRule type="containsErrors" dxfId="860" priority="1114">
      <formula>ISERROR(J158)</formula>
    </cfRule>
  </conditionalFormatting>
  <conditionalFormatting sqref="J160">
    <cfRule type="containsErrors" dxfId="859" priority="1113">
      <formula>ISERROR(J160)</formula>
    </cfRule>
  </conditionalFormatting>
  <conditionalFormatting sqref="J161">
    <cfRule type="containsErrors" dxfId="858" priority="1112">
      <formula>ISERROR(J161)</formula>
    </cfRule>
  </conditionalFormatting>
  <conditionalFormatting sqref="J162">
    <cfRule type="containsErrors" dxfId="857" priority="1111">
      <formula>ISERROR(J162)</formula>
    </cfRule>
  </conditionalFormatting>
  <conditionalFormatting sqref="J165">
    <cfRule type="containsErrors" dxfId="856" priority="1110">
      <formula>ISERROR(J165)</formula>
    </cfRule>
  </conditionalFormatting>
  <conditionalFormatting sqref="J166">
    <cfRule type="containsErrors" dxfId="855" priority="1109">
      <formula>ISERROR(J166)</formula>
    </cfRule>
  </conditionalFormatting>
  <conditionalFormatting sqref="J169">
    <cfRule type="containsErrors" dxfId="854" priority="1108">
      <formula>ISERROR(J169)</formula>
    </cfRule>
  </conditionalFormatting>
  <conditionalFormatting sqref="J171">
    <cfRule type="containsErrors" dxfId="853" priority="1107">
      <formula>ISERROR(J171)</formula>
    </cfRule>
  </conditionalFormatting>
  <conditionalFormatting sqref="J170">
    <cfRule type="containsErrors" dxfId="852" priority="1106">
      <formula>ISERROR(J170)</formula>
    </cfRule>
  </conditionalFormatting>
  <conditionalFormatting sqref="J172">
    <cfRule type="containsErrors" dxfId="851" priority="1105">
      <formula>ISERROR(J172)</formula>
    </cfRule>
  </conditionalFormatting>
  <conditionalFormatting sqref="J173">
    <cfRule type="containsErrors" dxfId="850" priority="1104">
      <formula>ISERROR(J173)</formula>
    </cfRule>
  </conditionalFormatting>
  <conditionalFormatting sqref="J174">
    <cfRule type="containsErrors" dxfId="849" priority="1103">
      <formula>ISERROR(J174)</formula>
    </cfRule>
  </conditionalFormatting>
  <conditionalFormatting sqref="J176">
    <cfRule type="containsErrors" dxfId="848" priority="1102">
      <formula>ISERROR(J176)</formula>
    </cfRule>
  </conditionalFormatting>
  <conditionalFormatting sqref="J177">
    <cfRule type="containsErrors" dxfId="847" priority="1101">
      <formula>ISERROR(J177)</formula>
    </cfRule>
  </conditionalFormatting>
  <conditionalFormatting sqref="J183">
    <cfRule type="containsErrors" dxfId="846" priority="1100">
      <formula>ISERROR(J183)</formula>
    </cfRule>
  </conditionalFormatting>
  <conditionalFormatting sqref="J184">
    <cfRule type="containsErrors" dxfId="845" priority="1099">
      <formula>ISERROR(J184)</formula>
    </cfRule>
  </conditionalFormatting>
  <conditionalFormatting sqref="J186">
    <cfRule type="containsErrors" dxfId="844" priority="1098">
      <formula>ISERROR(J186)</formula>
    </cfRule>
  </conditionalFormatting>
  <conditionalFormatting sqref="J188">
    <cfRule type="containsErrors" dxfId="843" priority="1097">
      <formula>ISERROR(J188)</formula>
    </cfRule>
  </conditionalFormatting>
  <conditionalFormatting sqref="K158">
    <cfRule type="containsErrors" dxfId="842" priority="1096">
      <formula>ISERROR(K158)</formula>
    </cfRule>
  </conditionalFormatting>
  <conditionalFormatting sqref="K159">
    <cfRule type="containsErrors" dxfId="841" priority="1095">
      <formula>ISERROR(K159)</formula>
    </cfRule>
  </conditionalFormatting>
  <conditionalFormatting sqref="K160">
    <cfRule type="containsErrors" dxfId="840" priority="1094">
      <formula>ISERROR(K160)</formula>
    </cfRule>
  </conditionalFormatting>
  <conditionalFormatting sqref="K161">
    <cfRule type="containsErrors" dxfId="839" priority="1093">
      <formula>ISERROR(K161)</formula>
    </cfRule>
  </conditionalFormatting>
  <conditionalFormatting sqref="K162">
    <cfRule type="containsErrors" dxfId="838" priority="1092">
      <formula>ISERROR(K162)</formula>
    </cfRule>
  </conditionalFormatting>
  <conditionalFormatting sqref="K163">
    <cfRule type="containsErrors" dxfId="837" priority="1091">
      <formula>ISERROR(K163)</formula>
    </cfRule>
  </conditionalFormatting>
  <conditionalFormatting sqref="K164">
    <cfRule type="containsErrors" dxfId="836" priority="1090">
      <formula>ISERROR(K164)</formula>
    </cfRule>
  </conditionalFormatting>
  <conditionalFormatting sqref="K165">
    <cfRule type="containsErrors" dxfId="835" priority="1089">
      <formula>ISERROR(K165)</formula>
    </cfRule>
  </conditionalFormatting>
  <conditionalFormatting sqref="K166">
    <cfRule type="containsErrors" dxfId="834" priority="1088">
      <formula>ISERROR(K166)</formula>
    </cfRule>
  </conditionalFormatting>
  <conditionalFormatting sqref="K167">
    <cfRule type="containsErrors" dxfId="833" priority="1087">
      <formula>ISERROR(K167)</formula>
    </cfRule>
  </conditionalFormatting>
  <conditionalFormatting sqref="K168">
    <cfRule type="containsErrors" dxfId="832" priority="1086">
      <formula>ISERROR(K168)</formula>
    </cfRule>
  </conditionalFormatting>
  <conditionalFormatting sqref="K169">
    <cfRule type="containsErrors" dxfId="831" priority="1085">
      <formula>ISERROR(K169)</formula>
    </cfRule>
  </conditionalFormatting>
  <conditionalFormatting sqref="K171">
    <cfRule type="containsErrors" dxfId="830" priority="1084">
      <formula>ISERROR(K171)</formula>
    </cfRule>
  </conditionalFormatting>
  <conditionalFormatting sqref="K170">
    <cfRule type="containsErrors" dxfId="829" priority="1083">
      <formula>ISERROR(K170)</formula>
    </cfRule>
  </conditionalFormatting>
  <conditionalFormatting sqref="K172">
    <cfRule type="containsErrors" dxfId="828" priority="1082">
      <formula>ISERROR(K172)</formula>
    </cfRule>
  </conditionalFormatting>
  <conditionalFormatting sqref="K173">
    <cfRule type="containsErrors" dxfId="827" priority="1081">
      <formula>ISERROR(K173)</formula>
    </cfRule>
  </conditionalFormatting>
  <conditionalFormatting sqref="K174">
    <cfRule type="containsErrors" dxfId="826" priority="1080">
      <formula>ISERROR(K174)</formula>
    </cfRule>
  </conditionalFormatting>
  <conditionalFormatting sqref="K175">
    <cfRule type="containsErrors" dxfId="825" priority="1079">
      <formula>ISERROR(K175)</formula>
    </cfRule>
  </conditionalFormatting>
  <conditionalFormatting sqref="K176">
    <cfRule type="containsErrors" dxfId="824" priority="1078">
      <formula>ISERROR(K176)</formula>
    </cfRule>
  </conditionalFormatting>
  <conditionalFormatting sqref="K177">
    <cfRule type="containsErrors" dxfId="823" priority="1077">
      <formula>ISERROR(K177)</formula>
    </cfRule>
  </conditionalFormatting>
  <conditionalFormatting sqref="K181">
    <cfRule type="containsErrors" dxfId="822" priority="1076">
      <formula>ISERROR(K181)</formula>
    </cfRule>
  </conditionalFormatting>
  <conditionalFormatting sqref="K183">
    <cfRule type="containsErrors" dxfId="821" priority="1075">
      <formula>ISERROR(K183)</formula>
    </cfRule>
  </conditionalFormatting>
  <conditionalFormatting sqref="K184">
    <cfRule type="containsErrors" dxfId="820" priority="1074">
      <formula>ISERROR(K184)</formula>
    </cfRule>
  </conditionalFormatting>
  <conditionalFormatting sqref="K186">
    <cfRule type="containsErrors" dxfId="819" priority="1073">
      <formula>ISERROR(K186)</formula>
    </cfRule>
  </conditionalFormatting>
  <conditionalFormatting sqref="K188">
    <cfRule type="containsErrors" dxfId="818" priority="1072">
      <formula>ISERROR(K188)</formula>
    </cfRule>
  </conditionalFormatting>
  <conditionalFormatting sqref="Q158:Q188">
    <cfRule type="containsErrors" dxfId="817" priority="1071">
      <formula>ISERROR(Q158)</formula>
    </cfRule>
  </conditionalFormatting>
  <conditionalFormatting sqref="N162:N188">
    <cfRule type="cellIs" dxfId="816" priority="1070" operator="equal">
      <formula>0</formula>
    </cfRule>
  </conditionalFormatting>
  <conditionalFormatting sqref="Y158:Y188">
    <cfRule type="containsErrors" dxfId="815" priority="1058">
      <formula>ISERROR(Y158)</formula>
    </cfRule>
  </conditionalFormatting>
  <conditionalFormatting sqref="O175 O179 O185 O187">
    <cfRule type="containsErrors" dxfId="814" priority="1057">
      <formula>ISERROR(O175)</formula>
    </cfRule>
  </conditionalFormatting>
  <conditionalFormatting sqref="O158">
    <cfRule type="containsErrors" dxfId="813" priority="1056">
      <formula>ISERROR(O158)</formula>
    </cfRule>
  </conditionalFormatting>
  <conditionalFormatting sqref="P197:Q197 P215:Q215 P250:Q250 Q249 Q198:Q203 Q220 Q222 Q224 Q226 Q228 Q230 Q232 Q234 Q236 Q238 Q240 Q242 Q244:Q245 Q205:Q212 Q216:Q218">
    <cfRule type="containsErrors" dxfId="812" priority="1044">
      <formula>ISERROR(P197)</formula>
    </cfRule>
  </conditionalFormatting>
  <conditionalFormatting sqref="Q190">
    <cfRule type="containsErrors" dxfId="811" priority="1045">
      <formula>ISERROR(Q190)</formula>
    </cfRule>
  </conditionalFormatting>
  <conditionalFormatting sqref="E158:E188">
    <cfRule type="containsErrors" dxfId="810" priority="1040">
      <formula>ISERROR(E158)</formula>
    </cfRule>
  </conditionalFormatting>
  <conditionalFormatting sqref="A540:A541 A445:A538 A328:A443 A170:A326 A1:A52 A543 A545:A547 A549:A1048576">
    <cfRule type="duplicateValues" dxfId="809" priority="1035"/>
  </conditionalFormatting>
  <conditionalFormatting sqref="P158:P188">
    <cfRule type="cellIs" dxfId="808" priority="1034" operator="equal">
      <formula>0</formula>
    </cfRule>
  </conditionalFormatting>
  <conditionalFormatting sqref="P190">
    <cfRule type="cellIs" dxfId="807" priority="1032" operator="equal">
      <formula>0</formula>
    </cfRule>
  </conditionalFormatting>
  <conditionalFormatting sqref="P192">
    <cfRule type="cellIs" dxfId="806" priority="1031" operator="equal">
      <formula>0</formula>
    </cfRule>
  </conditionalFormatting>
  <conditionalFormatting sqref="P193:P194">
    <cfRule type="cellIs" dxfId="805" priority="1030" operator="equal">
      <formula>0</formula>
    </cfRule>
  </conditionalFormatting>
  <conditionalFormatting sqref="P195">
    <cfRule type="cellIs" dxfId="804" priority="1029" operator="equal">
      <formula>0</formula>
    </cfRule>
  </conditionalFormatting>
  <conditionalFormatting sqref="P196">
    <cfRule type="cellIs" dxfId="803" priority="1028" operator="equal">
      <formula>0</formula>
    </cfRule>
  </conditionalFormatting>
  <conditionalFormatting sqref="P198">
    <cfRule type="cellIs" dxfId="802" priority="1027" operator="equal">
      <formula>0</formula>
    </cfRule>
  </conditionalFormatting>
  <conditionalFormatting sqref="P199:P200">
    <cfRule type="cellIs" dxfId="801" priority="1026" operator="equal">
      <formula>0</formula>
    </cfRule>
  </conditionalFormatting>
  <conditionalFormatting sqref="P201">
    <cfRule type="cellIs" dxfId="800" priority="1025" operator="equal">
      <formula>0</formula>
    </cfRule>
  </conditionalFormatting>
  <conditionalFormatting sqref="P202:P203">
    <cfRule type="cellIs" dxfId="799" priority="1024" operator="equal">
      <formula>0</formula>
    </cfRule>
  </conditionalFormatting>
  <conditionalFormatting sqref="P204:P205">
    <cfRule type="cellIs" dxfId="798" priority="1023" operator="equal">
      <formula>0</formula>
    </cfRule>
  </conditionalFormatting>
  <conditionalFormatting sqref="P206:P207">
    <cfRule type="cellIs" dxfId="797" priority="1022" operator="equal">
      <formula>0</formula>
    </cfRule>
  </conditionalFormatting>
  <conditionalFormatting sqref="P208:P209">
    <cfRule type="cellIs" dxfId="796" priority="1021" operator="equal">
      <formula>0</formula>
    </cfRule>
  </conditionalFormatting>
  <conditionalFormatting sqref="P210:P211">
    <cfRule type="cellIs" dxfId="795" priority="1020" operator="equal">
      <formula>0</formula>
    </cfRule>
  </conditionalFormatting>
  <conditionalFormatting sqref="P212">
    <cfRule type="cellIs" dxfId="794" priority="1019" operator="equal">
      <formula>0</formula>
    </cfRule>
  </conditionalFormatting>
  <conditionalFormatting sqref="P214">
    <cfRule type="cellIs" dxfId="793" priority="1018" operator="equal">
      <formula>0</formula>
    </cfRule>
  </conditionalFormatting>
  <conditionalFormatting sqref="P217">
    <cfRule type="cellIs" dxfId="792" priority="1017" operator="equal">
      <formula>0</formula>
    </cfRule>
  </conditionalFormatting>
  <conditionalFormatting sqref="P245">
    <cfRule type="cellIs" dxfId="791" priority="1005" operator="equal">
      <formula>0</formula>
    </cfRule>
  </conditionalFormatting>
  <conditionalFormatting sqref="P249">
    <cfRule type="cellIs" dxfId="790" priority="1004" operator="equal">
      <formula>0</formula>
    </cfRule>
  </conditionalFormatting>
  <conditionalFormatting sqref="P251:P252">
    <cfRule type="cellIs" dxfId="789" priority="1003" operator="equal">
      <formula>0</formula>
    </cfRule>
  </conditionalFormatting>
  <conditionalFormatting sqref="P253:P254">
    <cfRule type="cellIs" dxfId="788" priority="1002" operator="equal">
      <formula>0</formula>
    </cfRule>
  </conditionalFormatting>
  <conditionalFormatting sqref="P255:P256">
    <cfRule type="cellIs" dxfId="787" priority="1001" operator="equal">
      <formula>0</formula>
    </cfRule>
  </conditionalFormatting>
  <conditionalFormatting sqref="P257">
    <cfRule type="cellIs" dxfId="786" priority="1000" operator="equal">
      <formula>0</formula>
    </cfRule>
  </conditionalFormatting>
  <conditionalFormatting sqref="P271">
    <cfRule type="cellIs" dxfId="785" priority="999" operator="equal">
      <formula>0</formula>
    </cfRule>
  </conditionalFormatting>
  <conditionalFormatting sqref="P533">
    <cfRule type="cellIs" dxfId="784" priority="998" operator="equal">
      <formula>0</formula>
    </cfRule>
  </conditionalFormatting>
  <conditionalFormatting sqref="C153:E154">
    <cfRule type="containsErrors" dxfId="783" priority="996">
      <formula>ISERROR(C153)</formula>
    </cfRule>
  </conditionalFormatting>
  <conditionalFormatting sqref="H153:I154">
    <cfRule type="containsErrors" dxfId="782" priority="994">
      <formula>ISERROR(H153)</formula>
    </cfRule>
  </conditionalFormatting>
  <conditionalFormatting sqref="P153">
    <cfRule type="cellIs" dxfId="781" priority="979" operator="equal">
      <formula>0</formula>
    </cfRule>
  </conditionalFormatting>
  <conditionalFormatting sqref="Q214">
    <cfRule type="containsErrors" dxfId="780" priority="968">
      <formula>ISERROR(Q214)</formula>
    </cfRule>
  </conditionalFormatting>
  <conditionalFormatting sqref="Q53">
    <cfRule type="containsErrors" dxfId="779" priority="966">
      <formula>ISERROR(Q53)</formula>
    </cfRule>
  </conditionalFormatting>
  <conditionalFormatting sqref="Y53">
    <cfRule type="containsErrors" dxfId="778" priority="959">
      <formula>ISERROR(Y53)</formula>
    </cfRule>
  </conditionalFormatting>
  <conditionalFormatting sqref="D126 D56:E57 F140:G141 F127:G128 F137:G138 F130:G130 E148:G151 D150:D151 H120:J120 L120:M120 F143:G143 O122 O120">
    <cfRule type="containsErrors" dxfId="777" priority="947">
      <formula>ISERROR(D56)</formula>
    </cfRule>
  </conditionalFormatting>
  <conditionalFormatting sqref="F145:G147">
    <cfRule type="containsErrors" dxfId="776" priority="945">
      <formula>ISERROR(F145)</formula>
    </cfRule>
  </conditionalFormatting>
  <conditionalFormatting sqref="D137:D138 D140 D143 D145:D149">
    <cfRule type="containsErrors" dxfId="775" priority="939">
      <formula>ISERROR(D137)</formula>
    </cfRule>
  </conditionalFormatting>
  <conditionalFormatting sqref="F126:G126">
    <cfRule type="containsErrors" dxfId="774" priority="938">
      <formula>ISERROR(F126)</formula>
    </cfRule>
  </conditionalFormatting>
  <conditionalFormatting sqref="O59:O63 O95:O100 O65:O73 O77:O79 O81:O92 O115:O119">
    <cfRule type="containsErrors" dxfId="773" priority="912">
      <formula>ISERROR(O59)</formula>
    </cfRule>
  </conditionalFormatting>
  <conditionalFormatting sqref="F117">
    <cfRule type="containsErrors" dxfId="772" priority="936">
      <formula>ISERROR(F117)</formula>
    </cfRule>
  </conditionalFormatting>
  <conditionalFormatting sqref="F119 F121:F123">
    <cfRule type="containsErrors" dxfId="771" priority="935">
      <formula>ISERROR(F119)</formula>
    </cfRule>
  </conditionalFormatting>
  <conditionalFormatting sqref="G121:G123 G117:G119">
    <cfRule type="containsErrors" dxfId="770" priority="934">
      <formula>ISERROR(G117)</formula>
    </cfRule>
  </conditionalFormatting>
  <conditionalFormatting sqref="F78:G79 F82:G82">
    <cfRule type="containsErrors" dxfId="769" priority="933">
      <formula>ISERROR(F78)</formula>
    </cfRule>
  </conditionalFormatting>
  <conditionalFormatting sqref="F77:G77">
    <cfRule type="containsErrors" dxfId="768" priority="932">
      <formula>ISERROR(F77)</formula>
    </cfRule>
  </conditionalFormatting>
  <conditionalFormatting sqref="F86:G86 G88 G90">
    <cfRule type="containsErrors" dxfId="767" priority="931">
      <formula>ISERROR(F86)</formula>
    </cfRule>
  </conditionalFormatting>
  <conditionalFormatting sqref="F84:G84">
    <cfRule type="containsErrors" dxfId="766" priority="930">
      <formula>ISERROR(F84)</formula>
    </cfRule>
  </conditionalFormatting>
  <conditionalFormatting sqref="H101:H104">
    <cfRule type="containsErrors" dxfId="765" priority="929">
      <formula>ISERROR(H101)</formula>
    </cfRule>
  </conditionalFormatting>
  <conditionalFormatting sqref="H115:H116">
    <cfRule type="containsErrors" dxfId="764" priority="928">
      <formula>ISERROR(H115)</formula>
    </cfRule>
  </conditionalFormatting>
  <conditionalFormatting sqref="H117:H118">
    <cfRule type="containsErrors" dxfId="763" priority="927">
      <formula>ISERROR(H117)</formula>
    </cfRule>
  </conditionalFormatting>
  <conditionalFormatting sqref="H96:H100">
    <cfRule type="containsErrors" dxfId="762" priority="926">
      <formula>ISERROR(H96)</formula>
    </cfRule>
  </conditionalFormatting>
  <conditionalFormatting sqref="H117:H118">
    <cfRule type="containsErrors" dxfId="761" priority="925">
      <formula>ISERROR(H117)</formula>
    </cfRule>
  </conditionalFormatting>
  <conditionalFormatting sqref="I115:I116">
    <cfRule type="containsErrors" dxfId="760" priority="924">
      <formula>ISERROR(I115)</formula>
    </cfRule>
  </conditionalFormatting>
  <conditionalFormatting sqref="I117:I118">
    <cfRule type="containsErrors" dxfId="759" priority="923">
      <formula>ISERROR(I117)</formula>
    </cfRule>
  </conditionalFormatting>
  <conditionalFormatting sqref="I119">
    <cfRule type="containsErrors" dxfId="758" priority="922">
      <formula>ISERROR(I119)</formula>
    </cfRule>
  </conditionalFormatting>
  <conditionalFormatting sqref="J119">
    <cfRule type="containsErrors" dxfId="757" priority="918">
      <formula>ISERROR(J119)</formula>
    </cfRule>
  </conditionalFormatting>
  <conditionalFormatting sqref="I96">
    <cfRule type="containsErrors" dxfId="756" priority="920">
      <formula>ISERROR(I96)</formula>
    </cfRule>
  </conditionalFormatting>
  <conditionalFormatting sqref="I117:I118">
    <cfRule type="containsErrors" dxfId="755" priority="921">
      <formula>ISERROR(I117)</formula>
    </cfRule>
  </conditionalFormatting>
  <conditionalFormatting sqref="J117:J118">
    <cfRule type="containsErrors" dxfId="754" priority="919">
      <formula>ISERROR(J117)</formula>
    </cfRule>
  </conditionalFormatting>
  <conditionalFormatting sqref="K117">
    <cfRule type="containsErrors" dxfId="753" priority="917">
      <formula>ISERROR(K117)</formula>
    </cfRule>
  </conditionalFormatting>
  <conditionalFormatting sqref="K119">
    <cfRule type="containsErrors" dxfId="752" priority="916">
      <formula>ISERROR(K119)</formula>
    </cfRule>
  </conditionalFormatting>
  <conditionalFormatting sqref="O121 O93:O94 O123:O125">
    <cfRule type="containsErrors" dxfId="751" priority="914">
      <formula>ISERROR(O93)</formula>
    </cfRule>
  </conditionalFormatting>
  <conditionalFormatting sqref="O58">
    <cfRule type="containsErrors" dxfId="750" priority="913">
      <formula>ISERROR(O58)</formula>
    </cfRule>
  </conditionalFormatting>
  <conditionalFormatting sqref="E58:E59 E61:E62 E65 E68 E71 E74 E77:E79 E82 E84 E86 E88 E90:E91 E93 E95:E96 E101 E110 E130 E137:E138 E140:E141 E115:E117 E121:E123 E143 E145:E147 E119">
    <cfRule type="containsErrors" dxfId="749" priority="911">
      <formula>ISERROR(E58)</formula>
    </cfRule>
  </conditionalFormatting>
  <conditionalFormatting sqref="H53:I53">
    <cfRule type="containsErrors" dxfId="748" priority="909">
      <formula>ISERROR(H53)</formula>
    </cfRule>
  </conditionalFormatting>
  <conditionalFormatting sqref="O53">
    <cfRule type="containsErrors" dxfId="747" priority="906">
      <formula>ISERROR(O53)</formula>
    </cfRule>
  </conditionalFormatting>
  <conditionalFormatting sqref="D127">
    <cfRule type="containsErrors" dxfId="746" priority="905">
      <formula>ISERROR(D127)</formula>
    </cfRule>
  </conditionalFormatting>
  <conditionalFormatting sqref="D128">
    <cfRule type="containsErrors" dxfId="745" priority="904">
      <formula>ISERROR(D128)</formula>
    </cfRule>
  </conditionalFormatting>
  <conditionalFormatting sqref="D141">
    <cfRule type="containsErrors" dxfId="744" priority="903">
      <formula>ISERROR(D141)</formula>
    </cfRule>
  </conditionalFormatting>
  <conditionalFormatting sqref="D55:E55">
    <cfRule type="containsErrors" dxfId="743" priority="896">
      <formula>ISERROR(D55)</formula>
    </cfRule>
  </conditionalFormatting>
  <conditionalFormatting sqref="H54:I54">
    <cfRule type="containsErrors" dxfId="742" priority="895">
      <formula>ISERROR(H54)</formula>
    </cfRule>
  </conditionalFormatting>
  <conditionalFormatting sqref="I55">
    <cfRule type="containsErrors" dxfId="741" priority="893">
      <formula>ISERROR(I55)</formula>
    </cfRule>
  </conditionalFormatting>
  <conditionalFormatting sqref="H55">
    <cfRule type="containsErrors" dxfId="740" priority="892">
      <formula>ISERROR(H55)</formula>
    </cfRule>
  </conditionalFormatting>
  <conditionalFormatting sqref="H56:I56">
    <cfRule type="containsErrors" dxfId="739" priority="891">
      <formula>ISERROR(H56)</formula>
    </cfRule>
  </conditionalFormatting>
  <conditionalFormatting sqref="H57">
    <cfRule type="containsErrors" dxfId="738" priority="890">
      <formula>ISERROR(H57)</formula>
    </cfRule>
  </conditionalFormatting>
  <conditionalFormatting sqref="I57">
    <cfRule type="containsErrors" dxfId="737" priority="889">
      <formula>ISERROR(I57)</formula>
    </cfRule>
  </conditionalFormatting>
  <conditionalFormatting sqref="H58">
    <cfRule type="containsErrors" dxfId="736" priority="888">
      <formula>ISERROR(H58)</formula>
    </cfRule>
  </conditionalFormatting>
  <conditionalFormatting sqref="J58">
    <cfRule type="containsErrors" dxfId="735" priority="887">
      <formula>ISERROR(J58)</formula>
    </cfRule>
  </conditionalFormatting>
  <conditionalFormatting sqref="K58">
    <cfRule type="containsErrors" dxfId="734" priority="886">
      <formula>ISERROR(K58)</formula>
    </cfRule>
  </conditionalFormatting>
  <conditionalFormatting sqref="I58">
    <cfRule type="containsErrors" dxfId="733" priority="885">
      <formula>ISERROR(I58)</formula>
    </cfRule>
  </conditionalFormatting>
  <conditionalFormatting sqref="E60">
    <cfRule type="containsErrors" dxfId="732" priority="884">
      <formula>ISERROR(E60)</formula>
    </cfRule>
  </conditionalFormatting>
  <conditionalFormatting sqref="I59">
    <cfRule type="containsErrors" dxfId="731" priority="883">
      <formula>ISERROR(I59)</formula>
    </cfRule>
  </conditionalFormatting>
  <conditionalFormatting sqref="J59">
    <cfRule type="containsErrors" dxfId="730" priority="882">
      <formula>ISERROR(J59)</formula>
    </cfRule>
  </conditionalFormatting>
  <conditionalFormatting sqref="K59">
    <cfRule type="containsErrors" dxfId="729" priority="881">
      <formula>ISERROR(K59)</formula>
    </cfRule>
  </conditionalFormatting>
  <conditionalFormatting sqref="H59">
    <cfRule type="containsErrors" dxfId="728" priority="880">
      <formula>ISERROR(H59)</formula>
    </cfRule>
  </conditionalFormatting>
  <conditionalFormatting sqref="I60">
    <cfRule type="containsErrors" dxfId="727" priority="879">
      <formula>ISERROR(I60)</formula>
    </cfRule>
  </conditionalFormatting>
  <conditionalFormatting sqref="J60">
    <cfRule type="containsErrors" dxfId="726" priority="878">
      <formula>ISERROR(J60)</formula>
    </cfRule>
  </conditionalFormatting>
  <conditionalFormatting sqref="K60">
    <cfRule type="containsErrors" dxfId="725" priority="877">
      <formula>ISERROR(K60)</formula>
    </cfRule>
  </conditionalFormatting>
  <conditionalFormatting sqref="H60">
    <cfRule type="containsErrors" dxfId="724" priority="876">
      <formula>ISERROR(H60)</formula>
    </cfRule>
  </conditionalFormatting>
  <conditionalFormatting sqref="E63">
    <cfRule type="containsErrors" dxfId="723" priority="872">
      <formula>ISERROR(E63)</formula>
    </cfRule>
  </conditionalFormatting>
  <conditionalFormatting sqref="E64">
    <cfRule type="containsErrors" dxfId="722" priority="871">
      <formula>ISERROR(E64)</formula>
    </cfRule>
  </conditionalFormatting>
  <conditionalFormatting sqref="I62 K62">
    <cfRule type="containsErrors" dxfId="721" priority="870">
      <formula>ISERROR(I62)</formula>
    </cfRule>
  </conditionalFormatting>
  <conditionalFormatting sqref="H61:I61">
    <cfRule type="containsErrors" dxfId="720" priority="875">
      <formula>ISERROR(H61)</formula>
    </cfRule>
  </conditionalFormatting>
  <conditionalFormatting sqref="J61">
    <cfRule type="containsErrors" dxfId="719" priority="874">
      <formula>ISERROR(J61)</formula>
    </cfRule>
  </conditionalFormatting>
  <conditionalFormatting sqref="K61">
    <cfRule type="containsErrors" dxfId="718" priority="873">
      <formula>ISERROR(K61)</formula>
    </cfRule>
  </conditionalFormatting>
  <conditionalFormatting sqref="H62">
    <cfRule type="containsErrors" dxfId="717" priority="869">
      <formula>ISERROR(H62)</formula>
    </cfRule>
  </conditionalFormatting>
  <conditionalFormatting sqref="K63">
    <cfRule type="containsErrors" dxfId="716" priority="868">
      <formula>ISERROR(K63)</formula>
    </cfRule>
  </conditionalFormatting>
  <conditionalFormatting sqref="H63">
    <cfRule type="containsErrors" dxfId="715" priority="867">
      <formula>ISERROR(H63)</formula>
    </cfRule>
  </conditionalFormatting>
  <conditionalFormatting sqref="I63">
    <cfRule type="containsErrors" dxfId="714" priority="866">
      <formula>ISERROR(I63)</formula>
    </cfRule>
  </conditionalFormatting>
  <conditionalFormatting sqref="J63">
    <cfRule type="containsErrors" dxfId="713" priority="865">
      <formula>ISERROR(J63)</formula>
    </cfRule>
  </conditionalFormatting>
  <conditionalFormatting sqref="O64">
    <cfRule type="containsErrors" dxfId="712" priority="864">
      <formula>ISERROR(O64)</formula>
    </cfRule>
  </conditionalFormatting>
  <conditionalFormatting sqref="I64">
    <cfRule type="containsErrors" dxfId="711" priority="863">
      <formula>ISERROR(I64)</formula>
    </cfRule>
  </conditionalFormatting>
  <conditionalFormatting sqref="J64">
    <cfRule type="containsErrors" dxfId="710" priority="862">
      <formula>ISERROR(J64)</formula>
    </cfRule>
  </conditionalFormatting>
  <conditionalFormatting sqref="K64">
    <cfRule type="containsErrors" dxfId="709" priority="861">
      <formula>ISERROR(K64)</formula>
    </cfRule>
  </conditionalFormatting>
  <conditionalFormatting sqref="H64">
    <cfRule type="containsErrors" dxfId="708" priority="860">
      <formula>ISERROR(H64)</formula>
    </cfRule>
  </conditionalFormatting>
  <conditionalFormatting sqref="E66">
    <cfRule type="containsErrors" dxfId="707" priority="859">
      <formula>ISERROR(E66)</formula>
    </cfRule>
  </conditionalFormatting>
  <conditionalFormatting sqref="E67">
    <cfRule type="containsErrors" dxfId="706" priority="858">
      <formula>ISERROR(E67)</formula>
    </cfRule>
  </conditionalFormatting>
  <conditionalFormatting sqref="I65 K65">
    <cfRule type="containsErrors" dxfId="705" priority="857">
      <formula>ISERROR(I65)</formula>
    </cfRule>
  </conditionalFormatting>
  <conditionalFormatting sqref="H65">
    <cfRule type="containsErrors" dxfId="704" priority="856">
      <formula>ISERROR(H65)</formula>
    </cfRule>
  </conditionalFormatting>
  <conditionalFormatting sqref="K66">
    <cfRule type="containsErrors" dxfId="703" priority="855">
      <formula>ISERROR(K66)</formula>
    </cfRule>
  </conditionalFormatting>
  <conditionalFormatting sqref="H66">
    <cfRule type="containsErrors" dxfId="702" priority="854">
      <formula>ISERROR(H66)</formula>
    </cfRule>
  </conditionalFormatting>
  <conditionalFormatting sqref="I66">
    <cfRule type="containsErrors" dxfId="701" priority="853">
      <formula>ISERROR(I66)</formula>
    </cfRule>
  </conditionalFormatting>
  <conditionalFormatting sqref="J66">
    <cfRule type="containsErrors" dxfId="700" priority="852">
      <formula>ISERROR(J66)</formula>
    </cfRule>
  </conditionalFormatting>
  <conditionalFormatting sqref="I67">
    <cfRule type="containsErrors" dxfId="699" priority="851">
      <formula>ISERROR(I67)</formula>
    </cfRule>
  </conditionalFormatting>
  <conditionalFormatting sqref="K67">
    <cfRule type="containsErrors" dxfId="698" priority="850">
      <formula>ISERROR(K67)</formula>
    </cfRule>
  </conditionalFormatting>
  <conditionalFormatting sqref="J67">
    <cfRule type="containsErrors" dxfId="697" priority="849">
      <formula>ISERROR(J67)</formula>
    </cfRule>
  </conditionalFormatting>
  <conditionalFormatting sqref="H67">
    <cfRule type="containsErrors" dxfId="696" priority="848">
      <formula>ISERROR(H67)</formula>
    </cfRule>
  </conditionalFormatting>
  <conditionalFormatting sqref="E69">
    <cfRule type="containsErrors" dxfId="695" priority="847">
      <formula>ISERROR(E69)</formula>
    </cfRule>
  </conditionalFormatting>
  <conditionalFormatting sqref="E70">
    <cfRule type="containsErrors" dxfId="694" priority="846">
      <formula>ISERROR(E70)</formula>
    </cfRule>
  </conditionalFormatting>
  <conditionalFormatting sqref="I68 K68">
    <cfRule type="containsErrors" dxfId="693" priority="845">
      <formula>ISERROR(I68)</formula>
    </cfRule>
  </conditionalFormatting>
  <conditionalFormatting sqref="H68">
    <cfRule type="containsErrors" dxfId="692" priority="844">
      <formula>ISERROR(H68)</formula>
    </cfRule>
  </conditionalFormatting>
  <conditionalFormatting sqref="K69">
    <cfRule type="containsErrors" dxfId="691" priority="843">
      <formula>ISERROR(K69)</formula>
    </cfRule>
  </conditionalFormatting>
  <conditionalFormatting sqref="H69">
    <cfRule type="containsErrors" dxfId="690" priority="842">
      <formula>ISERROR(H69)</formula>
    </cfRule>
  </conditionalFormatting>
  <conditionalFormatting sqref="I69">
    <cfRule type="containsErrors" dxfId="689" priority="841">
      <formula>ISERROR(I69)</formula>
    </cfRule>
  </conditionalFormatting>
  <conditionalFormatting sqref="J69">
    <cfRule type="containsErrors" dxfId="688" priority="840">
      <formula>ISERROR(J69)</formula>
    </cfRule>
  </conditionalFormatting>
  <conditionalFormatting sqref="I70">
    <cfRule type="containsErrors" dxfId="687" priority="839">
      <formula>ISERROR(I70)</formula>
    </cfRule>
  </conditionalFormatting>
  <conditionalFormatting sqref="K70">
    <cfRule type="containsErrors" dxfId="686" priority="838">
      <formula>ISERROR(K70)</formula>
    </cfRule>
  </conditionalFormatting>
  <conditionalFormatting sqref="J70">
    <cfRule type="containsErrors" dxfId="685" priority="837">
      <formula>ISERROR(J70)</formula>
    </cfRule>
  </conditionalFormatting>
  <conditionalFormatting sqref="H70">
    <cfRule type="containsErrors" dxfId="684" priority="836">
      <formula>ISERROR(H70)</formula>
    </cfRule>
  </conditionalFormatting>
  <conditionalFormatting sqref="E72">
    <cfRule type="containsErrors" dxfId="683" priority="835">
      <formula>ISERROR(E72)</formula>
    </cfRule>
  </conditionalFormatting>
  <conditionalFormatting sqref="E73">
    <cfRule type="containsErrors" dxfId="682" priority="834">
      <formula>ISERROR(E73)</formula>
    </cfRule>
  </conditionalFormatting>
  <conditionalFormatting sqref="I71 K71">
    <cfRule type="containsErrors" dxfId="681" priority="833">
      <formula>ISERROR(I71)</formula>
    </cfRule>
  </conditionalFormatting>
  <conditionalFormatting sqref="H71">
    <cfRule type="containsErrors" dxfId="680" priority="832">
      <formula>ISERROR(H71)</formula>
    </cfRule>
  </conditionalFormatting>
  <conditionalFormatting sqref="K72">
    <cfRule type="containsErrors" dxfId="679" priority="831">
      <formula>ISERROR(K72)</formula>
    </cfRule>
  </conditionalFormatting>
  <conditionalFormatting sqref="H72">
    <cfRule type="containsErrors" dxfId="678" priority="830">
      <formula>ISERROR(H72)</formula>
    </cfRule>
  </conditionalFormatting>
  <conditionalFormatting sqref="I72">
    <cfRule type="containsErrors" dxfId="677" priority="829">
      <formula>ISERROR(I72)</formula>
    </cfRule>
  </conditionalFormatting>
  <conditionalFormatting sqref="J72">
    <cfRule type="containsErrors" dxfId="676" priority="828">
      <formula>ISERROR(J72)</formula>
    </cfRule>
  </conditionalFormatting>
  <conditionalFormatting sqref="I73">
    <cfRule type="containsErrors" dxfId="675" priority="827">
      <formula>ISERROR(I73)</formula>
    </cfRule>
  </conditionalFormatting>
  <conditionalFormatting sqref="K73">
    <cfRule type="containsErrors" dxfId="674" priority="826">
      <formula>ISERROR(K73)</formula>
    </cfRule>
  </conditionalFormatting>
  <conditionalFormatting sqref="J73">
    <cfRule type="containsErrors" dxfId="673" priority="825">
      <formula>ISERROR(J73)</formula>
    </cfRule>
  </conditionalFormatting>
  <conditionalFormatting sqref="H73">
    <cfRule type="containsErrors" dxfId="672" priority="824">
      <formula>ISERROR(H73)</formula>
    </cfRule>
  </conditionalFormatting>
  <conditionalFormatting sqref="E75">
    <cfRule type="containsErrors" dxfId="671" priority="823">
      <formula>ISERROR(E75)</formula>
    </cfRule>
  </conditionalFormatting>
  <conditionalFormatting sqref="E76">
    <cfRule type="containsErrors" dxfId="670" priority="822">
      <formula>ISERROR(E76)</formula>
    </cfRule>
  </conditionalFormatting>
  <conditionalFormatting sqref="O74:O76">
    <cfRule type="containsErrors" dxfId="669" priority="820">
      <formula>ISERROR(O74)</formula>
    </cfRule>
  </conditionalFormatting>
  <conditionalFormatting sqref="I74 K74">
    <cfRule type="containsErrors" dxfId="668" priority="819">
      <formula>ISERROR(I74)</formula>
    </cfRule>
  </conditionalFormatting>
  <conditionalFormatting sqref="H74">
    <cfRule type="containsErrors" dxfId="667" priority="818">
      <formula>ISERROR(H74)</formula>
    </cfRule>
  </conditionalFormatting>
  <conditionalFormatting sqref="K75">
    <cfRule type="containsErrors" dxfId="666" priority="817">
      <formula>ISERROR(K75)</formula>
    </cfRule>
  </conditionalFormatting>
  <conditionalFormatting sqref="H75">
    <cfRule type="containsErrors" dxfId="665" priority="816">
      <formula>ISERROR(H75)</formula>
    </cfRule>
  </conditionalFormatting>
  <conditionalFormatting sqref="I75">
    <cfRule type="containsErrors" dxfId="664" priority="815">
      <formula>ISERROR(I75)</formula>
    </cfRule>
  </conditionalFormatting>
  <conditionalFormatting sqref="J75">
    <cfRule type="containsErrors" dxfId="663" priority="814">
      <formula>ISERROR(J75)</formula>
    </cfRule>
  </conditionalFormatting>
  <conditionalFormatting sqref="I76">
    <cfRule type="containsErrors" dxfId="662" priority="813">
      <formula>ISERROR(I76)</formula>
    </cfRule>
  </conditionalFormatting>
  <conditionalFormatting sqref="K76">
    <cfRule type="containsErrors" dxfId="661" priority="812">
      <formula>ISERROR(K76)</formula>
    </cfRule>
  </conditionalFormatting>
  <conditionalFormatting sqref="J76">
    <cfRule type="containsErrors" dxfId="660" priority="811">
      <formula>ISERROR(J76)</formula>
    </cfRule>
  </conditionalFormatting>
  <conditionalFormatting sqref="H76">
    <cfRule type="containsErrors" dxfId="659" priority="810">
      <formula>ISERROR(H76)</formula>
    </cfRule>
  </conditionalFormatting>
  <conditionalFormatting sqref="H77">
    <cfRule type="containsErrors" dxfId="658" priority="809">
      <formula>ISERROR(H77)</formula>
    </cfRule>
  </conditionalFormatting>
  <conditionalFormatting sqref="I77">
    <cfRule type="containsErrors" dxfId="657" priority="808">
      <formula>ISERROR(I77)</formula>
    </cfRule>
  </conditionalFormatting>
  <conditionalFormatting sqref="K77">
    <cfRule type="containsErrors" dxfId="656" priority="806">
      <formula>ISERROR(K77)</formula>
    </cfRule>
  </conditionalFormatting>
  <conditionalFormatting sqref="J77">
    <cfRule type="containsErrors" dxfId="655" priority="807">
      <formula>ISERROR(J77)</formula>
    </cfRule>
  </conditionalFormatting>
  <conditionalFormatting sqref="F80:G80">
    <cfRule type="containsErrors" dxfId="654" priority="805">
      <formula>ISERROR(F80)</formula>
    </cfRule>
  </conditionalFormatting>
  <conditionalFormatting sqref="E80">
    <cfRule type="containsErrors" dxfId="653" priority="804">
      <formula>ISERROR(E80)</formula>
    </cfRule>
  </conditionalFormatting>
  <conditionalFormatting sqref="F81:G81">
    <cfRule type="containsErrors" dxfId="652" priority="803">
      <formula>ISERROR(F81)</formula>
    </cfRule>
  </conditionalFormatting>
  <conditionalFormatting sqref="E81">
    <cfRule type="containsErrors" dxfId="651" priority="802">
      <formula>ISERROR(E81)</formula>
    </cfRule>
  </conditionalFormatting>
  <conditionalFormatting sqref="K79">
    <cfRule type="containsErrors" dxfId="650" priority="801">
      <formula>ISERROR(K79)</formula>
    </cfRule>
  </conditionalFormatting>
  <conditionalFormatting sqref="I79">
    <cfRule type="containsErrors" dxfId="649" priority="800">
      <formula>ISERROR(I79)</formula>
    </cfRule>
  </conditionalFormatting>
  <conditionalFormatting sqref="H79">
    <cfRule type="containsErrors" dxfId="648" priority="799">
      <formula>ISERROR(H79)</formula>
    </cfRule>
  </conditionalFormatting>
  <conditionalFormatting sqref="O80">
    <cfRule type="containsErrors" dxfId="647" priority="798">
      <formula>ISERROR(O80)</formula>
    </cfRule>
  </conditionalFormatting>
  <conditionalFormatting sqref="K80">
    <cfRule type="containsErrors" dxfId="646" priority="797">
      <formula>ISERROR(K80)</formula>
    </cfRule>
  </conditionalFormatting>
  <conditionalFormatting sqref="H80">
    <cfRule type="containsErrors" dxfId="645" priority="796">
      <formula>ISERROR(H80)</formula>
    </cfRule>
  </conditionalFormatting>
  <conditionalFormatting sqref="I80">
    <cfRule type="containsErrors" dxfId="644" priority="795">
      <formula>ISERROR(I80)</formula>
    </cfRule>
  </conditionalFormatting>
  <conditionalFormatting sqref="J80">
    <cfRule type="containsErrors" dxfId="643" priority="794">
      <formula>ISERROR(J80)</formula>
    </cfRule>
  </conditionalFormatting>
  <conditionalFormatting sqref="I81">
    <cfRule type="containsErrors" dxfId="642" priority="793">
      <formula>ISERROR(I81)</formula>
    </cfRule>
  </conditionalFormatting>
  <conditionalFormatting sqref="K81">
    <cfRule type="containsErrors" dxfId="641" priority="792">
      <formula>ISERROR(K81)</formula>
    </cfRule>
  </conditionalFormatting>
  <conditionalFormatting sqref="H81">
    <cfRule type="containsErrors" dxfId="640" priority="791">
      <formula>ISERROR(H81)</formula>
    </cfRule>
  </conditionalFormatting>
  <conditionalFormatting sqref="J81">
    <cfRule type="containsErrors" dxfId="639" priority="790">
      <formula>ISERROR(J81)</formula>
    </cfRule>
  </conditionalFormatting>
  <conditionalFormatting sqref="F83:G83">
    <cfRule type="containsErrors" dxfId="638" priority="789">
      <formula>ISERROR(F83)</formula>
    </cfRule>
  </conditionalFormatting>
  <conditionalFormatting sqref="E83">
    <cfRule type="containsErrors" dxfId="637" priority="788">
      <formula>ISERROR(E83)</formula>
    </cfRule>
  </conditionalFormatting>
  <conditionalFormatting sqref="H82">
    <cfRule type="containsErrors" dxfId="636" priority="786">
      <formula>ISERROR(H82)</formula>
    </cfRule>
  </conditionalFormatting>
  <conditionalFormatting sqref="K82">
    <cfRule type="containsErrors" dxfId="635" priority="787">
      <formula>ISERROR(K82)</formula>
    </cfRule>
  </conditionalFormatting>
  <conditionalFormatting sqref="I82">
    <cfRule type="containsErrors" dxfId="634" priority="785">
      <formula>ISERROR(I82)</formula>
    </cfRule>
  </conditionalFormatting>
  <conditionalFormatting sqref="J82">
    <cfRule type="containsErrors" dxfId="633" priority="784">
      <formula>ISERROR(J82)</formula>
    </cfRule>
  </conditionalFormatting>
  <conditionalFormatting sqref="K83">
    <cfRule type="containsErrors" dxfId="632" priority="783">
      <formula>ISERROR(K83)</formula>
    </cfRule>
  </conditionalFormatting>
  <conditionalFormatting sqref="H83">
    <cfRule type="containsErrors" dxfId="631" priority="782">
      <formula>ISERROR(H83)</formula>
    </cfRule>
  </conditionalFormatting>
  <conditionalFormatting sqref="I83:J83">
    <cfRule type="containsErrors" dxfId="630" priority="781">
      <formula>ISERROR(I83)</formula>
    </cfRule>
  </conditionalFormatting>
  <conditionalFormatting sqref="F85:G85">
    <cfRule type="containsErrors" dxfId="629" priority="780">
      <formula>ISERROR(F85)</formula>
    </cfRule>
  </conditionalFormatting>
  <conditionalFormatting sqref="E85">
    <cfRule type="containsErrors" dxfId="628" priority="779">
      <formula>ISERROR(E85)</formula>
    </cfRule>
  </conditionalFormatting>
  <conditionalFormatting sqref="K84">
    <cfRule type="containsErrors" dxfId="627" priority="778">
      <formula>ISERROR(K84)</formula>
    </cfRule>
  </conditionalFormatting>
  <conditionalFormatting sqref="H84">
    <cfRule type="containsErrors" dxfId="626" priority="777">
      <formula>ISERROR(H84)</formula>
    </cfRule>
  </conditionalFormatting>
  <conditionalFormatting sqref="I84:J84">
    <cfRule type="containsErrors" dxfId="625" priority="776">
      <formula>ISERROR(I84)</formula>
    </cfRule>
  </conditionalFormatting>
  <conditionalFormatting sqref="H85">
    <cfRule type="containsErrors" dxfId="624" priority="775">
      <formula>ISERROR(H85)</formula>
    </cfRule>
  </conditionalFormatting>
  <conditionalFormatting sqref="I85">
    <cfRule type="containsErrors" dxfId="623" priority="774">
      <formula>ISERROR(I85)</formula>
    </cfRule>
  </conditionalFormatting>
  <conditionalFormatting sqref="K85">
    <cfRule type="containsErrors" dxfId="622" priority="773">
      <formula>ISERROR(K85)</formula>
    </cfRule>
  </conditionalFormatting>
  <conditionalFormatting sqref="J85">
    <cfRule type="containsErrors" dxfId="621" priority="772">
      <formula>ISERROR(J85)</formula>
    </cfRule>
  </conditionalFormatting>
  <conditionalFormatting sqref="F87:G87">
    <cfRule type="containsErrors" dxfId="620" priority="771">
      <formula>ISERROR(F87)</formula>
    </cfRule>
  </conditionalFormatting>
  <conditionalFormatting sqref="E87">
    <cfRule type="containsErrors" dxfId="619" priority="770">
      <formula>ISERROR(E87)</formula>
    </cfRule>
  </conditionalFormatting>
  <conditionalFormatting sqref="K86">
    <cfRule type="containsErrors" dxfId="618" priority="769">
      <formula>ISERROR(K86)</formula>
    </cfRule>
  </conditionalFormatting>
  <conditionalFormatting sqref="K86">
    <cfRule type="containsErrors" dxfId="617" priority="768">
      <formula>ISERROR(K86)</formula>
    </cfRule>
  </conditionalFormatting>
  <conditionalFormatting sqref="H86">
    <cfRule type="containsErrors" dxfId="616" priority="767">
      <formula>ISERROR(H86)</formula>
    </cfRule>
  </conditionalFormatting>
  <conditionalFormatting sqref="I86:J86">
    <cfRule type="containsErrors" dxfId="615" priority="766">
      <formula>ISERROR(I86)</formula>
    </cfRule>
  </conditionalFormatting>
  <conditionalFormatting sqref="H87">
    <cfRule type="containsErrors" dxfId="614" priority="765">
      <formula>ISERROR(H87)</formula>
    </cfRule>
  </conditionalFormatting>
  <conditionalFormatting sqref="I87">
    <cfRule type="containsErrors" dxfId="613" priority="764">
      <formula>ISERROR(I87)</formula>
    </cfRule>
  </conditionalFormatting>
  <conditionalFormatting sqref="K87">
    <cfRule type="containsErrors" dxfId="612" priority="763">
      <formula>ISERROR(K87)</formula>
    </cfRule>
  </conditionalFormatting>
  <conditionalFormatting sqref="J87">
    <cfRule type="containsErrors" dxfId="611" priority="762">
      <formula>ISERROR(J87)</formula>
    </cfRule>
  </conditionalFormatting>
  <conditionalFormatting sqref="G89">
    <cfRule type="containsErrors" dxfId="610" priority="761">
      <formula>ISERROR(G89)</formula>
    </cfRule>
  </conditionalFormatting>
  <conditionalFormatting sqref="E89">
    <cfRule type="containsErrors" dxfId="609" priority="760">
      <formula>ISERROR(E89)</formula>
    </cfRule>
  </conditionalFormatting>
  <conditionalFormatting sqref="K88">
    <cfRule type="containsErrors" dxfId="608" priority="759">
      <formula>ISERROR(K88)</formula>
    </cfRule>
  </conditionalFormatting>
  <conditionalFormatting sqref="K88">
    <cfRule type="containsErrors" dxfId="607" priority="758">
      <formula>ISERROR(K88)</formula>
    </cfRule>
  </conditionalFormatting>
  <conditionalFormatting sqref="H88">
    <cfRule type="containsErrors" dxfId="606" priority="757">
      <formula>ISERROR(H88)</formula>
    </cfRule>
  </conditionalFormatting>
  <conditionalFormatting sqref="I88:J88">
    <cfRule type="containsErrors" dxfId="605" priority="756">
      <formula>ISERROR(I88)</formula>
    </cfRule>
  </conditionalFormatting>
  <conditionalFormatting sqref="H89">
    <cfRule type="containsErrors" dxfId="604" priority="755">
      <formula>ISERROR(H89)</formula>
    </cfRule>
  </conditionalFormatting>
  <conditionalFormatting sqref="I89">
    <cfRule type="containsErrors" dxfId="603" priority="754">
      <formula>ISERROR(I89)</formula>
    </cfRule>
  </conditionalFormatting>
  <conditionalFormatting sqref="K89">
    <cfRule type="containsErrors" dxfId="602" priority="753">
      <formula>ISERROR(K89)</formula>
    </cfRule>
  </conditionalFormatting>
  <conditionalFormatting sqref="J89">
    <cfRule type="containsErrors" dxfId="601" priority="752">
      <formula>ISERROR(J89)</formula>
    </cfRule>
  </conditionalFormatting>
  <conditionalFormatting sqref="H90">
    <cfRule type="containsErrors" dxfId="600" priority="751">
      <formula>ISERROR(H90)</formula>
    </cfRule>
  </conditionalFormatting>
  <conditionalFormatting sqref="I90:J90">
    <cfRule type="containsErrors" dxfId="599" priority="749">
      <formula>ISERROR(I90)</formula>
    </cfRule>
  </conditionalFormatting>
  <conditionalFormatting sqref="K90">
    <cfRule type="containsErrors" dxfId="598" priority="750">
      <formula>ISERROR(K90)</formula>
    </cfRule>
  </conditionalFormatting>
  <conditionalFormatting sqref="E92">
    <cfRule type="containsErrors" dxfId="597" priority="748">
      <formula>ISERROR(E92)</formula>
    </cfRule>
  </conditionalFormatting>
  <conditionalFormatting sqref="K91">
    <cfRule type="containsErrors" dxfId="596" priority="747">
      <formula>ISERROR(K91)</formula>
    </cfRule>
  </conditionalFormatting>
  <conditionalFormatting sqref="K91">
    <cfRule type="containsErrors" dxfId="595" priority="746">
      <formula>ISERROR(K91)</formula>
    </cfRule>
  </conditionalFormatting>
  <conditionalFormatting sqref="H91">
    <cfRule type="containsErrors" dxfId="594" priority="745">
      <formula>ISERROR(H91)</formula>
    </cfRule>
  </conditionalFormatting>
  <conditionalFormatting sqref="I91">
    <cfRule type="containsErrors" dxfId="593" priority="744">
      <formula>ISERROR(I91)</formula>
    </cfRule>
  </conditionalFormatting>
  <conditionalFormatting sqref="J91">
    <cfRule type="containsErrors" dxfId="592" priority="743">
      <formula>ISERROR(J91)</formula>
    </cfRule>
  </conditionalFormatting>
  <conditionalFormatting sqref="I92">
    <cfRule type="containsErrors" dxfId="591" priority="742">
      <formula>ISERROR(I92)</formula>
    </cfRule>
  </conditionalFormatting>
  <conditionalFormatting sqref="H92">
    <cfRule type="containsErrors" dxfId="590" priority="741">
      <formula>ISERROR(H92)</formula>
    </cfRule>
  </conditionalFormatting>
  <conditionalFormatting sqref="K92">
    <cfRule type="containsErrors" dxfId="589" priority="740">
      <formula>ISERROR(K92)</formula>
    </cfRule>
  </conditionalFormatting>
  <conditionalFormatting sqref="J92">
    <cfRule type="containsErrors" dxfId="588" priority="739">
      <formula>ISERROR(J92)</formula>
    </cfRule>
  </conditionalFormatting>
  <conditionalFormatting sqref="E94">
    <cfRule type="containsErrors" dxfId="587" priority="738">
      <formula>ISERROR(E94)</formula>
    </cfRule>
  </conditionalFormatting>
  <conditionalFormatting sqref="I93 K93">
    <cfRule type="containsErrors" dxfId="586" priority="737">
      <formula>ISERROR(I93)</formula>
    </cfRule>
  </conditionalFormatting>
  <conditionalFormatting sqref="H93">
    <cfRule type="containsErrors" dxfId="585" priority="736">
      <formula>ISERROR(H93)</formula>
    </cfRule>
  </conditionalFormatting>
  <conditionalFormatting sqref="I94:K94">
    <cfRule type="containsErrors" dxfId="584" priority="735">
      <formula>ISERROR(I94)</formula>
    </cfRule>
  </conditionalFormatting>
  <conditionalFormatting sqref="H94">
    <cfRule type="containsErrors" dxfId="583" priority="734">
      <formula>ISERROR(H94)</formula>
    </cfRule>
  </conditionalFormatting>
  <conditionalFormatting sqref="H94">
    <cfRule type="containsErrors" dxfId="582" priority="733">
      <formula>ISERROR(H94)</formula>
    </cfRule>
  </conditionalFormatting>
  <conditionalFormatting sqref="I95">
    <cfRule type="containsErrors" dxfId="581" priority="732">
      <formula>ISERROR(I95)</formula>
    </cfRule>
  </conditionalFormatting>
  <conditionalFormatting sqref="J95">
    <cfRule type="containsErrors" dxfId="580" priority="731">
      <formula>ISERROR(J95)</formula>
    </cfRule>
  </conditionalFormatting>
  <conditionalFormatting sqref="K95">
    <cfRule type="containsErrors" dxfId="579" priority="730">
      <formula>ISERROR(K95)</formula>
    </cfRule>
  </conditionalFormatting>
  <conditionalFormatting sqref="E97">
    <cfRule type="containsErrors" dxfId="578" priority="720">
      <formula>ISERROR(E97)</formula>
    </cfRule>
  </conditionalFormatting>
  <conditionalFormatting sqref="E98">
    <cfRule type="containsErrors" dxfId="577" priority="719">
      <formula>ISERROR(E98)</formula>
    </cfRule>
  </conditionalFormatting>
  <conditionalFormatting sqref="E99">
    <cfRule type="containsErrors" dxfId="576" priority="718">
      <formula>ISERROR(E99)</formula>
    </cfRule>
  </conditionalFormatting>
  <conditionalFormatting sqref="H150">
    <cfRule type="containsErrors" dxfId="575" priority="729">
      <formula>ISERROR(H150)</formula>
    </cfRule>
  </conditionalFormatting>
  <conditionalFormatting sqref="I150">
    <cfRule type="containsErrors" dxfId="574" priority="728">
      <formula>ISERROR(I150)</formula>
    </cfRule>
  </conditionalFormatting>
  <conditionalFormatting sqref="F152:G152">
    <cfRule type="containsErrors" dxfId="573" priority="725">
      <formula>ISERROR(F152)</formula>
    </cfRule>
  </conditionalFormatting>
  <conditionalFormatting sqref="D152">
    <cfRule type="containsErrors" dxfId="572" priority="724">
      <formula>ISERROR(D152)</formula>
    </cfRule>
  </conditionalFormatting>
  <conditionalFormatting sqref="E152">
    <cfRule type="containsErrors" dxfId="571" priority="723">
      <formula>ISERROR(E152)</formula>
    </cfRule>
  </conditionalFormatting>
  <conditionalFormatting sqref="H151:J151">
    <cfRule type="containsErrors" dxfId="570" priority="722">
      <formula>ISERROR(H151)</formula>
    </cfRule>
  </conditionalFormatting>
  <conditionalFormatting sqref="H152:I152">
    <cfRule type="containsErrors" dxfId="569" priority="721">
      <formula>ISERROR(H152)</formula>
    </cfRule>
  </conditionalFormatting>
  <conditionalFormatting sqref="J96:K96">
    <cfRule type="containsErrors" dxfId="568" priority="717">
      <formula>ISERROR(J96)</formula>
    </cfRule>
  </conditionalFormatting>
  <conditionalFormatting sqref="J97:K97">
    <cfRule type="containsErrors" dxfId="567" priority="716">
      <formula>ISERROR(J97)</formula>
    </cfRule>
  </conditionalFormatting>
  <conditionalFormatting sqref="I97">
    <cfRule type="containsErrors" dxfId="566" priority="715">
      <formula>ISERROR(I97)</formula>
    </cfRule>
  </conditionalFormatting>
  <conditionalFormatting sqref="J98:K98">
    <cfRule type="containsErrors" dxfId="565" priority="714">
      <formula>ISERROR(J98)</formula>
    </cfRule>
  </conditionalFormatting>
  <conditionalFormatting sqref="I98">
    <cfRule type="containsErrors" dxfId="564" priority="713">
      <formula>ISERROR(I98)</formula>
    </cfRule>
  </conditionalFormatting>
  <conditionalFormatting sqref="J99:K99">
    <cfRule type="containsErrors" dxfId="563" priority="712">
      <formula>ISERROR(J99)</formula>
    </cfRule>
  </conditionalFormatting>
  <conditionalFormatting sqref="I99">
    <cfRule type="containsErrors" dxfId="562" priority="711">
      <formula>ISERROR(I99)</formula>
    </cfRule>
  </conditionalFormatting>
  <conditionalFormatting sqref="E100">
    <cfRule type="containsErrors" dxfId="561" priority="710">
      <formula>ISERROR(E100)</formula>
    </cfRule>
  </conditionalFormatting>
  <conditionalFormatting sqref="J100">
    <cfRule type="containsErrors" dxfId="560" priority="709">
      <formula>ISERROR(J100)</formula>
    </cfRule>
  </conditionalFormatting>
  <conditionalFormatting sqref="I100">
    <cfRule type="containsErrors" dxfId="559" priority="708">
      <formula>ISERROR(I100)</formula>
    </cfRule>
  </conditionalFormatting>
  <conditionalFormatting sqref="K100">
    <cfRule type="containsErrors" dxfId="558" priority="707">
      <formula>ISERROR(K100)</formula>
    </cfRule>
  </conditionalFormatting>
  <conditionalFormatting sqref="E102">
    <cfRule type="containsErrors" dxfId="557" priority="706">
      <formula>ISERROR(E102)</formula>
    </cfRule>
  </conditionalFormatting>
  <conditionalFormatting sqref="E103">
    <cfRule type="containsErrors" dxfId="556" priority="705">
      <formula>ISERROR(E103)</formula>
    </cfRule>
  </conditionalFormatting>
  <conditionalFormatting sqref="E104">
    <cfRule type="containsErrors" dxfId="555" priority="704">
      <formula>ISERROR(E104)</formula>
    </cfRule>
  </conditionalFormatting>
  <conditionalFormatting sqref="K101">
    <cfRule type="containsErrors" dxfId="554" priority="703">
      <formula>ISERROR(K101)</formula>
    </cfRule>
  </conditionalFormatting>
  <conditionalFormatting sqref="I101">
    <cfRule type="containsErrors" dxfId="553" priority="702">
      <formula>ISERROR(I101)</formula>
    </cfRule>
  </conditionalFormatting>
  <conditionalFormatting sqref="J101">
    <cfRule type="containsErrors" dxfId="552" priority="701">
      <formula>ISERROR(J101)</formula>
    </cfRule>
  </conditionalFormatting>
  <conditionalFormatting sqref="K102">
    <cfRule type="containsErrors" dxfId="551" priority="700">
      <formula>ISERROR(K102)</formula>
    </cfRule>
  </conditionalFormatting>
  <conditionalFormatting sqref="J102">
    <cfRule type="containsErrors" dxfId="550" priority="699">
      <formula>ISERROR(J102)</formula>
    </cfRule>
  </conditionalFormatting>
  <conditionalFormatting sqref="I102">
    <cfRule type="containsErrors" dxfId="549" priority="698">
      <formula>ISERROR(I102)</formula>
    </cfRule>
  </conditionalFormatting>
  <conditionalFormatting sqref="K103">
    <cfRule type="containsErrors" dxfId="548" priority="697">
      <formula>ISERROR(K103)</formula>
    </cfRule>
  </conditionalFormatting>
  <conditionalFormatting sqref="J103">
    <cfRule type="containsErrors" dxfId="547" priority="696">
      <formula>ISERROR(J103)</formula>
    </cfRule>
  </conditionalFormatting>
  <conditionalFormatting sqref="I103">
    <cfRule type="containsErrors" dxfId="546" priority="695">
      <formula>ISERROR(I103)</formula>
    </cfRule>
  </conditionalFormatting>
  <conditionalFormatting sqref="K104">
    <cfRule type="containsErrors" dxfId="545" priority="694">
      <formula>ISERROR(K104)</formula>
    </cfRule>
  </conditionalFormatting>
  <conditionalFormatting sqref="J104">
    <cfRule type="containsErrors" dxfId="544" priority="693">
      <formula>ISERROR(J104)</formula>
    </cfRule>
  </conditionalFormatting>
  <conditionalFormatting sqref="I104">
    <cfRule type="containsErrors" dxfId="543" priority="692">
      <formula>ISERROR(I104)</formula>
    </cfRule>
  </conditionalFormatting>
  <conditionalFormatting sqref="O103">
    <cfRule type="containsErrors" dxfId="542" priority="690">
      <formula>ISERROR(O103)</formula>
    </cfRule>
  </conditionalFormatting>
  <conditionalFormatting sqref="O101:O102 O104">
    <cfRule type="containsErrors" dxfId="541" priority="691">
      <formula>ISERROR(O101)</formula>
    </cfRule>
  </conditionalFormatting>
  <conditionalFormatting sqref="E106">
    <cfRule type="containsErrors" dxfId="540" priority="689">
      <formula>ISERROR(E106)</formula>
    </cfRule>
  </conditionalFormatting>
  <conditionalFormatting sqref="E107">
    <cfRule type="containsErrors" dxfId="539" priority="688">
      <formula>ISERROR(E107)</formula>
    </cfRule>
  </conditionalFormatting>
  <conditionalFormatting sqref="E108">
    <cfRule type="containsErrors" dxfId="538" priority="687">
      <formula>ISERROR(E108)</formula>
    </cfRule>
  </conditionalFormatting>
  <conditionalFormatting sqref="E109">
    <cfRule type="containsErrors" dxfId="537" priority="686">
      <formula>ISERROR(E109)</formula>
    </cfRule>
  </conditionalFormatting>
  <conditionalFormatting sqref="H105">
    <cfRule type="containsErrors" dxfId="536" priority="685">
      <formula>ISERROR(H105)</formula>
    </cfRule>
  </conditionalFormatting>
  <conditionalFormatting sqref="I105">
    <cfRule type="containsErrors" dxfId="535" priority="684">
      <formula>ISERROR(I105)</formula>
    </cfRule>
  </conditionalFormatting>
  <conditionalFormatting sqref="J105:K105">
    <cfRule type="containsErrors" dxfId="534" priority="683">
      <formula>ISERROR(J105)</formula>
    </cfRule>
  </conditionalFormatting>
  <conditionalFormatting sqref="H106:H107">
    <cfRule type="containsErrors" dxfId="533" priority="682">
      <formula>ISERROR(H106)</formula>
    </cfRule>
  </conditionalFormatting>
  <conditionalFormatting sqref="J106:K106">
    <cfRule type="containsErrors" dxfId="532" priority="681">
      <formula>ISERROR(J106)</formula>
    </cfRule>
  </conditionalFormatting>
  <conditionalFormatting sqref="I106">
    <cfRule type="containsErrors" dxfId="531" priority="680">
      <formula>ISERROR(I106)</formula>
    </cfRule>
  </conditionalFormatting>
  <conditionalFormatting sqref="J107:K107">
    <cfRule type="containsErrors" dxfId="530" priority="679">
      <formula>ISERROR(J107)</formula>
    </cfRule>
  </conditionalFormatting>
  <conditionalFormatting sqref="I107">
    <cfRule type="containsErrors" dxfId="529" priority="678">
      <formula>ISERROR(I107)</formula>
    </cfRule>
  </conditionalFormatting>
  <conditionalFormatting sqref="H108">
    <cfRule type="containsErrors" dxfId="528" priority="677">
      <formula>ISERROR(H108)</formula>
    </cfRule>
  </conditionalFormatting>
  <conditionalFormatting sqref="J108:K108">
    <cfRule type="containsErrors" dxfId="527" priority="676">
      <formula>ISERROR(J108)</formula>
    </cfRule>
  </conditionalFormatting>
  <conditionalFormatting sqref="I108">
    <cfRule type="containsErrors" dxfId="526" priority="675">
      <formula>ISERROR(I108)</formula>
    </cfRule>
  </conditionalFormatting>
  <conditionalFormatting sqref="H109">
    <cfRule type="containsErrors" dxfId="525" priority="674">
      <formula>ISERROR(H109)</formula>
    </cfRule>
  </conditionalFormatting>
  <conditionalFormatting sqref="J109">
    <cfRule type="containsErrors" dxfId="524" priority="673">
      <formula>ISERROR(J109)</formula>
    </cfRule>
  </conditionalFormatting>
  <conditionalFormatting sqref="I109">
    <cfRule type="containsErrors" dxfId="523" priority="672">
      <formula>ISERROR(I109)</formula>
    </cfRule>
  </conditionalFormatting>
  <conditionalFormatting sqref="K109">
    <cfRule type="containsErrors" dxfId="522" priority="671">
      <formula>ISERROR(K109)</formula>
    </cfRule>
  </conditionalFormatting>
  <conditionalFormatting sqref="O109">
    <cfRule type="containsErrors" dxfId="521" priority="670">
      <formula>ISERROR(O109)</formula>
    </cfRule>
  </conditionalFormatting>
  <conditionalFormatting sqref="O105:O108">
    <cfRule type="containsErrors" dxfId="520" priority="669">
      <formula>ISERROR(O105)</formula>
    </cfRule>
  </conditionalFormatting>
  <conditionalFormatting sqref="H140:M140">
    <cfRule type="containsErrors" dxfId="519" priority="668">
      <formula>ISERROR(H140)</formula>
    </cfRule>
  </conditionalFormatting>
  <conditionalFormatting sqref="H141:M142">
    <cfRule type="containsErrors" dxfId="518" priority="667">
      <formula>ISERROR(H141)</formula>
    </cfRule>
  </conditionalFormatting>
  <conditionalFormatting sqref="I146:K146">
    <cfRule type="containsErrors" dxfId="517" priority="666">
      <formula>ISERROR(I146)</formula>
    </cfRule>
  </conditionalFormatting>
  <conditionalFormatting sqref="H122">
    <cfRule type="containsErrors" dxfId="516" priority="665">
      <formula>ISERROR(H122)</formula>
    </cfRule>
  </conditionalFormatting>
  <conditionalFormatting sqref="I122">
    <cfRule type="containsErrors" dxfId="515" priority="664">
      <formula>ISERROR(I122)</formula>
    </cfRule>
  </conditionalFormatting>
  <conditionalFormatting sqref="H132:M132">
    <cfRule type="containsErrors" dxfId="514" priority="651">
      <formula>ISERROR(H132)</formula>
    </cfRule>
  </conditionalFormatting>
  <conditionalFormatting sqref="H137:M137">
    <cfRule type="containsErrors" dxfId="513" priority="647">
      <formula>ISERROR(H137)</formula>
    </cfRule>
  </conditionalFormatting>
  <conditionalFormatting sqref="H149:I149">
    <cfRule type="containsErrors" dxfId="512" priority="646">
      <formula>ISERROR(H149)</formula>
    </cfRule>
  </conditionalFormatting>
  <conditionalFormatting sqref="K149">
    <cfRule type="containsErrors" dxfId="511" priority="645">
      <formula>ISERROR(K149)</formula>
    </cfRule>
  </conditionalFormatting>
  <conditionalFormatting sqref="J149">
    <cfRule type="containsErrors" dxfId="510" priority="644">
      <formula>ISERROR(J149)</formula>
    </cfRule>
  </conditionalFormatting>
  <conditionalFormatting sqref="H78">
    <cfRule type="containsErrors" dxfId="509" priority="643">
      <formula>ISERROR(H78)</formula>
    </cfRule>
  </conditionalFormatting>
  <conditionalFormatting sqref="I78">
    <cfRule type="containsErrors" dxfId="508" priority="642">
      <formula>ISERROR(I78)</formula>
    </cfRule>
  </conditionalFormatting>
  <conditionalFormatting sqref="J78">
    <cfRule type="containsErrors" dxfId="507" priority="641">
      <formula>ISERROR(J78)</formula>
    </cfRule>
  </conditionalFormatting>
  <conditionalFormatting sqref="K78">
    <cfRule type="containsErrors" dxfId="506" priority="640">
      <formula>ISERROR(K78)</formula>
    </cfRule>
  </conditionalFormatting>
  <conditionalFormatting sqref="F124">
    <cfRule type="containsErrors" dxfId="505" priority="639">
      <formula>ISERROR(F124)</formula>
    </cfRule>
  </conditionalFormatting>
  <conditionalFormatting sqref="G124">
    <cfRule type="containsErrors" dxfId="504" priority="638">
      <formula>ISERROR(G124)</formula>
    </cfRule>
  </conditionalFormatting>
  <conditionalFormatting sqref="E124">
    <cfRule type="containsErrors" dxfId="503" priority="637">
      <formula>ISERROR(E124)</formula>
    </cfRule>
  </conditionalFormatting>
  <conditionalFormatting sqref="F125">
    <cfRule type="containsErrors" dxfId="502" priority="636">
      <formula>ISERROR(F125)</formula>
    </cfRule>
  </conditionalFormatting>
  <conditionalFormatting sqref="G125">
    <cfRule type="containsErrors" dxfId="501" priority="635">
      <formula>ISERROR(G125)</formula>
    </cfRule>
  </conditionalFormatting>
  <conditionalFormatting sqref="E125">
    <cfRule type="containsErrors" dxfId="500" priority="634">
      <formula>ISERROR(E125)</formula>
    </cfRule>
  </conditionalFormatting>
  <conditionalFormatting sqref="H123">
    <cfRule type="containsErrors" dxfId="499" priority="633">
      <formula>ISERROR(H123)</formula>
    </cfRule>
  </conditionalFormatting>
  <conditionalFormatting sqref="I123:M123">
    <cfRule type="containsErrors" dxfId="498" priority="632">
      <formula>ISERROR(I123)</formula>
    </cfRule>
  </conditionalFormatting>
  <conditionalFormatting sqref="H124">
    <cfRule type="containsErrors" dxfId="497" priority="631">
      <formula>ISERROR(H124)</formula>
    </cfRule>
  </conditionalFormatting>
  <conditionalFormatting sqref="I124:J124 L124:M124">
    <cfRule type="containsErrors" dxfId="496" priority="630">
      <formula>ISERROR(I124)</formula>
    </cfRule>
  </conditionalFormatting>
  <conditionalFormatting sqref="K124">
    <cfRule type="containsErrors" dxfId="495" priority="629">
      <formula>ISERROR(K124)</formula>
    </cfRule>
  </conditionalFormatting>
  <conditionalFormatting sqref="H125">
    <cfRule type="containsErrors" dxfId="494" priority="628">
      <formula>ISERROR(H125)</formula>
    </cfRule>
  </conditionalFormatting>
  <conditionalFormatting sqref="I125:M125">
    <cfRule type="containsErrors" dxfId="493" priority="627">
      <formula>ISERROR(I125)</formula>
    </cfRule>
  </conditionalFormatting>
  <conditionalFormatting sqref="F129:G129">
    <cfRule type="containsErrors" dxfId="492" priority="626">
      <formula>ISERROR(F129)</formula>
    </cfRule>
  </conditionalFormatting>
  <conditionalFormatting sqref="E129">
    <cfRule type="containsErrors" dxfId="491" priority="625">
      <formula>ISERROR(E129)</formula>
    </cfRule>
  </conditionalFormatting>
  <conditionalFormatting sqref="D129">
    <cfRule type="containsErrors" dxfId="490" priority="624">
      <formula>ISERROR(D129)</formula>
    </cfRule>
  </conditionalFormatting>
  <conditionalFormatting sqref="J128">
    <cfRule type="containsErrors" dxfId="489" priority="623">
      <formula>ISERROR(J128)</formula>
    </cfRule>
  </conditionalFormatting>
  <conditionalFormatting sqref="K128">
    <cfRule type="cellIs" dxfId="488" priority="622" operator="equal">
      <formula>0</formula>
    </cfRule>
  </conditionalFormatting>
  <conditionalFormatting sqref="H128">
    <cfRule type="containsErrors" dxfId="487" priority="621">
      <formula>ISERROR(H128)</formula>
    </cfRule>
  </conditionalFormatting>
  <conditionalFormatting sqref="L128:M128">
    <cfRule type="containsErrors" dxfId="486" priority="620">
      <formula>ISERROR(L128)</formula>
    </cfRule>
  </conditionalFormatting>
  <conditionalFormatting sqref="J129">
    <cfRule type="containsErrors" dxfId="485" priority="619">
      <formula>ISERROR(J129)</formula>
    </cfRule>
  </conditionalFormatting>
  <conditionalFormatting sqref="K129">
    <cfRule type="cellIs" dxfId="484" priority="618" operator="equal">
      <formula>0</formula>
    </cfRule>
  </conditionalFormatting>
  <conditionalFormatting sqref="H129">
    <cfRule type="containsErrors" dxfId="483" priority="617">
      <formula>ISERROR(H129)</formula>
    </cfRule>
  </conditionalFormatting>
  <conditionalFormatting sqref="L129:M129">
    <cfRule type="containsErrors" dxfId="482" priority="616">
      <formula>ISERROR(L129)</formula>
    </cfRule>
  </conditionalFormatting>
  <conditionalFormatting sqref="H130:M130">
    <cfRule type="containsErrors" dxfId="481" priority="615">
      <formula>ISERROR(H130)</formula>
    </cfRule>
  </conditionalFormatting>
  <conditionalFormatting sqref="F134:G134">
    <cfRule type="containsErrors" dxfId="480" priority="614">
      <formula>ISERROR(F134)</formula>
    </cfRule>
  </conditionalFormatting>
  <conditionalFormatting sqref="D134">
    <cfRule type="containsErrors" dxfId="479" priority="613">
      <formula>ISERROR(D134)</formula>
    </cfRule>
  </conditionalFormatting>
  <conditionalFormatting sqref="E134">
    <cfRule type="containsErrors" dxfId="478" priority="612">
      <formula>ISERROR(E134)</formula>
    </cfRule>
  </conditionalFormatting>
  <conditionalFormatting sqref="F135:G135">
    <cfRule type="containsErrors" dxfId="477" priority="611">
      <formula>ISERROR(F135)</formula>
    </cfRule>
  </conditionalFormatting>
  <conditionalFormatting sqref="D135">
    <cfRule type="containsErrors" dxfId="476" priority="610">
      <formula>ISERROR(D135)</formula>
    </cfRule>
  </conditionalFormatting>
  <conditionalFormatting sqref="E135">
    <cfRule type="containsErrors" dxfId="475" priority="609">
      <formula>ISERROR(E135)</formula>
    </cfRule>
  </conditionalFormatting>
  <conditionalFormatting sqref="H133:K133">
    <cfRule type="containsErrors" dxfId="474" priority="608">
      <formula>ISERROR(H133)</formula>
    </cfRule>
  </conditionalFormatting>
  <conditionalFormatting sqref="L133:M133">
    <cfRule type="containsErrors" dxfId="473" priority="607">
      <formula>ISERROR(L133)</formula>
    </cfRule>
  </conditionalFormatting>
  <conditionalFormatting sqref="H134:M134">
    <cfRule type="containsErrors" dxfId="472" priority="606">
      <formula>ISERROR(H134)</formula>
    </cfRule>
  </conditionalFormatting>
  <conditionalFormatting sqref="H135">
    <cfRule type="containsErrors" dxfId="471" priority="605">
      <formula>ISERROR(H135)</formula>
    </cfRule>
  </conditionalFormatting>
  <conditionalFormatting sqref="I135:K135">
    <cfRule type="containsErrors" dxfId="470" priority="604">
      <formula>ISERROR(I135)</formula>
    </cfRule>
  </conditionalFormatting>
  <conditionalFormatting sqref="L135:M135">
    <cfRule type="containsErrors" dxfId="469" priority="603">
      <formula>ISERROR(L135)</formula>
    </cfRule>
  </conditionalFormatting>
  <conditionalFormatting sqref="F136:G136">
    <cfRule type="containsErrors" dxfId="468" priority="602">
      <formula>ISERROR(F136)</formula>
    </cfRule>
  </conditionalFormatting>
  <conditionalFormatting sqref="D136">
    <cfRule type="containsErrors" dxfId="467" priority="601">
      <formula>ISERROR(D136)</formula>
    </cfRule>
  </conditionalFormatting>
  <conditionalFormatting sqref="E136">
    <cfRule type="containsErrors" dxfId="466" priority="600">
      <formula>ISERROR(E136)</formula>
    </cfRule>
  </conditionalFormatting>
  <conditionalFormatting sqref="F139:G139">
    <cfRule type="containsErrors" dxfId="465" priority="598">
      <formula>ISERROR(F139)</formula>
    </cfRule>
  </conditionalFormatting>
  <conditionalFormatting sqref="D139">
    <cfRule type="containsErrors" dxfId="464" priority="597">
      <formula>ISERROR(D139)</formula>
    </cfRule>
  </conditionalFormatting>
  <conditionalFormatting sqref="E139">
    <cfRule type="containsErrors" dxfId="463" priority="596">
      <formula>ISERROR(E139)</formula>
    </cfRule>
  </conditionalFormatting>
  <conditionalFormatting sqref="H138:M138">
    <cfRule type="containsErrors" dxfId="462" priority="595">
      <formula>ISERROR(H138)</formula>
    </cfRule>
  </conditionalFormatting>
  <conditionalFormatting sqref="H139 J139:M139">
    <cfRule type="containsErrors" dxfId="461" priority="594">
      <formula>ISERROR(H139)</formula>
    </cfRule>
  </conditionalFormatting>
  <conditionalFormatting sqref="H139 J139:M139">
    <cfRule type="containsErrors" dxfId="460" priority="593">
      <formula>ISERROR(H139)</formula>
    </cfRule>
  </conditionalFormatting>
  <conditionalFormatting sqref="I139">
    <cfRule type="containsErrors" dxfId="459" priority="592">
      <formula>ISERROR(I139)</formula>
    </cfRule>
  </conditionalFormatting>
  <conditionalFormatting sqref="H147:K147">
    <cfRule type="containsErrors" dxfId="458" priority="591">
      <formula>ISERROR(H147)</formula>
    </cfRule>
  </conditionalFormatting>
  <conditionalFormatting sqref="H110">
    <cfRule type="containsErrors" dxfId="457" priority="588">
      <formula>ISERROR(H110)</formula>
    </cfRule>
  </conditionalFormatting>
  <conditionalFormatting sqref="I110">
    <cfRule type="containsErrors" dxfId="456" priority="587">
      <formula>ISERROR(I110)</formula>
    </cfRule>
  </conditionalFormatting>
  <conditionalFormatting sqref="J110:K110">
    <cfRule type="containsErrors" dxfId="455" priority="586">
      <formula>ISERROR(J110)</formula>
    </cfRule>
  </conditionalFormatting>
  <conditionalFormatting sqref="H111:H112">
    <cfRule type="containsErrors" dxfId="454" priority="585">
      <formula>ISERROR(H111)</formula>
    </cfRule>
  </conditionalFormatting>
  <conditionalFormatting sqref="J111:K111">
    <cfRule type="containsErrors" dxfId="453" priority="584">
      <formula>ISERROR(J111)</formula>
    </cfRule>
  </conditionalFormatting>
  <conditionalFormatting sqref="I111">
    <cfRule type="containsErrors" dxfId="452" priority="583">
      <formula>ISERROR(I111)</formula>
    </cfRule>
  </conditionalFormatting>
  <conditionalFormatting sqref="J112:K112">
    <cfRule type="containsErrors" dxfId="451" priority="582">
      <formula>ISERROR(J112)</formula>
    </cfRule>
  </conditionalFormatting>
  <conditionalFormatting sqref="I112">
    <cfRule type="containsErrors" dxfId="450" priority="581">
      <formula>ISERROR(I112)</formula>
    </cfRule>
  </conditionalFormatting>
  <conditionalFormatting sqref="H113">
    <cfRule type="containsErrors" dxfId="449" priority="580">
      <formula>ISERROR(H113)</formula>
    </cfRule>
  </conditionalFormatting>
  <conditionalFormatting sqref="J113:K113">
    <cfRule type="containsErrors" dxfId="448" priority="579">
      <formula>ISERROR(J113)</formula>
    </cfRule>
  </conditionalFormatting>
  <conditionalFormatting sqref="I113">
    <cfRule type="containsErrors" dxfId="447" priority="578">
      <formula>ISERROR(I113)</formula>
    </cfRule>
  </conditionalFormatting>
  <conditionalFormatting sqref="H114">
    <cfRule type="containsErrors" dxfId="446" priority="577">
      <formula>ISERROR(H114)</formula>
    </cfRule>
  </conditionalFormatting>
  <conditionalFormatting sqref="J114">
    <cfRule type="containsErrors" dxfId="445" priority="576">
      <formula>ISERROR(J114)</formula>
    </cfRule>
  </conditionalFormatting>
  <conditionalFormatting sqref="I114">
    <cfRule type="containsErrors" dxfId="444" priority="575">
      <formula>ISERROR(I114)</formula>
    </cfRule>
  </conditionalFormatting>
  <conditionalFormatting sqref="K114">
    <cfRule type="containsErrors" dxfId="443" priority="574">
      <formula>ISERROR(K114)</formula>
    </cfRule>
  </conditionalFormatting>
  <conditionalFormatting sqref="E111">
    <cfRule type="containsErrors" dxfId="442" priority="573">
      <formula>ISERROR(E111)</formula>
    </cfRule>
  </conditionalFormatting>
  <conditionalFormatting sqref="E112">
    <cfRule type="containsErrors" dxfId="441" priority="572">
      <formula>ISERROR(E112)</formula>
    </cfRule>
  </conditionalFormatting>
  <conditionalFormatting sqref="E113">
    <cfRule type="containsErrors" dxfId="440" priority="571">
      <formula>ISERROR(E113)</formula>
    </cfRule>
  </conditionalFormatting>
  <conditionalFormatting sqref="E114">
    <cfRule type="containsErrors" dxfId="439" priority="570">
      <formula>ISERROR(E114)</formula>
    </cfRule>
  </conditionalFormatting>
  <conditionalFormatting sqref="O114">
    <cfRule type="containsErrors" dxfId="438" priority="569">
      <formula>ISERROR(O114)</formula>
    </cfRule>
  </conditionalFormatting>
  <conditionalFormatting sqref="O110:O113">
    <cfRule type="containsErrors" dxfId="437" priority="568">
      <formula>ISERROR(O110)</formula>
    </cfRule>
  </conditionalFormatting>
  <conditionalFormatting sqref="F120">
    <cfRule type="containsErrors" dxfId="436" priority="567">
      <formula>ISERROR(F120)</formula>
    </cfRule>
  </conditionalFormatting>
  <conditionalFormatting sqref="G120">
    <cfRule type="containsErrors" dxfId="435" priority="566">
      <formula>ISERROR(G120)</formula>
    </cfRule>
  </conditionalFormatting>
  <conditionalFormatting sqref="E120">
    <cfRule type="containsErrors" dxfId="434" priority="565">
      <formula>ISERROR(E120)</formula>
    </cfRule>
  </conditionalFormatting>
  <conditionalFormatting sqref="H121">
    <cfRule type="containsErrors" dxfId="433" priority="564">
      <formula>ISERROR(H121)</formula>
    </cfRule>
  </conditionalFormatting>
  <conditionalFormatting sqref="I121">
    <cfRule type="containsErrors" dxfId="432" priority="563">
      <formula>ISERROR(I121)</formula>
    </cfRule>
  </conditionalFormatting>
  <conditionalFormatting sqref="H136">
    <cfRule type="containsErrors" dxfId="431" priority="562">
      <formula>ISERROR(H136)</formula>
    </cfRule>
  </conditionalFormatting>
  <conditionalFormatting sqref="I136:J136 L136:M136">
    <cfRule type="containsErrors" dxfId="430" priority="561">
      <formula>ISERROR(I136)</formula>
    </cfRule>
  </conditionalFormatting>
  <conditionalFormatting sqref="K136">
    <cfRule type="containsErrors" dxfId="429" priority="560">
      <formula>ISERROR(K136)</formula>
    </cfRule>
  </conditionalFormatting>
  <conditionalFormatting sqref="F142:G142">
    <cfRule type="containsErrors" dxfId="428" priority="559">
      <formula>ISERROR(F142)</formula>
    </cfRule>
  </conditionalFormatting>
  <conditionalFormatting sqref="E142">
    <cfRule type="containsErrors" dxfId="427" priority="558">
      <formula>ISERROR(E142)</formula>
    </cfRule>
  </conditionalFormatting>
  <conditionalFormatting sqref="D142">
    <cfRule type="containsErrors" dxfId="426" priority="557">
      <formula>ISERROR(D142)</formula>
    </cfRule>
  </conditionalFormatting>
  <conditionalFormatting sqref="F144:G144">
    <cfRule type="containsErrors" dxfId="425" priority="556">
      <formula>ISERROR(F144)</formula>
    </cfRule>
  </conditionalFormatting>
  <conditionalFormatting sqref="D144">
    <cfRule type="containsErrors" dxfId="424" priority="555">
      <formula>ISERROR(D144)</formula>
    </cfRule>
  </conditionalFormatting>
  <conditionalFormatting sqref="E144">
    <cfRule type="containsErrors" dxfId="423" priority="554">
      <formula>ISERROR(E144)</formula>
    </cfRule>
  </conditionalFormatting>
  <conditionalFormatting sqref="H143:M143">
    <cfRule type="containsErrors" dxfId="422" priority="553">
      <formula>ISERROR(H143)</formula>
    </cfRule>
  </conditionalFormatting>
  <conditionalFormatting sqref="H144:M144">
    <cfRule type="containsErrors" dxfId="421" priority="552">
      <formula>ISERROR(H144)</formula>
    </cfRule>
  </conditionalFormatting>
  <conditionalFormatting sqref="H145">
    <cfRule type="containsErrors" dxfId="420" priority="551">
      <formula>ISERROR(H145)</formula>
    </cfRule>
  </conditionalFormatting>
  <conditionalFormatting sqref="I145">
    <cfRule type="containsErrors" dxfId="419" priority="550">
      <formula>ISERROR(I145)</formula>
    </cfRule>
  </conditionalFormatting>
  <conditionalFormatting sqref="H126">
    <cfRule type="containsErrors" dxfId="418" priority="549">
      <formula>ISERROR(H126)</formula>
    </cfRule>
  </conditionalFormatting>
  <conditionalFormatting sqref="I126">
    <cfRule type="containsErrors" dxfId="417" priority="548">
      <formula>ISERROR(I126)</formula>
    </cfRule>
  </conditionalFormatting>
  <conditionalFormatting sqref="H127">
    <cfRule type="containsErrors" dxfId="416" priority="547">
      <formula>ISERROR(H127)</formula>
    </cfRule>
  </conditionalFormatting>
  <conditionalFormatting sqref="I127">
    <cfRule type="containsErrors" dxfId="415" priority="546">
      <formula>ISERROR(I127)</formula>
    </cfRule>
  </conditionalFormatting>
  <conditionalFormatting sqref="F131:G131">
    <cfRule type="containsErrors" dxfId="414" priority="545">
      <formula>ISERROR(F131)</formula>
    </cfRule>
  </conditionalFormatting>
  <conditionalFormatting sqref="E131">
    <cfRule type="containsErrors" dxfId="413" priority="544">
      <formula>ISERROR(E131)</formula>
    </cfRule>
  </conditionalFormatting>
  <conditionalFormatting sqref="F118">
    <cfRule type="containsErrors" dxfId="412" priority="543">
      <formula>ISERROR(F118)</formula>
    </cfRule>
  </conditionalFormatting>
  <conditionalFormatting sqref="E118">
    <cfRule type="containsErrors" dxfId="411" priority="542">
      <formula>ISERROR(E118)</formula>
    </cfRule>
  </conditionalFormatting>
  <conditionalFormatting sqref="E45:G52 K45:K52">
    <cfRule type="containsErrors" dxfId="410" priority="531">
      <formula>ISERROR(E45)</formula>
    </cfRule>
  </conditionalFormatting>
  <conditionalFormatting sqref="N45:N52">
    <cfRule type="cellIs" dxfId="409" priority="530" operator="equal">
      <formula>0</formula>
    </cfRule>
  </conditionalFormatting>
  <conditionalFormatting sqref="O45:O47">
    <cfRule type="containsErrors" dxfId="408" priority="529">
      <formula>ISERROR(O45)</formula>
    </cfRule>
  </conditionalFormatting>
  <conditionalFormatting sqref="O49">
    <cfRule type="containsErrors" dxfId="407" priority="528">
      <formula>ISERROR(O49)</formula>
    </cfRule>
  </conditionalFormatting>
  <conditionalFormatting sqref="O51">
    <cfRule type="containsErrors" dxfId="406" priority="527">
      <formula>ISERROR(O51)</formula>
    </cfRule>
  </conditionalFormatting>
  <conditionalFormatting sqref="O48">
    <cfRule type="containsErrors" dxfId="405" priority="526">
      <formula>ISERROR(O48)</formula>
    </cfRule>
  </conditionalFormatting>
  <conditionalFormatting sqref="O50">
    <cfRule type="containsErrors" dxfId="404" priority="525">
      <formula>ISERROR(O50)</formula>
    </cfRule>
  </conditionalFormatting>
  <conditionalFormatting sqref="O52">
    <cfRule type="containsErrors" dxfId="403" priority="524">
      <formula>ISERROR(O52)</formula>
    </cfRule>
  </conditionalFormatting>
  <conditionalFormatting sqref="Y45:Y52">
    <cfRule type="containsErrors" dxfId="402" priority="517">
      <formula>ISERROR(Y45)</formula>
    </cfRule>
  </conditionalFormatting>
  <conditionalFormatting sqref="H45:J45 H47:J52">
    <cfRule type="containsErrors" dxfId="401" priority="506">
      <formula>ISERROR(H45)</formula>
    </cfRule>
  </conditionalFormatting>
  <conditionalFormatting sqref="H46">
    <cfRule type="containsErrors" dxfId="400" priority="505">
      <formula>ISERROR(H46)</formula>
    </cfRule>
  </conditionalFormatting>
  <conditionalFormatting sqref="H46">
    <cfRule type="containsErrors" dxfId="399" priority="504">
      <formula>ISERROR(H46)</formula>
    </cfRule>
  </conditionalFormatting>
  <conditionalFormatting sqref="I46">
    <cfRule type="containsErrors" dxfId="398" priority="503">
      <formula>ISERROR(I46)</formula>
    </cfRule>
  </conditionalFormatting>
  <conditionalFormatting sqref="Q192">
    <cfRule type="containsErrors" dxfId="397" priority="502">
      <formula>ISERROR(Q192)</formula>
    </cfRule>
  </conditionalFormatting>
  <conditionalFormatting sqref="Q193">
    <cfRule type="containsErrors" dxfId="396" priority="501">
      <formula>ISERROR(Q193)</formula>
    </cfRule>
  </conditionalFormatting>
  <conditionalFormatting sqref="Q195">
    <cfRule type="containsErrors" dxfId="395" priority="500">
      <formula>ISERROR(Q195)</formula>
    </cfRule>
  </conditionalFormatting>
  <conditionalFormatting sqref="Q196">
    <cfRule type="containsErrors" dxfId="394" priority="499">
      <formula>ISERROR(Q196)</formula>
    </cfRule>
  </conditionalFormatting>
  <conditionalFormatting sqref="D314:G314">
    <cfRule type="containsErrors" dxfId="393" priority="497">
      <formula>ISERROR(D314)</formula>
    </cfRule>
  </conditionalFormatting>
  <conditionalFormatting sqref="D315:H315">
    <cfRule type="containsErrors" dxfId="392" priority="496">
      <formula>ISERROR(D315)</formula>
    </cfRule>
  </conditionalFormatting>
  <conditionalFormatting sqref="M314 H314:J314">
    <cfRule type="containsErrors" dxfId="391" priority="495">
      <formula>ISERROR(H314)</formula>
    </cfRule>
  </conditionalFormatting>
  <conditionalFormatting sqref="N315:O315">
    <cfRule type="containsErrors" dxfId="390" priority="494">
      <formula>ISERROR(N315)</formula>
    </cfRule>
  </conditionalFormatting>
  <conditionalFormatting sqref="D440:G440">
    <cfRule type="containsErrors" dxfId="389" priority="493">
      <formula>ISERROR(D440)</formula>
    </cfRule>
  </conditionalFormatting>
  <conditionalFormatting sqref="D441:G441">
    <cfRule type="containsErrors" dxfId="388" priority="492">
      <formula>ISERROR(D441)</formula>
    </cfRule>
  </conditionalFormatting>
  <conditionalFormatting sqref="M448 H448:J448">
    <cfRule type="containsErrors" dxfId="387" priority="489">
      <formula>ISERROR(H448)</formula>
    </cfRule>
  </conditionalFormatting>
  <conditionalFormatting sqref="N440:O440">
    <cfRule type="containsErrors" dxfId="386" priority="491">
      <formula>ISERROR(N440)</formula>
    </cfRule>
  </conditionalFormatting>
  <conditionalFormatting sqref="N441:O441">
    <cfRule type="containsErrors" dxfId="385" priority="490">
      <formula>ISERROR(N441)</formula>
    </cfRule>
  </conditionalFormatting>
  <conditionalFormatting sqref="D369:E369">
    <cfRule type="containsErrors" dxfId="384" priority="488">
      <formula>ISERROR(D369)</formula>
    </cfRule>
  </conditionalFormatting>
  <conditionalFormatting sqref="N369:O369">
    <cfRule type="containsErrors" dxfId="383" priority="487">
      <formula>ISERROR(N369)</formula>
    </cfRule>
  </conditionalFormatting>
  <conditionalFormatting sqref="D456:E456">
    <cfRule type="containsErrors" dxfId="382" priority="486">
      <formula>ISERROR(D456)</formula>
    </cfRule>
  </conditionalFormatting>
  <conditionalFormatting sqref="D458:E458 G458">
    <cfRule type="containsErrors" dxfId="381" priority="485">
      <formula>ISERROR(D458)</formula>
    </cfRule>
  </conditionalFormatting>
  <conditionalFormatting sqref="F458">
    <cfRule type="containsErrors" dxfId="380" priority="484">
      <formula>ISERROR(F458)</formula>
    </cfRule>
  </conditionalFormatting>
  <conditionalFormatting sqref="D460:G460">
    <cfRule type="containsErrors" dxfId="379" priority="483">
      <formula>ISERROR(D460)</formula>
    </cfRule>
  </conditionalFormatting>
  <conditionalFormatting sqref="D462:H462">
    <cfRule type="containsErrors" dxfId="378" priority="482">
      <formula>ISERROR(D462)</formula>
    </cfRule>
  </conditionalFormatting>
  <conditionalFormatting sqref="D525">
    <cfRule type="containsErrors" dxfId="377" priority="481">
      <formula>ISERROR(D525)</formula>
    </cfRule>
  </conditionalFormatting>
  <conditionalFormatting sqref="N525:O525">
    <cfRule type="containsErrors" dxfId="376" priority="480">
      <formula>ISERROR(N525)</formula>
    </cfRule>
  </conditionalFormatting>
  <conditionalFormatting sqref="F216:G216">
    <cfRule type="containsErrors" dxfId="375" priority="479">
      <formula>ISERROR(F216)</formula>
    </cfRule>
  </conditionalFormatting>
  <conditionalFormatting sqref="E216">
    <cfRule type="containsErrors" dxfId="374" priority="478">
      <formula>ISERROR(E216)</formula>
    </cfRule>
  </conditionalFormatting>
  <conditionalFormatting sqref="D216">
    <cfRule type="containsErrors" dxfId="373" priority="477">
      <formula>ISERROR(D216)</formula>
    </cfRule>
  </conditionalFormatting>
  <conditionalFormatting sqref="O216">
    <cfRule type="containsErrors" dxfId="372" priority="475">
      <formula>ISERROR(O216)</formula>
    </cfRule>
  </conditionalFormatting>
  <conditionalFormatting sqref="N216">
    <cfRule type="cellIs" dxfId="371" priority="476" operator="equal">
      <formula>0</formula>
    </cfRule>
  </conditionalFormatting>
  <conditionalFormatting sqref="F218:G218">
    <cfRule type="containsErrors" dxfId="370" priority="474">
      <formula>ISERROR(F218)</formula>
    </cfRule>
  </conditionalFormatting>
  <conditionalFormatting sqref="E218">
    <cfRule type="containsErrors" dxfId="369" priority="473">
      <formula>ISERROR(E218)</formula>
    </cfRule>
  </conditionalFormatting>
  <conditionalFormatting sqref="D218">
    <cfRule type="containsErrors" dxfId="368" priority="472">
      <formula>ISERROR(D218)</formula>
    </cfRule>
  </conditionalFormatting>
  <conditionalFormatting sqref="N218">
    <cfRule type="cellIs" dxfId="367" priority="471" operator="equal">
      <formula>0</formula>
    </cfRule>
  </conditionalFormatting>
  <conditionalFormatting sqref="O218">
    <cfRule type="containsErrors" dxfId="366" priority="470">
      <formula>ISERROR(O218)</formula>
    </cfRule>
  </conditionalFormatting>
  <conditionalFormatting sqref="F222:G222">
    <cfRule type="containsErrors" dxfId="365" priority="469">
      <formula>ISERROR(F222)</formula>
    </cfRule>
  </conditionalFormatting>
  <conditionalFormatting sqref="E222">
    <cfRule type="containsErrors" dxfId="364" priority="468">
      <formula>ISERROR(E222)</formula>
    </cfRule>
  </conditionalFormatting>
  <conditionalFormatting sqref="D222">
    <cfRule type="containsErrors" dxfId="363" priority="467">
      <formula>ISERROR(D222)</formula>
    </cfRule>
  </conditionalFormatting>
  <conditionalFormatting sqref="N222">
    <cfRule type="cellIs" dxfId="362" priority="466" operator="equal">
      <formula>0</formula>
    </cfRule>
  </conditionalFormatting>
  <conditionalFormatting sqref="O222">
    <cfRule type="containsErrors" dxfId="361" priority="465">
      <formula>ISERROR(O222)</formula>
    </cfRule>
  </conditionalFormatting>
  <conditionalFormatting sqref="O224">
    <cfRule type="containsErrors" dxfId="360" priority="464">
      <formula>ISERROR(O224)</formula>
    </cfRule>
  </conditionalFormatting>
  <conditionalFormatting sqref="O226">
    <cfRule type="containsErrors" dxfId="359" priority="463">
      <formula>ISERROR(O226)</formula>
    </cfRule>
  </conditionalFormatting>
  <conditionalFormatting sqref="F228:G228">
    <cfRule type="containsErrors" dxfId="358" priority="462">
      <formula>ISERROR(F228)</formula>
    </cfRule>
  </conditionalFormatting>
  <conditionalFormatting sqref="E228">
    <cfRule type="containsErrors" dxfId="357" priority="461">
      <formula>ISERROR(E228)</formula>
    </cfRule>
  </conditionalFormatting>
  <conditionalFormatting sqref="D228">
    <cfRule type="containsErrors" dxfId="356" priority="460">
      <formula>ISERROR(D228)</formula>
    </cfRule>
  </conditionalFormatting>
  <conditionalFormatting sqref="O228">
    <cfRule type="containsErrors" dxfId="355" priority="458">
      <formula>ISERROR(O228)</formula>
    </cfRule>
  </conditionalFormatting>
  <conditionalFormatting sqref="N228">
    <cfRule type="containsErrors" dxfId="354" priority="459">
      <formula>ISERROR(N228)</formula>
    </cfRule>
  </conditionalFormatting>
  <conditionalFormatting sqref="F230:G230">
    <cfRule type="containsErrors" dxfId="353" priority="457">
      <formula>ISERROR(F230)</formula>
    </cfRule>
  </conditionalFormatting>
  <conditionalFormatting sqref="E230">
    <cfRule type="containsErrors" dxfId="352" priority="456">
      <formula>ISERROR(E230)</formula>
    </cfRule>
  </conditionalFormatting>
  <conditionalFormatting sqref="D230">
    <cfRule type="containsErrors" dxfId="351" priority="455">
      <formula>ISERROR(D230)</formula>
    </cfRule>
  </conditionalFormatting>
  <conditionalFormatting sqref="N230">
    <cfRule type="containsErrors" dxfId="350" priority="454">
      <formula>ISERROR(N230)</formula>
    </cfRule>
  </conditionalFormatting>
  <conditionalFormatting sqref="O230">
    <cfRule type="containsErrors" dxfId="349" priority="453">
      <formula>ISERROR(O230)</formula>
    </cfRule>
  </conditionalFormatting>
  <conditionalFormatting sqref="F232:G232">
    <cfRule type="containsErrors" dxfId="348" priority="452">
      <formula>ISERROR(F232)</formula>
    </cfRule>
  </conditionalFormatting>
  <conditionalFormatting sqref="E232">
    <cfRule type="containsErrors" dxfId="347" priority="451">
      <formula>ISERROR(E232)</formula>
    </cfRule>
  </conditionalFormatting>
  <conditionalFormatting sqref="D232">
    <cfRule type="containsErrors" dxfId="346" priority="450">
      <formula>ISERROR(D232)</formula>
    </cfRule>
  </conditionalFormatting>
  <conditionalFormatting sqref="N232">
    <cfRule type="containsErrors" dxfId="345" priority="449">
      <formula>ISERROR(N232)</formula>
    </cfRule>
  </conditionalFormatting>
  <conditionalFormatting sqref="O232">
    <cfRule type="containsErrors" dxfId="344" priority="448">
      <formula>ISERROR(O232)</formula>
    </cfRule>
  </conditionalFormatting>
  <conditionalFormatting sqref="F234:G234">
    <cfRule type="containsErrors" dxfId="343" priority="447">
      <formula>ISERROR(F234)</formula>
    </cfRule>
  </conditionalFormatting>
  <conditionalFormatting sqref="E234">
    <cfRule type="containsErrors" dxfId="342" priority="446">
      <formula>ISERROR(E234)</formula>
    </cfRule>
  </conditionalFormatting>
  <conditionalFormatting sqref="D234">
    <cfRule type="containsErrors" dxfId="341" priority="445">
      <formula>ISERROR(D234)</formula>
    </cfRule>
  </conditionalFormatting>
  <conditionalFormatting sqref="N234">
    <cfRule type="containsErrors" dxfId="340" priority="444">
      <formula>ISERROR(N234)</formula>
    </cfRule>
  </conditionalFormatting>
  <conditionalFormatting sqref="O234">
    <cfRule type="containsErrors" dxfId="339" priority="443">
      <formula>ISERROR(O234)</formula>
    </cfRule>
  </conditionalFormatting>
  <conditionalFormatting sqref="F236:G236">
    <cfRule type="containsErrors" dxfId="338" priority="442">
      <formula>ISERROR(F236)</formula>
    </cfRule>
  </conditionalFormatting>
  <conditionalFormatting sqref="E236">
    <cfRule type="containsErrors" dxfId="337" priority="441">
      <formula>ISERROR(E236)</formula>
    </cfRule>
  </conditionalFormatting>
  <conditionalFormatting sqref="D236">
    <cfRule type="containsErrors" dxfId="336" priority="440">
      <formula>ISERROR(D236)</formula>
    </cfRule>
  </conditionalFormatting>
  <conditionalFormatting sqref="N236">
    <cfRule type="containsErrors" dxfId="335" priority="439">
      <formula>ISERROR(N236)</formula>
    </cfRule>
  </conditionalFormatting>
  <conditionalFormatting sqref="O236">
    <cfRule type="containsErrors" dxfId="334" priority="438">
      <formula>ISERROR(O236)</formula>
    </cfRule>
  </conditionalFormatting>
  <conditionalFormatting sqref="F238:G238">
    <cfRule type="containsErrors" dxfId="333" priority="437">
      <formula>ISERROR(F238)</formula>
    </cfRule>
  </conditionalFormatting>
  <conditionalFormatting sqref="E238">
    <cfRule type="containsErrors" dxfId="332" priority="436">
      <formula>ISERROR(E238)</formula>
    </cfRule>
  </conditionalFormatting>
  <conditionalFormatting sqref="D238">
    <cfRule type="containsErrors" dxfId="331" priority="435">
      <formula>ISERROR(D238)</formula>
    </cfRule>
  </conditionalFormatting>
  <conditionalFormatting sqref="M237:M238 H237:H238">
    <cfRule type="containsErrors" dxfId="330" priority="434">
      <formula>ISERROR(H237)</formula>
    </cfRule>
  </conditionalFormatting>
  <conditionalFormatting sqref="I237:I238">
    <cfRule type="containsErrors" dxfId="329" priority="433">
      <formula>ISERROR(I237)</formula>
    </cfRule>
  </conditionalFormatting>
  <conditionalFormatting sqref="J237:J238">
    <cfRule type="containsErrors" dxfId="328" priority="432">
      <formula>ISERROR(J237)</formula>
    </cfRule>
  </conditionalFormatting>
  <conditionalFormatting sqref="N238">
    <cfRule type="containsErrors" dxfId="327" priority="431">
      <formula>ISERROR(N238)</formula>
    </cfRule>
  </conditionalFormatting>
  <conditionalFormatting sqref="O238">
    <cfRule type="containsErrors" dxfId="326" priority="430">
      <formula>ISERROR(O238)</formula>
    </cfRule>
  </conditionalFormatting>
  <conditionalFormatting sqref="M239:M240 H239:H240">
    <cfRule type="containsErrors" dxfId="325" priority="429">
      <formula>ISERROR(H239)</formula>
    </cfRule>
  </conditionalFormatting>
  <conditionalFormatting sqref="I239:I240">
    <cfRule type="containsErrors" dxfId="324" priority="428">
      <formula>ISERROR(I239)</formula>
    </cfRule>
  </conditionalFormatting>
  <conditionalFormatting sqref="J239:J240">
    <cfRule type="containsErrors" dxfId="323" priority="427">
      <formula>ISERROR(J239)</formula>
    </cfRule>
  </conditionalFormatting>
  <conditionalFormatting sqref="N240">
    <cfRule type="containsErrors" dxfId="322" priority="426">
      <formula>ISERROR(N240)</formula>
    </cfRule>
  </conditionalFormatting>
  <conditionalFormatting sqref="O240">
    <cfRule type="containsErrors" dxfId="321" priority="425">
      <formula>ISERROR(O240)</formula>
    </cfRule>
  </conditionalFormatting>
  <conditionalFormatting sqref="M241:M242 H241:H242">
    <cfRule type="containsErrors" dxfId="320" priority="424">
      <formula>ISERROR(H241)</formula>
    </cfRule>
  </conditionalFormatting>
  <conditionalFormatting sqref="I241:I242">
    <cfRule type="containsErrors" dxfId="319" priority="423">
      <formula>ISERROR(I241)</formula>
    </cfRule>
  </conditionalFormatting>
  <conditionalFormatting sqref="J241:J242">
    <cfRule type="containsErrors" dxfId="318" priority="422">
      <formula>ISERROR(J241)</formula>
    </cfRule>
  </conditionalFormatting>
  <conditionalFormatting sqref="N242">
    <cfRule type="containsErrors" dxfId="317" priority="421">
      <formula>ISERROR(N242)</formula>
    </cfRule>
  </conditionalFormatting>
  <conditionalFormatting sqref="O242">
    <cfRule type="containsErrors" dxfId="316" priority="420">
      <formula>ISERROR(O242)</formula>
    </cfRule>
  </conditionalFormatting>
  <conditionalFormatting sqref="O244">
    <cfRule type="containsErrors" dxfId="315" priority="419">
      <formula>ISERROR(O244)</formula>
    </cfRule>
  </conditionalFormatting>
  <conditionalFormatting sqref="P219">
    <cfRule type="cellIs" dxfId="314" priority="417" operator="equal">
      <formula>0</formula>
    </cfRule>
  </conditionalFormatting>
  <conditionalFormatting sqref="P221">
    <cfRule type="cellIs" dxfId="313" priority="415" operator="equal">
      <formula>0</formula>
    </cfRule>
  </conditionalFormatting>
  <conditionalFormatting sqref="P223">
    <cfRule type="cellIs" dxfId="312" priority="413" operator="equal">
      <formula>0</formula>
    </cfRule>
  </conditionalFormatting>
  <conditionalFormatting sqref="P225">
    <cfRule type="cellIs" dxfId="311" priority="411" operator="equal">
      <formula>0</formula>
    </cfRule>
  </conditionalFormatting>
  <conditionalFormatting sqref="P227">
    <cfRule type="cellIs" dxfId="310" priority="409" operator="equal">
      <formula>0</formula>
    </cfRule>
  </conditionalFormatting>
  <conditionalFormatting sqref="P229">
    <cfRule type="cellIs" dxfId="309" priority="407" operator="equal">
      <formula>0</formula>
    </cfRule>
  </conditionalFormatting>
  <conditionalFormatting sqref="P231">
    <cfRule type="cellIs" dxfId="308" priority="405" operator="equal">
      <formula>0</formula>
    </cfRule>
  </conditionalFormatting>
  <conditionalFormatting sqref="P233">
    <cfRule type="cellIs" dxfId="307" priority="403" operator="equal">
      <formula>0</formula>
    </cfRule>
  </conditionalFormatting>
  <conditionalFormatting sqref="P235">
    <cfRule type="cellIs" dxfId="306" priority="401" operator="equal">
      <formula>0</formula>
    </cfRule>
  </conditionalFormatting>
  <conditionalFormatting sqref="P237">
    <cfRule type="cellIs" dxfId="305" priority="399" operator="equal">
      <formula>0</formula>
    </cfRule>
  </conditionalFormatting>
  <conditionalFormatting sqref="P239">
    <cfRule type="cellIs" dxfId="304" priority="397" operator="equal">
      <formula>0</formula>
    </cfRule>
  </conditionalFormatting>
  <conditionalFormatting sqref="P241">
    <cfRule type="cellIs" dxfId="303" priority="395" operator="equal">
      <formula>0</formula>
    </cfRule>
  </conditionalFormatting>
  <conditionalFormatting sqref="P243">
    <cfRule type="cellIs" dxfId="302" priority="393" operator="equal">
      <formula>0</formula>
    </cfRule>
  </conditionalFormatting>
  <conditionalFormatting sqref="D39:E40 O39:O40 H40">
    <cfRule type="containsErrors" dxfId="301" priority="392">
      <formula>ISERROR(D39)</formula>
    </cfRule>
  </conditionalFormatting>
  <conditionalFormatting sqref="N39:N41 N43:N44">
    <cfRule type="cellIs" dxfId="300" priority="391" operator="equal">
      <formula>0</formula>
    </cfRule>
  </conditionalFormatting>
  <conditionalFormatting sqref="O43:O44">
    <cfRule type="containsErrors" dxfId="299" priority="384">
      <formula>ISERROR(O43)</formula>
    </cfRule>
  </conditionalFormatting>
  <conditionalFormatting sqref="H43:H44">
    <cfRule type="containsErrors" dxfId="298" priority="390">
      <formula>ISERROR(H43)</formula>
    </cfRule>
  </conditionalFormatting>
  <conditionalFormatting sqref="I44">
    <cfRule type="containsErrors" dxfId="297" priority="389">
      <formula>ISERROR(I44)</formula>
    </cfRule>
  </conditionalFormatting>
  <conditionalFormatting sqref="J44">
    <cfRule type="containsErrors" dxfId="296" priority="388">
      <formula>ISERROR(J44)</formula>
    </cfRule>
  </conditionalFormatting>
  <conditionalFormatting sqref="K44">
    <cfRule type="containsErrors" dxfId="295" priority="387">
      <formula>ISERROR(K44)</formula>
    </cfRule>
  </conditionalFormatting>
  <conditionalFormatting sqref="N41 N43:N44">
    <cfRule type="cellIs" dxfId="294" priority="386" operator="equal">
      <formula>0</formula>
    </cfRule>
  </conditionalFormatting>
  <conditionalFormatting sqref="O41">
    <cfRule type="containsErrors" dxfId="293" priority="385">
      <formula>ISERROR(O41)</formula>
    </cfRule>
  </conditionalFormatting>
  <conditionalFormatting sqref="E41:E44">
    <cfRule type="containsErrors" dxfId="292" priority="383">
      <formula>ISERROR(E41)</formula>
    </cfRule>
  </conditionalFormatting>
  <conditionalFormatting sqref="D38:E38">
    <cfRule type="containsErrors" dxfId="291" priority="382">
      <formula>ISERROR(D38)</formula>
    </cfRule>
  </conditionalFormatting>
  <conditionalFormatting sqref="I38">
    <cfRule type="containsErrors" dxfId="290" priority="381">
      <formula>ISERROR(I38)</formula>
    </cfRule>
  </conditionalFormatting>
  <conditionalFormatting sqref="O38">
    <cfRule type="containsErrors" dxfId="289" priority="380">
      <formula>ISERROR(O38)</formula>
    </cfRule>
  </conditionalFormatting>
  <conditionalFormatting sqref="N38">
    <cfRule type="cellIs" dxfId="288" priority="379" operator="equal">
      <formula>0</formula>
    </cfRule>
  </conditionalFormatting>
  <conditionalFormatting sqref="H41">
    <cfRule type="containsErrors" dxfId="287" priority="378">
      <formula>ISERROR(H41)</formula>
    </cfRule>
  </conditionalFormatting>
  <conditionalFormatting sqref="O42 H42">
    <cfRule type="containsErrors" dxfId="286" priority="377">
      <formula>ISERROR(H42)</formula>
    </cfRule>
  </conditionalFormatting>
  <conditionalFormatting sqref="N42">
    <cfRule type="cellIs" dxfId="285" priority="376" operator="equal">
      <formula>0</formula>
    </cfRule>
  </conditionalFormatting>
  <conditionalFormatting sqref="H39:I39">
    <cfRule type="containsErrors" dxfId="284" priority="375">
      <formula>ISERROR(H39)</formula>
    </cfRule>
  </conditionalFormatting>
  <conditionalFormatting sqref="H38">
    <cfRule type="containsErrors" dxfId="283" priority="374">
      <formula>ISERROR(H38)</formula>
    </cfRule>
  </conditionalFormatting>
  <conditionalFormatting sqref="P38">
    <cfRule type="cellIs" dxfId="282" priority="373" operator="equal">
      <formula>0</formula>
    </cfRule>
  </conditionalFormatting>
  <conditionalFormatting sqref="P39">
    <cfRule type="cellIs" dxfId="281" priority="372" operator="equal">
      <formula>0</formula>
    </cfRule>
  </conditionalFormatting>
  <conditionalFormatting sqref="P40">
    <cfRule type="cellIs" dxfId="280" priority="371" operator="equal">
      <formula>0</formula>
    </cfRule>
  </conditionalFormatting>
  <conditionalFormatting sqref="P41">
    <cfRule type="cellIs" dxfId="279" priority="370" operator="equal">
      <formula>0</formula>
    </cfRule>
  </conditionalFormatting>
  <conditionalFormatting sqref="P42">
    <cfRule type="cellIs" dxfId="278" priority="369" operator="equal">
      <formula>0</formula>
    </cfRule>
  </conditionalFormatting>
  <conditionalFormatting sqref="P43">
    <cfRule type="cellIs" dxfId="277" priority="368" operator="equal">
      <formula>0</formula>
    </cfRule>
  </conditionalFormatting>
  <conditionalFormatting sqref="P44">
    <cfRule type="cellIs" dxfId="276" priority="367" operator="equal">
      <formula>0</formula>
    </cfRule>
  </conditionalFormatting>
  <conditionalFormatting sqref="P47">
    <cfRule type="cellIs" dxfId="275" priority="365" operator="equal">
      <formula>0</formula>
    </cfRule>
  </conditionalFormatting>
  <conditionalFormatting sqref="P48">
    <cfRule type="cellIs" dxfId="274" priority="364" operator="equal">
      <formula>0</formula>
    </cfRule>
  </conditionalFormatting>
  <conditionalFormatting sqref="P49">
    <cfRule type="cellIs" dxfId="273" priority="363" operator="equal">
      <formula>0</formula>
    </cfRule>
  </conditionalFormatting>
  <conditionalFormatting sqref="P50">
    <cfRule type="cellIs" dxfId="272" priority="362" operator="equal">
      <formula>0</formula>
    </cfRule>
  </conditionalFormatting>
  <conditionalFormatting sqref="P51">
    <cfRule type="cellIs" dxfId="271" priority="361" operator="equal">
      <formula>0</formula>
    </cfRule>
  </conditionalFormatting>
  <conditionalFormatting sqref="P52">
    <cfRule type="cellIs" dxfId="270" priority="360" operator="equal">
      <formula>0</formula>
    </cfRule>
  </conditionalFormatting>
  <conditionalFormatting sqref="P53">
    <cfRule type="cellIs" dxfId="269" priority="359" operator="equal">
      <formula>0</formula>
    </cfRule>
  </conditionalFormatting>
  <conditionalFormatting sqref="P55">
    <cfRule type="cellIs" dxfId="268" priority="358" operator="equal">
      <formula>0</formula>
    </cfRule>
  </conditionalFormatting>
  <conditionalFormatting sqref="P58">
    <cfRule type="cellIs" dxfId="267" priority="357" operator="equal">
      <formula>0</formula>
    </cfRule>
  </conditionalFormatting>
  <conditionalFormatting sqref="P59">
    <cfRule type="cellIs" dxfId="266" priority="356" operator="equal">
      <formula>0</formula>
    </cfRule>
  </conditionalFormatting>
  <conditionalFormatting sqref="P60">
    <cfRule type="cellIs" dxfId="265" priority="355" operator="equal">
      <formula>0</formula>
    </cfRule>
  </conditionalFormatting>
  <conditionalFormatting sqref="P63">
    <cfRule type="cellIs" dxfId="264" priority="354" operator="equal">
      <formula>0</formula>
    </cfRule>
  </conditionalFormatting>
  <conditionalFormatting sqref="P64">
    <cfRule type="cellIs" dxfId="263" priority="353" operator="equal">
      <formula>0</formula>
    </cfRule>
  </conditionalFormatting>
  <conditionalFormatting sqref="P66">
    <cfRule type="cellIs" dxfId="262" priority="352" operator="equal">
      <formula>0</formula>
    </cfRule>
  </conditionalFormatting>
  <conditionalFormatting sqref="P67">
    <cfRule type="cellIs" dxfId="261" priority="351" operator="equal">
      <formula>0</formula>
    </cfRule>
  </conditionalFormatting>
  <conditionalFormatting sqref="P69">
    <cfRule type="cellIs" dxfId="260" priority="350" operator="equal">
      <formula>0</formula>
    </cfRule>
  </conditionalFormatting>
  <conditionalFormatting sqref="P70">
    <cfRule type="cellIs" dxfId="259" priority="349" operator="equal">
      <formula>0</formula>
    </cfRule>
  </conditionalFormatting>
  <conditionalFormatting sqref="P72">
    <cfRule type="cellIs" dxfId="258" priority="348" operator="equal">
      <formula>0</formula>
    </cfRule>
  </conditionalFormatting>
  <conditionalFormatting sqref="P73">
    <cfRule type="cellIs" dxfId="257" priority="347" operator="equal">
      <formula>0</formula>
    </cfRule>
  </conditionalFormatting>
  <conditionalFormatting sqref="P75">
    <cfRule type="cellIs" dxfId="256" priority="346" operator="equal">
      <formula>0</formula>
    </cfRule>
  </conditionalFormatting>
  <conditionalFormatting sqref="P76">
    <cfRule type="cellIs" dxfId="255" priority="345" operator="equal">
      <formula>0</formula>
    </cfRule>
  </conditionalFormatting>
  <conditionalFormatting sqref="P80">
    <cfRule type="cellIs" dxfId="254" priority="344" operator="equal">
      <formula>0</formula>
    </cfRule>
  </conditionalFormatting>
  <conditionalFormatting sqref="P81">
    <cfRule type="cellIs" dxfId="253" priority="343" operator="equal">
      <formula>0</formula>
    </cfRule>
  </conditionalFormatting>
  <conditionalFormatting sqref="P82">
    <cfRule type="cellIs" dxfId="252" priority="342" operator="equal">
      <formula>0</formula>
    </cfRule>
  </conditionalFormatting>
  <conditionalFormatting sqref="P83">
    <cfRule type="cellIs" dxfId="251" priority="341" operator="equal">
      <formula>0</formula>
    </cfRule>
  </conditionalFormatting>
  <conditionalFormatting sqref="P84">
    <cfRule type="cellIs" dxfId="250" priority="340" operator="equal">
      <formula>0</formula>
    </cfRule>
  </conditionalFormatting>
  <conditionalFormatting sqref="P85">
    <cfRule type="cellIs" dxfId="249" priority="339" operator="equal">
      <formula>0</formula>
    </cfRule>
  </conditionalFormatting>
  <conditionalFormatting sqref="P86">
    <cfRule type="cellIs" dxfId="248" priority="338" operator="equal">
      <formula>0</formula>
    </cfRule>
  </conditionalFormatting>
  <conditionalFormatting sqref="P87">
    <cfRule type="cellIs" dxfId="247" priority="337" operator="equal">
      <formula>0</formula>
    </cfRule>
  </conditionalFormatting>
  <conditionalFormatting sqref="P88">
    <cfRule type="cellIs" dxfId="246" priority="336" operator="equal">
      <formula>0</formula>
    </cfRule>
  </conditionalFormatting>
  <conditionalFormatting sqref="P89">
    <cfRule type="cellIs" dxfId="245" priority="335" operator="equal">
      <formula>0</formula>
    </cfRule>
  </conditionalFormatting>
  <conditionalFormatting sqref="P90">
    <cfRule type="cellIs" dxfId="244" priority="334" operator="equal">
      <formula>0</formula>
    </cfRule>
  </conditionalFormatting>
  <conditionalFormatting sqref="P91">
    <cfRule type="cellIs" dxfId="243" priority="333" operator="equal">
      <formula>0</formula>
    </cfRule>
  </conditionalFormatting>
  <conditionalFormatting sqref="P92">
    <cfRule type="cellIs" dxfId="242" priority="332" operator="equal">
      <formula>0</formula>
    </cfRule>
  </conditionalFormatting>
  <conditionalFormatting sqref="P95">
    <cfRule type="cellIs" dxfId="241" priority="331" operator="equal">
      <formula>0</formula>
    </cfRule>
  </conditionalFormatting>
  <conditionalFormatting sqref="P104">
    <cfRule type="cellIs" dxfId="240" priority="330" operator="equal">
      <formula>0</formula>
    </cfRule>
  </conditionalFormatting>
  <conditionalFormatting sqref="P117">
    <cfRule type="cellIs" dxfId="239" priority="329" operator="equal">
      <formula>0</formula>
    </cfRule>
  </conditionalFormatting>
  <conditionalFormatting sqref="P118">
    <cfRule type="cellIs" dxfId="238" priority="328" operator="equal">
      <formula>0</formula>
    </cfRule>
  </conditionalFormatting>
  <conditionalFormatting sqref="P119">
    <cfRule type="cellIs" dxfId="237" priority="327" operator="equal">
      <formula>0</formula>
    </cfRule>
  </conditionalFormatting>
  <conditionalFormatting sqref="P120">
    <cfRule type="cellIs" dxfId="236" priority="326" operator="equal">
      <formula>0</formula>
    </cfRule>
  </conditionalFormatting>
  <conditionalFormatting sqref="P121">
    <cfRule type="cellIs" dxfId="235" priority="325" operator="equal">
      <formula>0</formula>
    </cfRule>
  </conditionalFormatting>
  <conditionalFormatting sqref="P122">
    <cfRule type="cellIs" dxfId="234" priority="324" operator="equal">
      <formula>0</formula>
    </cfRule>
  </conditionalFormatting>
  <conditionalFormatting sqref="P123">
    <cfRule type="cellIs" dxfId="233" priority="323" operator="equal">
      <formula>0</formula>
    </cfRule>
  </conditionalFormatting>
  <conditionalFormatting sqref="P124">
    <cfRule type="cellIs" dxfId="232" priority="322" operator="equal">
      <formula>0</formula>
    </cfRule>
  </conditionalFormatting>
  <conditionalFormatting sqref="P126">
    <cfRule type="cellIs" dxfId="231" priority="321" operator="equal">
      <formula>0</formula>
    </cfRule>
  </conditionalFormatting>
  <conditionalFormatting sqref="P127">
    <cfRule type="cellIs" dxfId="230" priority="320" operator="equal">
      <formula>0</formula>
    </cfRule>
  </conditionalFormatting>
  <conditionalFormatting sqref="P128">
    <cfRule type="cellIs" dxfId="229" priority="319" operator="equal">
      <formula>0</formula>
    </cfRule>
  </conditionalFormatting>
  <conditionalFormatting sqref="P129">
    <cfRule type="cellIs" dxfId="228" priority="318" operator="equal">
      <formula>0</formula>
    </cfRule>
  </conditionalFormatting>
  <conditionalFormatting sqref="P130">
    <cfRule type="cellIs" dxfId="227" priority="317" operator="equal">
      <formula>0</formula>
    </cfRule>
  </conditionalFormatting>
  <conditionalFormatting sqref="P133">
    <cfRule type="cellIs" dxfId="226" priority="316" operator="equal">
      <formula>0</formula>
    </cfRule>
  </conditionalFormatting>
  <conditionalFormatting sqref="P134">
    <cfRule type="cellIs" dxfId="225" priority="315" operator="equal">
      <formula>0</formula>
    </cfRule>
  </conditionalFormatting>
  <conditionalFormatting sqref="P135">
    <cfRule type="cellIs" dxfId="224" priority="314" operator="equal">
      <formula>0</formula>
    </cfRule>
  </conditionalFormatting>
  <conditionalFormatting sqref="P136">
    <cfRule type="cellIs" dxfId="223" priority="313" operator="equal">
      <formula>0</formula>
    </cfRule>
  </conditionalFormatting>
  <conditionalFormatting sqref="P137">
    <cfRule type="cellIs" dxfId="222" priority="312" operator="equal">
      <formula>0</formula>
    </cfRule>
  </conditionalFormatting>
  <conditionalFormatting sqref="P138">
    <cfRule type="cellIs" dxfId="221" priority="311" operator="equal">
      <formula>0</formula>
    </cfRule>
  </conditionalFormatting>
  <conditionalFormatting sqref="P139">
    <cfRule type="cellIs" dxfId="220" priority="310" operator="equal">
      <formula>0</formula>
    </cfRule>
  </conditionalFormatting>
  <conditionalFormatting sqref="P141">
    <cfRule type="cellIs" dxfId="219" priority="309" operator="equal">
      <formula>0</formula>
    </cfRule>
  </conditionalFormatting>
  <conditionalFormatting sqref="P143">
    <cfRule type="cellIs" dxfId="218" priority="308" operator="equal">
      <formula>0</formula>
    </cfRule>
  </conditionalFormatting>
  <conditionalFormatting sqref="P145">
    <cfRule type="cellIs" dxfId="217" priority="307" operator="equal">
      <formula>0</formula>
    </cfRule>
  </conditionalFormatting>
  <conditionalFormatting sqref="P146">
    <cfRule type="cellIs" dxfId="216" priority="306" operator="equal">
      <formula>0</formula>
    </cfRule>
  </conditionalFormatting>
  <conditionalFormatting sqref="P148">
    <cfRule type="cellIs" dxfId="215" priority="305" operator="equal">
      <formula>0</formula>
    </cfRule>
  </conditionalFormatting>
  <conditionalFormatting sqref="P149">
    <cfRule type="cellIs" dxfId="214" priority="304" operator="equal">
      <formula>0</formula>
    </cfRule>
  </conditionalFormatting>
  <conditionalFormatting sqref="P152">
    <cfRule type="cellIs" dxfId="213" priority="303" operator="equal">
      <formula>0</formula>
    </cfRule>
  </conditionalFormatting>
  <conditionalFormatting sqref="D16:E19 H16:I16 H26:I26 H34 E21:E35">
    <cfRule type="containsErrors" dxfId="212" priority="302">
      <formula>ISERROR(D16)</formula>
    </cfRule>
  </conditionalFormatting>
  <conditionalFormatting sqref="F29:G31">
    <cfRule type="containsErrors" dxfId="211" priority="301">
      <formula>ISERROR(F29)</formula>
    </cfRule>
  </conditionalFormatting>
  <conditionalFormatting sqref="F28:G28">
    <cfRule type="containsErrors" dxfId="210" priority="300">
      <formula>ISERROR(F28)</formula>
    </cfRule>
  </conditionalFormatting>
  <conditionalFormatting sqref="F33:G33 G34:G35">
    <cfRule type="containsErrors" dxfId="209" priority="299">
      <formula>ISERROR(F33)</formula>
    </cfRule>
  </conditionalFormatting>
  <conditionalFormatting sqref="F32:G32">
    <cfRule type="containsErrors" dxfId="208" priority="298">
      <formula>ISERROR(F32)</formula>
    </cfRule>
  </conditionalFormatting>
  <conditionalFormatting sqref="H35:H36">
    <cfRule type="containsErrors" dxfId="207" priority="297">
      <formula>ISERROR(H35)</formula>
    </cfRule>
  </conditionalFormatting>
  <conditionalFormatting sqref="H37">
    <cfRule type="containsErrors" dxfId="206" priority="296">
      <formula>ISERROR(H37)</formula>
    </cfRule>
  </conditionalFormatting>
  <conditionalFormatting sqref="I34">
    <cfRule type="containsErrors" dxfId="205" priority="295">
      <formula>ISERROR(I34)</formula>
    </cfRule>
  </conditionalFormatting>
  <conditionalFormatting sqref="I36">
    <cfRule type="containsErrors" dxfId="204" priority="294">
      <formula>ISERROR(I36)</formula>
    </cfRule>
  </conditionalFormatting>
  <conditionalFormatting sqref="I37">
    <cfRule type="containsErrors" dxfId="203" priority="293">
      <formula>ISERROR(I37)</formula>
    </cfRule>
  </conditionalFormatting>
  <conditionalFormatting sqref="J37">
    <cfRule type="containsErrors" dxfId="202" priority="291">
      <formula>ISERROR(J37)</formula>
    </cfRule>
  </conditionalFormatting>
  <conditionalFormatting sqref="J34">
    <cfRule type="containsErrors" dxfId="201" priority="288">
      <formula>ISERROR(J34)</formula>
    </cfRule>
  </conditionalFormatting>
  <conditionalFormatting sqref="J26">
    <cfRule type="containsErrors" dxfId="200" priority="292">
      <formula>ISERROR(J26)</formula>
    </cfRule>
  </conditionalFormatting>
  <conditionalFormatting sqref="J36">
    <cfRule type="containsErrors" dxfId="199" priority="287">
      <formula>ISERROR(J36)</formula>
    </cfRule>
  </conditionalFormatting>
  <conditionalFormatting sqref="J28">
    <cfRule type="containsErrors" dxfId="198" priority="289">
      <formula>ISERROR(J28)</formula>
    </cfRule>
  </conditionalFormatting>
  <conditionalFormatting sqref="K26">
    <cfRule type="containsErrors" dxfId="197" priority="286">
      <formula>ISERROR(K26)</formula>
    </cfRule>
  </conditionalFormatting>
  <conditionalFormatting sqref="K28">
    <cfRule type="containsErrors" dxfId="196" priority="284">
      <formula>ISERROR(K28)</formula>
    </cfRule>
  </conditionalFormatting>
  <conditionalFormatting sqref="K34">
    <cfRule type="containsErrors" dxfId="195" priority="283">
      <formula>ISERROR(K34)</formula>
    </cfRule>
  </conditionalFormatting>
  <conditionalFormatting sqref="K36">
    <cfRule type="containsErrors" dxfId="194" priority="282">
      <formula>ISERROR(K36)</formula>
    </cfRule>
  </conditionalFormatting>
  <conditionalFormatting sqref="K37">
    <cfRule type="containsErrors" dxfId="193" priority="281">
      <formula>ISERROR(K37)</formula>
    </cfRule>
  </conditionalFormatting>
  <conditionalFormatting sqref="D15:E15">
    <cfRule type="containsErrors" dxfId="192" priority="280">
      <formula>ISERROR(D15)</formula>
    </cfRule>
  </conditionalFormatting>
  <conditionalFormatting sqref="H15:I15">
    <cfRule type="containsErrors" dxfId="191" priority="279">
      <formula>ISERROR(H15)</formula>
    </cfRule>
  </conditionalFormatting>
  <conditionalFormatting sqref="E20">
    <cfRule type="containsErrors" dxfId="190" priority="278">
      <formula>ISERROR(E20)</formula>
    </cfRule>
  </conditionalFormatting>
  <conditionalFormatting sqref="I35">
    <cfRule type="containsErrors" dxfId="189" priority="277">
      <formula>ISERROR(I35)</formula>
    </cfRule>
  </conditionalFormatting>
  <conditionalFormatting sqref="H23:I23">
    <cfRule type="containsErrors" dxfId="188" priority="276">
      <formula>ISERROR(H23)</formula>
    </cfRule>
  </conditionalFormatting>
  <conditionalFormatting sqref="G36">
    <cfRule type="containsErrors" dxfId="187" priority="275">
      <formula>ISERROR(G36)</formula>
    </cfRule>
  </conditionalFormatting>
  <conditionalFormatting sqref="G37">
    <cfRule type="containsErrors" dxfId="186" priority="273">
      <formula>ISERROR(G37)</formula>
    </cfRule>
  </conditionalFormatting>
  <conditionalFormatting sqref="H29">
    <cfRule type="containsErrors" dxfId="185" priority="272">
      <formula>ISERROR(H29)</formula>
    </cfRule>
  </conditionalFormatting>
  <conditionalFormatting sqref="H30">
    <cfRule type="containsErrors" dxfId="184" priority="271">
      <formula>ISERROR(H30)</formula>
    </cfRule>
  </conditionalFormatting>
  <conditionalFormatting sqref="H32">
    <cfRule type="containsErrors" dxfId="183" priority="270">
      <formula>ISERROR(H32)</formula>
    </cfRule>
  </conditionalFormatting>
  <conditionalFormatting sqref="H33">
    <cfRule type="containsErrors" dxfId="182" priority="269">
      <formula>ISERROR(H33)</formula>
    </cfRule>
  </conditionalFormatting>
  <conditionalFormatting sqref="H31">
    <cfRule type="containsErrors" dxfId="181" priority="268">
      <formula>ISERROR(H31)</formula>
    </cfRule>
  </conditionalFormatting>
  <conditionalFormatting sqref="H17:I17">
    <cfRule type="containsErrors" dxfId="180" priority="267">
      <formula>ISERROR(H17)</formula>
    </cfRule>
  </conditionalFormatting>
  <conditionalFormatting sqref="H21">
    <cfRule type="containsErrors" dxfId="179" priority="266">
      <formula>ISERROR(H21)</formula>
    </cfRule>
  </conditionalFormatting>
  <conditionalFormatting sqref="J21">
    <cfRule type="containsErrors" dxfId="178" priority="265">
      <formula>ISERROR(J21)</formula>
    </cfRule>
  </conditionalFormatting>
  <conditionalFormatting sqref="K21">
    <cfRule type="containsErrors" dxfId="177" priority="264">
      <formula>ISERROR(K21)</formula>
    </cfRule>
  </conditionalFormatting>
  <conditionalFormatting sqref="H18:H19 I18">
    <cfRule type="containsErrors" dxfId="176" priority="263">
      <formula>ISERROR(H18)</formula>
    </cfRule>
  </conditionalFormatting>
  <conditionalFormatting sqref="H22">
    <cfRule type="containsErrors" dxfId="175" priority="262">
      <formula>ISERROR(H22)</formula>
    </cfRule>
  </conditionalFormatting>
  <conditionalFormatting sqref="I22">
    <cfRule type="containsErrors" dxfId="174" priority="261">
      <formula>ISERROR(I22)</formula>
    </cfRule>
  </conditionalFormatting>
  <conditionalFormatting sqref="J22">
    <cfRule type="containsErrors" dxfId="173" priority="260">
      <formula>ISERROR(J22)</formula>
    </cfRule>
  </conditionalFormatting>
  <conditionalFormatting sqref="K22">
    <cfRule type="containsErrors" dxfId="172" priority="259">
      <formula>ISERROR(K22)</formula>
    </cfRule>
  </conditionalFormatting>
  <conditionalFormatting sqref="H20">
    <cfRule type="containsErrors" dxfId="171" priority="258">
      <formula>ISERROR(H20)</formula>
    </cfRule>
  </conditionalFormatting>
  <conditionalFormatting sqref="I21">
    <cfRule type="containsErrors" dxfId="170" priority="257">
      <formula>ISERROR(I21)</formula>
    </cfRule>
  </conditionalFormatting>
  <conditionalFormatting sqref="H27">
    <cfRule type="containsErrors" dxfId="169" priority="247">
      <formula>ISERROR(H27)</formula>
    </cfRule>
  </conditionalFormatting>
  <conditionalFormatting sqref="J27">
    <cfRule type="containsErrors" dxfId="168" priority="246">
      <formula>ISERROR(J27)</formula>
    </cfRule>
  </conditionalFormatting>
  <conditionalFormatting sqref="K27">
    <cfRule type="containsErrors" dxfId="167" priority="245">
      <formula>ISERROR(K27)</formula>
    </cfRule>
  </conditionalFormatting>
  <conditionalFormatting sqref="I27">
    <cfRule type="containsErrors" dxfId="166" priority="244">
      <formula>ISERROR(I27)</formula>
    </cfRule>
  </conditionalFormatting>
  <conditionalFormatting sqref="E36:E37">
    <cfRule type="containsErrors" dxfId="165" priority="243">
      <formula>ISERROR(E36)</formula>
    </cfRule>
  </conditionalFormatting>
  <conditionalFormatting sqref="O16:O19 O21:O26">
    <cfRule type="containsErrors" dxfId="164" priority="241">
      <formula>ISERROR(O16)</formula>
    </cfRule>
  </conditionalFormatting>
  <conditionalFormatting sqref="O20">
    <cfRule type="containsErrors" dxfId="163" priority="240">
      <formula>ISERROR(O20)</formula>
    </cfRule>
  </conditionalFormatting>
  <conditionalFormatting sqref="O15">
    <cfRule type="containsErrors" dxfId="162" priority="239">
      <formula>ISERROR(O15)</formula>
    </cfRule>
  </conditionalFormatting>
  <conditionalFormatting sqref="O37">
    <cfRule type="containsErrors" dxfId="161" priority="238">
      <formula>ISERROR(O37)</formula>
    </cfRule>
  </conditionalFormatting>
  <conditionalFormatting sqref="O27">
    <cfRule type="containsErrors" dxfId="160" priority="237">
      <formula>ISERROR(O27)</formula>
    </cfRule>
  </conditionalFormatting>
  <conditionalFormatting sqref="P15">
    <cfRule type="cellIs" dxfId="159" priority="236" operator="equal">
      <formula>0</formula>
    </cfRule>
  </conditionalFormatting>
  <conditionalFormatting sqref="P16">
    <cfRule type="cellIs" dxfId="158" priority="235" operator="equal">
      <formula>0</formula>
    </cfRule>
  </conditionalFormatting>
  <conditionalFormatting sqref="P17">
    <cfRule type="cellIs" dxfId="157" priority="234" operator="equal">
      <formula>0</formula>
    </cfRule>
  </conditionalFormatting>
  <conditionalFormatting sqref="P36">
    <cfRule type="cellIs" dxfId="156" priority="232" operator="equal">
      <formula>0</formula>
    </cfRule>
  </conditionalFormatting>
  <conditionalFormatting sqref="P37">
    <cfRule type="cellIs" dxfId="155" priority="231" operator="equal">
      <formula>0</formula>
    </cfRule>
  </conditionalFormatting>
  <conditionalFormatting sqref="P216">
    <cfRule type="cellIs" dxfId="154" priority="230" operator="equal">
      <formula>0</formula>
    </cfRule>
  </conditionalFormatting>
  <conditionalFormatting sqref="P218">
    <cfRule type="cellIs" dxfId="153" priority="229" operator="equal">
      <formula>0</formula>
    </cfRule>
  </conditionalFormatting>
  <conditionalFormatting sqref="P220">
    <cfRule type="cellIs" dxfId="152" priority="228" operator="equal">
      <formula>0</formula>
    </cfRule>
  </conditionalFormatting>
  <conditionalFormatting sqref="P222">
    <cfRule type="cellIs" dxfId="151" priority="227" operator="equal">
      <formula>0</formula>
    </cfRule>
  </conditionalFormatting>
  <conditionalFormatting sqref="P224">
    <cfRule type="cellIs" dxfId="150" priority="226" operator="equal">
      <formula>0</formula>
    </cfRule>
  </conditionalFormatting>
  <conditionalFormatting sqref="P226">
    <cfRule type="cellIs" dxfId="149" priority="225" operator="equal">
      <formula>0</formula>
    </cfRule>
  </conditionalFormatting>
  <conditionalFormatting sqref="P228">
    <cfRule type="cellIs" dxfId="148" priority="224" operator="equal">
      <formula>0</formula>
    </cfRule>
  </conditionalFormatting>
  <conditionalFormatting sqref="P230">
    <cfRule type="cellIs" dxfId="147" priority="223" operator="equal">
      <formula>0</formula>
    </cfRule>
  </conditionalFormatting>
  <conditionalFormatting sqref="P232">
    <cfRule type="cellIs" dxfId="146" priority="222" operator="equal">
      <formula>0</formula>
    </cfRule>
  </conditionalFormatting>
  <conditionalFormatting sqref="P234">
    <cfRule type="cellIs" dxfId="145" priority="221" operator="equal">
      <formula>0</formula>
    </cfRule>
  </conditionalFormatting>
  <conditionalFormatting sqref="P236">
    <cfRule type="cellIs" dxfId="144" priority="220" operator="equal">
      <formula>0</formula>
    </cfRule>
  </conditionalFormatting>
  <conditionalFormatting sqref="P238">
    <cfRule type="cellIs" dxfId="143" priority="219" operator="equal">
      <formula>0</formula>
    </cfRule>
  </conditionalFormatting>
  <conditionalFormatting sqref="P240">
    <cfRule type="cellIs" dxfId="142" priority="218" operator="equal">
      <formula>0</formula>
    </cfRule>
  </conditionalFormatting>
  <conditionalFormatting sqref="P242">
    <cfRule type="cellIs" dxfId="141" priority="217" operator="equal">
      <formula>0</formula>
    </cfRule>
  </conditionalFormatting>
  <conditionalFormatting sqref="P244">
    <cfRule type="cellIs" dxfId="140" priority="216" operator="equal">
      <formula>0</formula>
    </cfRule>
  </conditionalFormatting>
  <conditionalFormatting sqref="P258">
    <cfRule type="cellIs" dxfId="139" priority="215" operator="equal">
      <formula>0</formula>
    </cfRule>
  </conditionalFormatting>
  <conditionalFormatting sqref="P262">
    <cfRule type="cellIs" dxfId="138" priority="214" operator="equal">
      <formula>0</formula>
    </cfRule>
  </conditionalFormatting>
  <conditionalFormatting sqref="P314">
    <cfRule type="cellIs" dxfId="137" priority="213" operator="equal">
      <formula>0</formula>
    </cfRule>
  </conditionalFormatting>
  <conditionalFormatting sqref="P315">
    <cfRule type="cellIs" dxfId="136" priority="212" operator="equal">
      <formula>0</formula>
    </cfRule>
  </conditionalFormatting>
  <conditionalFormatting sqref="P316">
    <cfRule type="cellIs" dxfId="135" priority="211" operator="equal">
      <formula>0</formula>
    </cfRule>
  </conditionalFormatting>
  <conditionalFormatting sqref="P368">
    <cfRule type="cellIs" dxfId="134" priority="210" operator="equal">
      <formula>0</formula>
    </cfRule>
  </conditionalFormatting>
  <conditionalFormatting sqref="P369">
    <cfRule type="cellIs" dxfId="133" priority="209" operator="equal">
      <formula>0</formula>
    </cfRule>
  </conditionalFormatting>
  <conditionalFormatting sqref="P397">
    <cfRule type="cellIs" dxfId="132" priority="208" operator="equal">
      <formula>0</formula>
    </cfRule>
  </conditionalFormatting>
  <conditionalFormatting sqref="P440">
    <cfRule type="cellIs" dxfId="131" priority="207" operator="equal">
      <formula>0</formula>
    </cfRule>
  </conditionalFormatting>
  <conditionalFormatting sqref="P441">
    <cfRule type="cellIs" dxfId="130" priority="206" operator="equal">
      <formula>0</formula>
    </cfRule>
  </conditionalFormatting>
  <conditionalFormatting sqref="P455">
    <cfRule type="cellIs" dxfId="129" priority="205" operator="equal">
      <formula>0</formula>
    </cfRule>
  </conditionalFormatting>
  <conditionalFormatting sqref="P456">
    <cfRule type="cellIs" dxfId="128" priority="204" operator="equal">
      <formula>0</formula>
    </cfRule>
  </conditionalFormatting>
  <conditionalFormatting sqref="P457">
    <cfRule type="cellIs" dxfId="127" priority="203" operator="equal">
      <formula>0</formula>
    </cfRule>
  </conditionalFormatting>
  <conditionalFormatting sqref="P458">
    <cfRule type="cellIs" dxfId="126" priority="202" operator="equal">
      <formula>0</formula>
    </cfRule>
  </conditionalFormatting>
  <conditionalFormatting sqref="P459">
    <cfRule type="cellIs" dxfId="125" priority="201" operator="equal">
      <formula>0</formula>
    </cfRule>
  </conditionalFormatting>
  <conditionalFormatting sqref="P460">
    <cfRule type="cellIs" dxfId="124" priority="200" operator="equal">
      <formula>0</formula>
    </cfRule>
  </conditionalFormatting>
  <conditionalFormatting sqref="P461">
    <cfRule type="cellIs" dxfId="123" priority="199" operator="equal">
      <formula>0</formula>
    </cfRule>
  </conditionalFormatting>
  <conditionalFormatting sqref="P462">
    <cfRule type="cellIs" dxfId="122" priority="198" operator="equal">
      <formula>0</formula>
    </cfRule>
  </conditionalFormatting>
  <conditionalFormatting sqref="P516">
    <cfRule type="cellIs" dxfId="121" priority="197" operator="equal">
      <formula>0</formula>
    </cfRule>
  </conditionalFormatting>
  <conditionalFormatting sqref="P524">
    <cfRule type="cellIs" dxfId="120" priority="196" operator="equal">
      <formula>0</formula>
    </cfRule>
  </conditionalFormatting>
  <conditionalFormatting sqref="P525">
    <cfRule type="cellIs" dxfId="119" priority="195" operator="equal">
      <formula>0</formula>
    </cfRule>
  </conditionalFormatting>
  <conditionalFormatting sqref="P531">
    <cfRule type="cellIs" dxfId="118" priority="194" operator="equal">
      <formula>0</formula>
    </cfRule>
  </conditionalFormatting>
  <conditionalFormatting sqref="P534">
    <cfRule type="cellIs" dxfId="117" priority="193" operator="equal">
      <formula>0</formula>
    </cfRule>
  </conditionalFormatting>
  <conditionalFormatting sqref="P535">
    <cfRule type="cellIs" dxfId="116" priority="192" operator="equal">
      <formula>0</formula>
    </cfRule>
  </conditionalFormatting>
  <conditionalFormatting sqref="P549">
    <cfRule type="cellIs" dxfId="115" priority="191" operator="equal">
      <formula>0</formula>
    </cfRule>
  </conditionalFormatting>
  <conditionalFormatting sqref="P552">
    <cfRule type="cellIs" dxfId="114" priority="190" operator="equal">
      <formula>0</formula>
    </cfRule>
  </conditionalFormatting>
  <conditionalFormatting sqref="X386:X555 X2:X384">
    <cfRule type="expression" dxfId="113" priority="174">
      <formula>$AD2=1</formula>
    </cfRule>
    <cfRule type="expression" dxfId="112" priority="175">
      <formula>$AD2=5</formula>
    </cfRule>
    <cfRule type="expression" dxfId="111" priority="176">
      <formula>$AD2=4</formula>
    </cfRule>
    <cfRule type="expression" dxfId="110" priority="177" stopIfTrue="1">
      <formula>$AD2=3</formula>
    </cfRule>
    <cfRule type="expression" dxfId="109" priority="178">
      <formula>$AD2=2</formula>
    </cfRule>
  </conditionalFormatting>
  <conditionalFormatting sqref="W386:W555 W2:W384">
    <cfRule type="expression" dxfId="108" priority="182" stopIfTrue="1">
      <formula>W2="CON AVANCE"</formula>
    </cfRule>
  </conditionalFormatting>
  <conditionalFormatting sqref="W386:W555 W2:W384">
    <cfRule type="expression" dxfId="107" priority="181" stopIfTrue="1">
      <formula>W2="CUMPLIDA"</formula>
    </cfRule>
    <cfRule type="expression" dxfId="106" priority="184" stopIfTrue="1">
      <formula>W2="PRÓXIMA A VENCER"</formula>
    </cfRule>
    <cfRule type="expression" dxfId="105" priority="185" stopIfTrue="1">
      <formula>W2="VENCIDA"</formula>
    </cfRule>
  </conditionalFormatting>
  <conditionalFormatting sqref="W386:W555 W2:W384">
    <cfRule type="expression" dxfId="104" priority="183">
      <formula>W2="EN TERMINO"</formula>
    </cfRule>
  </conditionalFormatting>
  <conditionalFormatting sqref="Y15:Z15">
    <cfRule type="containsErrors" dxfId="103" priority="180">
      <formula>ISERROR(Y15)</formula>
    </cfRule>
  </conditionalFormatting>
  <conditionalFormatting sqref="A327 C327:G327">
    <cfRule type="containsErrors" dxfId="102" priority="171">
      <formula>ISERROR(A327)</formula>
    </cfRule>
  </conditionalFormatting>
  <conditionalFormatting sqref="N327 P327">
    <cfRule type="cellIs" dxfId="101" priority="170" operator="equal">
      <formula>0</formula>
    </cfRule>
  </conditionalFormatting>
  <conditionalFormatting sqref="O327">
    <cfRule type="cellIs" dxfId="100" priority="169" operator="equal">
      <formula>0</formula>
    </cfRule>
  </conditionalFormatting>
  <conditionalFormatting sqref="A327">
    <cfRule type="duplicateValues" dxfId="99" priority="168"/>
  </conditionalFormatting>
  <conditionalFormatting sqref="L444:O444 A444 C444:J444">
    <cfRule type="containsErrors" dxfId="98" priority="167">
      <formula>ISERROR(A444)</formula>
    </cfRule>
  </conditionalFormatting>
  <conditionalFormatting sqref="P444">
    <cfRule type="cellIs" dxfId="97" priority="166" operator="equal">
      <formula>0</formula>
    </cfRule>
  </conditionalFormatting>
  <conditionalFormatting sqref="A444">
    <cfRule type="duplicateValues" dxfId="96" priority="165"/>
  </conditionalFormatting>
  <conditionalFormatting sqref="N539:O539 A539 C539:D539">
    <cfRule type="containsErrors" dxfId="95" priority="164">
      <formula>ISERROR(A539)</formula>
    </cfRule>
  </conditionalFormatting>
  <conditionalFormatting sqref="P539">
    <cfRule type="cellIs" dxfId="94" priority="163" operator="equal">
      <formula>0</formula>
    </cfRule>
  </conditionalFormatting>
  <conditionalFormatting sqref="A539">
    <cfRule type="duplicateValues" dxfId="93" priority="162"/>
  </conditionalFormatting>
  <conditionalFormatting sqref="H542:J542 L542:O542 Y542 A542 C542:D542">
    <cfRule type="containsErrors" dxfId="92" priority="161">
      <formula>ISERROR(A542)</formula>
    </cfRule>
  </conditionalFormatting>
  <conditionalFormatting sqref="P542">
    <cfRule type="cellIs" dxfId="91" priority="160" operator="equal">
      <formula>0</formula>
    </cfRule>
  </conditionalFormatting>
  <conditionalFormatting sqref="A542">
    <cfRule type="duplicateValues" dxfId="90" priority="159"/>
  </conditionalFormatting>
  <conditionalFormatting sqref="N544 Y544 A544 C544:D544">
    <cfRule type="containsErrors" dxfId="89" priority="144">
      <formula>ISERROR(A544)</formula>
    </cfRule>
  </conditionalFormatting>
  <conditionalFormatting sqref="P544">
    <cfRule type="cellIs" dxfId="88" priority="143" operator="equal">
      <formula>0</formula>
    </cfRule>
  </conditionalFormatting>
  <conditionalFormatting sqref="A544">
    <cfRule type="duplicateValues" dxfId="87" priority="142"/>
  </conditionalFormatting>
  <conditionalFormatting sqref="H548:J548 L548:O548 Y548 A548 C548:D548">
    <cfRule type="containsErrors" dxfId="86" priority="127">
      <formula>ISERROR(A548)</formula>
    </cfRule>
  </conditionalFormatting>
  <conditionalFormatting sqref="P548">
    <cfRule type="cellIs" dxfId="85" priority="126" operator="equal">
      <formula>0</formula>
    </cfRule>
  </conditionalFormatting>
  <conditionalFormatting sqref="A548">
    <cfRule type="duplicateValues" dxfId="84" priority="125"/>
  </conditionalFormatting>
  <conditionalFormatting sqref="A1:A1048576">
    <cfRule type="duplicateValues" dxfId="83" priority="87"/>
    <cfRule type="duplicateValues" dxfId="82" priority="110"/>
  </conditionalFormatting>
  <conditionalFormatting sqref="H24">
    <cfRule type="containsErrors" dxfId="81" priority="108">
      <formula>ISERROR(H24)</formula>
    </cfRule>
  </conditionalFormatting>
  <conditionalFormatting sqref="J24">
    <cfRule type="containsErrors" dxfId="80" priority="107">
      <formula>ISERROR(J24)</formula>
    </cfRule>
  </conditionalFormatting>
  <conditionalFormatting sqref="K24">
    <cfRule type="containsErrors" dxfId="79" priority="106">
      <formula>ISERROR(K24)</formula>
    </cfRule>
  </conditionalFormatting>
  <conditionalFormatting sqref="I24">
    <cfRule type="containsErrors" dxfId="78" priority="105">
      <formula>ISERROR(I24)</formula>
    </cfRule>
  </conditionalFormatting>
  <conditionalFormatting sqref="H25">
    <cfRule type="containsErrors" dxfId="77" priority="104">
      <formula>ISERROR(H25)</formula>
    </cfRule>
  </conditionalFormatting>
  <conditionalFormatting sqref="J25">
    <cfRule type="containsErrors" dxfId="76" priority="103">
      <formula>ISERROR(J25)</formula>
    </cfRule>
  </conditionalFormatting>
  <conditionalFormatting sqref="K25">
    <cfRule type="containsErrors" dxfId="75" priority="102">
      <formula>ISERROR(K25)</formula>
    </cfRule>
  </conditionalFormatting>
  <conditionalFormatting sqref="I25">
    <cfRule type="containsErrors" dxfId="74" priority="101">
      <formula>ISERROR(I25)</formula>
    </cfRule>
  </conditionalFormatting>
  <conditionalFormatting sqref="P54">
    <cfRule type="cellIs" dxfId="73" priority="100" operator="equal">
      <formula>0</formula>
    </cfRule>
  </conditionalFormatting>
  <conditionalFormatting sqref="Q55">
    <cfRule type="containsErrors" dxfId="72" priority="99">
      <formula>ISERROR(Q55)</formula>
    </cfRule>
  </conditionalFormatting>
  <conditionalFormatting sqref="R385:AB385">
    <cfRule type="containsErrors" dxfId="71" priority="98">
      <formula>ISERROR(R385)</formula>
    </cfRule>
  </conditionalFormatting>
  <conditionalFormatting sqref="X385">
    <cfRule type="expression" dxfId="70" priority="88">
      <formula>$AD385=1</formula>
    </cfRule>
    <cfRule type="expression" dxfId="69" priority="89">
      <formula>$AD385=5</formula>
    </cfRule>
    <cfRule type="expression" dxfId="68" priority="90">
      <formula>$AD385=4</formula>
    </cfRule>
    <cfRule type="expression" dxfId="67" priority="91" stopIfTrue="1">
      <formula>$AD385=3</formula>
    </cfRule>
    <cfRule type="expression" dxfId="66" priority="92">
      <formula>$AD385=2</formula>
    </cfRule>
  </conditionalFormatting>
  <conditionalFormatting sqref="W385">
    <cfRule type="expression" dxfId="65" priority="94" stopIfTrue="1">
      <formula>W385="CON AVANCE"</formula>
    </cfRule>
  </conditionalFormatting>
  <conditionalFormatting sqref="W385">
    <cfRule type="expression" dxfId="64" priority="93" stopIfTrue="1">
      <formula>W385="CUMPLIDA"</formula>
    </cfRule>
    <cfRule type="expression" dxfId="63" priority="96" stopIfTrue="1">
      <formula>W385="PRÓXIMA A VENCER"</formula>
    </cfRule>
    <cfRule type="expression" dxfId="62" priority="97" stopIfTrue="1">
      <formula>W385="VENCIDA"</formula>
    </cfRule>
  </conditionalFormatting>
  <conditionalFormatting sqref="W385">
    <cfRule type="expression" dxfId="61" priority="95">
      <formula>W385="EN TERMINO"</formula>
    </cfRule>
  </conditionalFormatting>
  <conditionalFormatting sqref="D13">
    <cfRule type="containsErrors" dxfId="60" priority="84">
      <formula>ISERROR(D13)</formula>
    </cfRule>
  </conditionalFormatting>
  <conditionalFormatting sqref="H13:I13">
    <cfRule type="containsErrors" dxfId="59" priority="83">
      <formula>ISERROR(H13)</formula>
    </cfRule>
  </conditionalFormatting>
  <conditionalFormatting sqref="H14">
    <cfRule type="containsErrors" dxfId="58" priority="82">
      <formula>ISERROR(H14)</formula>
    </cfRule>
  </conditionalFormatting>
  <conditionalFormatting sqref="I14">
    <cfRule type="containsErrors" dxfId="57" priority="81">
      <formula>ISERROR(I14)</formula>
    </cfRule>
  </conditionalFormatting>
  <conditionalFormatting sqref="D14">
    <cfRule type="containsErrors" dxfId="56" priority="80">
      <formula>ISERROR(D14)</formula>
    </cfRule>
  </conditionalFormatting>
  <conditionalFormatting sqref="N14">
    <cfRule type="cellIs" dxfId="55" priority="79" operator="equal">
      <formula>0</formula>
    </cfRule>
  </conditionalFormatting>
  <conditionalFormatting sqref="N13">
    <cfRule type="cellIs" dxfId="54" priority="78" operator="equal">
      <formula>0</formula>
    </cfRule>
  </conditionalFormatting>
  <conditionalFormatting sqref="P14">
    <cfRule type="cellIs" dxfId="53" priority="77" operator="equal">
      <formula>0</formula>
    </cfRule>
  </conditionalFormatting>
  <conditionalFormatting sqref="P13">
    <cfRule type="cellIs" dxfId="52" priority="76" operator="equal">
      <formula>0</formula>
    </cfRule>
  </conditionalFormatting>
  <conditionalFormatting sqref="AC14:AF555 AA14:AA17 AB14:AF14">
    <cfRule type="containsErrors" dxfId="51" priority="75">
      <formula>ISERROR(AA14)</formula>
    </cfRule>
  </conditionalFormatting>
  <conditionalFormatting sqref="Y13 Z2:Z14">
    <cfRule type="containsErrors" dxfId="50" priority="69">
      <formula>ISERROR(Y2)</formula>
    </cfRule>
  </conditionalFormatting>
  <conditionalFormatting sqref="Y14">
    <cfRule type="containsErrors" dxfId="49" priority="56">
      <formula>ISERROR(Y14)</formula>
    </cfRule>
  </conditionalFormatting>
  <conditionalFormatting sqref="Q142">
    <cfRule type="containsErrors" dxfId="48" priority="50">
      <formula>ISERROR(Q142)</formula>
    </cfRule>
  </conditionalFormatting>
  <conditionalFormatting sqref="Q144">
    <cfRule type="containsErrors" dxfId="47" priority="49">
      <formula>ISERROR(Q144)</formula>
    </cfRule>
  </conditionalFormatting>
  <conditionalFormatting sqref="Q219">
    <cfRule type="containsErrors" dxfId="46" priority="47">
      <formula>ISERROR(Q219)</formula>
    </cfRule>
  </conditionalFormatting>
  <conditionalFormatting sqref="Q221">
    <cfRule type="containsErrors" dxfId="45" priority="46">
      <formula>ISERROR(Q221)</formula>
    </cfRule>
  </conditionalFormatting>
  <conditionalFormatting sqref="Q223">
    <cfRule type="containsErrors" dxfId="44" priority="45">
      <formula>ISERROR(Q223)</formula>
    </cfRule>
  </conditionalFormatting>
  <conditionalFormatting sqref="Q225">
    <cfRule type="containsErrors" dxfId="43" priority="44">
      <formula>ISERROR(Q225)</formula>
    </cfRule>
  </conditionalFormatting>
  <conditionalFormatting sqref="Q227">
    <cfRule type="containsErrors" dxfId="42" priority="43">
      <formula>ISERROR(Q227)</formula>
    </cfRule>
  </conditionalFormatting>
  <conditionalFormatting sqref="Q229">
    <cfRule type="containsErrors" dxfId="41" priority="42">
      <formula>ISERROR(Q229)</formula>
    </cfRule>
  </conditionalFormatting>
  <conditionalFormatting sqref="Q231">
    <cfRule type="containsErrors" dxfId="40" priority="41">
      <formula>ISERROR(Q231)</formula>
    </cfRule>
  </conditionalFormatting>
  <conditionalFormatting sqref="Q233">
    <cfRule type="containsErrors" dxfId="39" priority="40">
      <formula>ISERROR(Q233)</formula>
    </cfRule>
  </conditionalFormatting>
  <conditionalFormatting sqref="Q235">
    <cfRule type="containsErrors" dxfId="38" priority="39">
      <formula>ISERROR(Q235)</formula>
    </cfRule>
  </conditionalFormatting>
  <conditionalFormatting sqref="Q237">
    <cfRule type="containsErrors" dxfId="37" priority="38">
      <formula>ISERROR(Q237)</formula>
    </cfRule>
  </conditionalFormatting>
  <conditionalFormatting sqref="Q239">
    <cfRule type="containsErrors" dxfId="36" priority="37">
      <formula>ISERROR(Q239)</formula>
    </cfRule>
  </conditionalFormatting>
  <conditionalFormatting sqref="Q241">
    <cfRule type="containsErrors" dxfId="35" priority="36">
      <formula>ISERROR(Q241)</formula>
    </cfRule>
  </conditionalFormatting>
  <conditionalFormatting sqref="Q243">
    <cfRule type="containsErrors" dxfId="34" priority="35">
      <formula>ISERROR(Q243)</formula>
    </cfRule>
  </conditionalFormatting>
  <conditionalFormatting sqref="N2:N12">
    <cfRule type="cellIs" dxfId="33" priority="34" operator="equal">
      <formula>0</formula>
    </cfRule>
  </conditionalFormatting>
  <conditionalFormatting sqref="Q2:Q12">
    <cfRule type="containsErrors" dxfId="32" priority="33">
      <formula>ISERROR(Q2)</formula>
    </cfRule>
  </conditionalFormatting>
  <conditionalFormatting sqref="P2:P12">
    <cfRule type="cellIs" dxfId="31" priority="32" operator="equal">
      <formula>0</formula>
    </cfRule>
  </conditionalFormatting>
  <conditionalFormatting sqref="Q13">
    <cfRule type="containsErrors" dxfId="30" priority="31">
      <formula>ISERROR(Q13)</formula>
    </cfRule>
  </conditionalFormatting>
  <conditionalFormatting sqref="Q14">
    <cfRule type="containsErrors" dxfId="29" priority="30">
      <formula>ISERROR(Q14)</formula>
    </cfRule>
  </conditionalFormatting>
  <conditionalFormatting sqref="Q15">
    <cfRule type="containsErrors" dxfId="28" priority="29">
      <formula>ISERROR(Q15)</formula>
    </cfRule>
  </conditionalFormatting>
  <conditionalFormatting sqref="Q16">
    <cfRule type="containsErrors" dxfId="27" priority="28">
      <formula>ISERROR(Q16)</formula>
    </cfRule>
  </conditionalFormatting>
  <conditionalFormatting sqref="Q17">
    <cfRule type="containsErrors" dxfId="26" priority="27">
      <formula>ISERROR(Q17)</formula>
    </cfRule>
  </conditionalFormatting>
  <conditionalFormatting sqref="Q18">
    <cfRule type="containsErrors" dxfId="25" priority="26">
      <formula>ISERROR(Q18)</formula>
    </cfRule>
  </conditionalFormatting>
  <conditionalFormatting sqref="Q19">
    <cfRule type="containsErrors" dxfId="24" priority="25">
      <formula>ISERROR(Q19)</formula>
    </cfRule>
  </conditionalFormatting>
  <conditionalFormatting sqref="Q20">
    <cfRule type="containsErrors" dxfId="23" priority="24">
      <formula>ISERROR(Q20)</formula>
    </cfRule>
  </conditionalFormatting>
  <conditionalFormatting sqref="Q21">
    <cfRule type="containsErrors" dxfId="22" priority="23">
      <formula>ISERROR(Q21)</formula>
    </cfRule>
  </conditionalFormatting>
  <conditionalFormatting sqref="Q22">
    <cfRule type="containsErrors" dxfId="21" priority="22">
      <formula>ISERROR(Q22)</formula>
    </cfRule>
  </conditionalFormatting>
  <conditionalFormatting sqref="Q23">
    <cfRule type="containsErrors" dxfId="20" priority="21">
      <formula>ISERROR(Q23)</formula>
    </cfRule>
  </conditionalFormatting>
  <conditionalFormatting sqref="Q24">
    <cfRule type="containsErrors" dxfId="19" priority="20">
      <formula>ISERROR(Q24)</formula>
    </cfRule>
  </conditionalFormatting>
  <conditionalFormatting sqref="Q25">
    <cfRule type="containsErrors" dxfId="18" priority="19">
      <formula>ISERROR(Q25)</formula>
    </cfRule>
  </conditionalFormatting>
  <conditionalFormatting sqref="Q26">
    <cfRule type="containsErrors" dxfId="17" priority="18">
      <formula>ISERROR(Q26)</formula>
    </cfRule>
  </conditionalFormatting>
  <conditionalFormatting sqref="Q27">
    <cfRule type="containsErrors" dxfId="16" priority="17">
      <formula>ISERROR(Q27)</formula>
    </cfRule>
  </conditionalFormatting>
  <conditionalFormatting sqref="Q29">
    <cfRule type="containsErrors" dxfId="15" priority="16">
      <formula>ISERROR(Q29)</formula>
    </cfRule>
  </conditionalFormatting>
  <conditionalFormatting sqref="Q30">
    <cfRule type="containsErrors" dxfId="14" priority="15">
      <formula>ISERROR(Q30)</formula>
    </cfRule>
  </conditionalFormatting>
  <conditionalFormatting sqref="Q31">
    <cfRule type="containsErrors" dxfId="13" priority="14">
      <formula>ISERROR(Q31)</formula>
    </cfRule>
  </conditionalFormatting>
  <conditionalFormatting sqref="Q32">
    <cfRule type="containsErrors" dxfId="12" priority="13">
      <formula>ISERROR(Q32)</formula>
    </cfRule>
  </conditionalFormatting>
  <conditionalFormatting sqref="Q33">
    <cfRule type="containsErrors" dxfId="11" priority="12">
      <formula>ISERROR(Q33)</formula>
    </cfRule>
  </conditionalFormatting>
  <conditionalFormatting sqref="Q34">
    <cfRule type="containsErrors" dxfId="10" priority="11">
      <formula>ISERROR(Q34)</formula>
    </cfRule>
  </conditionalFormatting>
  <conditionalFormatting sqref="Q35">
    <cfRule type="containsErrors" dxfId="9" priority="10">
      <formula>ISERROR(Q35)</formula>
    </cfRule>
  </conditionalFormatting>
  <conditionalFormatting sqref="Q36">
    <cfRule type="containsErrors" dxfId="8" priority="9">
      <formula>ISERROR(Q36)</formula>
    </cfRule>
  </conditionalFormatting>
  <conditionalFormatting sqref="Q37">
    <cfRule type="containsErrors" dxfId="7" priority="8">
      <formula>ISERROR(Q37)</formula>
    </cfRule>
  </conditionalFormatting>
  <conditionalFormatting sqref="Q38">
    <cfRule type="containsErrors" dxfId="6" priority="7">
      <formula>ISERROR(Q38)</formula>
    </cfRule>
  </conditionalFormatting>
  <conditionalFormatting sqref="Q39">
    <cfRule type="containsErrors" dxfId="5" priority="6">
      <formula>ISERROR(Q39)</formula>
    </cfRule>
  </conditionalFormatting>
  <conditionalFormatting sqref="Q40">
    <cfRule type="containsErrors" dxfId="4" priority="5">
      <formula>ISERROR(Q40)</formula>
    </cfRule>
  </conditionalFormatting>
  <conditionalFormatting sqref="Q41">
    <cfRule type="containsErrors" dxfId="3" priority="4">
      <formula>ISERROR(Q41)</formula>
    </cfRule>
  </conditionalFormatting>
  <conditionalFormatting sqref="Q42">
    <cfRule type="containsErrors" dxfId="2" priority="3">
      <formula>ISERROR(Q42)</formula>
    </cfRule>
  </conditionalFormatting>
  <conditionalFormatting sqref="Q43">
    <cfRule type="containsErrors" dxfId="1" priority="2">
      <formula>ISERROR(Q43)</formula>
    </cfRule>
  </conditionalFormatting>
  <conditionalFormatting sqref="Q44">
    <cfRule type="containsErrors" dxfId="0" priority="1">
      <formula>ISERROR(Q44)</formula>
    </cfRule>
  </conditionalFormatting>
  <dataValidations count="3">
    <dataValidation type="whole" operator="greaterThanOrEqual" allowBlank="1" showInputMessage="1" showErrorMessage="1" sqref="JQ300:JQ301 TM300:TM301 ADI300:ADI301 ANE300:ANE301 AXA300:AXA301 BGW300:BGW301 BQS300:BQS301 CAO300:CAO301 CKK300:CKK301 CUG300:CUG301 DEC300:DEC301 DNY300:DNY301 DXU300:DXU301 EHQ300:EHQ301 ERM300:ERM301 FBI300:FBI301 FLE300:FLE301 FVA300:FVA301 GEW300:GEW301 GOS300:GOS301 GYO300:GYO301 HIK300:HIK301 HSG300:HSG301 ICC300:ICC301 ILY300:ILY301 IVU300:IVU301 JFQ300:JFQ301 JPM300:JPM301 JZI300:JZI301 KJE300:KJE301 KTA300:KTA301 LCW300:LCW301 LMS300:LMS301 LWO300:LWO301 MGK300:MGK301 MQG300:MQG301 NAC300:NAC301 NJY300:NJY301 NTU300:NTU301 ODQ300:ODQ301 ONM300:ONM301 OXI300:OXI301 PHE300:PHE301 PRA300:PRA301 QAW300:QAW301 QKS300:QKS301 QUO300:QUO301 REK300:REK301 ROG300:ROG301 RYC300:RYC301 SHY300:SHY301 SRU300:SRU301 TBQ300:TBQ301 TLM300:TLM301 TVI300:TVI301 UFE300:UFE301 UPA300:UPA301 UYW300:UYW301 VIS300:VIS301 VSO300:VSO301 WCK300:WCK301 WMG300:WMG301 WWC300:WWC301 JQ297 TM297 ADI297 ANE297 AXA297 BGW297 BQS297 CAO297 CKK297 CUG297 DEC297 DNY297 DXU297 EHQ297 ERM297 FBI297 FLE297 FVA297 GEW297 GOS297 GYO297 HIK297 HSG297 ICC297 ILY297 IVU297 JFQ297 JPM297 JZI297 KJE297 KTA297 LCW297 LMS297 LWO297 MGK297 MQG297 NAC297 NJY297 NTU297 ODQ297 ONM297 OXI297 PHE297 PRA297 QAW297 QKS297 QUO297 REK297 ROG297 RYC297 SHY297 SRU297 TBQ297 TLM297 TVI297 UFE297 UPA297 UYW297 VIS297 VSO297 WCK297 WMG297 WWC297 JQ470:JQ471 TM470:TM471 ADI470:ADI471 ANE470:ANE471 AXA470:AXA471 BGW470:BGW471 BQS470:BQS471 CAO470:CAO471 CKK470:CKK471 CUG470:CUG471 DEC470:DEC471 DNY470:DNY471 DXU470:DXU471 EHQ470:EHQ471 ERM470:ERM471 FBI470:FBI471 FLE470:FLE471 FVA470:FVA471 GEW470:GEW471 GOS470:GOS471 GYO470:GYO471 HIK470:HIK471 HSG470:HSG471 ICC470:ICC471 ILY470:ILY471 IVU470:IVU471 JFQ470:JFQ471 JPM470:JPM471 JZI470:JZI471 KJE470:KJE471 KTA470:KTA471 LCW470:LCW471 LMS470:LMS471 LWO470:LWO471 MGK470:MGK471 MQG470:MQG471 NAC470:NAC471 NJY470:NJY471 NTU470:NTU471 ODQ470:ODQ471 ONM470:ONM471 OXI470:OXI471 PHE470:PHE471 PRA470:PRA471 QAW470:QAW471 QKS470:QKS471 QUO470:QUO471 REK470:REK471 ROG470:ROG471 RYC470:RYC471 SHY470:SHY471 SRU470:SRU471 TBQ470:TBQ471 TLM470:TLM471 TVI470:TVI471 UFE470:UFE471 UPA470:UPA471 UYW470:UYW471 VIS470:VIS471 VSO470:VSO471 WCK470:WCK471 WMG470:WMG471 WWC470:WWC471 JQ464:JQ465 TM464:TM465 ADI464:ADI465 ANE464:ANE465 AXA464:AXA465 BGW464:BGW465 BQS464:BQS465 CAO464:CAO465 CKK464:CKK465 CUG464:CUG465 DEC464:DEC465 DNY464:DNY465 DXU464:DXU465 EHQ464:EHQ465 ERM464:ERM465 FBI464:FBI465 FLE464:FLE465 FVA464:FVA465 GEW464:GEW465 GOS464:GOS465 GYO464:GYO465 HIK464:HIK465 HSG464:HSG465 ICC464:ICC465 ILY464:ILY465 IVU464:IVU465 JFQ464:JFQ465 JPM464:JPM465 JZI464:JZI465 KJE464:KJE465 KTA464:KTA465 LCW464:LCW465 LMS464:LMS465 LWO464:LWO465 MGK464:MGK465 MQG464:MQG465 NAC464:NAC465 NJY464:NJY465 NTU464:NTU465 ODQ464:ODQ465 ONM464:ONM465 OXI464:OXI465 PHE464:PHE465 PRA464:PRA465 QAW464:QAW465 QKS464:QKS465 QUO464:QUO465 REK464:REK465 ROG464:ROG465 RYC464:RYC465 SHY464:SHY465 SRU464:SRU465 TBQ464:TBQ465 TLM464:TLM465 TVI464:TVI465 UFE464:UFE465 UPA464:UPA465 UYW464:UYW465 VIS464:VIS465 VSO464:VSO465 WCK464:WCK465 WMG464:WMG465 WWC464:WWC465 JQ425:JQ427 TM425:TM427 ADI425:ADI427 ANE425:ANE427 AXA425:AXA427 BGW425:BGW427 BQS425:BQS427 CAO425:CAO427 CKK425:CKK427 CUG425:CUG427 DEC425:DEC427 DNY425:DNY427 DXU425:DXU427 EHQ425:EHQ427 ERM425:ERM427 FBI425:FBI427 FLE425:FLE427 FVA425:FVA427 GEW425:GEW427 GOS425:GOS427 GYO425:GYO427 HIK425:HIK427 HSG425:HSG427 ICC425:ICC427 ILY425:ILY427 IVU425:IVU427 JFQ425:JFQ427 JPM425:JPM427 JZI425:JZI427 KJE425:KJE427 KTA425:KTA427 LCW425:LCW427 LMS425:LMS427 LWO425:LWO427 MGK425:MGK427 MQG425:MQG427 NAC425:NAC427 NJY425:NJY427 NTU425:NTU427 ODQ425:ODQ427 ONM425:ONM427 OXI425:OXI427 PHE425:PHE427 PRA425:PRA427 QAW425:QAW427 QKS425:QKS427 QUO425:QUO427 REK425:REK427 ROG425:ROG427 RYC425:RYC427 SHY425:SHY427 SRU425:SRU427 TBQ425:TBQ427 TLM425:TLM427 TVI425:TVI427 UFE425:UFE427 UPA425:UPA427 UYW425:UYW427 VIS425:VIS427 VSO425:VSO427 WCK425:WCK427 WMG425:WMG427 WWC425:WWC427 WWC473 WMG473 WCK473 VSO473 VIS473 UYW473 UPA473 UFE473 TVI473 TLM473 TBQ473 SRU473 SHY473 RYC473 ROG473 REK473 QUO473 QKS473 QAW473 PRA473 PHE473 OXI473 ONM473 ODQ473 NTU473 NJY473 NAC473 MQG473 MGK473 LWO473 LMS473 LCW473 KTA473 KJE473 JZI473 JPM473 JFQ473 IVU473 ILY473 ICC473 HSG473 HIK473 GYO473 GOS473 GEW473 FVA473 FLE473 FBI473 ERM473 EHQ473 DXU473 DNY473 DEC473 CUG473 CKK473 CAO473 BQS473 BGW473 AXA473 ANE473 ADI473 TM473 JQ473 Q300:Q301 Q297 GEV262:GEV483 Q464:Q465 Q425:Q427 Q473 P326 P465 P306:P307 K322:K326 P365 P403 K120 P436 P438 P451 P532 K419:K420 JK419:JK420 TG419:TG420 ADC419:ADC420 AMY419:AMY420 AWU419:AWU420 BGQ419:BGQ420 BQM419:BQM420 CAI419:CAI420 CKE419:CKE420 CUA419:CUA420 DDW419:DDW420 DNS419:DNS420 DXO419:DXO420 EHK419:EHK420 ERG419:ERG420 FBC419:FBC420 FKY419:FKY420 FUU419:FUU420 GEQ419:GEQ420 GOM419:GOM420 GYI419:GYI420 HIE419:HIE420 HSA419:HSA420 IBW419:IBW420 ILS419:ILS420 IVO419:IVO420 JFK419:JFK420 JPG419:JPG420 JZC419:JZC420 KIY419:KIY420 KSU419:KSU420 LCQ419:LCQ420 LMM419:LMM420 LWI419:LWI420 MGE419:MGE420 MQA419:MQA420 MZW419:MZW420 NJS419:NJS420 NTO419:NTO420 ODK419:ODK420 ONG419:ONG420 OXC419:OXC420 PGY419:PGY420 PQU419:PQU420 QAQ419:QAQ420 QKM419:QKM420 QUI419:QUI420 REE419:REE420 ROA419:ROA420 RXW419:RXW420 SHS419:SHS420 SRO419:SRO420 TBK419:TBK420 TLG419:TLG420 TVC419:TVC420 UEY419:UEY420 UOU419:UOU420 UYQ419:UYQ420 VIM419:VIM420 VSI419:VSI420 WCE419:WCE420 WMA419:WMA420 WVW419:WVW420 P550 JQ333:JQ334 TM333:TM334 ADI333:ADI334 ANE333:ANE334 AXA333:AXA334 BGW333:BGW334 BQS333:BQS334 CAO333:CAO334 CKK333:CKK334 CUG333:CUG334 DEC333:DEC334 DNY333:DNY334 DXU333:DXU334 EHQ333:EHQ334 ERM333:ERM334 FBI333:FBI334 FLE333:FLE334 FVA333:FVA334 GEW333:GEW334 GOS333:GOS334 GYO333:GYO334 HIK333:HIK334 HSG333:HSG334 ICC333:ICC334 ILY333:ILY334 IVU333:IVU334 JFQ333:JFQ334 JPM333:JPM334 JZI333:JZI334 KJE333:KJE334 KTA333:KTA334 LCW333:LCW334 LMS333:LMS334 LWO333:LWO334 MGK333:MGK334 MQG333:MQG334 NAC333:NAC334 NJY333:NJY334 NTU333:NTU334 ODQ333:ODQ334 ONM333:ONM334 OXI333:OXI334 PHE333:PHE334 PRA333:PRA334 QAW333:QAW334 QKS333:QKS334 QUO333:QUO334 REK333:REK334 ROG333:ROG334 RYC333:RYC334 SHY333:SHY334 SRU333:SRU334 TBQ333:TBQ334 TLM333:TLM334 TVI333:TVI334 UFE333:UFE334 UPA333:UPA334 UYW333:UYW334 VIS333:VIS334 VSO333:VSO334 WCK333:WCK334 WMG333:WMG334 WWC333:WWC334 Q334 K245:K257 K486:K555 WWC262:WWC264 WMG262:WMG264 WCK262:WCK264 VSO262:VSO264 VIS262:VIS264 UYW262:UYW264 UPA262:UPA264 UFE262:UFE264 TVI262:TVI264 TLM262:TLM264 TBQ262:TBQ264 SRU262:SRU264 SHY262:SHY264 RYC262:RYC264 ROG262:ROG264 REK262:REK264 QUO262:QUO264 QKS262:QKS264 QAW262:QAW264 PRA262:PRA264 PHE262:PHE264 OXI262:OXI264 ONM262:ONM264 ODQ262:ODQ264 NTU262:NTU264 NJY262:NJY264 NAC262:NAC264 MQG262:MQG264 MGK262:MGK264 LWO262:LWO264 LMS262:LMS264 LCW262:LCW264 KTA262:KTA264 KJE262:KJE264 JZI262:JZI264 JPM262:JPM264 JFQ262:JFQ264 IVU262:IVU264 ILY262:ILY264 ICC262:ICC264 HSG262:HSG264 HIK262:HIK264 GYO262:GYO264 GOS262:GOS264 GEW262:GEW264 FVA262:FVA264 FLE262:FLE264 FBI262:FBI264 ERM262:ERM264 EHQ262:EHQ264 DXU262:DXU264 DNY262:DNY264 DEC262:DEC264 CUG262:CUG264 CKK262:CKK264 CAO262:CAO264 BQS262:BQS264 BGW262:BGW264 AXA262:AXA264 ANE262:ANE264 ADI262:ADI264 TM262:TM264 JQ262:JQ264 WWC274:WWC282 WMG274:WMG282 WCK274:WCK282 VSO274:VSO282 VIS274:VIS282 UYW274:UYW282 UPA274:UPA282 UFE274:UFE282 TVI274:TVI282 TLM274:TLM282 TBQ274:TBQ282 SRU274:SRU282 SHY274:SHY282 RYC274:RYC282 ROG274:ROG282 REK274:REK282 QUO274:QUO282 QKS274:QKS282 QAW274:QAW282 PRA274:PRA282 PHE274:PHE282 OXI274:OXI282 ONM274:ONM282 ODQ274:ODQ282 NTU274:NTU282 NJY274:NJY282 NAC274:NAC282 MQG274:MQG282 MGK274:MGK282 LWO274:LWO282 LMS274:LMS282 LCW274:LCW282 KTA274:KTA282 KJE274:KJE282 JZI274:JZI282 JPM274:JPM282 JFQ274:JFQ282 IVU274:IVU282 ILY274:ILY282 ICC274:ICC282 HSG274:HSG282 HIK274:HIK282 GYO274:GYO282 GOS274:GOS282 GEW274:GEW282 FVA274:FVA282 FLE274:FLE282 FBI274:FBI282 ERM274:ERM282 EHQ274:EHQ282 DXU274:DXU282 DNY274:DNY282 DEC274:DEC282 CUG274:CUG282 CKK274:CKK282 CAO274:CAO282 BQS274:BQS282 BGW274:BGW282 AXA274:AXA282 ANE274:ANE282 ADI274:ADI282 TM274:TM282 JQ274:JQ282 Q274:Q283 L284 JQ304 TM304 ADI304 ANE304 AXA304 BGW304 BQS304 CAO304 CKK304 CUG304 DEC304 DNY304 DXU304 EHQ304 ERM304 FBI304 FLE304 FVA304 GEW304 GOS304 GYO304 HIK304 HSG304 ICC304 ILY304 IVU304 JFQ304 JPM304 JZI304 KJE304 KTA304 LCW304 LMS304 LWO304 MGK304 MQG304 NAC304 NJY304 NTU304 ODQ304 ONM304 OXI304 PHE304 PRA304 QAW304 QKS304 QUO304 REK304 ROG304 RYC304 SHY304 SRU304 TBQ304 TLM304 TVI304 UFE304 UPA304 UYW304 VIS304 VSO304 WCK304 WMG304 WWC304 Q304 Q429:Q434 JK322:JK327 TG322:TG327 ADC322:ADC327 AMY322:AMY327 AWU322:AWU327 BGQ322:BGQ327 BQM322:BQM327 CAI322:CAI327 CKE322:CKE327 CUA322:CUA327 DDW322:DDW327 DNS322:DNS327 DXO322:DXO327 EHK322:EHK327 ERG322:ERG327 FBC322:FBC327 FKY322:FKY327 FUU322:FUU327 GEQ322:GEQ327 GOM322:GOM327 GYI322:GYI327 HIE322:HIE327 HSA322:HSA327 IBW322:IBW327 ILS322:ILS327 IVO322:IVO327 JFK322:JFK327 JPG322:JPG327 JZC322:JZC327 KIY322:KIY327 KSU322:KSU327 LCQ322:LCQ327 LMM322:LMM327 LWI322:LWI327 MGE322:MGE327 MQA322:MQA327 MZW322:MZW327 NJS322:NJS327 NTO322:NTO327 ODK322:ODK327 ONG322:ONG327 OXC322:OXC327 PGY322:PGY327 PQU322:PQU327 QAQ322:QAQ327 QKM322:QKM327 QUI322:QUI327 REE322:REE327 ROA322:ROA327 RXW322:RXW327 SHS322:SHS327 SRO322:SRO327 TBK322:TBK327 TLG322:TLG327 TVC322:TVC327 UEY322:UEY327 UOU322:UOU327 UYQ322:UYQ327 VIM322:VIM327 VSI322:VSI327 WCE322:WCE327 WMA322:WMA327 WVW322:WVW327 Q347:Q353 JQ347:JQ353 TM347:TM353 ADI347:ADI353 ANE347:ANE353 AXA347:AXA353 BGW347:BGW353 BQS347:BQS353 CAO347:CAO353 CKK347:CKK353 CUG347:CUG353 DEC347:DEC353 DNY347:DNY353 DXU347:DXU353 EHQ347:EHQ353 ERM347:ERM353 FBI347:FBI353 FLE347:FLE353 FVA347:FVA353 GEW347:GEW353 GOS347:GOS353 GYO347:GYO353 HIK347:HIK353 HSG347:HSG353 ICC347:ICC353 ILY347:ILY353 IVU347:IVU353 JFQ347:JFQ353 JPM347:JPM353 JZI347:JZI353 KJE347:KJE353 KTA347:KTA353 LCW347:LCW353 LMS347:LMS353 LWO347:LWO353 MGK347:MGK353 MQG347:MQG353 NAC347:NAC353 NJY347:NJY353 NTU347:NTU353 ODQ347:ODQ353 ONM347:ONM353 OXI347:OXI353 PHE347:PHE353 PRA347:PRA353 QAW347:QAW353 QKS347:QKS353 QUO347:QUO353 REK347:REK353 ROG347:ROG353 RYC347:RYC353 SHY347:SHY353 SRU347:SRU353 TBQ347:TBQ353 TLM347:TLM353 TVI347:TVI353 UFE347:UFE353 UPA347:UPA353 UYW347:UYW353 VIS347:VIS353 VSO347:VSO353 WCK347:WCK353 WMG347:WMG353 WWC347:WWC353 Q386:Q389 WWC386:WWC389 WMG386:WMG389 WCK386:WCK389 VSO386:VSO389 VIS386:VIS389 UYW386:UYW389 UPA386:UPA389 UFE386:UFE389 TVI386:TVI389 TLM386:TLM389 TBQ386:TBQ389 SRU386:SRU389 SHY386:SHY389 RYC386:RYC389 ROG386:ROG389 REK386:REK389 QUO386:QUO389 QKS386:QKS389 QAW386:QAW389 PRA386:PRA389 PHE386:PHE389 OXI386:OXI389 ONM386:ONM389 ODQ386:ODQ389 NTU386:NTU389 NJY386:NJY389 NAC386:NAC389 MQG386:MQG389 MGK386:MGK389 LWO386:LWO389 LMS386:LMS389 LCW386:LCW389 KTA386:KTA389 KJE386:KJE389 JZI386:JZI389 JPM386:JPM389 JFQ386:JFQ389 IVU386:IVU389 ILY386:ILY389 ICC386:ICC389 HSG386:HSG389 HIK386:HIK389 GYO386:GYO389 GOS386:GOS389 GEW386:GEW389 FVA386:FVA389 FLE386:FLE389 FBI386:FBI389 ERM386:ERM389 EHQ386:EHQ389 DXU386:DXU389 DNY386:DNY389 DEC386:DEC389 CUG386:CUG389 CKK386:CKK389 CAO386:CAO389 BQS386:BQS389 BGW386:BGW389 AXA386:AXA389 ANE386:ANE389 ADI386:ADI389 TM386:TM389 JQ386:JQ389 Q410:Q411 JQ410:JQ413 TM410:TM413 ADI410:ADI413 ANE410:ANE413 AXA410:AXA413 BGW410:BGW413 BQS410:BQS413 CAO410:CAO413 CKK410:CKK413 CUG410:CUG413 DEC410:DEC413 DNY410:DNY413 DXU410:DXU413 EHQ410:EHQ413 ERM410:ERM413 FBI410:FBI413 FLE410:FLE413 FVA410:FVA413 GEW410:GEW413 GOS410:GOS413 GYO410:GYO413 HIK410:HIK413 HSG410:HSG413 ICC410:ICC413 ILY410:ILY413 IVU410:IVU413 JFQ410:JFQ413 JPM410:JPM413 JZI410:JZI413 KJE410:KJE413 KTA410:KTA413 LCW410:LCW413 LMS410:LMS413 LWO410:LWO413 MGK410:MGK413 MQG410:MQG413 NAC410:NAC413 NJY410:NJY413 NTU410:NTU413 ODQ410:ODQ413 ONM410:ONM413 OXI410:OXI413 PHE410:PHE413 PRA410:PRA413 QAW410:QAW413 QKS410:QKS413 QUO410:QUO413 REK410:REK413 ROG410:ROG413 RYC410:RYC413 SHY410:SHY413 SRU410:SRU413 TBQ410:TBQ413 TLM410:TLM413 TVI410:TVI413 UFE410:UFE413 UPA410:UPA413 UYW410:UYW413 VIS410:VIS413 VSO410:VSO413 WCK410:WCK413 WMG410:WMG413 WWC410:WWC413 Q413 Q521:Q535 P431 K480:K483 JK480:JK483 TG480:TG483 ADC480:ADC483 AMY480:AMY483 AWU480:AWU483 BGQ480:BGQ483 BQM480:BQM483 CAI480:CAI483 CKE480:CKE483 CUA480:CUA483 DDW480:DDW483 DNS480:DNS483 DXO480:DXO483 EHK480:EHK483 ERG480:ERG483 FBC480:FBC483 FKY480:FKY483 FUU480:FUU483 GEQ480:GEQ483 GOM480:GOM483 GYI480:GYI483 HIE480:HIE483 HSA480:HSA483 IBW480:IBW483 ILS480:ILS483 IVO480:IVO483 JFK480:JFK483 JPG480:JPG483 JZC480:JZC483 KIY480:KIY483 KSU480:KSU483 LCQ480:LCQ483 LMM480:LMM483 LWI480:LWI483 MGE480:MGE483 MQA480:MQA483 MZW480:MZW483 NJS480:NJS483 NTO480:NTO483 ODK480:ODK483 ONG480:ONG483 OXC480:OXC483 PGY480:PGY483 PQU480:PQU483 QAQ480:QAQ483 QKM480:QKM483 QUI480:QUI483 REE480:REE483 ROA480:ROA483 RXW480:RXW483 SHS480:SHS483 SRO480:SRO483 TBK480:TBK483 TLG480:TLG483 TVC480:TVC483 UEY480:UEY483 UOU480:UOU483 UYQ480:UYQ483 VIM480:VIM483 VSI480:VSI483 WCE480:WCE483 WMA480:WMA483 WVW480:WVW483 Q484:Q509 Q471 Q262 Q264 WWC328:WWC330 WMG328:WMG330 WCK328:WCK330 VSO328:VSO330 VIS328:VIS330 UYW328:UYW330 UPA328:UPA330 UFE328:UFE330 TVI328:TVI330 TLM328:TLM330 TBQ328:TBQ330 SRU328:SRU330 SHY328:SHY330 RYC328:RYC330 ROG328:ROG330 REK328:REK330 QUO328:QUO330 QKS328:QKS330 QAW328:QAW330 PRA328:PRA330 PHE328:PHE330 OXI328:OXI330 ONM328:ONM330 ODQ328:ODQ330 NTU328:NTU330 NJY328:NJY330 NAC328:NAC330 MQG328:MQG330 MGK328:MGK330 LWO328:LWO330 LMS328:LMS330 LCW328:LCW330 KTA328:KTA330 KJE328:KJE330 JZI328:JZI330 JPM328:JPM330 JFQ328:JFQ330 IVU328:IVU330 ILY328:ILY330 ICC328:ICC330 HSG328:HSG330 HIK328:HIK330 GYO328:GYO330 GOS328:GOS330 GEW328:GEW330 FVA328:FVA330 FLE328:FLE330 FBI328:FBI330 ERM328:ERM330 EHQ328:EHQ330 DXU328:DXU330 DNY328:DNY330 DEC328:DEC330 CUG328:CUG330 CKK328:CKK330 CAO328:CAO330 BQS328:BQS330 BGW328:BGW330 AXA328:AXA330 ANE328:ANE330 ADI328:ADI330 TM328:TM330 JQ328:JQ330 WVW432:WVW475 WMA432:WMA475 WCE432:WCE475 VSI432:VSI475 VIM432:VIM475 UYQ432:UYQ475 UOU432:UOU475 UEY432:UEY475 TVC432:TVC475 TLG432:TLG475 TBK432:TBK475 SRO432:SRO475 SHS432:SHS475 RXW432:RXW475 ROA432:ROA475 REE432:REE475 QUI432:QUI475 QKM432:QKM475 QAQ432:QAQ475 PQU432:PQU475 PGY432:PGY475 OXC432:OXC475 ONG432:ONG475 ODK432:ODK475 NTO432:NTO475 NJS432:NJS475 MZW432:MZW475 MQA432:MQA475 MGE432:MGE475 LWI432:LWI475 LMM432:LMM475 LCQ432:LCQ475 KSU432:KSU475 KIY432:KIY475 JZC432:JZC475 JPG432:JPG475 JFK432:JFK475 IVO432:IVO475 ILS432:ILS475 IBW432:IBW475 HSA432:HSA475 HIE432:HIE475 GYI432:GYI475 GOM432:GOM475 GEQ432:GEQ475 FUU432:FUU475 FKY432:FKY475 FBC432:FBC475 ERG432:ERG475 EHK432:EHK475 DXO432:DXO475 DNS432:DNS475 DDW432:DDW475 CUA432:CUA475 CKE432:CKE475 CAI432:CAI475 BQM432:BQM475 BGQ432:BGQ475 AWU432:AWU475 AMY432:AMY475 ADC432:ADC475 TG432:TG475 JK432:JK475 Q329:Q330 P443:P444 WVW486:WVW555 WMA486:WMA555 WCE486:WCE555 VSI486:VSI555 VIM486:VIM555 UYQ486:UYQ555 UOU486:UOU555 UEY486:UEY555 TVC486:TVC555 TLG486:TLG555 TBK486:TBK555 SRO486:SRO555 SHS486:SHS555 RXW486:RXW555 ROA486:ROA555 REE486:REE555 QUI486:QUI555 QKM486:QKM555 QAQ486:QAQ555 PQU486:PQU555 PGY486:PGY555 OXC486:OXC555 ONG486:ONG555 ODK486:ODK555 NTO486:NTO555 NJS486:NJS555 MZW486:MZW555 MQA486:MQA555 MGE486:MGE555 LWI486:LWI555 LMM486:LMM555 LCQ486:LCQ555 KSU486:KSU555 KIY486:KIY555 JZC486:JZC555 JPG486:JPG555 JFK486:JFK555 IVO486:IVO555 ILS486:ILS555 IBW486:IBW555 HSA486:HSA555 HIE486:HIE555 GYI486:GYI555 GOM486:GOM555 GEQ486:GEQ555 FUU486:FUU555 FKY486:FKY555 FBC486:FBC555 ERG486:ERG555 EHK486:EHK555 DXO486:DXO555 DNS486:DNS555 DDW486:DDW555 CUA486:CUA555 CKE486:CKE555 CAI486:CAI555 BQM486:BQM555 BGQ486:BGQ555 AWU486:AWU555 AMY486:AMY555 ADC486:ADC555 TG486:TG555 JK486:JK555 JP484:JQ555 TL484:TM555 ADH484:ADI555 AND484:ANE555 AWZ484:AXA555 BGV484:BGW555 BQR484:BQS555 CAN484:CAO555 CKJ484:CKK555 CUF484:CUG555 DEB484:DEC555 DNX484:DNY555 DXT484:DXU555 EHP484:EHQ555 ERL484:ERM555 FBH484:FBI555 FLD484:FLE555 FUZ484:FVA555 GEV484:GEW555 GOR484:GOS555 GYN484:GYO555 HIJ484:HIK555 HSF484:HSG555 ICB484:ICC555 ILX484:ILY555 IVT484:IVU555 JFP484:JFQ555 JPL484:JPM555 JZH484:JZI555 KJD484:KJE555 KSZ484:KTA555 LCV484:LCW555 LMR484:LMS555 LWN484:LWO555 MGJ484:MGK555 MQF484:MQG555 NAB484:NAC555 NJX484:NJY555 NTT484:NTU555 ODP484:ODQ555 ONL484:ONM555 OXH484:OXI555 PHD484:PHE555 PQZ484:PRA555 QAV484:QAW555 QKR484:QKS555 QUN484:QUO555 REJ484:REK555 ROF484:ROG555 RYB484:RYC555 SHX484:SHY555 SRT484:SRU555 TBP484:TBQ555 TLL484:TLM555 TVH484:TVI555 UFD484:UFE555 UOZ484:UPA555 UYV484:UYW555 VIR484:VIS555 VSN484:VSO555 WCJ484:WCK555 WMF484:WMG555 WWB484:WWC555 K432:K475 Q537:Q538 Q541 P545:Q546 Q549 Q552 K264:K309 JK264:JK309 TG264:TG309 ADC264:ADC309 AMY264:AMY309 AWU264:AWU309 BGQ264:BGQ309 BQM264:BQM309 CAI264:CAI309 CKE264:CKE309 CUA264:CUA309 DDW264:DDW309 DNS264:DNS309 DXO264:DXO309 EHK264:EHK309 ERG264:ERG309 FBC264:FBC309 FKY264:FKY309 FUU264:FUU309 GEQ264:GEQ309 GOM264:GOM309 GYI264:GYI309 HIE264:HIE309 HSA264:HSA309 IBW264:IBW309 ILS264:ILS309 IVO264:IVO309 JFK264:JFK309 JPG264:JPG309 JZC264:JZC309 KIY264:KIY309 KSU264:KSU309 LCQ264:LCQ309 LMM264:LMM309 LWI264:LWI309 MGE264:MGE309 MQA264:MQA309 MZW264:MZW309 NJS264:NJS309 NTO264:NTO309 ODK264:ODK309 ONG264:ONG309 OXC264:OXC309 PGY264:PGY309 PQU264:PQU309 QAQ264:QAQ309 QKM264:QKM309 QUI264:QUI309 REE264:REE309 ROA264:ROA309 RXW264:RXW309 SHS264:SHS309 SRO264:SRO309 TBK264:TBK309 TLG264:TLG309 TVC264:TVC309 UEY264:UEY309 UOU264:UOU309 UYQ264:UYQ309 VIM264:VIM309 VSI264:VSI309 WCE264:WCE309 WMA264:WMA309 WVW264:WVW309 JQ370:JQ371 TM370:TM371 ADI370:ADI371 ANE370:ANE371 AXA370:AXA371 BGW370:BGW371 BQS370:BQS371 CAO370:CAO371 CKK370:CKK371 CUG370:CUG371 DEC370:DEC371 DNY370:DNY371 DXU370:DXU371 EHQ370:EHQ371 ERM370:ERM371 FBI370:FBI371 FLE370:FLE371 FVA370:FVA371 GEW370:GEW371 GOS370:GOS371 GYO370:GYO371 HIK370:HIK371 HSG370:HSG371 ICC370:ICC371 ILY370:ILY371 IVU370:IVU371 JFQ370:JFQ371 JPM370:JPM371 JZI370:JZI371 KJE370:KJE371 KTA370:KTA371 LCW370:LCW371 LMS370:LMS371 LWO370:LWO371 MGK370:MGK371 MQG370:MQG371 NAC370:NAC371 NJY370:NJY371 NTU370:NTU371 ODQ370:ODQ371 ONM370:ONM371 OXI370:OXI371 PHE370:PHE371 PRA370:PRA371 QAW370:QAW371 QKS370:QKS371 QUO370:QUO371 REK370:REK371 ROG370:ROG371 RYC370:RYC371 SHY370:SHY371 SRU370:SRU371 TBQ370:TBQ371 TLM370:TLM371 TVI370:TVI371 UFE370:UFE371 UPA370:UPA371 UYW370:UYW371 VIS370:VIS371 VSO370:VSO371 WCK370:WCK371 WMG370:WMG371 WWC370:WWC371 Q371 WVW333:WVW417 WMA333:WMA417 WCE333:WCE417 VSI333:VSI417 VIM333:VIM417 UYQ333:UYQ417 UOU333:UOU417 UEY333:UEY417 TVC333:TVC417 TLG333:TLG417 TBK333:TBK417 SRO333:SRO417 SHS333:SHS417 RXW333:RXW417 ROA333:ROA417 REE333:REE417 QUI333:QUI417 QKM333:QKM417 QAQ333:QAQ417 PQU333:PQU417 PGY333:PGY417 OXC333:OXC417 ONG333:ONG417 ODK333:ODK417 NTO333:NTO417 NJS333:NJS417 MZW333:MZW417 MQA333:MQA417 MGE333:MGE417 LWI333:LWI417 LMM333:LMM417 LCQ333:LCQ417 KSU333:KSU417 KIY333:KIY417 JZC333:JZC417 JPG333:JPG417 JFK333:JFK417 IVO333:IVO417 ILS333:ILS417 IBW333:IBW417 HSA333:HSA417 HIE333:HIE417 GYI333:GYI417 GOM333:GOM417 GEQ333:GEQ417 FUU333:FUU417 FKY333:FKY417 FBC333:FBC417 ERG333:ERG417 EHK333:EHK417 DXO333:DXO417 DNS333:DNS417 DDW333:DDW417 CUA333:CUA417 CKE333:CKE417 CAI333:CAI417 BQM333:BQM417 BGQ333:BGQ417 AWU333:AWU417 AMY333:AMY417 ADC333:ADC417 TG333:TG417 JK333:JK417 K333:K417 K422:K430 JK422:JK430 TG422:TG430 ADC422:ADC430 AMY422:AMY430 AWU422:AWU430 BGQ422:BGQ430 BQM422:BQM430 CAI422:CAI430 CKE422:CKE430 CUA422:CUA430 DDW422:DDW430 DNS422:DNS430 DXO422:DXO430 EHK422:EHK430 ERG422:ERG430 FBC422:FBC430 FKY422:FKY430 FUU422:FUU430 GEQ422:GEQ430 GOM422:GOM430 GYI422:GYI430 HIE422:HIE430 HSA422:HSA430 IBW422:IBW430 ILS422:ILS430 IVO422:IVO430 JFK422:JFK430 JPG422:JPG430 JZC422:JZC430 KIY422:KIY430 KSU422:KSU430 LCQ422:LCQ430 LMM422:LMM430 LWI422:LWI430 MGE422:MGE430 MQA422:MQA430 MZW422:MZW430 NJS422:NJS430 NTO422:NTO430 ODK422:ODK430 ONG422:ONG430 OXC422:OXC430 PGY422:PGY430 PQU422:PQU430 QAQ422:QAQ430 QKM422:QKM430 QUI422:QUI430 REE422:REE430 ROA422:ROA430 RXW422:RXW430 SHS422:SHS430 SRO422:SRO430 TBK422:TBK430 TLG422:TLG430 TVC422:TVC430 UEY422:UEY430 UOU422:UOU430 UYQ422:UYQ430 VIM422:VIM430 VSI422:VSI430 WCE422:WCE430 WMA422:WMA430 WVW422:WVW430 RYC429:RYC436 REK429:REK436 ROG429:ROG436 WWC429:WWC436 SHY429:SHY436 SRU429:SRU436 TBQ429:TBQ436 TLM429:TLM436 TVI429:TVI436 UFE429:UFE436 UPA429:UPA436 UYW429:UYW436 VIS429:VIS436 VSO429:VSO436 WCK429:WCK436 WMG429:WMG436 JQ429:JQ436 TM429:TM436 ADI429:ADI436 ANE429:ANE436 AXA429:AXA436 BGW429:BGW436 BQS429:BQS436 CAO429:CAO436 CKK429:CKK436 CUG429:CUG436 DEC429:DEC436 DNY429:DNY436 DXU429:DXU436 EHQ429:EHQ436 ERM429:ERM436 FBI429:FBI436 FLE429:FLE436 FVA429:FVA436 GEW429:GEW436 GOS429:GOS436 GYO429:GYO436 HIK429:HIK436 HSG429:HSG436 ICC429:ICC436 ILY429:ILY436 IVU429:IVU436 JFQ429:JFQ436 JPM429:JPM436 JZI429:JZI436 KJE429:KJE436 KTA429:KTA436 LCW429:LCW436 LMS429:LMS436 LWO429:LWO436 MGK429:MGK436 MQG429:MQG436 NAC429:NAC436 NJY429:NJY436 NTU429:NTU436 ODQ429:ODQ436 ONM429:ONM436 OXI429:OXI436 PHE429:PHE436 PRA429:PRA436 QAW429:QAW436 QKS429:QKS436 QUO429:QUO436 FUZ262:FUZ483 FLD262:FLD483 FBH262:FBH483 ERL262:ERL483 EHP262:EHP483 DXT262:DXT483 DNX262:DNX483 DEB262:DEB483 CUF262:CUF483 CKJ262:CKJ483 CAN262:CAN483 BQR262:BQR483 BGV262:BGV483 AWZ262:AWZ483 AND262:AND483 ADH262:ADH483 TL262:TL483 JP262:JP483 WWB262:WWB483 WMF262:WMF483 WCJ262:WCJ483 VSN262:VSN483 VIR262:VIR483 UYV262:UYV483 UOZ262:UOZ483 UFD262:UFD483 TVH262:TVH483 TLL262:TLL483 TBP262:TBP483 SRT262:SRT483 SHX262:SHX483 RYB262:RYB483 ROF262:ROF483 REJ262:REJ483 QUN262:QUN483 QKR262:QKR483 QAV262:QAV483 PQZ262:PQZ483 PHD262:PHD483 OXH262:OXH483 ONL262:ONL483 ODP262:ODP483 NTT262:NTT483 NJX262:NJX483 NAB262:NAB483 MQF262:MQF483 MGJ262:MGJ483 LWN262:LWN483 LMR262:LMR483 LCV262:LCV483 KSZ262:KSZ483 KJD262:KJD483 JZH262:JZH483 JPL262:JPL483 JFP262:JFP483 IVT262:IVT483 ILX262:ILX483 ICB262:ICB483 HSF262:HSF483 HIJ262:HIJ483 GYN262:GYN483 GOR262:GOR483 Q511:Q513 Q516:Q519" xr:uid="{00000000-0002-0000-0200-000000000000}">
      <formula1>1</formula1>
    </dataValidation>
    <dataValidation type="whole" operator="greaterThanOrEqual" allowBlank="1" showInputMessage="1" showErrorMessage="1" sqref="PRA395:PRA409 QAW395:QAW409 QKS395:QKS409 JQ302:JQ303 TM302:TM303 ADI302:ADI303 ANE302:ANE303 AXA302:AXA303 BGW302:BGW303 BQS302:BQS303 CAO302:CAO303 CKK302:CKK303 CUG302:CUG303 DEC302:DEC303 DNY302:DNY303 DXU302:DXU303 EHQ302:EHQ303 ERM302:ERM303 FBI302:FBI303 FLE302:FLE303 FVA302:FVA303 GEW302:GEW303 GOS302:GOS303 GYO302:GYO303 HIK302:HIK303 HSG302:HSG303 ICC302:ICC303 ILY302:ILY303 IVU302:IVU303 JFQ302:JFQ303 JPM302:JPM303 JZI302:JZI303 KJE302:KJE303 KTA302:KTA303 LCW302:LCW303 LMS302:LMS303 LWO302:LWO303 MGK302:MGK303 MQG302:MQG303 NAC302:NAC303 NJY302:NJY303 NTU302:NTU303 ODQ302:ODQ303 ONM302:ONM303 OXI302:OXI303 PHE302:PHE303 PRA302:PRA303 QAW302:QAW303 QKS302:QKS303 QUO302:QUO303 REK302:REK303 ROG302:ROG303 RYC302:RYC303 SHY302:SHY303 SRU302:SRU303 TBQ302:TBQ303 TLM302:TLM303 TVI302:TVI303 UFE302:UFE303 UPA302:UPA303 UYW302:UYW303 VIS302:VIS303 VSO302:VSO303 WCK302:WCK303 WMG302:WMG303 WWC302:WWC303 QUO395:QUO409 JQ331:JQ332 TM331:TM332 ADI331:ADI332 ANE331:ANE332 AXA331:AXA332 BGW331:BGW332 BQS331:BQS332 CAO331:CAO332 CKK331:CKK332 CUG331:CUG332 DEC331:DEC332 DNY331:DNY332 DXU331:DXU332 EHQ331:EHQ332 ERM331:ERM332 FBI331:FBI332 FLE331:FLE332 FVA331:FVA332 GEW331:GEW332 GOS331:GOS332 GYO331:GYO332 HIK331:HIK332 HSG331:HSG332 ICC331:ICC332 ILY331:ILY332 IVU331:IVU332 JFQ331:JFQ332 JPM331:JPM332 JZI331:JZI332 KJE331:KJE332 KTA331:KTA332 LCW331:LCW332 LMS331:LMS332 LWO331:LWO332 MGK331:MGK332 MQG331:MQG332 NAC331:NAC332 NJY331:NJY332 NTU331:NTU332 ODQ331:ODQ332 ONM331:ONM332 OXI331:OXI332 PHE331:PHE332 PRA331:PRA332 QAW331:QAW332 QKS331:QKS332 QUO331:QUO332 REK331:REK332 ROG331:ROG332 RYC331:RYC332 SHY331:SHY332 SRU331:SRU332 TBQ331:TBQ332 TLM331:TLM332 TVI331:TVI332 UFE331:UFE332 UPA331:UPA332 UYW331:UYW332 VIS331:VIS332 VSO331:VSO332 WCK331:WCK332 WMG331:WMG332 WWC331:WWC332 REK395:REK409 JQ390:JQ392 TM390:TM392 ADI390:ADI392 ANE390:ANE392 AXA390:AXA392 BGW390:BGW392 BQS390:BQS392 CAO390:CAO392 CKK390:CKK392 CUG390:CUG392 DEC390:DEC392 DNY390:DNY392 DXU390:DXU392 EHQ390:EHQ392 ERM390:ERM392 FBI390:FBI392 FLE390:FLE392 FVA390:FVA392 GEW390:GEW392 GOS390:GOS392 GYO390:GYO392 HIK390:HIK392 HSG390:HSG392 ICC390:ICC392 ILY390:ILY392 IVU390:IVU392 JFQ390:JFQ392 JPM390:JPM392 JZI390:JZI392 KJE390:KJE392 KTA390:KTA392 LCW390:LCW392 LMS390:LMS392 LWO390:LWO392 MGK390:MGK392 MQG390:MQG392 NAC390:NAC392 NJY390:NJY392 NTU390:NTU392 ODQ390:ODQ392 ONM390:ONM392 OXI390:OXI392 PHE390:PHE392 PRA390:PRA392 QAW390:QAW392 QKS390:QKS392 QUO390:QUO392 REK390:REK392 ROG390:ROG392 RYC390:RYC392 SHY390:SHY392 SRU390:SRU392 TBQ390:TBQ392 TLM390:TLM392 TVI390:TVI392 UFE390:UFE392 UPA390:UPA392 UYW390:UYW392 VIS390:VIS392 VSO390:VSO392 WCK390:WCK392 WMG390:WMG392 WWC390:WWC392 ROG395:ROG409 RYC395:RYC409 SHY395:SHY409 SRU395:SRU409 TBQ395:TBQ409 TLM395:TLM409 TVI395:TVI409 UFE395:UFE409 UPA395:UPA409 UYW395:UYW409 VIS395:VIS409 VSO395:VSO409 WCK395:WCK409 WWC395:WWC409 WMG395:WMG409 JQ395:JQ409 TM395:TM409 ADI395:ADI409 ANE395:ANE409 AXA395:AXA409 BGW395:BGW409 BQS395:BQS409 CAO395:CAO409 CKK395:CKK409 CUG395:CUG409 DEC395:DEC409 DNY395:DNY409 DXU395:DXU409 EHQ395:EHQ409 ERM395:ERM409 FBI395:FBI409 FLE395:FLE409 FVA395:FVA409 GEW395:GEW409 GOS395:GOS409 GYO395:GYO409 HIK395:HIK409 HSG395:HSG409 ICC395:ICC409 ILY395:ILY409 IVU395:IVU409 JFQ395:JFQ409 JPM395:JPM409 JZI395:JZI409 KJE395:KJE409 KTA395:KTA409 LCW395:LCW409 LMS395:LMS409 LWO395:LWO409 MGK395:MGK409 MQG395:MQG409 NAC395:NAC409 NJY395:NJY409 NTU395:NTU409 ODQ395:ODQ409 ONM395:ONM409 OXI395:OXI409 PHE395:PHE409 WWC466:WWC469 WMG466:WMG469 WCK466:WCK469 VSO466:VSO469 VIS466:VIS469 UYW466:UYW469 UPA466:UPA469 UFE466:UFE469 TVI466:TVI469 TLM466:TLM469 TBQ466:TBQ469 SRU466:SRU469 SHY466:SHY469 RYC466:RYC469 ROG466:ROG469 REK466:REK469 QUO466:QUO469 QKS466:QKS469 QAW466:QAW469 PRA466:PRA469 PHE466:PHE469 OXI466:OXI469 ONM466:ONM469 ODQ466:ODQ469 NTU466:NTU469 NJY466:NJY469 NAC466:NAC469 MQG466:MQG469 MGK466:MGK469 LWO466:LWO469 LMS466:LMS469 LCW466:LCW469 KTA466:KTA469 KJE466:KJE469 JZI466:JZI469 JPM466:JPM469 JFQ466:JFQ469 IVU466:IVU469 ILY466:ILY469 ICC466:ICC469 HSG466:HSG469 HIK466:HIK469 GYO466:GYO469 GOS466:GOS469 GEW466:GEW469 FVA466:FVA469 FLE466:FLE469 FBI466:FBI469 ERM466:ERM469 EHQ466:EHQ469 DXU466:DXU469 DNY466:DNY469 DEC466:DEC469 CUG466:CUG469 CKK466:CKK469 CAO466:CAO469 BQS466:BQS469 BGW466:BGW469 AXA466:AXA469 ANE466:ANE469 ADI466:ADI469 TM466:TM469 JQ466:JQ469 JQ472 TM472 ADI472 ANE472 AXA472 BGW472 BQS472 CAO472 CKK472 CUG472 DEC472 DNY472 DXU472 EHQ472 ERM472 FBI472 FLE472 FVA472 GEW472 GOS472 GYO472 HIK472 HSG472 ICC472 ILY472 IVU472 JFQ472 JPM472 JZI472 KJE472 KTA472 LCW472 LMS472 LWO472 MGK472 MQG472 NAC472 NJY472 NTU472 ODQ472 ONM472 OXI472 PHE472 PRA472 QAW472 QKS472 QUO472 REK472 ROG472 RYC472 SHY472 SRU472 TBQ472 TLM472 TVI472 UFE472 UPA472 UYW472 VIS472 VSO472 WCK472 WMG472 WWC472 Q302:Q303 Q331:Q332 Q390:Q392 Q372:Q383 Q409 Q472 Q447 JQ418:JQ424 TM418:TM424 ADI418:ADI424 ANE418:ANE424 AXA418:AXA424 BGW418:BGW424 BQS418:BQS424 CAO418:CAO424 CKK418:CKK424 CUG418:CUG424 DEC418:DEC424 DNY418:DNY424 DXU418:DXU424 EHQ418:EHQ424 ERM418:ERM424 FBI418:FBI424 FLE418:FLE424 FVA418:FVA424 GEW418:GEW424 GOS418:GOS424 GYO418:GYO424 HIK418:HIK424 HSG418:HSG424 ICC418:ICC424 ILY418:ILY424 IVU418:IVU424 JFQ418:JFQ424 JPM418:JPM424 JZI418:JZI424 KJE418:KJE424 KTA418:KTA424 LCW418:LCW424 LMS418:LMS424 LWO418:LWO424 MGK418:MGK424 MQG418:MQG424 NAC418:NAC424 NJY418:NJY424 NTU418:NTU424 ODQ418:ODQ424 ONM418:ONM424 OXI418:OXI424 PHE418:PHE424 PRA418:PRA424 QAW418:QAW424 QKS418:QKS424 QUO418:QUO424 REK418:REK424 ROG418:ROG424 RYC418:RYC424 SHY418:SHY424 SRU418:SRU424 TBQ418:TBQ424 TLM418:TLM424 TVI418:TVI424 UFE418:UFE424 UPA418:UPA424 UYW418:UYW424 VIS418:VIS424 VSO418:VSO424 WCK418:WCK424 WMG418:WMG424 WWC418:WWC424 Q418:Q424 WWC437:WWC444 WMG437:WMG444 WCK437:WCK444 VSO437:VSO444 VIS437:VIS444 UYW437:UYW444 UPA437:UPA444 UFE437:UFE444 TVI437:TVI444 TLM437:TLM444 TBQ437:TBQ444 SRU437:SRU444 SHY437:SHY444 RYC437:RYC444 ROG437:ROG444 REK437:REK444 QUO437:QUO444 QKS437:QKS444 QAW437:QAW444 PRA437:PRA444 PHE437:PHE444 OXI437:OXI444 ONM437:ONM444 ODQ437:ODQ444 NTU437:NTU444 NJY437:NJY444 NAC437:NAC444 MQG437:MQG444 MGK437:MGK444 LWO437:LWO444 LMS437:LMS444 LCW437:LCW444 KTA437:KTA444 KJE437:KJE444 JZI437:JZI444 JPM437:JPM444 JFQ437:JFQ444 IVU437:IVU444 ILY437:ILY444 ICC437:ICC444 HSG437:HSG444 HIK437:HIK444 GYO437:GYO444 GOS437:GOS444 GEW437:GEW444 FVA437:FVA444 FLE437:FLE444 FBI437:FBI444 ERM437:ERM444 EHQ437:EHQ444 DXU437:DXU444 DNY437:DNY444 DEC437:DEC444 CUG437:CUG444 CKK437:CKK444 CAO437:CAO444 BQS437:BQS444 BGW437:BGW444 AXA437:AXA444 ANE437:ANE444 ADI437:ADI444 TM437:TM444 JQ437:JQ444 JQ335:JQ345 TM335:TM345 ADI335:ADI345 ANE335:ANE345 AXA335:AXA345 BGW335:BGW345 BQS335:BQS345 CAO335:CAO345 CKK335:CKK345 CUG335:CUG345 DEC335:DEC345 DNY335:DNY345 DXU335:DXU345 EHQ335:EHQ345 ERM335:ERM345 FBI335:FBI345 FLE335:FLE345 FVA335:FVA345 GEW335:GEW345 GOS335:GOS345 GYO335:GYO345 HIK335:HIK345 HSG335:HSG345 ICC335:ICC345 ILY335:ILY345 IVU335:IVU345 JFQ335:JFQ345 JPM335:JPM345 JZI335:JZI345 KJE335:KJE345 KTA335:KTA345 LCW335:LCW345 LMS335:LMS345 LWO335:LWO345 MGK335:MGK345 MQG335:MQG345 NAC335:NAC345 NJY335:NJY345 NTU335:NTU345 ODQ335:ODQ345 ONM335:ONM345 OXI335:OXI345 PHE335:PHE345 PRA335:PRA345 QAW335:QAW345 QKS335:QKS345 QUO335:QUO345 REK335:REK345 ROG335:ROG345 RYC335:RYC345 SHY335:SHY345 SRU335:SRU345 TBQ335:TBQ345 TLM335:TLM345 TVI335:TVI345 UFE335:UFE345 UPA335:UPA345 UYW335:UYW345 VIS335:VIS345 VSO335:VSO345 WCK335:WCK345 WMG335:WMG345 WWC335:WWC345 Q335:Q345 Q455:Q463 JQ447:JQ463 WWC265:WWC273 WMG265:WMG273 WCK265:WCK273 VSO265:VSO273 VIS265:VIS273 UYW265:UYW273 UPA265:UPA273 UFE265:UFE273 TVI265:TVI273 TLM265:TLM273 TBQ265:TBQ273 SRU265:SRU273 SHY265:SHY273 RYC265:RYC273 ROG265:ROG273 REK265:REK273 QUO265:QUO273 QKS265:QKS273 QAW265:QAW273 PRA265:PRA273 PHE265:PHE273 OXI265:OXI273 ONM265:ONM273 ODQ265:ODQ273 NTU265:NTU273 NJY265:NJY273 NAC265:NAC273 MQG265:MQG273 MGK265:MGK273 LWO265:LWO273 LMS265:LMS273 LCW265:LCW273 KTA265:KTA273 KJE265:KJE273 JZI265:JZI273 JPM265:JPM273 JFQ265:JFQ273 IVU265:IVU273 ILY265:ILY273 ICC265:ICC273 HSG265:HSG273 HIK265:HIK273 GYO265:GYO273 GOS265:GOS273 GEW265:GEW273 FVA265:FVA273 FLE265:FLE273 FBI265:FBI273 ERM265:ERM273 EHQ265:EHQ273 DXU265:DXU273 DNY265:DNY273 DEC265:DEC273 CUG265:CUG273 CKK265:CKK273 CAO265:CAO273 BQS265:BQS273 BGW265:BGW273 AXA265:AXA273 ANE265:ANE273 ADI265:ADI273 TM265:TM273 JQ265:JQ273 JQ305:JQ327 TM305:TM327 ADI305:ADI327 ANE305:ANE327 AXA305:AXA327 BGW305:BGW327 BQS305:BQS327 CAO305:CAO327 CKK305:CKK327 CUG305:CUG327 DEC305:DEC327 DNY305:DNY327 DXU305:DXU327 EHQ305:EHQ327 ERM305:ERM327 FBI305:FBI327 FLE305:FLE327 FVA305:FVA327 GEW305:GEW327 GOS305:GOS327 GYO305:GYO327 HIK305:HIK327 HSG305:HSG327 ICC305:ICC327 ILY305:ILY327 IVU305:IVU327 JFQ305:JFQ327 JPM305:JPM327 JZI305:JZI327 KJE305:KJE327 KTA305:KTA327 LCW305:LCW327 LMS305:LMS327 LWO305:LWO327 MGK305:MGK327 MQG305:MQG327 NAC305:NAC327 NJY305:NJY327 NTU305:NTU327 ODQ305:ODQ327 ONM305:ONM327 OXI305:OXI327 PHE305:PHE327 PRA305:PRA327 QAW305:QAW327 QKS305:QKS327 QUO305:QUO327 REK305:REK327 ROG305:ROG327 RYC305:RYC327 SHY305:SHY327 SRU305:SRU327 TBQ305:TBQ327 TLM305:TLM327 TVI305:TVI327 UFE305:UFE327 UPA305:UPA327 UYW305:UYW327 VIS305:VIS327 VSO305:VSO327 WCK305:WCK327 WMG305:WMG327 WWC305:WWC327 Q354:Q370 JQ354:JQ369 TM354:TM369 ADI354:ADI369 ANE354:ANE369 AXA354:AXA369 BGW354:BGW369 BQS354:BQS369 CAO354:CAO369 CKK354:CKK369 CUG354:CUG369 DEC354:DEC369 DNY354:DNY369 DXU354:DXU369 EHQ354:EHQ369 ERM354:ERM369 FBI354:FBI369 FLE354:FLE369 FVA354:FVA369 GEW354:GEW369 GOS354:GOS369 GYO354:GYO369 HIK354:HIK369 HSG354:HSG369 ICC354:ICC369 ILY354:ILY369 IVU354:IVU369 JFQ354:JFQ369 JPM354:JPM369 JZI354:JZI369 KJE354:KJE369 KTA354:KTA369 LCW354:LCW369 LMS354:LMS369 LWO354:LWO369 MGK354:MGK369 MQG354:MQG369 NAC354:NAC369 NJY354:NJY369 NTU354:NTU369 ODQ354:ODQ369 ONM354:ONM369 OXI354:OXI369 PHE354:PHE369 PRA354:PRA369 QAW354:QAW369 QKS354:QKS369 QUO354:QUO369 REK354:REK369 ROG354:ROG369 RYC354:RYC369 SHY354:SHY369 SRU354:SRU369 TBQ354:TBQ369 TLM354:TLM369 TVI354:TVI369 UFE354:UFE369 UPA354:UPA369 UYW354:UYW369 VIS354:VIS369 VSO354:VSO369 WCK354:WCK369 WMG354:WMG369 WWC354:WWC369 Q265:Q273 Q437 Q325:Q326 Q449:Q453 WWC447:WWC463 WMG447:WMG463 WCK447:WCK463 VSO447:VSO463 VIS447:VIS463 UYW447:UYW463 UPA447:UPA463 UFE447:UFE463 TVI447:TVI463 TLM447:TLM463 TBQ447:TBQ463 SRU447:SRU463 SHY447:SHY463 RYC447:RYC463 ROG447:ROG463 REK447:REK463 QUO447:QUO463 QKS447:QKS463 QAW447:QAW463 PRA447:PRA463 PHE447:PHE463 OXI447:OXI463 ONM447:ONM463 ODQ447:ODQ463 NTU447:NTU463 NJY447:NJY463 NAC447:NAC463 MQG447:MQG463 MGK447:MGK463 LWO447:LWO463 LMS447:LMS463 LCW447:LCW463 KTA447:KTA463 KJE447:KJE463 JZI447:JZI463 JPM447:JPM463 JFQ447:JFQ463 IVU447:IVU463 ILY447:ILY463 ICC447:ICC463 HSG447:HSG463 HIK447:HIK463 GYO447:GYO463 GOS447:GOS463 GEW447:GEW463 FVA447:FVA463 FLE447:FLE463 FBI447:FBI463 ERM447:ERM463 EHQ447:EHQ463 DXU447:DXU463 DNY447:DNY463 DEC447:DEC463 CUG447:CUG463 CKK447:CKK463 CAO447:CAO463 BQS447:BQS463 BGW447:BGW463 AXA447:AXA463 ANE447:ANE463 ADI447:ADI463 TM447:TM463 Q313:Q322 Q305:Q311 Q439:Q443 JQ283:JQ296 TM283:TM296 ADI283:ADI296 ANE283:ANE296 AXA283:AXA296 BGW283:BGW296 BQS283:BQS296 CAO283:CAO296 CKK283:CKK296 CUG283:CUG296 DEC283:DEC296 DNY283:DNY296 DXU283:DXU296 EHQ283:EHQ296 ERM283:ERM296 FBI283:FBI296 FLE283:FLE296 FVA283:FVA296 GEW283:GEW296 GOS283:GOS296 GYO283:GYO296 HIK283:HIK296 HSG283:HSG296 ICC283:ICC296 ILY283:ILY296 IVU283:IVU296 JFQ283:JFQ296 JPM283:JPM296 JZI283:JZI296 KJE283:KJE296 KTA283:KTA296 LCW283:LCW296 LMS283:LMS296 LWO283:LWO296 MGK283:MGK296 MQG283:MQG296 NAC283:NAC296 NJY283:NJY296 NTU283:NTU296 ODQ283:ODQ296 ONM283:ONM296 OXI283:OXI296 PHE283:PHE296 PRA283:PRA296 QAW283:QAW296 QKS283:QKS296 QUO283:QUO296 REK283:REK296 ROG283:ROG296 RYC283:RYC296 SHY283:SHY296 SRU283:SRU296 TBQ283:TBQ296 TLM283:TLM296 TVI283:TVI296 UFE283:UFE296 UPA283:UPA296 UYW283:UYW296 VIS283:VIS296 VSO283:VSO296 WCK283:WCK296 WMG283:WMG296 WWC283:WWC296 WWC474:WWC483 Q298:Q299 HSG298:HSG299 ICC298:ICC299 ILY298:ILY299 IVU298:IVU299 JFQ298:JFQ299 JPM298:JPM299 JZI298:JZI299 KJE298:KJE299 KTA298:KTA299 LCW298:LCW299 LMS298:LMS299 LWO298:LWO299 MGK298:MGK299 MQG298:MQG299 NAC298:NAC299 NJY298:NJY299 NTU298:NTU299 ODQ298:ODQ299 ONM298:ONM299 OXI298:OXI299 PHE298:PHE299 PRA298:PRA299 QAW298:QAW299 QKS298:QKS299 QUO298:QUO299 REK298:REK299 ROG298:ROG299 RYC298:RYC299 SHY298:SHY299 SRU298:SRU299 TBQ298:TBQ299 TLM298:TLM299 TVI298:TVI299 UFE298:UFE299 UPA298:UPA299 UYW298:UYW299 VIS298:VIS299 VSO298:VSO299 WCK298:WCK299 WMG298:WMG299 WWC298:WWC299 TM298:TM299 JQ298:JQ299 ADI298:ADI299 ANE298:ANE299 AXA298:AXA299 BGW298:BGW299 BQS298:BQS299 CAO298:CAO299 CKK298:CKK299 CUG298:CUG299 DEC298:DEC299 DNY298:DNY299 DXU298:DXU299 EHQ298:EHQ299 ERM298:ERM299 FBI298:FBI299 FLE298:FLE299 FVA298:FVA299 GEW298:GEW299 GOS298:GOS299 GYO298:GYO299 HIK298:HIK299 Q288:Q296 WWC372:WWC385 WMG372:WMG385 WCK372:WCK385 VSO372:VSO385 VIS372:VIS385 UYW372:UYW385 UPA372:UPA385 UFE372:UFE385 TVI372:TVI385 TLM372:TLM385 TBQ372:TBQ385 SRU372:SRU385 SHY372:SHY385 RYC372:RYC385 ROG372:ROG385 REK372:REK385 QUO372:QUO385 QKS372:QKS385 QAW372:QAW385 PRA372:PRA385 PHE372:PHE385 OXI372:OXI385 ONM372:ONM385 ODQ372:ODQ385 NTU372:NTU385 NJY372:NJY385 NAC372:NAC385 MQG372:MQG385 MGK372:MGK385 LWO372:LWO385 LMS372:LMS385 LCW372:LCW385 KTA372:KTA385 KJE372:KJE385 JZI372:JZI385 JPM372:JPM385 JFQ372:JFQ385 IVU372:IVU385 ILY372:ILY385 ICC372:ICC385 HSG372:HSG385 HIK372:HIK385 GYO372:GYO385 GOS372:GOS385 GEW372:GEW385 FVA372:FVA385 FLE372:FLE385 FBI372:FBI385 ERM372:ERM385 EHQ372:EHQ385 DXU372:DXU385 DNY372:DNY385 DEC372:DEC385 CUG372:CUG385 CKK372:CKK385 CAO372:CAO385 BQS372:BQS385 BGW372:BGW385 AXA372:AXA385 ANE372:ANE385 ADI372:ADI385 TM372:TM385 JQ372:JQ385 JQ414:JQ416 TM414:TM416 ADI414:ADI416 ANE414:ANE416 AXA414:AXA416 BGW414:BGW416 BQS414:BQS416 CAO414:CAO416 CKK414:CKK416 CUG414:CUG416 DEC414:DEC416 DNY414:DNY416 DXU414:DXU416 EHQ414:EHQ416 ERM414:ERM416 FBI414:FBI416 FLE414:FLE416 FVA414:FVA416 GEW414:GEW416 GOS414:GOS416 GYO414:GYO416 HIK414:HIK416 HSG414:HSG416 ICC414:ICC416 ILY414:ILY416 IVU414:IVU416 JFQ414:JFQ416 JPM414:JPM416 JZI414:JZI416 KJE414:KJE416 KTA414:KTA416 LCW414:LCW416 LMS414:LMS416 LWO414:LWO416 MGK414:MGK416 MQG414:MQG416 NAC414:NAC416 NJY414:NJY416 NTU414:NTU416 ODQ414:ODQ416 ONM414:ONM416 OXI414:OXI416 PHE414:PHE416 PRA414:PRA416 QAW414:QAW416 QKS414:QKS416 QUO414:QUO416 REK414:REK416 ROG414:ROG416 RYC414:RYC416 SHY414:SHY416 SRU414:SRU416 TBQ414:TBQ416 TLM414:TLM416 TVI414:TVI416 UFE414:UFE416 UPA414:UPA416 UYW414:UYW416 VIS414:VIS416 VSO414:VSO416 WCK414:WCK416 WMG414:WMG416 WWC414:WWC416 Q414:Q416 WMG474:WMG483 WCK474:WCK483 VSO474:VSO483 VIS474:VIS483 UYW474:UYW483 UPA474:UPA483 UFE474:UFE483 TVI474:TVI483 TLM474:TLM483 TBQ474:TBQ483 SRU474:SRU483 SHY474:SHY483 RYC474:RYC483 ROG474:ROG483 REK474:REK483 QUO474:QUO483 QKS474:QKS483 QAW474:QAW483 PRA474:PRA483 PHE474:PHE483 OXI474:OXI483 ONM474:ONM483 ODQ474:ODQ483 NTU474:NTU483 NJY474:NJY483 NAC474:NAC483 MQG474:MQG483 MGK474:MGK483 LWO474:LWO483 LMS474:LMS483 LCW474:LCW483 KTA474:KTA483 KJE474:KJE483 JZI474:JZI483 JPM474:JPM483 JFQ474:JFQ483 IVU474:IVU483 ILY474:ILY483 ICC474:ICC483 HSG474:HSG483 HIK474:HIK483 GYO474:GYO483 GOS474:GOS483 GEW474:GEW483 FVA474:FVA483 FLE474:FLE483 FBI474:FBI483 ERM474:ERM483 EHQ474:EHQ483 DXU474:DXU483 DNY474:DNY483 DEC474:DEC483 CUG474:CUG483 CKK474:CKK483 CAO474:CAO483 BQS474:BQS483 BGW474:BGW483 AXA474:AXA483 ANE474:ANE483 ADI474:ADI483 TM474:TM483 JQ474:JQ483 Q466:Q468 Q284 Q286 Q396:Q407 Q475:Q483" xr:uid="{00000000-0002-0000-0200-000001000000}">
      <formula1>0</formula1>
    </dataValidation>
    <dataValidation operator="greaterThanOrEqual" allowBlank="1" showInputMessage="1" showErrorMessage="1" sqref="Q333 Q539:Q540 Q536 Q520 Q510 Q395 Q412 P430 Q263 Q474 Q438 Q435:Q436 Q323:Q324 Q312 Q204 Q327:Q328 Q444 Q542:Q544 Q547:Q548 Q550:Q551 Q553:Q555 Q285 Q287 Q384:Q385 Q408 Q469:Q470 Q514:Q515" xr:uid="{00000000-0002-0000-0200-000002000000}"/>
  </dataValidations>
  <pageMargins left="0.31496062992125984" right="0.70866141732283472" top="1.1811023622047245" bottom="0.55118110236220474" header="0.31496062992125984" footer="0"/>
  <pageSetup scale="35"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MEJORAMIENTO CGR - INVIAS</vt:lpstr>
      <vt:lpstr>'PLAN MEJORAMIENTO CGR - INVIAS'!Área_de_impresión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WILLIAM ART.</cp:lastModifiedBy>
  <cp:lastPrinted>2020-09-08T03:21:18Z</cp:lastPrinted>
  <dcterms:created xsi:type="dcterms:W3CDTF">2003-11-14T08:59:56Z</dcterms:created>
  <dcterms:modified xsi:type="dcterms:W3CDTF">2021-01-22T18:42:42Z</dcterms:modified>
</cp:coreProperties>
</file>