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Users\WILLIAM\Desktop\Nueva carpeta (2)\"/>
    </mc:Choice>
  </mc:AlternateContent>
  <bookViews>
    <workbookView xWindow="0" yWindow="0" windowWidth="24000" windowHeight="9735" tabRatio="906"/>
  </bookViews>
  <sheets>
    <sheet name="PLAN MEJORAMIENTO CGR - INVIAS" sheetId="37" r:id="rId1"/>
  </sheets>
  <definedNames>
    <definedName name="_xlnm._FilterDatabase" localSheetId="0" hidden="1">'PLAN MEJORAMIENTO CGR - INVIAS'!$A$1:$AB$538</definedName>
    <definedName name="_xlnm.Print_Area" localSheetId="0">'PLAN MEJORAMIENTO CGR - INVIAS'!$F$255:$M$453</definedName>
  </definedNames>
  <calcPr calcId="152511"/>
</workbook>
</file>

<file path=xl/calcChain.xml><?xml version="1.0" encoding="utf-8"?>
<calcChain xmlns="http://schemas.openxmlformats.org/spreadsheetml/2006/main">
  <c r="N80" i="37" l="1"/>
  <c r="R459" i="37" l="1"/>
  <c r="R460" i="37"/>
  <c r="R461" i="37"/>
  <c r="R462" i="37"/>
  <c r="R463" i="37"/>
  <c r="R464" i="37"/>
  <c r="R465" i="37"/>
  <c r="R466" i="37"/>
  <c r="R467" i="37"/>
  <c r="R468" i="37"/>
  <c r="R469" i="37"/>
  <c r="R470" i="37"/>
  <c r="R471" i="37"/>
  <c r="R472" i="37"/>
  <c r="R473" i="37"/>
  <c r="R474" i="37"/>
  <c r="R475" i="37"/>
  <c r="R476" i="37"/>
  <c r="R477" i="37"/>
  <c r="R478" i="37"/>
  <c r="R479" i="37"/>
  <c r="R480" i="37"/>
  <c r="R481" i="37"/>
  <c r="R482" i="37"/>
  <c r="R483" i="37"/>
  <c r="R484" i="37"/>
  <c r="R485" i="37"/>
  <c r="R486" i="37"/>
  <c r="R487" i="37"/>
  <c r="R488" i="37"/>
  <c r="R489" i="37"/>
  <c r="R490" i="37"/>
  <c r="R491" i="37"/>
  <c r="R492" i="37"/>
  <c r="R493" i="37"/>
  <c r="R494" i="37"/>
  <c r="R495" i="37"/>
  <c r="R496" i="37"/>
  <c r="R497" i="37"/>
  <c r="R498" i="37"/>
  <c r="R499" i="37"/>
  <c r="R500" i="37"/>
  <c r="R501" i="37"/>
  <c r="R502" i="37"/>
  <c r="R503" i="37"/>
  <c r="R504" i="37"/>
  <c r="R505" i="37"/>
  <c r="R506" i="37"/>
  <c r="R507" i="37"/>
  <c r="R508" i="37"/>
  <c r="R509" i="37"/>
  <c r="R510" i="37"/>
  <c r="R511" i="37"/>
  <c r="R512" i="37"/>
  <c r="R513" i="37"/>
  <c r="R514" i="37"/>
  <c r="R515" i="37"/>
  <c r="R516" i="37"/>
  <c r="R517" i="37"/>
  <c r="R518" i="37"/>
  <c r="R519" i="37"/>
  <c r="R520" i="37"/>
  <c r="R521" i="37"/>
  <c r="R522" i="37"/>
  <c r="R523" i="37"/>
  <c r="R524" i="37"/>
  <c r="R525" i="37"/>
  <c r="R526" i="37"/>
  <c r="R527" i="37"/>
  <c r="R528" i="37"/>
  <c r="S528" i="37" s="1"/>
  <c r="R529" i="37"/>
  <c r="R530" i="37"/>
  <c r="R531" i="37"/>
  <c r="R532" i="37"/>
  <c r="R533" i="37"/>
  <c r="R534" i="37"/>
  <c r="R535" i="37"/>
  <c r="R536" i="37"/>
  <c r="R458" i="37"/>
  <c r="R318" i="37"/>
  <c r="R319" i="37"/>
  <c r="R320" i="37"/>
  <c r="R321" i="37"/>
  <c r="R322" i="37"/>
  <c r="R323" i="37"/>
  <c r="R324" i="37"/>
  <c r="R325" i="37"/>
  <c r="R326" i="37"/>
  <c r="R327" i="37"/>
  <c r="R328" i="37"/>
  <c r="R329" i="37"/>
  <c r="R330" i="37"/>
  <c r="R331" i="37"/>
  <c r="R332" i="37"/>
  <c r="R333" i="37"/>
  <c r="R334" i="37"/>
  <c r="R335" i="37"/>
  <c r="R336" i="37"/>
  <c r="R337" i="37"/>
  <c r="R338" i="37"/>
  <c r="R339" i="37"/>
  <c r="R340" i="37"/>
  <c r="R341" i="37"/>
  <c r="R342" i="37"/>
  <c r="R343" i="37"/>
  <c r="R344" i="37"/>
  <c r="R345" i="37"/>
  <c r="R346" i="37"/>
  <c r="R347" i="37"/>
  <c r="R348" i="37"/>
  <c r="R349" i="37"/>
  <c r="R350" i="37"/>
  <c r="R351" i="37"/>
  <c r="R352" i="37"/>
  <c r="R353" i="37"/>
  <c r="R354" i="37"/>
  <c r="R355" i="37"/>
  <c r="R356" i="37"/>
  <c r="R357" i="37"/>
  <c r="R358" i="37"/>
  <c r="R359" i="37"/>
  <c r="R360" i="37"/>
  <c r="R361" i="37"/>
  <c r="R362" i="37"/>
  <c r="R363" i="37"/>
  <c r="R364" i="37"/>
  <c r="R365" i="37"/>
  <c r="R366" i="37"/>
  <c r="R367" i="37"/>
  <c r="R368" i="37"/>
  <c r="R369" i="37"/>
  <c r="R370" i="37"/>
  <c r="R371" i="37"/>
  <c r="R372" i="37"/>
  <c r="R373" i="37"/>
  <c r="R374" i="37"/>
  <c r="R375" i="37"/>
  <c r="R376" i="37"/>
  <c r="R377" i="37"/>
  <c r="R378" i="37"/>
  <c r="R379" i="37"/>
  <c r="R380" i="37"/>
  <c r="R381" i="37"/>
  <c r="R382" i="37"/>
  <c r="R383" i="37"/>
  <c r="R384" i="37"/>
  <c r="R385" i="37"/>
  <c r="R386" i="37"/>
  <c r="R387" i="37"/>
  <c r="R388" i="37"/>
  <c r="R389" i="37"/>
  <c r="R390" i="37"/>
  <c r="R391" i="37"/>
  <c r="R392" i="37"/>
  <c r="R393" i="37"/>
  <c r="R394" i="37"/>
  <c r="R395" i="37"/>
  <c r="R396" i="37"/>
  <c r="R397" i="37"/>
  <c r="R398" i="37"/>
  <c r="R399" i="37"/>
  <c r="R400" i="37"/>
  <c r="R401" i="37"/>
  <c r="R402" i="37"/>
  <c r="R403" i="37"/>
  <c r="R404" i="37"/>
  <c r="R405" i="37"/>
  <c r="R406" i="37"/>
  <c r="R407" i="37"/>
  <c r="R408" i="37"/>
  <c r="R409" i="37"/>
  <c r="R410" i="37"/>
  <c r="R411" i="37"/>
  <c r="R412" i="37"/>
  <c r="R413" i="37"/>
  <c r="R414" i="37"/>
  <c r="R415" i="37"/>
  <c r="R416" i="37"/>
  <c r="R417" i="37"/>
  <c r="R418" i="37"/>
  <c r="R419" i="37"/>
  <c r="R420" i="37"/>
  <c r="R421" i="37"/>
  <c r="R422" i="37"/>
  <c r="R423" i="37"/>
  <c r="R424" i="37"/>
  <c r="R425" i="37"/>
  <c r="R426" i="37"/>
  <c r="R427" i="37"/>
  <c r="R428" i="37"/>
  <c r="R429" i="37"/>
  <c r="R430" i="37"/>
  <c r="R431" i="37"/>
  <c r="R432" i="37"/>
  <c r="R433" i="37"/>
  <c r="R434" i="37"/>
  <c r="R435" i="37"/>
  <c r="R436" i="37"/>
  <c r="R437" i="37"/>
  <c r="R438" i="37"/>
  <c r="R439" i="37"/>
  <c r="R440" i="37"/>
  <c r="R441" i="37"/>
  <c r="R442" i="37"/>
  <c r="R443" i="37"/>
  <c r="R444" i="37"/>
  <c r="R445" i="37"/>
  <c r="R446" i="37"/>
  <c r="R447" i="37"/>
  <c r="R448" i="37"/>
  <c r="R449" i="37"/>
  <c r="R450" i="37"/>
  <c r="R451" i="37"/>
  <c r="R452" i="37"/>
  <c r="R453" i="37"/>
  <c r="R454" i="37"/>
  <c r="R455" i="37"/>
  <c r="R456" i="37"/>
  <c r="R457" i="37"/>
  <c r="R317" i="37"/>
  <c r="R316" i="37"/>
  <c r="R315" i="37"/>
  <c r="R4" i="37"/>
  <c r="R5" i="37"/>
  <c r="R6" i="37"/>
  <c r="R7" i="37"/>
  <c r="R8" i="37"/>
  <c r="R9" i="37"/>
  <c r="R10" i="37"/>
  <c r="R11" i="37"/>
  <c r="R12" i="37"/>
  <c r="R13" i="37"/>
  <c r="R14" i="37"/>
  <c r="R15" i="37"/>
  <c r="R16" i="37"/>
  <c r="R17" i="37"/>
  <c r="R18" i="37"/>
  <c r="R19" i="37"/>
  <c r="R20" i="37"/>
  <c r="R21" i="37"/>
  <c r="R22" i="37"/>
  <c r="R23" i="37"/>
  <c r="R24" i="37"/>
  <c r="R25" i="37"/>
  <c r="R26" i="37"/>
  <c r="R27" i="37"/>
  <c r="R28" i="37"/>
  <c r="R29" i="37"/>
  <c r="R30" i="37"/>
  <c r="R31" i="37"/>
  <c r="R32" i="37"/>
  <c r="R33" i="37"/>
  <c r="R34" i="37"/>
  <c r="R35" i="37"/>
  <c r="R36" i="37"/>
  <c r="R37" i="37"/>
  <c r="R38" i="37"/>
  <c r="R39" i="37"/>
  <c r="R40" i="37"/>
  <c r="R41" i="37"/>
  <c r="R42" i="37"/>
  <c r="R43" i="37"/>
  <c r="R44" i="37"/>
  <c r="R45" i="37"/>
  <c r="R46" i="37"/>
  <c r="R47" i="37"/>
  <c r="R48" i="37"/>
  <c r="R49" i="37"/>
  <c r="R50" i="37"/>
  <c r="R51" i="37"/>
  <c r="R52" i="37"/>
  <c r="R53" i="37"/>
  <c r="R54" i="37"/>
  <c r="R55" i="37"/>
  <c r="R56" i="37"/>
  <c r="R57" i="37"/>
  <c r="R58" i="37"/>
  <c r="R59" i="37"/>
  <c r="R60" i="37"/>
  <c r="R61" i="37"/>
  <c r="R62" i="37"/>
  <c r="R63" i="37"/>
  <c r="R64" i="37"/>
  <c r="R65" i="37"/>
  <c r="R66" i="37"/>
  <c r="R67" i="37"/>
  <c r="R68" i="37"/>
  <c r="R69" i="37"/>
  <c r="R70" i="37"/>
  <c r="R71" i="37"/>
  <c r="R72" i="37"/>
  <c r="R73" i="37"/>
  <c r="R74" i="37"/>
  <c r="R75" i="37"/>
  <c r="R76" i="37"/>
  <c r="R77" i="37"/>
  <c r="R78" i="37"/>
  <c r="R79" i="37"/>
  <c r="R80" i="37"/>
  <c r="R81" i="37"/>
  <c r="R82" i="37"/>
  <c r="R83" i="37"/>
  <c r="R84" i="37"/>
  <c r="R85" i="37"/>
  <c r="R86" i="37"/>
  <c r="R87" i="37"/>
  <c r="R88" i="37"/>
  <c r="R89" i="37"/>
  <c r="R90" i="37"/>
  <c r="R91" i="37"/>
  <c r="R92" i="37"/>
  <c r="R93" i="37"/>
  <c r="R94" i="37"/>
  <c r="R95" i="37"/>
  <c r="R96" i="37"/>
  <c r="R97" i="37"/>
  <c r="R98" i="37"/>
  <c r="R99" i="37"/>
  <c r="R100" i="37"/>
  <c r="R101" i="37"/>
  <c r="R102" i="37"/>
  <c r="R103" i="37"/>
  <c r="R104" i="37"/>
  <c r="R105" i="37"/>
  <c r="R106" i="37"/>
  <c r="R107" i="37"/>
  <c r="R108" i="37"/>
  <c r="R109" i="37"/>
  <c r="R110" i="37"/>
  <c r="R111" i="37"/>
  <c r="R112" i="37"/>
  <c r="R113" i="37"/>
  <c r="R114" i="37"/>
  <c r="R115" i="37"/>
  <c r="R116" i="37"/>
  <c r="R117" i="37"/>
  <c r="R118" i="37"/>
  <c r="R119" i="37"/>
  <c r="R120" i="37"/>
  <c r="R121" i="37"/>
  <c r="R122" i="37"/>
  <c r="R123" i="37"/>
  <c r="R124" i="37"/>
  <c r="R125" i="37"/>
  <c r="R126" i="37"/>
  <c r="R127" i="37"/>
  <c r="R128" i="37"/>
  <c r="R129" i="37"/>
  <c r="R130" i="37"/>
  <c r="R131" i="37"/>
  <c r="R132" i="37"/>
  <c r="R133" i="37"/>
  <c r="R134" i="37"/>
  <c r="R135" i="37"/>
  <c r="R136" i="37"/>
  <c r="R137" i="37"/>
  <c r="R138" i="37"/>
  <c r="R139" i="37"/>
  <c r="R140" i="37"/>
  <c r="R141" i="37"/>
  <c r="R142" i="37"/>
  <c r="R143" i="37"/>
  <c r="R144" i="37"/>
  <c r="R145" i="37"/>
  <c r="R146" i="37"/>
  <c r="R147" i="37"/>
  <c r="R148" i="37"/>
  <c r="R149" i="37"/>
  <c r="R150" i="37"/>
  <c r="R151" i="37"/>
  <c r="R152" i="37"/>
  <c r="R153" i="37"/>
  <c r="R154" i="37"/>
  <c r="R155" i="37"/>
  <c r="R156" i="37"/>
  <c r="R157" i="37"/>
  <c r="R158" i="37"/>
  <c r="R159" i="37"/>
  <c r="R160" i="37"/>
  <c r="R161" i="37"/>
  <c r="R162" i="37"/>
  <c r="R163" i="37"/>
  <c r="R164" i="37"/>
  <c r="R165" i="37"/>
  <c r="R166" i="37"/>
  <c r="R167" i="37"/>
  <c r="R168" i="37"/>
  <c r="R169" i="37"/>
  <c r="R170" i="37"/>
  <c r="R171" i="37"/>
  <c r="R172" i="37"/>
  <c r="R173" i="37"/>
  <c r="R174" i="37"/>
  <c r="R175" i="37"/>
  <c r="R176" i="37"/>
  <c r="R177" i="37"/>
  <c r="R178" i="37"/>
  <c r="R179" i="37"/>
  <c r="R180" i="37"/>
  <c r="R181" i="37"/>
  <c r="R182" i="37"/>
  <c r="R183" i="37"/>
  <c r="R184" i="37"/>
  <c r="R185" i="37"/>
  <c r="R186" i="37"/>
  <c r="R187" i="37"/>
  <c r="R188" i="37"/>
  <c r="R189" i="37"/>
  <c r="R190" i="37"/>
  <c r="R191" i="37"/>
  <c r="R192" i="37"/>
  <c r="R193" i="37"/>
  <c r="R194" i="37"/>
  <c r="R195" i="37"/>
  <c r="R196" i="37"/>
  <c r="R197" i="37"/>
  <c r="R198" i="37"/>
  <c r="R199" i="37"/>
  <c r="R200" i="37"/>
  <c r="R201" i="37"/>
  <c r="R202" i="37"/>
  <c r="R203" i="37"/>
  <c r="R204" i="37"/>
  <c r="R205" i="37"/>
  <c r="R206" i="37"/>
  <c r="R207" i="37"/>
  <c r="R208" i="37"/>
  <c r="R209" i="37"/>
  <c r="R210" i="37"/>
  <c r="R211" i="37"/>
  <c r="R212" i="37"/>
  <c r="R213" i="37"/>
  <c r="R214" i="37"/>
  <c r="R215" i="37"/>
  <c r="R216" i="37"/>
  <c r="R217" i="37"/>
  <c r="R218" i="37"/>
  <c r="R219" i="37"/>
  <c r="R220" i="37"/>
  <c r="R221" i="37"/>
  <c r="R222" i="37"/>
  <c r="R223" i="37"/>
  <c r="R224" i="37"/>
  <c r="R225" i="37"/>
  <c r="R226" i="37"/>
  <c r="R227" i="37"/>
  <c r="R228" i="37"/>
  <c r="R229" i="37"/>
  <c r="R230" i="37"/>
  <c r="R231" i="37"/>
  <c r="R232" i="37"/>
  <c r="R233" i="37"/>
  <c r="R234" i="37"/>
  <c r="R235" i="37"/>
  <c r="R236" i="37"/>
  <c r="R237" i="37"/>
  <c r="R238" i="37"/>
  <c r="R239" i="37"/>
  <c r="R240" i="37"/>
  <c r="R241" i="37"/>
  <c r="R242" i="37"/>
  <c r="R243" i="37"/>
  <c r="R244" i="37"/>
  <c r="R245" i="37"/>
  <c r="R246" i="37"/>
  <c r="R247" i="37"/>
  <c r="R248" i="37"/>
  <c r="R249" i="37"/>
  <c r="R250" i="37"/>
  <c r="R251" i="37"/>
  <c r="R252" i="37"/>
  <c r="R253" i="37"/>
  <c r="R254" i="37"/>
  <c r="R255" i="37"/>
  <c r="R256" i="37"/>
  <c r="R257" i="37"/>
  <c r="R258" i="37"/>
  <c r="R259" i="37"/>
  <c r="R260" i="37"/>
  <c r="R261" i="37"/>
  <c r="R262" i="37"/>
  <c r="R263" i="37"/>
  <c r="R264" i="37"/>
  <c r="R265" i="37"/>
  <c r="R266" i="37"/>
  <c r="R267" i="37"/>
  <c r="R268" i="37"/>
  <c r="R269" i="37"/>
  <c r="R270" i="37"/>
  <c r="R271" i="37"/>
  <c r="R272" i="37"/>
  <c r="R273" i="37"/>
  <c r="R274" i="37"/>
  <c r="R275" i="37"/>
  <c r="R276" i="37"/>
  <c r="R277" i="37"/>
  <c r="R278" i="37"/>
  <c r="R279" i="37"/>
  <c r="R280" i="37"/>
  <c r="R281" i="37"/>
  <c r="R282" i="37"/>
  <c r="R283" i="37"/>
  <c r="R284" i="37"/>
  <c r="R285" i="37"/>
  <c r="R286" i="37"/>
  <c r="R287" i="37"/>
  <c r="R288" i="37"/>
  <c r="R289" i="37"/>
  <c r="R290" i="37"/>
  <c r="R291" i="37"/>
  <c r="R292" i="37"/>
  <c r="R293" i="37"/>
  <c r="R294" i="37"/>
  <c r="R295" i="37"/>
  <c r="R296" i="37"/>
  <c r="R297" i="37"/>
  <c r="R298" i="37"/>
  <c r="S298" i="37" s="1"/>
  <c r="R299" i="37"/>
  <c r="R300" i="37"/>
  <c r="R301" i="37"/>
  <c r="R302" i="37"/>
  <c r="R303" i="37"/>
  <c r="R304" i="37"/>
  <c r="R305" i="37"/>
  <c r="R306" i="37"/>
  <c r="R307" i="37"/>
  <c r="R308" i="37"/>
  <c r="R309" i="37"/>
  <c r="R310" i="37"/>
  <c r="R311" i="37"/>
  <c r="R312" i="37"/>
  <c r="R313" i="37"/>
  <c r="R314" i="37"/>
  <c r="R3" i="37"/>
  <c r="X5" i="37"/>
  <c r="X7" i="37"/>
  <c r="X9" i="37"/>
  <c r="X11" i="37"/>
  <c r="X13" i="37"/>
  <c r="X15" i="37"/>
  <c r="X16" i="37"/>
  <c r="X21" i="37"/>
  <c r="X24" i="37"/>
  <c r="X25" i="37"/>
  <c r="X27" i="37"/>
  <c r="X28" i="37"/>
  <c r="X30" i="37"/>
  <c r="X31" i="37"/>
  <c r="X33" i="37"/>
  <c r="X34" i="37"/>
  <c r="X36" i="37"/>
  <c r="X37" i="37"/>
  <c r="X41" i="37"/>
  <c r="X42" i="37"/>
  <c r="X44" i="37"/>
  <c r="X46" i="37"/>
  <c r="X48" i="37"/>
  <c r="X50" i="37"/>
  <c r="X53" i="37"/>
  <c r="X55" i="37"/>
  <c r="X58" i="37"/>
  <c r="X59" i="37"/>
  <c r="X60" i="37"/>
  <c r="X61" i="37"/>
  <c r="X63" i="37"/>
  <c r="X64" i="37"/>
  <c r="X65" i="37"/>
  <c r="X67" i="37"/>
  <c r="X68" i="37"/>
  <c r="X70" i="37"/>
  <c r="X71" i="37"/>
  <c r="X72" i="37"/>
  <c r="X73" i="37"/>
  <c r="X75" i="37"/>
  <c r="X76" i="37"/>
  <c r="X77" i="37"/>
  <c r="X78" i="37"/>
  <c r="X80" i="37"/>
  <c r="X82" i="37"/>
  <c r="X84" i="37"/>
  <c r="X88" i="37"/>
  <c r="X89" i="37"/>
  <c r="X94" i="37"/>
  <c r="X97" i="37"/>
  <c r="X99" i="37"/>
  <c r="X103" i="37"/>
  <c r="X104" i="37"/>
  <c r="X106" i="37"/>
  <c r="X109" i="37"/>
  <c r="X112" i="37"/>
  <c r="X114" i="37"/>
  <c r="X122" i="37"/>
  <c r="X163" i="37"/>
  <c r="X188" i="37"/>
  <c r="X190" i="37"/>
  <c r="X192" i="37"/>
  <c r="X194" i="37"/>
  <c r="X196" i="37"/>
  <c r="X198" i="37"/>
  <c r="X200" i="37"/>
  <c r="X202" i="37"/>
  <c r="X204" i="37"/>
  <c r="X206" i="37"/>
  <c r="X208" i="37"/>
  <c r="X210" i="37"/>
  <c r="X212" i="37"/>
  <c r="X214" i="37"/>
  <c r="X216" i="37"/>
  <c r="X235" i="37"/>
  <c r="X240" i="37"/>
  <c r="X244" i="37"/>
  <c r="X251" i="37"/>
  <c r="X269" i="37"/>
  <c r="X288" i="37"/>
  <c r="X289" i="37"/>
  <c r="X292" i="37"/>
  <c r="X294" i="37"/>
  <c r="X295" i="37"/>
  <c r="X298" i="37"/>
  <c r="X304" i="37"/>
  <c r="X305" i="37"/>
  <c r="X307" i="37"/>
  <c r="X318" i="37"/>
  <c r="X328" i="37"/>
  <c r="X329" i="37"/>
  <c r="X333" i="37"/>
  <c r="X337" i="37"/>
  <c r="X338" i="37"/>
  <c r="X339" i="37"/>
  <c r="X341" i="37"/>
  <c r="X342" i="37"/>
  <c r="X344" i="37"/>
  <c r="X353" i="37"/>
  <c r="X355" i="37"/>
  <c r="X357" i="37"/>
  <c r="X359" i="37"/>
  <c r="X387" i="37"/>
  <c r="X411" i="37"/>
  <c r="X418" i="37"/>
  <c r="X419" i="37"/>
  <c r="X430" i="37"/>
  <c r="X435" i="37"/>
  <c r="X437" i="37"/>
  <c r="X439" i="37"/>
  <c r="X441" i="37"/>
  <c r="X449" i="37"/>
  <c r="X458" i="37"/>
  <c r="X493" i="37"/>
  <c r="X501" i="37"/>
  <c r="X502" i="37"/>
  <c r="X505" i="37"/>
  <c r="X507" i="37"/>
  <c r="X510" i="37"/>
  <c r="AE3" i="37"/>
  <c r="AF3" i="37" s="1"/>
  <c r="Z3" i="37" s="1"/>
  <c r="AE4" i="37"/>
  <c r="AF4" i="37" s="1"/>
  <c r="Z4" i="37" s="1"/>
  <c r="AE6" i="37"/>
  <c r="AF6" i="37" s="1"/>
  <c r="Z6" i="37" s="1"/>
  <c r="AE8" i="37"/>
  <c r="AE9" i="37" s="1"/>
  <c r="AF9" i="37" s="1"/>
  <c r="Z9" i="37" s="1"/>
  <c r="AE10" i="37"/>
  <c r="AE11" i="37" s="1"/>
  <c r="AF11" i="37" s="1"/>
  <c r="Z11" i="37" s="1"/>
  <c r="AE12" i="37"/>
  <c r="AE14" i="37"/>
  <c r="AE15" i="37" s="1"/>
  <c r="AE17" i="37"/>
  <c r="AF17" i="37" s="1"/>
  <c r="Z17" i="37" s="1"/>
  <c r="AE18" i="37"/>
  <c r="AF18" i="37" s="1"/>
  <c r="Z18" i="37" s="1"/>
  <c r="AE19" i="37"/>
  <c r="AF19" i="37" s="1"/>
  <c r="Z19" i="37" s="1"/>
  <c r="AE20" i="37"/>
  <c r="AE22" i="37"/>
  <c r="AF22" i="37" s="1"/>
  <c r="Z22" i="37" s="1"/>
  <c r="AE23" i="37"/>
  <c r="AF23" i="37" s="1"/>
  <c r="Z23" i="37" s="1"/>
  <c r="AE26" i="37"/>
  <c r="AE29" i="37"/>
  <c r="AF29" i="37" s="1"/>
  <c r="Z29" i="37" s="1"/>
  <c r="AE32" i="37"/>
  <c r="AE35" i="37"/>
  <c r="AF35" i="37" s="1"/>
  <c r="Z35" i="37" s="1"/>
  <c r="AE38" i="37"/>
  <c r="AF38" i="37" s="1"/>
  <c r="Z38" i="37" s="1"/>
  <c r="AE39" i="37"/>
  <c r="AF39" i="37" s="1"/>
  <c r="Z39" i="37" s="1"/>
  <c r="AE40" i="37"/>
  <c r="AE43" i="37"/>
  <c r="AE44" i="37" s="1"/>
  <c r="AF44" i="37" s="1"/>
  <c r="Z44" i="37" s="1"/>
  <c r="AE45" i="37"/>
  <c r="AE46" i="37" s="1"/>
  <c r="AF46" i="37" s="1"/>
  <c r="Z46" i="37" s="1"/>
  <c r="AE47" i="37"/>
  <c r="AE48" i="37" s="1"/>
  <c r="AF48" i="37" s="1"/>
  <c r="Z48" i="37" s="1"/>
  <c r="AE49" i="37"/>
  <c r="AE50" i="37" s="1"/>
  <c r="AF50" i="37" s="1"/>
  <c r="Z50" i="37" s="1"/>
  <c r="AE51" i="37"/>
  <c r="AF51" i="37" s="1"/>
  <c r="Z51" i="37" s="1"/>
  <c r="AE52" i="37"/>
  <c r="AF52" i="37" s="1"/>
  <c r="Z52" i="37" s="1"/>
  <c r="AE54" i="37"/>
  <c r="AE56" i="37"/>
  <c r="AF56" i="37" s="1"/>
  <c r="Z56" i="37" s="1"/>
  <c r="AE57" i="37"/>
  <c r="AE62" i="37"/>
  <c r="AF62" i="37" s="1"/>
  <c r="Z62" i="37" s="1"/>
  <c r="AE66" i="37"/>
  <c r="AE67" i="37" s="1"/>
  <c r="AE69" i="37"/>
  <c r="AE74" i="37"/>
  <c r="AE75" i="37" s="1"/>
  <c r="AE79" i="37"/>
  <c r="AF79" i="37" s="1"/>
  <c r="Z79" i="37" s="1"/>
  <c r="AE81" i="37"/>
  <c r="AE83" i="37"/>
  <c r="AE84" i="37" s="1"/>
  <c r="AF84" i="37" s="1"/>
  <c r="Z84" i="37" s="1"/>
  <c r="AE85" i="37"/>
  <c r="AF85" i="37" s="1"/>
  <c r="Z85" i="37" s="1"/>
  <c r="AE86" i="37"/>
  <c r="AF86" i="37" s="1"/>
  <c r="Z86" i="37" s="1"/>
  <c r="AE87" i="37"/>
  <c r="AE90" i="37"/>
  <c r="AF90" i="37" s="1"/>
  <c r="Z90" i="37" s="1"/>
  <c r="AE91" i="37"/>
  <c r="AF91" i="37" s="1"/>
  <c r="Z91" i="37" s="1"/>
  <c r="AE92" i="37"/>
  <c r="AF92" i="37" s="1"/>
  <c r="Z92" i="37" s="1"/>
  <c r="AE93" i="37"/>
  <c r="AE95" i="37"/>
  <c r="AF95" i="37" s="1"/>
  <c r="Z95" i="37" s="1"/>
  <c r="AE96" i="37"/>
  <c r="AF96" i="37" s="1"/>
  <c r="Z96" i="37" s="1"/>
  <c r="AE98" i="37"/>
  <c r="AE99" i="37" s="1"/>
  <c r="AF99" i="37" s="1"/>
  <c r="Z99" i="37" s="1"/>
  <c r="AE100" i="37"/>
  <c r="AF100" i="37" s="1"/>
  <c r="Z100" i="37" s="1"/>
  <c r="AE101" i="37"/>
  <c r="AF101" i="37" s="1"/>
  <c r="Z101" i="37" s="1"/>
  <c r="AE102" i="37"/>
  <c r="AF102" i="37" s="1"/>
  <c r="Z102" i="37" s="1"/>
  <c r="AE105" i="37"/>
  <c r="AF105" i="37" s="1"/>
  <c r="Z105" i="37" s="1"/>
  <c r="AE107" i="37"/>
  <c r="AF107" i="37" s="1"/>
  <c r="Z107" i="37" s="1"/>
  <c r="AE108" i="37"/>
  <c r="AF108" i="37" s="1"/>
  <c r="Z108" i="37" s="1"/>
  <c r="AE110" i="37"/>
  <c r="AF110" i="37" s="1"/>
  <c r="Z110" i="37" s="1"/>
  <c r="AE111" i="37"/>
  <c r="AE113" i="37"/>
  <c r="AE115" i="37"/>
  <c r="AF115" i="37" s="1"/>
  <c r="Z115" i="37" s="1"/>
  <c r="AE116" i="37"/>
  <c r="AF116" i="37" s="1"/>
  <c r="Z116" i="37" s="1"/>
  <c r="AE117" i="37"/>
  <c r="AF117" i="37" s="1"/>
  <c r="Z117" i="37" s="1"/>
  <c r="AE118" i="37"/>
  <c r="AF118" i="37" s="1"/>
  <c r="Z118" i="37" s="1"/>
  <c r="AE119" i="37"/>
  <c r="AF119" i="37" s="1"/>
  <c r="Z119" i="37" s="1"/>
  <c r="AE120" i="37"/>
  <c r="AF120" i="37" s="1"/>
  <c r="Z120" i="37" s="1"/>
  <c r="AE121" i="37"/>
  <c r="AE123" i="37"/>
  <c r="AF123" i="37" s="1"/>
  <c r="Z123" i="37" s="1"/>
  <c r="AE124" i="37"/>
  <c r="AF124" i="37" s="1"/>
  <c r="Z124" i="37" s="1"/>
  <c r="AE125" i="37"/>
  <c r="AF125" i="37" s="1"/>
  <c r="Z125" i="37" s="1"/>
  <c r="AE126" i="37"/>
  <c r="AF126" i="37" s="1"/>
  <c r="Z126" i="37" s="1"/>
  <c r="AE127" i="37"/>
  <c r="AF127" i="37" s="1"/>
  <c r="Z127" i="37" s="1"/>
  <c r="AE128" i="37"/>
  <c r="AF128" i="37" s="1"/>
  <c r="Z128" i="37" s="1"/>
  <c r="AE129" i="37"/>
  <c r="AF129" i="37" s="1"/>
  <c r="Z129" i="37" s="1"/>
  <c r="AE130" i="37"/>
  <c r="AF130" i="37" s="1"/>
  <c r="Z130" i="37" s="1"/>
  <c r="AE131" i="37"/>
  <c r="AF131" i="37" s="1"/>
  <c r="Z131" i="37" s="1"/>
  <c r="AE132" i="37"/>
  <c r="AF132" i="37" s="1"/>
  <c r="Z132" i="37" s="1"/>
  <c r="AE133" i="37"/>
  <c r="AF133" i="37" s="1"/>
  <c r="Z133" i="37" s="1"/>
  <c r="AE134" i="37"/>
  <c r="AF134" i="37" s="1"/>
  <c r="Z134" i="37" s="1"/>
  <c r="AE135" i="37"/>
  <c r="AF135" i="37" s="1"/>
  <c r="Z135" i="37" s="1"/>
  <c r="AE136" i="37"/>
  <c r="AF136" i="37" s="1"/>
  <c r="Z136" i="37" s="1"/>
  <c r="AE137" i="37"/>
  <c r="AF137" i="37" s="1"/>
  <c r="Z137" i="37" s="1"/>
  <c r="AE138" i="37"/>
  <c r="AF138" i="37" s="1"/>
  <c r="Z138" i="37" s="1"/>
  <c r="AE139" i="37"/>
  <c r="AF139" i="37" s="1"/>
  <c r="Z139" i="37" s="1"/>
  <c r="AE140" i="37"/>
  <c r="AF140" i="37" s="1"/>
  <c r="Z140" i="37" s="1"/>
  <c r="AE141" i="37"/>
  <c r="AF141" i="37" s="1"/>
  <c r="Z141" i="37" s="1"/>
  <c r="AE142" i="37"/>
  <c r="AF142" i="37" s="1"/>
  <c r="Z142" i="37" s="1"/>
  <c r="AE143" i="37"/>
  <c r="AF143" i="37" s="1"/>
  <c r="Z143" i="37" s="1"/>
  <c r="AE144" i="37"/>
  <c r="AF144" i="37" s="1"/>
  <c r="Z144" i="37" s="1"/>
  <c r="AE145" i="37"/>
  <c r="AF145" i="37" s="1"/>
  <c r="Z145" i="37" s="1"/>
  <c r="AE146" i="37"/>
  <c r="AF146" i="37" s="1"/>
  <c r="Z146" i="37" s="1"/>
  <c r="AE147" i="37"/>
  <c r="AF147" i="37" s="1"/>
  <c r="Z147" i="37" s="1"/>
  <c r="AE148" i="37"/>
  <c r="AF148" i="37" s="1"/>
  <c r="Z148" i="37" s="1"/>
  <c r="AE149" i="37"/>
  <c r="AF149" i="37" s="1"/>
  <c r="Z149" i="37" s="1"/>
  <c r="AE150" i="37"/>
  <c r="AF150" i="37" s="1"/>
  <c r="Z150" i="37" s="1"/>
  <c r="AE151" i="37"/>
  <c r="AF151" i="37" s="1"/>
  <c r="Z151" i="37" s="1"/>
  <c r="AE152" i="37"/>
  <c r="AF152" i="37" s="1"/>
  <c r="Z152" i="37" s="1"/>
  <c r="AE153" i="37"/>
  <c r="AF153" i="37" s="1"/>
  <c r="Z153" i="37" s="1"/>
  <c r="AE154" i="37"/>
  <c r="AF154" i="37" s="1"/>
  <c r="Z154" i="37" s="1"/>
  <c r="AE155" i="37"/>
  <c r="AF155" i="37" s="1"/>
  <c r="Z155" i="37" s="1"/>
  <c r="AE156" i="37"/>
  <c r="AF156" i="37" s="1"/>
  <c r="Z156" i="37" s="1"/>
  <c r="AE157" i="37"/>
  <c r="AF157" i="37" s="1"/>
  <c r="Z157" i="37" s="1"/>
  <c r="AE158" i="37"/>
  <c r="AF158" i="37" s="1"/>
  <c r="Z158" i="37" s="1"/>
  <c r="AE159" i="37"/>
  <c r="AF159" i="37" s="1"/>
  <c r="Z159" i="37" s="1"/>
  <c r="AE160" i="37"/>
  <c r="AF160" i="37" s="1"/>
  <c r="Z160" i="37" s="1"/>
  <c r="AE161" i="37"/>
  <c r="AF161" i="37" s="1"/>
  <c r="Z161" i="37" s="1"/>
  <c r="AE162" i="37"/>
  <c r="AF162" i="37" s="1"/>
  <c r="Z162" i="37" s="1"/>
  <c r="AE164" i="37"/>
  <c r="AF164" i="37" s="1"/>
  <c r="Z164" i="37" s="1"/>
  <c r="AE165" i="37"/>
  <c r="AF165" i="37" s="1"/>
  <c r="Z165" i="37" s="1"/>
  <c r="AE166" i="37"/>
  <c r="AF166" i="37" s="1"/>
  <c r="Z166" i="37" s="1"/>
  <c r="AE167" i="37"/>
  <c r="AF167" i="37" s="1"/>
  <c r="Z167" i="37" s="1"/>
  <c r="AE168" i="37"/>
  <c r="AF168" i="37" s="1"/>
  <c r="Z168" i="37" s="1"/>
  <c r="AE169" i="37"/>
  <c r="AF169" i="37" s="1"/>
  <c r="Z169" i="37" s="1"/>
  <c r="AE170" i="37"/>
  <c r="AF170" i="37" s="1"/>
  <c r="Z170" i="37" s="1"/>
  <c r="AE171" i="37"/>
  <c r="AF171" i="37" s="1"/>
  <c r="Z171" i="37" s="1"/>
  <c r="AE172" i="37"/>
  <c r="AF172" i="37" s="1"/>
  <c r="Z172" i="37" s="1"/>
  <c r="AE173" i="37"/>
  <c r="AF173" i="37" s="1"/>
  <c r="Z173" i="37" s="1"/>
  <c r="AE174" i="37"/>
  <c r="AF174" i="37" s="1"/>
  <c r="Z174" i="37" s="1"/>
  <c r="AE175" i="37"/>
  <c r="AF175" i="37" s="1"/>
  <c r="Z175" i="37" s="1"/>
  <c r="AE176" i="37"/>
  <c r="AF176" i="37" s="1"/>
  <c r="Z176" i="37" s="1"/>
  <c r="AE177" i="37"/>
  <c r="AF177" i="37" s="1"/>
  <c r="Z177" i="37" s="1"/>
  <c r="AE178" i="37"/>
  <c r="AF178" i="37" s="1"/>
  <c r="Z178" i="37" s="1"/>
  <c r="AE179" i="37"/>
  <c r="AF179" i="37" s="1"/>
  <c r="Z179" i="37" s="1"/>
  <c r="AE180" i="37"/>
  <c r="AF180" i="37" s="1"/>
  <c r="Z180" i="37" s="1"/>
  <c r="AE181" i="37"/>
  <c r="AF181" i="37" s="1"/>
  <c r="Z181" i="37" s="1"/>
  <c r="AE182" i="37"/>
  <c r="AF182" i="37" s="1"/>
  <c r="Z182" i="37" s="1"/>
  <c r="AE183" i="37"/>
  <c r="AF183" i="37" s="1"/>
  <c r="Z183" i="37" s="1"/>
  <c r="AE184" i="37"/>
  <c r="AF184" i="37" s="1"/>
  <c r="Z184" i="37" s="1"/>
  <c r="AE185" i="37"/>
  <c r="AF185" i="37" s="1"/>
  <c r="Z185" i="37" s="1"/>
  <c r="AE186" i="37"/>
  <c r="AF186" i="37" s="1"/>
  <c r="Z186" i="37" s="1"/>
  <c r="AE187" i="37"/>
  <c r="AF187" i="37" s="1"/>
  <c r="Z187" i="37" s="1"/>
  <c r="AE189" i="37"/>
  <c r="AF189" i="37" s="1"/>
  <c r="Z189" i="37" s="1"/>
  <c r="AE191" i="37"/>
  <c r="AF191" i="37" s="1"/>
  <c r="Z191" i="37" s="1"/>
  <c r="AE193" i="37"/>
  <c r="AF193" i="37" s="1"/>
  <c r="Z193" i="37" s="1"/>
  <c r="AE195" i="37"/>
  <c r="AF195" i="37" s="1"/>
  <c r="Z195" i="37" s="1"/>
  <c r="AE197" i="37"/>
  <c r="AF197" i="37" s="1"/>
  <c r="Z197" i="37" s="1"/>
  <c r="AE199" i="37"/>
  <c r="AE201" i="37"/>
  <c r="AF201" i="37" s="1"/>
  <c r="Z201" i="37" s="1"/>
  <c r="AE203" i="37"/>
  <c r="AF203" i="37" s="1"/>
  <c r="Z203" i="37" s="1"/>
  <c r="AE205" i="37"/>
  <c r="AE207" i="37"/>
  <c r="AE209" i="37"/>
  <c r="AF209" i="37" s="1"/>
  <c r="Z209" i="37" s="1"/>
  <c r="AE211" i="37"/>
  <c r="AE213" i="37"/>
  <c r="AF213" i="37" s="1"/>
  <c r="Z213" i="37" s="1"/>
  <c r="AE215" i="37"/>
  <c r="AE217" i="37"/>
  <c r="AF217" i="37" s="1"/>
  <c r="Z217" i="37" s="1"/>
  <c r="AE218" i="37"/>
  <c r="AF218" i="37" s="1"/>
  <c r="Z218" i="37" s="1"/>
  <c r="AE219" i="37"/>
  <c r="AF219" i="37" s="1"/>
  <c r="Z219" i="37" s="1"/>
  <c r="AE220" i="37"/>
  <c r="AF220" i="37" s="1"/>
  <c r="Z220" i="37" s="1"/>
  <c r="AE221" i="37"/>
  <c r="AF221" i="37" s="1"/>
  <c r="Z221" i="37" s="1"/>
  <c r="AE222" i="37"/>
  <c r="AF222" i="37" s="1"/>
  <c r="Z222" i="37" s="1"/>
  <c r="AE223" i="37"/>
  <c r="AF223" i="37" s="1"/>
  <c r="Z223" i="37" s="1"/>
  <c r="AE224" i="37"/>
  <c r="AF224" i="37" s="1"/>
  <c r="Z224" i="37" s="1"/>
  <c r="AE225" i="37"/>
  <c r="AF225" i="37" s="1"/>
  <c r="Z225" i="37" s="1"/>
  <c r="AE226" i="37"/>
  <c r="AF226" i="37" s="1"/>
  <c r="Z226" i="37" s="1"/>
  <c r="AE227" i="37"/>
  <c r="AF227" i="37" s="1"/>
  <c r="Z227" i="37" s="1"/>
  <c r="AE228" i="37"/>
  <c r="AF228" i="37" s="1"/>
  <c r="Z228" i="37" s="1"/>
  <c r="AE229" i="37"/>
  <c r="AF229" i="37" s="1"/>
  <c r="Z229" i="37" s="1"/>
  <c r="AE230" i="37"/>
  <c r="AF230" i="37" s="1"/>
  <c r="Z230" i="37" s="1"/>
  <c r="AE231" i="37"/>
  <c r="AF231" i="37" s="1"/>
  <c r="Z231" i="37" s="1"/>
  <c r="AE232" i="37"/>
  <c r="AF232" i="37" s="1"/>
  <c r="Z232" i="37" s="1"/>
  <c r="AE233" i="37"/>
  <c r="AF233" i="37" s="1"/>
  <c r="Z233" i="37" s="1"/>
  <c r="AE234" i="37"/>
  <c r="AF234" i="37" s="1"/>
  <c r="Z234" i="37" s="1"/>
  <c r="AE236" i="37"/>
  <c r="AF236" i="37" s="1"/>
  <c r="Z236" i="37" s="1"/>
  <c r="AE237" i="37"/>
  <c r="AF237" i="37" s="1"/>
  <c r="Z237" i="37" s="1"/>
  <c r="AE238" i="37"/>
  <c r="AF238" i="37" s="1"/>
  <c r="Z238" i="37" s="1"/>
  <c r="AE239" i="37"/>
  <c r="AE241" i="37"/>
  <c r="AF241" i="37" s="1"/>
  <c r="Z241" i="37" s="1"/>
  <c r="AE242" i="37"/>
  <c r="AF242" i="37" s="1"/>
  <c r="Z242" i="37" s="1"/>
  <c r="AE243" i="37"/>
  <c r="AE245" i="37"/>
  <c r="AF245" i="37" s="1"/>
  <c r="Z245" i="37" s="1"/>
  <c r="AE246" i="37"/>
  <c r="AF246" i="37" s="1"/>
  <c r="Z246" i="37" s="1"/>
  <c r="AE247" i="37"/>
  <c r="AF247" i="37" s="1"/>
  <c r="Z247" i="37" s="1"/>
  <c r="AE248" i="37"/>
  <c r="AF248" i="37" s="1"/>
  <c r="Z248" i="37" s="1"/>
  <c r="AE249" i="37"/>
  <c r="AF249" i="37" s="1"/>
  <c r="Z249" i="37" s="1"/>
  <c r="AE250" i="37"/>
  <c r="AE252" i="37"/>
  <c r="AF252" i="37" s="1"/>
  <c r="Z252" i="37" s="1"/>
  <c r="AE253" i="37"/>
  <c r="AF253" i="37" s="1"/>
  <c r="Z253" i="37" s="1"/>
  <c r="AE254" i="37"/>
  <c r="AF254" i="37" s="1"/>
  <c r="Z254" i="37" s="1"/>
  <c r="AE255" i="37"/>
  <c r="AF255" i="37" s="1"/>
  <c r="Z255" i="37" s="1"/>
  <c r="AE256" i="37"/>
  <c r="AF256" i="37" s="1"/>
  <c r="Z256" i="37" s="1"/>
  <c r="AE257" i="37"/>
  <c r="AF257" i="37" s="1"/>
  <c r="Z257" i="37" s="1"/>
  <c r="AE258" i="37"/>
  <c r="AF258" i="37" s="1"/>
  <c r="Z258" i="37" s="1"/>
  <c r="AE259" i="37"/>
  <c r="AF259" i="37" s="1"/>
  <c r="Z259" i="37" s="1"/>
  <c r="AE260" i="37"/>
  <c r="AF260" i="37" s="1"/>
  <c r="Z260" i="37" s="1"/>
  <c r="AE261" i="37"/>
  <c r="AF261" i="37" s="1"/>
  <c r="Z261" i="37" s="1"/>
  <c r="AE262" i="37"/>
  <c r="AF262" i="37" s="1"/>
  <c r="Z262" i="37" s="1"/>
  <c r="AE263" i="37"/>
  <c r="AF263" i="37" s="1"/>
  <c r="Z263" i="37" s="1"/>
  <c r="AE264" i="37"/>
  <c r="AF264" i="37" s="1"/>
  <c r="Z264" i="37" s="1"/>
  <c r="AE265" i="37"/>
  <c r="AF265" i="37" s="1"/>
  <c r="Z265" i="37" s="1"/>
  <c r="AE266" i="37"/>
  <c r="AF266" i="37" s="1"/>
  <c r="Z266" i="37" s="1"/>
  <c r="AE267" i="37"/>
  <c r="AF267" i="37" s="1"/>
  <c r="Z267" i="37" s="1"/>
  <c r="AE268" i="37"/>
  <c r="AF268" i="37" s="1"/>
  <c r="Z268" i="37" s="1"/>
  <c r="AE270" i="37"/>
  <c r="AF270" i="37" s="1"/>
  <c r="Z270" i="37" s="1"/>
  <c r="AE271" i="37"/>
  <c r="AF271" i="37" s="1"/>
  <c r="Z271" i="37" s="1"/>
  <c r="AE272" i="37"/>
  <c r="AF272" i="37" s="1"/>
  <c r="Z272" i="37" s="1"/>
  <c r="AE273" i="37"/>
  <c r="AF273" i="37" s="1"/>
  <c r="Z273" i="37" s="1"/>
  <c r="AE274" i="37"/>
  <c r="AF274" i="37" s="1"/>
  <c r="Z274" i="37" s="1"/>
  <c r="AE275" i="37"/>
  <c r="AF275" i="37" s="1"/>
  <c r="Z275" i="37" s="1"/>
  <c r="AE276" i="37"/>
  <c r="AF276" i="37" s="1"/>
  <c r="Z276" i="37" s="1"/>
  <c r="AE277" i="37"/>
  <c r="AF277" i="37" s="1"/>
  <c r="Z277" i="37" s="1"/>
  <c r="AE278" i="37"/>
  <c r="AF278" i="37" s="1"/>
  <c r="Z278" i="37" s="1"/>
  <c r="AE279" i="37"/>
  <c r="AF279" i="37" s="1"/>
  <c r="Z279" i="37" s="1"/>
  <c r="AE280" i="37"/>
  <c r="AF280" i="37" s="1"/>
  <c r="Z280" i="37" s="1"/>
  <c r="AE281" i="37"/>
  <c r="AF281" i="37" s="1"/>
  <c r="Z281" i="37" s="1"/>
  <c r="AE282" i="37"/>
  <c r="AF282" i="37" s="1"/>
  <c r="Z282" i="37" s="1"/>
  <c r="AE283" i="37"/>
  <c r="AF283" i="37" s="1"/>
  <c r="Z283" i="37" s="1"/>
  <c r="AE284" i="37"/>
  <c r="AF284" i="37" s="1"/>
  <c r="Z284" i="37" s="1"/>
  <c r="AE285" i="37"/>
  <c r="AF285" i="37" s="1"/>
  <c r="Z285" i="37" s="1"/>
  <c r="AE286" i="37"/>
  <c r="AF286" i="37" s="1"/>
  <c r="Z286" i="37" s="1"/>
  <c r="AE287" i="37"/>
  <c r="AE290" i="37"/>
  <c r="AF290" i="37" s="1"/>
  <c r="Z290" i="37" s="1"/>
  <c r="AE291" i="37"/>
  <c r="AE293" i="37"/>
  <c r="AF293" i="37" s="1"/>
  <c r="Z293" i="37" s="1"/>
  <c r="AE296" i="37"/>
  <c r="AF296" i="37" s="1"/>
  <c r="Z296" i="37" s="1"/>
  <c r="AE297" i="37"/>
  <c r="AF297" i="37" s="1"/>
  <c r="Z297" i="37" s="1"/>
  <c r="AE299" i="37"/>
  <c r="AF299" i="37" s="1"/>
  <c r="Z299" i="37" s="1"/>
  <c r="AE300" i="37"/>
  <c r="AF300" i="37" s="1"/>
  <c r="Z300" i="37" s="1"/>
  <c r="AE301" i="37"/>
  <c r="AF301" i="37" s="1"/>
  <c r="Z301" i="37" s="1"/>
  <c r="AE302" i="37"/>
  <c r="AF302" i="37" s="1"/>
  <c r="Z302" i="37" s="1"/>
  <c r="AE303" i="37"/>
  <c r="AE306" i="37"/>
  <c r="AF306" i="37" s="1"/>
  <c r="Z306" i="37" s="1"/>
  <c r="AE308" i="37"/>
  <c r="AF308" i="37" s="1"/>
  <c r="Z308" i="37" s="1"/>
  <c r="AE309" i="37"/>
  <c r="AF309" i="37" s="1"/>
  <c r="Z309" i="37" s="1"/>
  <c r="AE310" i="37"/>
  <c r="AF310" i="37" s="1"/>
  <c r="Z310" i="37" s="1"/>
  <c r="AE311" i="37"/>
  <c r="AF311" i="37" s="1"/>
  <c r="Z311" i="37" s="1"/>
  <c r="AE312" i="37"/>
  <c r="AF312" i="37" s="1"/>
  <c r="Z312" i="37" s="1"/>
  <c r="AE313" i="37"/>
  <c r="AF313" i="37" s="1"/>
  <c r="Z313" i="37" s="1"/>
  <c r="AE314" i="37"/>
  <c r="AF314" i="37" s="1"/>
  <c r="Z314" i="37" s="1"/>
  <c r="AE315" i="37"/>
  <c r="AF315" i="37" s="1"/>
  <c r="Z315" i="37" s="1"/>
  <c r="AE316" i="37"/>
  <c r="AF316" i="37" s="1"/>
  <c r="Z316" i="37" s="1"/>
  <c r="AE317" i="37"/>
  <c r="AE319" i="37"/>
  <c r="AF319" i="37" s="1"/>
  <c r="Z319" i="37" s="1"/>
  <c r="AE320" i="37"/>
  <c r="AF320" i="37" s="1"/>
  <c r="Z320" i="37" s="1"/>
  <c r="AE321" i="37"/>
  <c r="AF321" i="37" s="1"/>
  <c r="Z321" i="37" s="1"/>
  <c r="AE322" i="37"/>
  <c r="AF322" i="37" s="1"/>
  <c r="Z322" i="37" s="1"/>
  <c r="AE323" i="37"/>
  <c r="AF323" i="37" s="1"/>
  <c r="Z323" i="37" s="1"/>
  <c r="AE324" i="37"/>
  <c r="AF324" i="37" s="1"/>
  <c r="Z324" i="37" s="1"/>
  <c r="AE325" i="37"/>
  <c r="AF325" i="37" s="1"/>
  <c r="Z325" i="37" s="1"/>
  <c r="AE326" i="37"/>
  <c r="AF326" i="37" s="1"/>
  <c r="Z326" i="37" s="1"/>
  <c r="AE327" i="37"/>
  <c r="AE330" i="37"/>
  <c r="AF330" i="37" s="1"/>
  <c r="Z330" i="37" s="1"/>
  <c r="AE331" i="37"/>
  <c r="AF331" i="37" s="1"/>
  <c r="Z331" i="37" s="1"/>
  <c r="AE332" i="37"/>
  <c r="AF332" i="37" s="1"/>
  <c r="Z332" i="37" s="1"/>
  <c r="AE334" i="37"/>
  <c r="AF334" i="37" s="1"/>
  <c r="Z334" i="37" s="1"/>
  <c r="AE335" i="37"/>
  <c r="AF335" i="37" s="1"/>
  <c r="Z335" i="37" s="1"/>
  <c r="AE336" i="37"/>
  <c r="AE340" i="37"/>
  <c r="AF340" i="37" s="1"/>
  <c r="Z340" i="37" s="1"/>
  <c r="AE343" i="37"/>
  <c r="AE345" i="37"/>
  <c r="AF345" i="37" s="1"/>
  <c r="Z345" i="37" s="1"/>
  <c r="AE346" i="37"/>
  <c r="AF346" i="37" s="1"/>
  <c r="Z346" i="37" s="1"/>
  <c r="AE347" i="37"/>
  <c r="AF347" i="37" s="1"/>
  <c r="Z347" i="37" s="1"/>
  <c r="AE348" i="37"/>
  <c r="AF348" i="37" s="1"/>
  <c r="Z348" i="37" s="1"/>
  <c r="AE349" i="37"/>
  <c r="AF349" i="37" s="1"/>
  <c r="Z349" i="37" s="1"/>
  <c r="AE350" i="37"/>
  <c r="AF350" i="37" s="1"/>
  <c r="Z350" i="37" s="1"/>
  <c r="AE351" i="37"/>
  <c r="AF351" i="37" s="1"/>
  <c r="Z351" i="37" s="1"/>
  <c r="AE352" i="37"/>
  <c r="AF352" i="37" s="1"/>
  <c r="Z352" i="37" s="1"/>
  <c r="AE354" i="37"/>
  <c r="AF354" i="37" s="1"/>
  <c r="Z354" i="37" s="1"/>
  <c r="AE356" i="37"/>
  <c r="AF356" i="37" s="1"/>
  <c r="Z356" i="37" s="1"/>
  <c r="AE358" i="37"/>
  <c r="AF358" i="37" s="1"/>
  <c r="Z358" i="37" s="1"/>
  <c r="AE360" i="37"/>
  <c r="AF360" i="37" s="1"/>
  <c r="Z360" i="37" s="1"/>
  <c r="AE361" i="37"/>
  <c r="AF361" i="37" s="1"/>
  <c r="Z361" i="37" s="1"/>
  <c r="AE362" i="37"/>
  <c r="AF362" i="37" s="1"/>
  <c r="Z362" i="37" s="1"/>
  <c r="AE363" i="37"/>
  <c r="AF363" i="37" s="1"/>
  <c r="Z363" i="37" s="1"/>
  <c r="AE364" i="37"/>
  <c r="AF364" i="37" s="1"/>
  <c r="Z364" i="37" s="1"/>
  <c r="AE365" i="37"/>
  <c r="AF365" i="37" s="1"/>
  <c r="Z365" i="37" s="1"/>
  <c r="AE366" i="37"/>
  <c r="AF366" i="37" s="1"/>
  <c r="Z366" i="37" s="1"/>
  <c r="AE367" i="37"/>
  <c r="AF367" i="37" s="1"/>
  <c r="Z367" i="37" s="1"/>
  <c r="AE368" i="37"/>
  <c r="AF368" i="37" s="1"/>
  <c r="Z368" i="37" s="1"/>
  <c r="AE369" i="37"/>
  <c r="AF369" i="37" s="1"/>
  <c r="Z369" i="37" s="1"/>
  <c r="AE370" i="37"/>
  <c r="AF370" i="37" s="1"/>
  <c r="Z370" i="37" s="1"/>
  <c r="AE371" i="37"/>
  <c r="AF371" i="37" s="1"/>
  <c r="Z371" i="37" s="1"/>
  <c r="AE372" i="37"/>
  <c r="AF372" i="37" s="1"/>
  <c r="Z372" i="37" s="1"/>
  <c r="AE373" i="37"/>
  <c r="AF373" i="37" s="1"/>
  <c r="Z373" i="37" s="1"/>
  <c r="AE374" i="37"/>
  <c r="AF374" i="37" s="1"/>
  <c r="Z374" i="37" s="1"/>
  <c r="AE375" i="37"/>
  <c r="AF375" i="37" s="1"/>
  <c r="Z375" i="37" s="1"/>
  <c r="AE376" i="37"/>
  <c r="AF376" i="37" s="1"/>
  <c r="Z376" i="37" s="1"/>
  <c r="AE377" i="37"/>
  <c r="AF377" i="37" s="1"/>
  <c r="Z377" i="37" s="1"/>
  <c r="AE378" i="37"/>
  <c r="AF378" i="37" s="1"/>
  <c r="Z378" i="37" s="1"/>
  <c r="AE379" i="37"/>
  <c r="AF379" i="37" s="1"/>
  <c r="Z379" i="37" s="1"/>
  <c r="AE380" i="37"/>
  <c r="AF380" i="37" s="1"/>
  <c r="Z380" i="37" s="1"/>
  <c r="AE381" i="37"/>
  <c r="AF381" i="37" s="1"/>
  <c r="Z381" i="37" s="1"/>
  <c r="AE382" i="37"/>
  <c r="AF382" i="37" s="1"/>
  <c r="Z382" i="37" s="1"/>
  <c r="AE383" i="37"/>
  <c r="AF383" i="37" s="1"/>
  <c r="Z383" i="37" s="1"/>
  <c r="AE384" i="37"/>
  <c r="AF384" i="37" s="1"/>
  <c r="Z384" i="37" s="1"/>
  <c r="AE385" i="37"/>
  <c r="AF385" i="37" s="1"/>
  <c r="Z385" i="37" s="1"/>
  <c r="AE386" i="37"/>
  <c r="AF386" i="37" s="1"/>
  <c r="Z386" i="37" s="1"/>
  <c r="AE388" i="37"/>
  <c r="AF388" i="37" s="1"/>
  <c r="Z388" i="37" s="1"/>
  <c r="AE389" i="37"/>
  <c r="AF389" i="37" s="1"/>
  <c r="Z389" i="37" s="1"/>
  <c r="AE390" i="37"/>
  <c r="AF390" i="37" s="1"/>
  <c r="Z390" i="37" s="1"/>
  <c r="AE391" i="37"/>
  <c r="AF391" i="37" s="1"/>
  <c r="Z391" i="37" s="1"/>
  <c r="AE392" i="37"/>
  <c r="AF392" i="37" s="1"/>
  <c r="Z392" i="37" s="1"/>
  <c r="AE393" i="37"/>
  <c r="AF393" i="37" s="1"/>
  <c r="Z393" i="37" s="1"/>
  <c r="AE394" i="37"/>
  <c r="AF394" i="37" s="1"/>
  <c r="Z394" i="37" s="1"/>
  <c r="AE395" i="37"/>
  <c r="AF395" i="37" s="1"/>
  <c r="Z395" i="37" s="1"/>
  <c r="AE396" i="37"/>
  <c r="AF396" i="37" s="1"/>
  <c r="Z396" i="37" s="1"/>
  <c r="AE397" i="37"/>
  <c r="AF397" i="37" s="1"/>
  <c r="Z397" i="37" s="1"/>
  <c r="AE398" i="37"/>
  <c r="AF398" i="37" s="1"/>
  <c r="Z398" i="37" s="1"/>
  <c r="AE399" i="37"/>
  <c r="AF399" i="37" s="1"/>
  <c r="Z399" i="37" s="1"/>
  <c r="AE400" i="37"/>
  <c r="AF400" i="37" s="1"/>
  <c r="Z400" i="37" s="1"/>
  <c r="AE401" i="37"/>
  <c r="AF401" i="37" s="1"/>
  <c r="Z401" i="37" s="1"/>
  <c r="AE402" i="37"/>
  <c r="AF402" i="37" s="1"/>
  <c r="Z402" i="37" s="1"/>
  <c r="AE403" i="37"/>
  <c r="AF403" i="37" s="1"/>
  <c r="Z403" i="37" s="1"/>
  <c r="AE404" i="37"/>
  <c r="AF404" i="37" s="1"/>
  <c r="Z404" i="37" s="1"/>
  <c r="AE405" i="37"/>
  <c r="AF405" i="37" s="1"/>
  <c r="Z405" i="37" s="1"/>
  <c r="AE406" i="37"/>
  <c r="AF406" i="37" s="1"/>
  <c r="Z406" i="37" s="1"/>
  <c r="AE407" i="37"/>
  <c r="AF407" i="37" s="1"/>
  <c r="Z407" i="37" s="1"/>
  <c r="AE408" i="37"/>
  <c r="AF408" i="37" s="1"/>
  <c r="Z408" i="37" s="1"/>
  <c r="AE409" i="37"/>
  <c r="AF409" i="37" s="1"/>
  <c r="Z409" i="37" s="1"/>
  <c r="AE410" i="37"/>
  <c r="AF410" i="37" s="1"/>
  <c r="Z410" i="37" s="1"/>
  <c r="AE412" i="37"/>
  <c r="AF412" i="37" s="1"/>
  <c r="Z412" i="37" s="1"/>
  <c r="AE413" i="37"/>
  <c r="AF413" i="37" s="1"/>
  <c r="Z413" i="37" s="1"/>
  <c r="AE414" i="37"/>
  <c r="AF414" i="37" s="1"/>
  <c r="Z414" i="37" s="1"/>
  <c r="AE415" i="37"/>
  <c r="AF415" i="37" s="1"/>
  <c r="Z415" i="37" s="1"/>
  <c r="AE416" i="37"/>
  <c r="AF416" i="37" s="1"/>
  <c r="Z416" i="37" s="1"/>
  <c r="AE417" i="37"/>
  <c r="AF417" i="37" s="1"/>
  <c r="Z417" i="37" s="1"/>
  <c r="AE420" i="37"/>
  <c r="AF420" i="37" s="1"/>
  <c r="Z420" i="37" s="1"/>
  <c r="AE421" i="37"/>
  <c r="AF421" i="37" s="1"/>
  <c r="Z421" i="37" s="1"/>
  <c r="AE422" i="37"/>
  <c r="AF422" i="37" s="1"/>
  <c r="Z422" i="37" s="1"/>
  <c r="AE423" i="37"/>
  <c r="AF423" i="37" s="1"/>
  <c r="Z423" i="37" s="1"/>
  <c r="AE424" i="37"/>
  <c r="AF424" i="37" s="1"/>
  <c r="Z424" i="37" s="1"/>
  <c r="AE425" i="37"/>
  <c r="AF425" i="37" s="1"/>
  <c r="Z425" i="37" s="1"/>
  <c r="AE426" i="37"/>
  <c r="AF426" i="37" s="1"/>
  <c r="Z426" i="37" s="1"/>
  <c r="AE427" i="37"/>
  <c r="AF427" i="37" s="1"/>
  <c r="Z427" i="37" s="1"/>
  <c r="AE428" i="37"/>
  <c r="AF428" i="37" s="1"/>
  <c r="Z428" i="37" s="1"/>
  <c r="AE429" i="37"/>
  <c r="AF429" i="37" s="1"/>
  <c r="Z429" i="37" s="1"/>
  <c r="AE431" i="37"/>
  <c r="AF431" i="37" s="1"/>
  <c r="Z431" i="37" s="1"/>
  <c r="AE432" i="37"/>
  <c r="AF432" i="37" s="1"/>
  <c r="Z432" i="37" s="1"/>
  <c r="AE433" i="37"/>
  <c r="AF433" i="37" s="1"/>
  <c r="Z433" i="37" s="1"/>
  <c r="AE434" i="37"/>
  <c r="AF434" i="37" s="1"/>
  <c r="Z434" i="37" s="1"/>
  <c r="AE436" i="37"/>
  <c r="AF436" i="37" s="1"/>
  <c r="Z436" i="37" s="1"/>
  <c r="AE438" i="37"/>
  <c r="AE439" i="37" s="1"/>
  <c r="AF439" i="37" s="1"/>
  <c r="Z439" i="37" s="1"/>
  <c r="AE440" i="37"/>
  <c r="AE442" i="37"/>
  <c r="AF442" i="37" s="1"/>
  <c r="Z442" i="37" s="1"/>
  <c r="AE443" i="37"/>
  <c r="AF443" i="37" s="1"/>
  <c r="Z443" i="37" s="1"/>
  <c r="AE444" i="37"/>
  <c r="AF444" i="37" s="1"/>
  <c r="Z444" i="37" s="1"/>
  <c r="AE445" i="37"/>
  <c r="AF445" i="37" s="1"/>
  <c r="Z445" i="37" s="1"/>
  <c r="AE446" i="37"/>
  <c r="AF446" i="37" s="1"/>
  <c r="Z446" i="37" s="1"/>
  <c r="AE447" i="37"/>
  <c r="AF447" i="37" s="1"/>
  <c r="Z447" i="37" s="1"/>
  <c r="AE448" i="37"/>
  <c r="AE449" i="37" s="1"/>
  <c r="AF449" i="37" s="1"/>
  <c r="Z449" i="37" s="1"/>
  <c r="AE450" i="37"/>
  <c r="AF450" i="37" s="1"/>
  <c r="Z450" i="37" s="1"/>
  <c r="AE451" i="37"/>
  <c r="AF451" i="37" s="1"/>
  <c r="Z451" i="37" s="1"/>
  <c r="AE452" i="37"/>
  <c r="AF452" i="37" s="1"/>
  <c r="Z452" i="37" s="1"/>
  <c r="AE453" i="37"/>
  <c r="AF453" i="37" s="1"/>
  <c r="Z453" i="37" s="1"/>
  <c r="AE454" i="37"/>
  <c r="AF454" i="37" s="1"/>
  <c r="Z454" i="37" s="1"/>
  <c r="AE455" i="37"/>
  <c r="AF455" i="37" s="1"/>
  <c r="Z455" i="37" s="1"/>
  <c r="AE456" i="37"/>
  <c r="AF456" i="37" s="1"/>
  <c r="Z456" i="37" s="1"/>
  <c r="AE457" i="37"/>
  <c r="AF457" i="37" s="1"/>
  <c r="Z457" i="37" s="1"/>
  <c r="AE459" i="37"/>
  <c r="AF459" i="37" s="1"/>
  <c r="Z459" i="37" s="1"/>
  <c r="AE460" i="37"/>
  <c r="AF460" i="37" s="1"/>
  <c r="Z460" i="37" s="1"/>
  <c r="AE461" i="37"/>
  <c r="AF461" i="37" s="1"/>
  <c r="Z461" i="37" s="1"/>
  <c r="AE462" i="37"/>
  <c r="AF462" i="37" s="1"/>
  <c r="Z462" i="37" s="1"/>
  <c r="AE463" i="37"/>
  <c r="AF463" i="37" s="1"/>
  <c r="Z463" i="37" s="1"/>
  <c r="AE464" i="37"/>
  <c r="AF464" i="37" s="1"/>
  <c r="Z464" i="37" s="1"/>
  <c r="AE465" i="37"/>
  <c r="AF465" i="37" s="1"/>
  <c r="Z465" i="37" s="1"/>
  <c r="AE466" i="37"/>
  <c r="AF466" i="37" s="1"/>
  <c r="Z466" i="37" s="1"/>
  <c r="AE467" i="37"/>
  <c r="AF467" i="37" s="1"/>
  <c r="Z467" i="37" s="1"/>
  <c r="AE468" i="37"/>
  <c r="AF468" i="37" s="1"/>
  <c r="Z468" i="37" s="1"/>
  <c r="AE469" i="37"/>
  <c r="AF469" i="37" s="1"/>
  <c r="Z469" i="37" s="1"/>
  <c r="AE470" i="37"/>
  <c r="AF470" i="37" s="1"/>
  <c r="Z470" i="37" s="1"/>
  <c r="AE471" i="37"/>
  <c r="AF471" i="37" s="1"/>
  <c r="Z471" i="37" s="1"/>
  <c r="AE472" i="37"/>
  <c r="AF472" i="37" s="1"/>
  <c r="Z472" i="37" s="1"/>
  <c r="AE473" i="37"/>
  <c r="AF473" i="37" s="1"/>
  <c r="Z473" i="37" s="1"/>
  <c r="AE474" i="37"/>
  <c r="AF474" i="37" s="1"/>
  <c r="Z474" i="37" s="1"/>
  <c r="AE475" i="37"/>
  <c r="AF475" i="37" s="1"/>
  <c r="Z475" i="37" s="1"/>
  <c r="AE476" i="37"/>
  <c r="AF476" i="37" s="1"/>
  <c r="Z476" i="37" s="1"/>
  <c r="AE477" i="37"/>
  <c r="AF477" i="37" s="1"/>
  <c r="Z477" i="37" s="1"/>
  <c r="AE478" i="37"/>
  <c r="AF478" i="37" s="1"/>
  <c r="Z478" i="37" s="1"/>
  <c r="AE479" i="37"/>
  <c r="AF479" i="37" s="1"/>
  <c r="Z479" i="37" s="1"/>
  <c r="AE480" i="37"/>
  <c r="AF480" i="37" s="1"/>
  <c r="Z480" i="37" s="1"/>
  <c r="AE481" i="37"/>
  <c r="AF481" i="37" s="1"/>
  <c r="Z481" i="37" s="1"/>
  <c r="AE482" i="37"/>
  <c r="AF482" i="37" s="1"/>
  <c r="Z482" i="37" s="1"/>
  <c r="AE483" i="37"/>
  <c r="AF483" i="37" s="1"/>
  <c r="Z483" i="37" s="1"/>
  <c r="AE484" i="37"/>
  <c r="AF484" i="37" s="1"/>
  <c r="Z484" i="37" s="1"/>
  <c r="AE485" i="37"/>
  <c r="AF485" i="37" s="1"/>
  <c r="Z485" i="37" s="1"/>
  <c r="AE486" i="37"/>
  <c r="AF486" i="37" s="1"/>
  <c r="Z486" i="37" s="1"/>
  <c r="AE487" i="37"/>
  <c r="AF487" i="37" s="1"/>
  <c r="Z487" i="37" s="1"/>
  <c r="AE488" i="37"/>
  <c r="AF488" i="37" s="1"/>
  <c r="Z488" i="37" s="1"/>
  <c r="AE489" i="37"/>
  <c r="AF489" i="37" s="1"/>
  <c r="Z489" i="37" s="1"/>
  <c r="AE490" i="37"/>
  <c r="AF490" i="37" s="1"/>
  <c r="Z490" i="37" s="1"/>
  <c r="AE491" i="37"/>
  <c r="AF491" i="37" s="1"/>
  <c r="Z491" i="37" s="1"/>
  <c r="AE492" i="37"/>
  <c r="AE493" i="37" s="1"/>
  <c r="AF493" i="37" s="1"/>
  <c r="Z493" i="37" s="1"/>
  <c r="AE494" i="37"/>
  <c r="AF494" i="37" s="1"/>
  <c r="Z494" i="37" s="1"/>
  <c r="AE495" i="37"/>
  <c r="AF495" i="37" s="1"/>
  <c r="Z495" i="37" s="1"/>
  <c r="AE496" i="37"/>
  <c r="AF496" i="37" s="1"/>
  <c r="Z496" i="37" s="1"/>
  <c r="AE497" i="37"/>
  <c r="AF497" i="37" s="1"/>
  <c r="Z497" i="37" s="1"/>
  <c r="AE498" i="37"/>
  <c r="AF498" i="37" s="1"/>
  <c r="Z498" i="37" s="1"/>
  <c r="AE499" i="37"/>
  <c r="AF499" i="37" s="1"/>
  <c r="Z499" i="37" s="1"/>
  <c r="AE500" i="37"/>
  <c r="AE501" i="37" s="1"/>
  <c r="AE502" i="37" s="1"/>
  <c r="AF502" i="37" s="1"/>
  <c r="Z502" i="37" s="1"/>
  <c r="AE503" i="37"/>
  <c r="AF503" i="37" s="1"/>
  <c r="Z503" i="37" s="1"/>
  <c r="AE504" i="37"/>
  <c r="AF504" i="37" s="1"/>
  <c r="Z504" i="37" s="1"/>
  <c r="AE506" i="37"/>
  <c r="AE507" i="37" s="1"/>
  <c r="AF507" i="37" s="1"/>
  <c r="Z507" i="37" s="1"/>
  <c r="AE508" i="37"/>
  <c r="AF508" i="37" s="1"/>
  <c r="Z508" i="37" s="1"/>
  <c r="AE509" i="37"/>
  <c r="AF509" i="37" s="1"/>
  <c r="Z509" i="37" s="1"/>
  <c r="AE511" i="37"/>
  <c r="AF511" i="37" s="1"/>
  <c r="Z511" i="37" s="1"/>
  <c r="AE512" i="37"/>
  <c r="AF512" i="37" s="1"/>
  <c r="Z512" i="37" s="1"/>
  <c r="AE513" i="37"/>
  <c r="AF513" i="37" s="1"/>
  <c r="Z513" i="37" s="1"/>
  <c r="AE514" i="37"/>
  <c r="AF514" i="37" s="1"/>
  <c r="Z514" i="37" s="1"/>
  <c r="AE515" i="37"/>
  <c r="AF515" i="37" s="1"/>
  <c r="Z515" i="37" s="1"/>
  <c r="AE516" i="37"/>
  <c r="AF516" i="37" s="1"/>
  <c r="Z516" i="37" s="1"/>
  <c r="AE517" i="37"/>
  <c r="AF517" i="37" s="1"/>
  <c r="Z517" i="37" s="1"/>
  <c r="AE518" i="37"/>
  <c r="AF518" i="37" s="1"/>
  <c r="Z518" i="37" s="1"/>
  <c r="AE519" i="37"/>
  <c r="AF519" i="37" s="1"/>
  <c r="Z519" i="37" s="1"/>
  <c r="AE520" i="37"/>
  <c r="AF520" i="37" s="1"/>
  <c r="Z520" i="37" s="1"/>
  <c r="AE521" i="37"/>
  <c r="AF521" i="37" s="1"/>
  <c r="Z521" i="37" s="1"/>
  <c r="AE522" i="37"/>
  <c r="AF522" i="37" s="1"/>
  <c r="Z522" i="37" s="1"/>
  <c r="AE523" i="37"/>
  <c r="AF523" i="37" s="1"/>
  <c r="Z523" i="37" s="1"/>
  <c r="AE524" i="37"/>
  <c r="AF524" i="37" s="1"/>
  <c r="Z524" i="37" s="1"/>
  <c r="AE525" i="37"/>
  <c r="AF525" i="37" s="1"/>
  <c r="Z525" i="37" s="1"/>
  <c r="AE526" i="37"/>
  <c r="AF526" i="37" s="1"/>
  <c r="Z526" i="37" s="1"/>
  <c r="AE527" i="37"/>
  <c r="AF527" i="37" s="1"/>
  <c r="Z527" i="37" s="1"/>
  <c r="AE528" i="37"/>
  <c r="AF528" i="37" s="1"/>
  <c r="Z528" i="37" s="1"/>
  <c r="AE529" i="37"/>
  <c r="AF529" i="37" s="1"/>
  <c r="Z529" i="37" s="1"/>
  <c r="AE530" i="37"/>
  <c r="AF530" i="37" s="1"/>
  <c r="Z530" i="37" s="1"/>
  <c r="AE531" i="37"/>
  <c r="AF531" i="37" s="1"/>
  <c r="Z531" i="37" s="1"/>
  <c r="AE532" i="37"/>
  <c r="AF532" i="37" s="1"/>
  <c r="Z532" i="37" s="1"/>
  <c r="AE533" i="37"/>
  <c r="AF533" i="37" s="1"/>
  <c r="Z533" i="37" s="1"/>
  <c r="AE534" i="37"/>
  <c r="AF534" i="37" s="1"/>
  <c r="Z534" i="37" s="1"/>
  <c r="AE535" i="37"/>
  <c r="AF535" i="37" s="1"/>
  <c r="Z535" i="37" s="1"/>
  <c r="AE536" i="37"/>
  <c r="AF536" i="37" s="1"/>
  <c r="Z536" i="37" s="1"/>
  <c r="AA4" i="37"/>
  <c r="AA6" i="37"/>
  <c r="AA7" i="37" s="1"/>
  <c r="AA8" i="37"/>
  <c r="AA9" i="37" s="1"/>
  <c r="AA10" i="37"/>
  <c r="AA11" i="37" s="1"/>
  <c r="AA12" i="37"/>
  <c r="AA13" i="37" s="1"/>
  <c r="AA14" i="37"/>
  <c r="AA15" i="37" s="1"/>
  <c r="AA16" i="37" s="1"/>
  <c r="AA17" i="37"/>
  <c r="AA18" i="37"/>
  <c r="AA19" i="37"/>
  <c r="AA20" i="37"/>
  <c r="AA21" i="37" s="1"/>
  <c r="AA22" i="37"/>
  <c r="AA23" i="37"/>
  <c r="AA24" i="37" s="1"/>
  <c r="AA25" i="37" s="1"/>
  <c r="AA26" i="37"/>
  <c r="AA27" i="37" s="1"/>
  <c r="AA28" i="37" s="1"/>
  <c r="AA29" i="37"/>
  <c r="AA30" i="37" s="1"/>
  <c r="AA31" i="37" s="1"/>
  <c r="AA32" i="37"/>
  <c r="AA33" i="37" s="1"/>
  <c r="AA34" i="37" s="1"/>
  <c r="AA35" i="37"/>
  <c r="AA36" i="37" s="1"/>
  <c r="AA38" i="37"/>
  <c r="AA39" i="37"/>
  <c r="AA40" i="37"/>
  <c r="AA41" i="37" s="1"/>
  <c r="AA42" i="37" s="1"/>
  <c r="AA43" i="37"/>
  <c r="AA44" i="37" s="1"/>
  <c r="AA45" i="37"/>
  <c r="AA46" i="37" s="1"/>
  <c r="AA47" i="37"/>
  <c r="AA48" i="37" s="1"/>
  <c r="AA49" i="37"/>
  <c r="AA50" i="37" s="1"/>
  <c r="AA51" i="37"/>
  <c r="AA52" i="37"/>
  <c r="AA53" i="37" s="1"/>
  <c r="AA54" i="37"/>
  <c r="AA55" i="37" s="1"/>
  <c r="AA56" i="37"/>
  <c r="AA57" i="37"/>
  <c r="AA58" i="37" s="1"/>
  <c r="AA62" i="37"/>
  <c r="AA63" i="37" s="1"/>
  <c r="AA64" i="37" s="1"/>
  <c r="AA66" i="37"/>
  <c r="AA67" i="37" s="1"/>
  <c r="AA68" i="37" s="1"/>
  <c r="AA69" i="37"/>
  <c r="AA70" i="37" s="1"/>
  <c r="AA71" i="37" s="1"/>
  <c r="AA72" i="37" s="1"/>
  <c r="AA73" i="37" s="1"/>
  <c r="AA74" i="37"/>
  <c r="AA75" i="37" s="1"/>
  <c r="AA76" i="37" s="1"/>
  <c r="AA77" i="37" s="1"/>
  <c r="AA78" i="37" s="1"/>
  <c r="AA79" i="37"/>
  <c r="AA80" i="37" s="1"/>
  <c r="AA81" i="37"/>
  <c r="AA82" i="37" s="1"/>
  <c r="AA83" i="37"/>
  <c r="AA84" i="37" s="1"/>
  <c r="AA85" i="37"/>
  <c r="AA86" i="37"/>
  <c r="AA87" i="37"/>
  <c r="AA88" i="37" s="1"/>
  <c r="AA89" i="37" s="1"/>
  <c r="AA90" i="37"/>
  <c r="AA91" i="37"/>
  <c r="AA92" i="37"/>
  <c r="AA93" i="37"/>
  <c r="AA94" i="37" s="1"/>
  <c r="AA95" i="37"/>
  <c r="AA96" i="37"/>
  <c r="AA97" i="37" s="1"/>
  <c r="AA98" i="37"/>
  <c r="AA99" i="37" s="1"/>
  <c r="AA100" i="37"/>
  <c r="AA101" i="37"/>
  <c r="AA102" i="37"/>
  <c r="AA103" i="37" s="1"/>
  <c r="AA105" i="37"/>
  <c r="AA106" i="37" s="1"/>
  <c r="AA107" i="37"/>
  <c r="AA108" i="37"/>
  <c r="AA109" i="37" s="1"/>
  <c r="AA110" i="37"/>
  <c r="AA111" i="37"/>
  <c r="AA112" i="37" s="1"/>
  <c r="AA113" i="37"/>
  <c r="AA114" i="37" s="1"/>
  <c r="AA115" i="37"/>
  <c r="AA116" i="37"/>
  <c r="AA117" i="37"/>
  <c r="AA118" i="37"/>
  <c r="AA119" i="37"/>
  <c r="AA120" i="37"/>
  <c r="AA121" i="37"/>
  <c r="AA122" i="37" s="1"/>
  <c r="AA123" i="37"/>
  <c r="AA124" i="37"/>
  <c r="AA125" i="37"/>
  <c r="AA126" i="37"/>
  <c r="AA127" i="37"/>
  <c r="AA128" i="37"/>
  <c r="AA129" i="37"/>
  <c r="AA130" i="37"/>
  <c r="AA131" i="37"/>
  <c r="AA132" i="37"/>
  <c r="AA133" i="37"/>
  <c r="AA134" i="37"/>
  <c r="AA135" i="37"/>
  <c r="AA136" i="37"/>
  <c r="AA137" i="37"/>
  <c r="AA138" i="37"/>
  <c r="AA139" i="37"/>
  <c r="AA140" i="37"/>
  <c r="AA141" i="37"/>
  <c r="AA142" i="37"/>
  <c r="AA143" i="37"/>
  <c r="AA144" i="37"/>
  <c r="AA145" i="37"/>
  <c r="AA146" i="37"/>
  <c r="AA147" i="37"/>
  <c r="AA148" i="37"/>
  <c r="AA149" i="37"/>
  <c r="AA150" i="37"/>
  <c r="AA151" i="37"/>
  <c r="AA152" i="37"/>
  <c r="AA153" i="37"/>
  <c r="AA154" i="37"/>
  <c r="AA155" i="37"/>
  <c r="AA156" i="37"/>
  <c r="AA157" i="37"/>
  <c r="AA158" i="37"/>
  <c r="AA159" i="37"/>
  <c r="AA160" i="37"/>
  <c r="AA161" i="37"/>
  <c r="AA162" i="37"/>
  <c r="AA163" i="37" s="1"/>
  <c r="AA164" i="37"/>
  <c r="AA165" i="37"/>
  <c r="AA166" i="37"/>
  <c r="AA167" i="37"/>
  <c r="AA168" i="37"/>
  <c r="AA169" i="37"/>
  <c r="AA170" i="37"/>
  <c r="AA171" i="37"/>
  <c r="AA172" i="37"/>
  <c r="AA173" i="37"/>
  <c r="AA174" i="37"/>
  <c r="AA175" i="37"/>
  <c r="AA176" i="37"/>
  <c r="AA177" i="37"/>
  <c r="AA178" i="37"/>
  <c r="AA179" i="37"/>
  <c r="AA180" i="37"/>
  <c r="AA181" i="37"/>
  <c r="AA182" i="37"/>
  <c r="AA183" i="37"/>
  <c r="AA184" i="37"/>
  <c r="AA185" i="37"/>
  <c r="AA186" i="37"/>
  <c r="AA187" i="37"/>
  <c r="AA188" i="37" s="1"/>
  <c r="AA189" i="37"/>
  <c r="AA190" i="37" s="1"/>
  <c r="AA191" i="37"/>
  <c r="AA192" i="37" s="1"/>
  <c r="AA193" i="37"/>
  <c r="AA194" i="37" s="1"/>
  <c r="AA195" i="37"/>
  <c r="AA196" i="37" s="1"/>
  <c r="AA197" i="37"/>
  <c r="AA198" i="37" s="1"/>
  <c r="AA199" i="37"/>
  <c r="AA200" i="37" s="1"/>
  <c r="AA201" i="37"/>
  <c r="AA202" i="37" s="1"/>
  <c r="AA203" i="37"/>
  <c r="AA204" i="37" s="1"/>
  <c r="AA205" i="37"/>
  <c r="AA206" i="37" s="1"/>
  <c r="AA207" i="37"/>
  <c r="AA208" i="37" s="1"/>
  <c r="AA209" i="37"/>
  <c r="AA210" i="37" s="1"/>
  <c r="AA211" i="37"/>
  <c r="AA213" i="37"/>
  <c r="AA214" i="37" s="1"/>
  <c r="AA215" i="37"/>
  <c r="AA216" i="37" s="1"/>
  <c r="AA217" i="37"/>
  <c r="AA218" i="37"/>
  <c r="AA219" i="37"/>
  <c r="AA220" i="37"/>
  <c r="AA221" i="37"/>
  <c r="AA222" i="37"/>
  <c r="AA223" i="37"/>
  <c r="AA224" i="37"/>
  <c r="AA225" i="37"/>
  <c r="AA226" i="37"/>
  <c r="AA227" i="37"/>
  <c r="AA228" i="37"/>
  <c r="AA229" i="37"/>
  <c r="AA230" i="37"/>
  <c r="AB230" i="37" s="1"/>
  <c r="AA231" i="37"/>
  <c r="AB231" i="37" s="1"/>
  <c r="AA232" i="37"/>
  <c r="AA233" i="37"/>
  <c r="AA234" i="37"/>
  <c r="AA235" i="37" s="1"/>
  <c r="AA236" i="37"/>
  <c r="AA237" i="37"/>
  <c r="AA238" i="37"/>
  <c r="AA239" i="37"/>
  <c r="AA241" i="37"/>
  <c r="AB241" i="37" s="1"/>
  <c r="AA242" i="37"/>
  <c r="AA243" i="37"/>
  <c r="AA245" i="37"/>
  <c r="AB245" i="37" s="1"/>
  <c r="AA246" i="37"/>
  <c r="AB246" i="37" s="1"/>
  <c r="AA247" i="37"/>
  <c r="AA248" i="37"/>
  <c r="AA249" i="37"/>
  <c r="AB249" i="37" s="1"/>
  <c r="AA250" i="37"/>
  <c r="AA251" i="37" s="1"/>
  <c r="AA252" i="37"/>
  <c r="AA253" i="37"/>
  <c r="AA254" i="37"/>
  <c r="AB254" i="37" s="1"/>
  <c r="AA255" i="37"/>
  <c r="AB255" i="37" s="1"/>
  <c r="AA256" i="37"/>
  <c r="AA257" i="37"/>
  <c r="AA258" i="37"/>
  <c r="AB258" i="37" s="1"/>
  <c r="AA259" i="37"/>
  <c r="AA260" i="37"/>
  <c r="AA261" i="37"/>
  <c r="AA262" i="37"/>
  <c r="AB262" i="37" s="1"/>
  <c r="AA263" i="37"/>
  <c r="AB263" i="37" s="1"/>
  <c r="AA264" i="37"/>
  <c r="AA265" i="37"/>
  <c r="AA266" i="37"/>
  <c r="AB266" i="37" s="1"/>
  <c r="AA267" i="37"/>
  <c r="AA268" i="37"/>
  <c r="AA270" i="37"/>
  <c r="AA271" i="37"/>
  <c r="AB271" i="37" s="1"/>
  <c r="AA272" i="37"/>
  <c r="AB272" i="37" s="1"/>
  <c r="AA273" i="37"/>
  <c r="AA274" i="37"/>
  <c r="AA275" i="37"/>
  <c r="AA276" i="37"/>
  <c r="AA277" i="37"/>
  <c r="AA278" i="37"/>
  <c r="AA279" i="37"/>
  <c r="AB279" i="37" s="1"/>
  <c r="AA280" i="37"/>
  <c r="AB280" i="37" s="1"/>
  <c r="AA281" i="37"/>
  <c r="AA282" i="37"/>
  <c r="AA283" i="37"/>
  <c r="AA284" i="37"/>
  <c r="AA285" i="37"/>
  <c r="AA286" i="37"/>
  <c r="AA287" i="37"/>
  <c r="AA290" i="37"/>
  <c r="AB290" i="37" s="1"/>
  <c r="AA291" i="37"/>
  <c r="AA293" i="37"/>
  <c r="AA294" i="37" s="1"/>
  <c r="AA296" i="37"/>
  <c r="AA297" i="37"/>
  <c r="AA299" i="37"/>
  <c r="AA300" i="37"/>
  <c r="AA301" i="37"/>
  <c r="AB301" i="37" s="1"/>
  <c r="AA302" i="37"/>
  <c r="AB302" i="37" s="1"/>
  <c r="AA303" i="37"/>
  <c r="AA306" i="37"/>
  <c r="AA308" i="37"/>
  <c r="AA309" i="37"/>
  <c r="AB309" i="37" s="1"/>
  <c r="AA310" i="37"/>
  <c r="AA311" i="37"/>
  <c r="AA312" i="37"/>
  <c r="AA313" i="37"/>
  <c r="AB313" i="37" s="1"/>
  <c r="AA314" i="37"/>
  <c r="AA315" i="37"/>
  <c r="AA316" i="37"/>
  <c r="AA317" i="37"/>
  <c r="AA319" i="37"/>
  <c r="AA320" i="37"/>
  <c r="AA321" i="37"/>
  <c r="AB321" i="37" s="1"/>
  <c r="AA322" i="37"/>
  <c r="AB322" i="37" s="1"/>
  <c r="AA323" i="37"/>
  <c r="AA324" i="37"/>
  <c r="AA325" i="37"/>
  <c r="AB325" i="37" s="1"/>
  <c r="AA326" i="37"/>
  <c r="AB326" i="37" s="1"/>
  <c r="AA327" i="37"/>
  <c r="AA330" i="37"/>
  <c r="AA331" i="37"/>
  <c r="AA332" i="37"/>
  <c r="AA334" i="37"/>
  <c r="AA335" i="37"/>
  <c r="AA336" i="37"/>
  <c r="AA340" i="37"/>
  <c r="AA343" i="37"/>
  <c r="AA345" i="37"/>
  <c r="AA346" i="37"/>
  <c r="AA347" i="37"/>
  <c r="AB347" i="37" s="1"/>
  <c r="AA348" i="37"/>
  <c r="AA349" i="37"/>
  <c r="AA350" i="37"/>
  <c r="AA351" i="37"/>
  <c r="AB351" i="37" s="1"/>
  <c r="AA352" i="37"/>
  <c r="AA354" i="37"/>
  <c r="AA356" i="37"/>
  <c r="AA358" i="37"/>
  <c r="AA360" i="37"/>
  <c r="AA361" i="37"/>
  <c r="AA362" i="37"/>
  <c r="AA363" i="37"/>
  <c r="AB363" i="37" s="1"/>
  <c r="AA364" i="37"/>
  <c r="AA365" i="37"/>
  <c r="AA366" i="37"/>
  <c r="AA367" i="37"/>
  <c r="AB367" i="37" s="1"/>
  <c r="AA368" i="37"/>
  <c r="AA369" i="37"/>
  <c r="AA370" i="37"/>
  <c r="AA371" i="37"/>
  <c r="AB371" i="37" s="1"/>
  <c r="AA372" i="37"/>
  <c r="AA373" i="37"/>
  <c r="AA374" i="37"/>
  <c r="AA375" i="37"/>
  <c r="AB375" i="37" s="1"/>
  <c r="AA376" i="37"/>
  <c r="AA377" i="37"/>
  <c r="AA378" i="37"/>
  <c r="AA379" i="37"/>
  <c r="AB379" i="37" s="1"/>
  <c r="AA380" i="37"/>
  <c r="AA381" i="37"/>
  <c r="AA382" i="37"/>
  <c r="AA383" i="37"/>
  <c r="AB383" i="37" s="1"/>
  <c r="AA384" i="37"/>
  <c r="AA385" i="37"/>
  <c r="AA386" i="37"/>
  <c r="AA388" i="37"/>
  <c r="AB388" i="37" s="1"/>
  <c r="AA389" i="37"/>
  <c r="AA390" i="37"/>
  <c r="AA391" i="37"/>
  <c r="AB391" i="37" s="1"/>
  <c r="AA392" i="37"/>
  <c r="AB392" i="37" s="1"/>
  <c r="AA393" i="37"/>
  <c r="AA394" i="37"/>
  <c r="AA395" i="37"/>
  <c r="AB395" i="37" s="1"/>
  <c r="AA396" i="37"/>
  <c r="AB396" i="37" s="1"/>
  <c r="AA397" i="37"/>
  <c r="AA398" i="37"/>
  <c r="AA399" i="37"/>
  <c r="AB399" i="37" s="1"/>
  <c r="AA400" i="37"/>
  <c r="AB400" i="37" s="1"/>
  <c r="AA401" i="37"/>
  <c r="AA402" i="37"/>
  <c r="AA403" i="37"/>
  <c r="AB403" i="37" s="1"/>
  <c r="AA404" i="37"/>
  <c r="AB404" i="37" s="1"/>
  <c r="AA405" i="37"/>
  <c r="AA406" i="37"/>
  <c r="AA407" i="37"/>
  <c r="AB407" i="37" s="1"/>
  <c r="AA408" i="37"/>
  <c r="AB408" i="37" s="1"/>
  <c r="AA409" i="37"/>
  <c r="AA410" i="37"/>
  <c r="AA412" i="37"/>
  <c r="AA413" i="37"/>
  <c r="AA414" i="37"/>
  <c r="AA415" i="37"/>
  <c r="AA416" i="37"/>
  <c r="AA417" i="37"/>
  <c r="AA418" i="37" s="1"/>
  <c r="AA420" i="37"/>
  <c r="AA421" i="37"/>
  <c r="AA422" i="37"/>
  <c r="AA423" i="37"/>
  <c r="AB423" i="37" s="1"/>
  <c r="AA424" i="37"/>
  <c r="AA425" i="37"/>
  <c r="AA426" i="37"/>
  <c r="AA427" i="37"/>
  <c r="AB427" i="37" s="1"/>
  <c r="AA428" i="37"/>
  <c r="AA429" i="37"/>
  <c r="AA430" i="37" s="1"/>
  <c r="AA431" i="37"/>
  <c r="AB431" i="37" s="1"/>
  <c r="AA432" i="37"/>
  <c r="AB432" i="37" s="1"/>
  <c r="AA433" i="37"/>
  <c r="AA434" i="37"/>
  <c r="AA436" i="37"/>
  <c r="AA438" i="37"/>
  <c r="AA440" i="37"/>
  <c r="AA442" i="37"/>
  <c r="AA443" i="37"/>
  <c r="AB443" i="37" s="1"/>
  <c r="AA444" i="37"/>
  <c r="AB444" i="37" s="1"/>
  <c r="AA445" i="37"/>
  <c r="AA446" i="37"/>
  <c r="AA447" i="37"/>
  <c r="AB447" i="37" s="1"/>
  <c r="AA448" i="37"/>
  <c r="AA450" i="37"/>
  <c r="AA451" i="37"/>
  <c r="AA452" i="37"/>
  <c r="AA453" i="37"/>
  <c r="AA454" i="37"/>
  <c r="AA455" i="37"/>
  <c r="AA456" i="37"/>
  <c r="AA457" i="37"/>
  <c r="AA458" i="37" s="1"/>
  <c r="AA459" i="37"/>
  <c r="AA460" i="37"/>
  <c r="AA461" i="37"/>
  <c r="AA462" i="37"/>
  <c r="AA463" i="37"/>
  <c r="AA464" i="37"/>
  <c r="AA465" i="37"/>
  <c r="AA466" i="37"/>
  <c r="AA467" i="37"/>
  <c r="AA468" i="37"/>
  <c r="AA469" i="37"/>
  <c r="AA470" i="37"/>
  <c r="AA471" i="37"/>
  <c r="AA472" i="37"/>
  <c r="AA473" i="37"/>
  <c r="AA474" i="37"/>
  <c r="AA475" i="37"/>
  <c r="AA476" i="37"/>
  <c r="AA477" i="37"/>
  <c r="AA478" i="37"/>
  <c r="AA479" i="37"/>
  <c r="AA480" i="37"/>
  <c r="AA481" i="37"/>
  <c r="AA482" i="37"/>
  <c r="AA483" i="37"/>
  <c r="AA484" i="37"/>
  <c r="AA485" i="37"/>
  <c r="AA486" i="37"/>
  <c r="AA487" i="37"/>
  <c r="AA488" i="37"/>
  <c r="AA489" i="37"/>
  <c r="AA490" i="37"/>
  <c r="AA491" i="37"/>
  <c r="AA492" i="37"/>
  <c r="AA494" i="37"/>
  <c r="AA495" i="37"/>
  <c r="AB495" i="37" s="1"/>
  <c r="AA496" i="37"/>
  <c r="AA497" i="37"/>
  <c r="AA498" i="37"/>
  <c r="AA499" i="37"/>
  <c r="AB499" i="37" s="1"/>
  <c r="AA500" i="37"/>
  <c r="AA503" i="37"/>
  <c r="AA504" i="37"/>
  <c r="AA506" i="37"/>
  <c r="AA508" i="37"/>
  <c r="AA509" i="37"/>
  <c r="AA511" i="37"/>
  <c r="AB511" i="37" s="1"/>
  <c r="AA512" i="37"/>
  <c r="AB512" i="37" s="1"/>
  <c r="AA513" i="37"/>
  <c r="AA514" i="37"/>
  <c r="AA515" i="37"/>
  <c r="AA516" i="37"/>
  <c r="AA517" i="37"/>
  <c r="AA518" i="37"/>
  <c r="AA519" i="37"/>
  <c r="AA520" i="37"/>
  <c r="AA521" i="37"/>
  <c r="AA522" i="37"/>
  <c r="AA523" i="37"/>
  <c r="AA524" i="37"/>
  <c r="AA525" i="37"/>
  <c r="AA526" i="37"/>
  <c r="AA527" i="37"/>
  <c r="AA528" i="37"/>
  <c r="AA529" i="37"/>
  <c r="AA530" i="37"/>
  <c r="AA531" i="37"/>
  <c r="AA532" i="37"/>
  <c r="AA533" i="37"/>
  <c r="AA534" i="37"/>
  <c r="AA535" i="37"/>
  <c r="AA536" i="37"/>
  <c r="AA3" i="37"/>
  <c r="AB340" i="37" l="1"/>
  <c r="AB259" i="37"/>
  <c r="AB374" i="37"/>
  <c r="AB366" i="37"/>
  <c r="AB358" i="37"/>
  <c r="AB382" i="37"/>
  <c r="AB350" i="37"/>
  <c r="AB276" i="37"/>
  <c r="AB422" i="37"/>
  <c r="AB275" i="37"/>
  <c r="AB532" i="37"/>
  <c r="AB490" i="37"/>
  <c r="AB474" i="37"/>
  <c r="AB462" i="37"/>
  <c r="AB453" i="37"/>
  <c r="AB413" i="37"/>
  <c r="AB332" i="37"/>
  <c r="AB284" i="37"/>
  <c r="AB528" i="37"/>
  <c r="AB516" i="37"/>
  <c r="AB486" i="37"/>
  <c r="AB470" i="37"/>
  <c r="AB267" i="37"/>
  <c r="AB236" i="37"/>
  <c r="AB473" i="37"/>
  <c r="AB465" i="37"/>
  <c r="AB386" i="37"/>
  <c r="AB378" i="37"/>
  <c r="AB283" i="37"/>
  <c r="AB536" i="37"/>
  <c r="AB520" i="37"/>
  <c r="AB482" i="37"/>
  <c r="AB466" i="37"/>
  <c r="AB410" i="37"/>
  <c r="AB406" i="37"/>
  <c r="AB402" i="37"/>
  <c r="AB398" i="37"/>
  <c r="AB394" i="37"/>
  <c r="AB390" i="37"/>
  <c r="AB385" i="37"/>
  <c r="AB381" i="37"/>
  <c r="AB377" i="37"/>
  <c r="AB373" i="37"/>
  <c r="AB369" i="37"/>
  <c r="AB365" i="37"/>
  <c r="AB361" i="37"/>
  <c r="AB354" i="37"/>
  <c r="AB349" i="37"/>
  <c r="AB345" i="37"/>
  <c r="AB335" i="37"/>
  <c r="AB330" i="37"/>
  <c r="AB315" i="37"/>
  <c r="AB311" i="37"/>
  <c r="AB306" i="37"/>
  <c r="AB286" i="37"/>
  <c r="AB282" i="37"/>
  <c r="AB278" i="37"/>
  <c r="AB274" i="37"/>
  <c r="AB270" i="37"/>
  <c r="AB265" i="37"/>
  <c r="AB261" i="37"/>
  <c r="AB257" i="37"/>
  <c r="AB253" i="37"/>
  <c r="AB238" i="37"/>
  <c r="AB233" i="37"/>
  <c r="AB524" i="37"/>
  <c r="AB478" i="37"/>
  <c r="AB535" i="37"/>
  <c r="AB531" i="37"/>
  <c r="AB527" i="37"/>
  <c r="AB523" i="37"/>
  <c r="AB519" i="37"/>
  <c r="AB515" i="37"/>
  <c r="AB498" i="37"/>
  <c r="AB494" i="37"/>
  <c r="AB489" i="37"/>
  <c r="AB485" i="37"/>
  <c r="AB481" i="37"/>
  <c r="AB477" i="37"/>
  <c r="AB469" i="37"/>
  <c r="AB461" i="37"/>
  <c r="AB426" i="37"/>
  <c r="AB370" i="37"/>
  <c r="AB362" i="37"/>
  <c r="AB346" i="37"/>
  <c r="AB331" i="37"/>
  <c r="AB534" i="37"/>
  <c r="AB530" i="37"/>
  <c r="AB526" i="37"/>
  <c r="AB522" i="37"/>
  <c r="AB518" i="37"/>
  <c r="AB514" i="37"/>
  <c r="AB509" i="37"/>
  <c r="AB503" i="37"/>
  <c r="AB497" i="37"/>
  <c r="AB455" i="37"/>
  <c r="AB451" i="37"/>
  <c r="AB446" i="37"/>
  <c r="AB442" i="37"/>
  <c r="AB434" i="37"/>
  <c r="AB425" i="37"/>
  <c r="AB421" i="37"/>
  <c r="AB415" i="37"/>
  <c r="AB533" i="37"/>
  <c r="AB529" i="37"/>
  <c r="AB525" i="37"/>
  <c r="AB521" i="37"/>
  <c r="AB517" i="37"/>
  <c r="AB513" i="37"/>
  <c r="AB491" i="37"/>
  <c r="AB487" i="37"/>
  <c r="AB483" i="37"/>
  <c r="AB479" i="37"/>
  <c r="AB475" i="37"/>
  <c r="AB471" i="37"/>
  <c r="AB467" i="37"/>
  <c r="AB463" i="37"/>
  <c r="AB459" i="37"/>
  <c r="AB454" i="37"/>
  <c r="AB450" i="37"/>
  <c r="AB445" i="37"/>
  <c r="AB433" i="37"/>
  <c r="AB414" i="37"/>
  <c r="AB409" i="37"/>
  <c r="AB405" i="37"/>
  <c r="AB401" i="37"/>
  <c r="AB397" i="37"/>
  <c r="AB393" i="37"/>
  <c r="AB389" i="37"/>
  <c r="AB334" i="37"/>
  <c r="AB323" i="37"/>
  <c r="AB319" i="37"/>
  <c r="AB314" i="37"/>
  <c r="AB310" i="37"/>
  <c r="AB299" i="37"/>
  <c r="AB285" i="37"/>
  <c r="AB281" i="37"/>
  <c r="AB277" i="37"/>
  <c r="AB273" i="37"/>
  <c r="AB247" i="37"/>
  <c r="AB242" i="37"/>
  <c r="AB237" i="37"/>
  <c r="AB504" i="37"/>
  <c r="AB456" i="37"/>
  <c r="AB452" i="37"/>
  <c r="AB436" i="37"/>
  <c r="AB416" i="37"/>
  <c r="AB412" i="37"/>
  <c r="AB356" i="37"/>
  <c r="AB316" i="37"/>
  <c r="AB312" i="37"/>
  <c r="AB308" i="37"/>
  <c r="AB296" i="37"/>
  <c r="AB488" i="37"/>
  <c r="AB484" i="37"/>
  <c r="AB480" i="37"/>
  <c r="AB476" i="37"/>
  <c r="AB472" i="37"/>
  <c r="AB468" i="37"/>
  <c r="AB464" i="37"/>
  <c r="AB460" i="37"/>
  <c r="AB324" i="37"/>
  <c r="AB320" i="37"/>
  <c r="AB300" i="37"/>
  <c r="AB248" i="37"/>
  <c r="AB508" i="37"/>
  <c r="AB496" i="37"/>
  <c r="AB428" i="37"/>
  <c r="AB424" i="37"/>
  <c r="AB420" i="37"/>
  <c r="AB384" i="37"/>
  <c r="AB380" i="37"/>
  <c r="AB376" i="37"/>
  <c r="AB372" i="37"/>
  <c r="AB368" i="37"/>
  <c r="AB364" i="37"/>
  <c r="AB360" i="37"/>
  <c r="AB352" i="37"/>
  <c r="AB348" i="37"/>
  <c r="AB268" i="37"/>
  <c r="AB264" i="37"/>
  <c r="AB260" i="37"/>
  <c r="AB256" i="37"/>
  <c r="AB252" i="37"/>
  <c r="AB232" i="37"/>
  <c r="AB457" i="37"/>
  <c r="AB417" i="37"/>
  <c r="AA292" i="37"/>
  <c r="AB234" i="37"/>
  <c r="AA344" i="37"/>
  <c r="AA298" i="37"/>
  <c r="AB297" i="37"/>
  <c r="AB429" i="37"/>
  <c r="AB293" i="37"/>
  <c r="AA341" i="37"/>
  <c r="AE210" i="37"/>
  <c r="AF210" i="37" s="1"/>
  <c r="Z210" i="37" s="1"/>
  <c r="AB210" i="37" s="1"/>
  <c r="AF199" i="37"/>
  <c r="Z199" i="37" s="1"/>
  <c r="AE200" i="37"/>
  <c r="AF200" i="37" s="1"/>
  <c r="Z200" i="37" s="1"/>
  <c r="AB200" i="37" s="1"/>
  <c r="AA359" i="37"/>
  <c r="AA411" i="37"/>
  <c r="AA387" i="37"/>
  <c r="AE13" i="37"/>
  <c r="AF13" i="37" s="1"/>
  <c r="Z13" i="37" s="1"/>
  <c r="AF12" i="37"/>
  <c r="Z12" i="37" s="1"/>
  <c r="AE214" i="37"/>
  <c r="AF214" i="37" s="1"/>
  <c r="Z214" i="37" s="1"/>
  <c r="AB214" i="37" s="1"/>
  <c r="AE80" i="37"/>
  <c r="AF80" i="37" s="1"/>
  <c r="Z80" i="37" s="1"/>
  <c r="AE5" i="37"/>
  <c r="AF5" i="37" s="1"/>
  <c r="Z5" i="37" s="1"/>
  <c r="AA505" i="37"/>
  <c r="AE188" i="37"/>
  <c r="AF188" i="37" s="1"/>
  <c r="Z188" i="37" s="1"/>
  <c r="AB188" i="37" s="1"/>
  <c r="AF14" i="37"/>
  <c r="Z14" i="37" s="1"/>
  <c r="AE294" i="37"/>
  <c r="AF294" i="37" s="1"/>
  <c r="Z294" i="37" s="1"/>
  <c r="AB294" i="37" s="1"/>
  <c r="AF43" i="37"/>
  <c r="Z43" i="37" s="1"/>
  <c r="AA501" i="37"/>
  <c r="AA493" i="37"/>
  <c r="AB493" i="37" s="1"/>
  <c r="AA355" i="37"/>
  <c r="AA318" i="37"/>
  <c r="AE510" i="37"/>
  <c r="AF510" i="37" s="1"/>
  <c r="Z510" i="37" s="1"/>
  <c r="AF506" i="37"/>
  <c r="Z506" i="37" s="1"/>
  <c r="AB506" i="37" s="1"/>
  <c r="AF448" i="37"/>
  <c r="Z448" i="37" s="1"/>
  <c r="AB448" i="37" s="1"/>
  <c r="AF438" i="37"/>
  <c r="Z438" i="37" s="1"/>
  <c r="AB438" i="37" s="1"/>
  <c r="AE194" i="37"/>
  <c r="AF194" i="37" s="1"/>
  <c r="Z194" i="37" s="1"/>
  <c r="AB194" i="37" s="1"/>
  <c r="AE190" i="37"/>
  <c r="AF190" i="37" s="1"/>
  <c r="Z190" i="37" s="1"/>
  <c r="AB190" i="37" s="1"/>
  <c r="AF83" i="37"/>
  <c r="Z83" i="37" s="1"/>
  <c r="AE7" i="37"/>
  <c r="AF7" i="37" s="1"/>
  <c r="Z7" i="37" s="1"/>
  <c r="AE458" i="37"/>
  <c r="AF458" i="37" s="1"/>
  <c r="Z458" i="37" s="1"/>
  <c r="AB458" i="37" s="1"/>
  <c r="AF98" i="37"/>
  <c r="Z98" i="37" s="1"/>
  <c r="AE63" i="37"/>
  <c r="AE24" i="37"/>
  <c r="AF24" i="37" s="1"/>
  <c r="Z24" i="37" s="1"/>
  <c r="AE196" i="37"/>
  <c r="AF196" i="37" s="1"/>
  <c r="Z196" i="37" s="1"/>
  <c r="AE30" i="37"/>
  <c r="AF30" i="37" s="1"/>
  <c r="Z30" i="37" s="1"/>
  <c r="AF8" i="37"/>
  <c r="Z8" i="37" s="1"/>
  <c r="AE202" i="37"/>
  <c r="AF202" i="37" s="1"/>
  <c r="Z202" i="37" s="1"/>
  <c r="AB202" i="37" s="1"/>
  <c r="AF47" i="37"/>
  <c r="Z47" i="37" s="1"/>
  <c r="AE435" i="37"/>
  <c r="AF435" i="37" s="1"/>
  <c r="Z435" i="37" s="1"/>
  <c r="AE387" i="37"/>
  <c r="AF387" i="37" s="1"/>
  <c r="Z387" i="37" s="1"/>
  <c r="AE353" i="37"/>
  <c r="AF353" i="37" s="1"/>
  <c r="Z353" i="37" s="1"/>
  <c r="AE298" i="37"/>
  <c r="AF298" i="37" s="1"/>
  <c r="Z298" i="37" s="1"/>
  <c r="AE192" i="37"/>
  <c r="AF192" i="37" s="1"/>
  <c r="Z192" i="37" s="1"/>
  <c r="AE97" i="37"/>
  <c r="AF97" i="37" s="1"/>
  <c r="Z97" i="37" s="1"/>
  <c r="AF74" i="37"/>
  <c r="Z74" i="37" s="1"/>
  <c r="AE36" i="37"/>
  <c r="AF36" i="37" s="1"/>
  <c r="Z36" i="37" s="1"/>
  <c r="AF10" i="37"/>
  <c r="Z10" i="37" s="1"/>
  <c r="AA507" i="37"/>
  <c r="AB507" i="37" s="1"/>
  <c r="AA357" i="37"/>
  <c r="AA353" i="37"/>
  <c r="AB353" i="37" s="1"/>
  <c r="AA337" i="37"/>
  <c r="AA333" i="37"/>
  <c r="AA328" i="37"/>
  <c r="AA288" i="37"/>
  <c r="AE505" i="37"/>
  <c r="AF505" i="37" s="1"/>
  <c r="Z505" i="37" s="1"/>
  <c r="AE437" i="37"/>
  <c r="AF437" i="37" s="1"/>
  <c r="Z437" i="37" s="1"/>
  <c r="AE357" i="37"/>
  <c r="AF357" i="37" s="1"/>
  <c r="Z357" i="37" s="1"/>
  <c r="AE307" i="37"/>
  <c r="AF307" i="37" s="1"/>
  <c r="Z307" i="37" s="1"/>
  <c r="AE235" i="37"/>
  <c r="AF235" i="37" s="1"/>
  <c r="Z235" i="37" s="1"/>
  <c r="AB235" i="37" s="1"/>
  <c r="AE198" i="37"/>
  <c r="AF198" i="37" s="1"/>
  <c r="Z198" i="37" s="1"/>
  <c r="AE109" i="37"/>
  <c r="AF109" i="37" s="1"/>
  <c r="Z109" i="37" s="1"/>
  <c r="AE103" i="37"/>
  <c r="AF103" i="37" s="1"/>
  <c r="Z103" i="37" s="1"/>
  <c r="AE53" i="37"/>
  <c r="AF53" i="37" s="1"/>
  <c r="Z53" i="37" s="1"/>
  <c r="AF49" i="37"/>
  <c r="Z49" i="37" s="1"/>
  <c r="AF45" i="37"/>
  <c r="Z45" i="37" s="1"/>
  <c r="AA212" i="37"/>
  <c r="AA510" i="37"/>
  <c r="AA449" i="37"/>
  <c r="AB449" i="37" s="1"/>
  <c r="AA441" i="37"/>
  <c r="AA439" i="37"/>
  <c r="AB439" i="37" s="1"/>
  <c r="AA437" i="37"/>
  <c r="AB437" i="37" s="1"/>
  <c r="AA435" i="37"/>
  <c r="AA307" i="37"/>
  <c r="AA304" i="37"/>
  <c r="AA269" i="37"/>
  <c r="AA244" i="37"/>
  <c r="AA240" i="37"/>
  <c r="AF440" i="37"/>
  <c r="Z440" i="37" s="1"/>
  <c r="AB440" i="37" s="1"/>
  <c r="AE441" i="37"/>
  <c r="AF441" i="37" s="1"/>
  <c r="Z441" i="37" s="1"/>
  <c r="AF492" i="37"/>
  <c r="Z492" i="37" s="1"/>
  <c r="AB492" i="37" s="1"/>
  <c r="AE430" i="37"/>
  <c r="AF430" i="37" s="1"/>
  <c r="Z430" i="37" s="1"/>
  <c r="AB430" i="37" s="1"/>
  <c r="AE418" i="37"/>
  <c r="AF250" i="37"/>
  <c r="Z250" i="37" s="1"/>
  <c r="AB250" i="37" s="1"/>
  <c r="AE251" i="37"/>
  <c r="AF251" i="37" s="1"/>
  <c r="Z251" i="37" s="1"/>
  <c r="AB251" i="37" s="1"/>
  <c r="AF500" i="37"/>
  <c r="Z500" i="37" s="1"/>
  <c r="AB500" i="37" s="1"/>
  <c r="AE411" i="37"/>
  <c r="AF411" i="37" s="1"/>
  <c r="Z411" i="37" s="1"/>
  <c r="AF336" i="37"/>
  <c r="Z336" i="37" s="1"/>
  <c r="AB336" i="37" s="1"/>
  <c r="AE337" i="37"/>
  <c r="AF317" i="37"/>
  <c r="Z317" i="37" s="1"/>
  <c r="AB317" i="37" s="1"/>
  <c r="AE318" i="37"/>
  <c r="AF318" i="37" s="1"/>
  <c r="Z318" i="37" s="1"/>
  <c r="AF93" i="37"/>
  <c r="Z93" i="37" s="1"/>
  <c r="AE94" i="37"/>
  <c r="AF94" i="37" s="1"/>
  <c r="Z94" i="37" s="1"/>
  <c r="AF54" i="37"/>
  <c r="Z54" i="37" s="1"/>
  <c r="AE55" i="37"/>
  <c r="AF55" i="37" s="1"/>
  <c r="Z55" i="37" s="1"/>
  <c r="AF32" i="37"/>
  <c r="Z32" i="37" s="1"/>
  <c r="AE33" i="37"/>
  <c r="AF26" i="37"/>
  <c r="Z26" i="37" s="1"/>
  <c r="AE27" i="37"/>
  <c r="AF20" i="37"/>
  <c r="Z20" i="37" s="1"/>
  <c r="AE21" i="37"/>
  <c r="AF21" i="37" s="1"/>
  <c r="Z21" i="37" s="1"/>
  <c r="AE359" i="37"/>
  <c r="AF359" i="37" s="1"/>
  <c r="Z359" i="37" s="1"/>
  <c r="AE355" i="37"/>
  <c r="AF355" i="37" s="1"/>
  <c r="Z355" i="37" s="1"/>
  <c r="AF205" i="37"/>
  <c r="Z205" i="37" s="1"/>
  <c r="AE206" i="37"/>
  <c r="AF206" i="37" s="1"/>
  <c r="Z206" i="37" s="1"/>
  <c r="AB206" i="37" s="1"/>
  <c r="AF87" i="37"/>
  <c r="Z87" i="37" s="1"/>
  <c r="AE88" i="37"/>
  <c r="AF40" i="37"/>
  <c r="Z40" i="37" s="1"/>
  <c r="AE41" i="37"/>
  <c r="AF15" i="37"/>
  <c r="Z15" i="37" s="1"/>
  <c r="AE16" i="37"/>
  <c r="AF16" i="37" s="1"/>
  <c r="Z16" i="37" s="1"/>
  <c r="AE341" i="37"/>
  <c r="AE333" i="37"/>
  <c r="AF333" i="37" s="1"/>
  <c r="Z333" i="37" s="1"/>
  <c r="AE295" i="37"/>
  <c r="AF295" i="37" s="1"/>
  <c r="Z295" i="37" s="1"/>
  <c r="AE204" i="37"/>
  <c r="AF204" i="37" s="1"/>
  <c r="Z204" i="37" s="1"/>
  <c r="AB204" i="37" s="1"/>
  <c r="AE106" i="37"/>
  <c r="AF106" i="37" s="1"/>
  <c r="Z106" i="37" s="1"/>
  <c r="AF66" i="37"/>
  <c r="Z66" i="37" s="1"/>
  <c r="AF303" i="37"/>
  <c r="Z303" i="37" s="1"/>
  <c r="AB303" i="37" s="1"/>
  <c r="AE304" i="37"/>
  <c r="AF501" i="37"/>
  <c r="Z501" i="37" s="1"/>
  <c r="AF327" i="37"/>
  <c r="Z327" i="37" s="1"/>
  <c r="AB327" i="37" s="1"/>
  <c r="AE328" i="37"/>
  <c r="AF287" i="37"/>
  <c r="Z287" i="37" s="1"/>
  <c r="AB287" i="37" s="1"/>
  <c r="AE288" i="37"/>
  <c r="AF291" i="37"/>
  <c r="Z291" i="37" s="1"/>
  <c r="AB291" i="37" s="1"/>
  <c r="AE292" i="37"/>
  <c r="AF292" i="37" s="1"/>
  <c r="Z292" i="37" s="1"/>
  <c r="AF343" i="37"/>
  <c r="Z343" i="37" s="1"/>
  <c r="AB343" i="37" s="1"/>
  <c r="AE344" i="37"/>
  <c r="AF344" i="37" s="1"/>
  <c r="Z344" i="37" s="1"/>
  <c r="AF239" i="37"/>
  <c r="Z239" i="37" s="1"/>
  <c r="AB239" i="37" s="1"/>
  <c r="AE240" i="37"/>
  <c r="AF240" i="37" s="1"/>
  <c r="Z240" i="37" s="1"/>
  <c r="AF207" i="37"/>
  <c r="Z207" i="37" s="1"/>
  <c r="AE208" i="37"/>
  <c r="AF208" i="37" s="1"/>
  <c r="Z208" i="37" s="1"/>
  <c r="AB208" i="37" s="1"/>
  <c r="AF211" i="37"/>
  <c r="Z211" i="37" s="1"/>
  <c r="AE212" i="37"/>
  <c r="AF212" i="37" s="1"/>
  <c r="Z212" i="37" s="1"/>
  <c r="AF243" i="37"/>
  <c r="Z243" i="37" s="1"/>
  <c r="AB243" i="37" s="1"/>
  <c r="AE244" i="37"/>
  <c r="AF244" i="37" s="1"/>
  <c r="Z244" i="37" s="1"/>
  <c r="AF215" i="37"/>
  <c r="Z215" i="37" s="1"/>
  <c r="AE216" i="37"/>
  <c r="AF216" i="37" s="1"/>
  <c r="Z216" i="37" s="1"/>
  <c r="AF121" i="37"/>
  <c r="Z121" i="37" s="1"/>
  <c r="AE122" i="37"/>
  <c r="AF122" i="37" s="1"/>
  <c r="Z122" i="37" s="1"/>
  <c r="AF111" i="37"/>
  <c r="Z111" i="37" s="1"/>
  <c r="AE112" i="37"/>
  <c r="AF112" i="37" s="1"/>
  <c r="Z112" i="37" s="1"/>
  <c r="AE163" i="37"/>
  <c r="AF163" i="37" s="1"/>
  <c r="Z163" i="37" s="1"/>
  <c r="AE269" i="37"/>
  <c r="AF269" i="37" s="1"/>
  <c r="Z269" i="37" s="1"/>
  <c r="AF113" i="37"/>
  <c r="Z113" i="37" s="1"/>
  <c r="AE114" i="37"/>
  <c r="AF114" i="37" s="1"/>
  <c r="Z114" i="37" s="1"/>
  <c r="AF81" i="37"/>
  <c r="Z81" i="37" s="1"/>
  <c r="AE82" i="37"/>
  <c r="AF82" i="37" s="1"/>
  <c r="Z82" i="37" s="1"/>
  <c r="AE76" i="37"/>
  <c r="AF75" i="37"/>
  <c r="Z75" i="37" s="1"/>
  <c r="AF69" i="37"/>
  <c r="Z69" i="37" s="1"/>
  <c r="AE70" i="37"/>
  <c r="AF63" i="37"/>
  <c r="Z63" i="37" s="1"/>
  <c r="AE64" i="37"/>
  <c r="AE68" i="37"/>
  <c r="AF68" i="37" s="1"/>
  <c r="Z68" i="37" s="1"/>
  <c r="AF67" i="37"/>
  <c r="Z67" i="37" s="1"/>
  <c r="AF57" i="37"/>
  <c r="Z57" i="37" s="1"/>
  <c r="AE58" i="37"/>
  <c r="AA59" i="37"/>
  <c r="AA65" i="37"/>
  <c r="AA295" i="37"/>
  <c r="AA104" i="37"/>
  <c r="AA37" i="37"/>
  <c r="AA419" i="37"/>
  <c r="AA5" i="37"/>
  <c r="AB510" i="37" l="1"/>
  <c r="AB269" i="37"/>
  <c r="AB387" i="37"/>
  <c r="AB292" i="37"/>
  <c r="AB295" i="37"/>
  <c r="AE37" i="37"/>
  <c r="AF37" i="37" s="1"/>
  <c r="Z37" i="37" s="1"/>
  <c r="AB344" i="37"/>
  <c r="AB244" i="37"/>
  <c r="AB435" i="37"/>
  <c r="AB333" i="37"/>
  <c r="AB355" i="37"/>
  <c r="AB212" i="37"/>
  <c r="AB501" i="37"/>
  <c r="AB411" i="37"/>
  <c r="AB240" i="37"/>
  <c r="AB307" i="37"/>
  <c r="AB441" i="37"/>
  <c r="AB357" i="37"/>
  <c r="AB318" i="37"/>
  <c r="AB505" i="37"/>
  <c r="AB359" i="37"/>
  <c r="AB298" i="37"/>
  <c r="AA338" i="37"/>
  <c r="AA329" i="37"/>
  <c r="AA342" i="37"/>
  <c r="AA502" i="37"/>
  <c r="AB502" i="37" s="1"/>
  <c r="AA289" i="37"/>
  <c r="AA339" i="37"/>
  <c r="AE31" i="37"/>
  <c r="AF31" i="37" s="1"/>
  <c r="Z31" i="37" s="1"/>
  <c r="AE104" i="37"/>
  <c r="AF104" i="37" s="1"/>
  <c r="Z104" i="37" s="1"/>
  <c r="AA305" i="37"/>
  <c r="AE25" i="37"/>
  <c r="AF25" i="37" s="1"/>
  <c r="Z25" i="37" s="1"/>
  <c r="AF88" i="37"/>
  <c r="Z88" i="37" s="1"/>
  <c r="AE89" i="37"/>
  <c r="AF89" i="37" s="1"/>
  <c r="Z89" i="37" s="1"/>
  <c r="AF341" i="37"/>
  <c r="Z341" i="37" s="1"/>
  <c r="AB341" i="37" s="1"/>
  <c r="AE342" i="37"/>
  <c r="AF342" i="37" s="1"/>
  <c r="Z342" i="37" s="1"/>
  <c r="AF33" i="37"/>
  <c r="Z33" i="37" s="1"/>
  <c r="AE34" i="37"/>
  <c r="AF34" i="37" s="1"/>
  <c r="Z34" i="37" s="1"/>
  <c r="AE42" i="37"/>
  <c r="AF42" i="37" s="1"/>
  <c r="Z42" i="37" s="1"/>
  <c r="AF41" i="37"/>
  <c r="Z41" i="37" s="1"/>
  <c r="AF337" i="37"/>
  <c r="Z337" i="37" s="1"/>
  <c r="AB337" i="37" s="1"/>
  <c r="AE338" i="37"/>
  <c r="AF27" i="37"/>
  <c r="Z27" i="37" s="1"/>
  <c r="AE28" i="37"/>
  <c r="AF28" i="37" s="1"/>
  <c r="Z28" i="37" s="1"/>
  <c r="AF418" i="37"/>
  <c r="Z418" i="37" s="1"/>
  <c r="AB418" i="37" s="1"/>
  <c r="AE419" i="37"/>
  <c r="AF419" i="37" s="1"/>
  <c r="Z419" i="37" s="1"/>
  <c r="AB419" i="37" s="1"/>
  <c r="AE59" i="37"/>
  <c r="AF58" i="37"/>
  <c r="Z58" i="37" s="1"/>
  <c r="AF64" i="37"/>
  <c r="Z64" i="37" s="1"/>
  <c r="AE65" i="37"/>
  <c r="AF65" i="37" s="1"/>
  <c r="Z65" i="37" s="1"/>
  <c r="AF288" i="37"/>
  <c r="Z288" i="37" s="1"/>
  <c r="AB288" i="37" s="1"/>
  <c r="AE289" i="37"/>
  <c r="AF289" i="37" s="1"/>
  <c r="Z289" i="37" s="1"/>
  <c r="AF304" i="37"/>
  <c r="Z304" i="37" s="1"/>
  <c r="AB304" i="37" s="1"/>
  <c r="AE305" i="37"/>
  <c r="AF305" i="37" s="1"/>
  <c r="Z305" i="37" s="1"/>
  <c r="AF76" i="37"/>
  <c r="Z76" i="37" s="1"/>
  <c r="AE77" i="37"/>
  <c r="AE71" i="37"/>
  <c r="AF70" i="37"/>
  <c r="Z70" i="37" s="1"/>
  <c r="AF328" i="37"/>
  <c r="Z328" i="37" s="1"/>
  <c r="AB328" i="37" s="1"/>
  <c r="AE329" i="37"/>
  <c r="AF329" i="37" s="1"/>
  <c r="Z329" i="37" s="1"/>
  <c r="AA60" i="37"/>
  <c r="N214" i="37"/>
  <c r="S214" i="37" s="1"/>
  <c r="N212" i="37"/>
  <c r="S212" i="37" s="1"/>
  <c r="N210" i="37"/>
  <c r="S210" i="37" s="1"/>
  <c r="N208" i="37"/>
  <c r="S208" i="37" s="1"/>
  <c r="N206" i="37"/>
  <c r="S206" i="37" s="1"/>
  <c r="N204" i="37"/>
  <c r="S204" i="37" s="1"/>
  <c r="N202" i="37"/>
  <c r="S202" i="37" s="1"/>
  <c r="N200" i="37"/>
  <c r="S200" i="37" s="1"/>
  <c r="N194" i="37"/>
  <c r="S194" i="37" s="1"/>
  <c r="N190" i="37"/>
  <c r="S190" i="37" s="1"/>
  <c r="N188" i="37"/>
  <c r="S188" i="37" s="1"/>
  <c r="AB342" i="37" l="1"/>
  <c r="AB305" i="37"/>
  <c r="AB289" i="37"/>
  <c r="AB329" i="37"/>
  <c r="AF338" i="37"/>
  <c r="Z338" i="37" s="1"/>
  <c r="AB338" i="37" s="1"/>
  <c r="AE339" i="37"/>
  <c r="AF339" i="37" s="1"/>
  <c r="Z339" i="37" s="1"/>
  <c r="AB339" i="37" s="1"/>
  <c r="AF77" i="37"/>
  <c r="Z77" i="37" s="1"/>
  <c r="AE78" i="37"/>
  <c r="AF78" i="37" s="1"/>
  <c r="Z78" i="37" s="1"/>
  <c r="AE72" i="37"/>
  <c r="AF71" i="37"/>
  <c r="Z71" i="37" s="1"/>
  <c r="AE60" i="37"/>
  <c r="AF59" i="37"/>
  <c r="Z59" i="37" s="1"/>
  <c r="AA61" i="37"/>
  <c r="N505" i="37"/>
  <c r="S505" i="37" s="1"/>
  <c r="N441" i="37"/>
  <c r="S441" i="37" s="1"/>
  <c r="N439" i="37"/>
  <c r="S439" i="37" s="1"/>
  <c r="N437" i="37"/>
  <c r="S437" i="37" s="1"/>
  <c r="N435" i="37"/>
  <c r="S435" i="37" s="1"/>
  <c r="N344" i="37"/>
  <c r="S344" i="37" s="1"/>
  <c r="AF72" i="37" l="1"/>
  <c r="Z72" i="37" s="1"/>
  <c r="AE73" i="37"/>
  <c r="AF73" i="37" s="1"/>
  <c r="Z73" i="37" s="1"/>
  <c r="AF60" i="37"/>
  <c r="Z60" i="37" s="1"/>
  <c r="AE61" i="37"/>
  <c r="AF61" i="37" s="1"/>
  <c r="Z61" i="37" s="1"/>
  <c r="N419" i="37"/>
  <c r="S419" i="37" s="1"/>
  <c r="N418" i="37"/>
  <c r="S418" i="37" s="1"/>
  <c r="N289" i="37"/>
  <c r="S289" i="37" s="1"/>
  <c r="N288" i="37"/>
  <c r="S288" i="37" s="1"/>
  <c r="U461" i="37" l="1"/>
  <c r="T460" i="37"/>
  <c r="T461" i="37"/>
  <c r="T462" i="37"/>
  <c r="T465" i="37"/>
  <c r="T466" i="37"/>
  <c r="T467" i="37"/>
  <c r="T469" i="37"/>
  <c r="T470" i="37"/>
  <c r="T472" i="37"/>
  <c r="T473" i="37"/>
  <c r="T496" i="37"/>
  <c r="T504" i="37"/>
  <c r="T505" i="37"/>
  <c r="T509" i="37"/>
  <c r="T511" i="37"/>
  <c r="T513" i="37"/>
  <c r="T514" i="37"/>
  <c r="T515" i="37"/>
  <c r="T528" i="37"/>
  <c r="T530" i="37"/>
  <c r="T533" i="37"/>
  <c r="U460" i="37"/>
  <c r="U462" i="37"/>
  <c r="U465" i="37"/>
  <c r="U466" i="37"/>
  <c r="U467" i="37"/>
  <c r="U511" i="37"/>
  <c r="U515" i="37"/>
  <c r="U470" i="37"/>
  <c r="U472" i="37"/>
  <c r="U496" i="37"/>
  <c r="U504" i="37"/>
  <c r="U514" i="37"/>
  <c r="U528" i="37"/>
  <c r="U530" i="37"/>
  <c r="U473" i="37"/>
  <c r="U501" i="37"/>
  <c r="U505" i="37"/>
  <c r="U509" i="37"/>
  <c r="U513" i="37"/>
  <c r="U533" i="37"/>
  <c r="U469" i="37"/>
  <c r="T319" i="37"/>
  <c r="T334" i="37"/>
  <c r="T343" i="37"/>
  <c r="T344" i="37"/>
  <c r="T373" i="37"/>
  <c r="T389" i="37"/>
  <c r="U334" i="37"/>
  <c r="U344" i="37"/>
  <c r="T406" i="37"/>
  <c r="T418" i="37"/>
  <c r="T419" i="37"/>
  <c r="T423" i="37"/>
  <c r="T425" i="37"/>
  <c r="T428" i="37"/>
  <c r="T434" i="37"/>
  <c r="T435" i="37"/>
  <c r="T436" i="37"/>
  <c r="T437" i="37"/>
  <c r="T438" i="37"/>
  <c r="T439" i="37"/>
  <c r="T440" i="37"/>
  <c r="T441" i="37"/>
  <c r="T443" i="37"/>
  <c r="U417" i="37"/>
  <c r="U425" i="37"/>
  <c r="U437" i="37"/>
  <c r="U441" i="37"/>
  <c r="T445" i="37"/>
  <c r="T446" i="37"/>
  <c r="U373" i="37"/>
  <c r="U389" i="37"/>
  <c r="U426" i="37"/>
  <c r="U434" i="37"/>
  <c r="U438" i="37"/>
  <c r="U424" i="37"/>
  <c r="U428" i="37"/>
  <c r="U436" i="37"/>
  <c r="U440" i="37"/>
  <c r="U445" i="37"/>
  <c r="U446" i="37"/>
  <c r="U418" i="37"/>
  <c r="U319" i="37"/>
  <c r="U343" i="37"/>
  <c r="U419" i="37"/>
  <c r="U423" i="37"/>
  <c r="U435" i="37"/>
  <c r="U439" i="37"/>
  <c r="U443" i="37"/>
  <c r="U406" i="37"/>
  <c r="T316" i="37"/>
  <c r="U316" i="37"/>
  <c r="T4" i="37"/>
  <c r="T5" i="37"/>
  <c r="T6" i="37"/>
  <c r="T7" i="37"/>
  <c r="T8" i="37"/>
  <c r="T9" i="37"/>
  <c r="T51" i="37"/>
  <c r="T65" i="37"/>
  <c r="T83" i="37"/>
  <c r="T84" i="37"/>
  <c r="T88" i="37"/>
  <c r="U4" i="37"/>
  <c r="U6" i="37"/>
  <c r="U8" i="37"/>
  <c r="U22" i="37"/>
  <c r="U26" i="37"/>
  <c r="U32" i="37"/>
  <c r="U80" i="37"/>
  <c r="U84" i="37"/>
  <c r="U88" i="37"/>
  <c r="U96" i="37"/>
  <c r="U98" i="37"/>
  <c r="U102" i="37"/>
  <c r="U106" i="37"/>
  <c r="U111" i="37"/>
  <c r="U112" i="37"/>
  <c r="U113" i="37"/>
  <c r="U114" i="37"/>
  <c r="U115" i="37"/>
  <c r="U119" i="37"/>
  <c r="U79" i="37"/>
  <c r="U83" i="37"/>
  <c r="U9" i="37"/>
  <c r="U65" i="37"/>
  <c r="T113" i="37"/>
  <c r="U7" i="37"/>
  <c r="U23" i="37"/>
  <c r="U55" i="37"/>
  <c r="T96" i="37"/>
  <c r="T112" i="37"/>
  <c r="U5" i="37"/>
  <c r="U29" i="37"/>
  <c r="T111" i="37"/>
  <c r="T115" i="37"/>
  <c r="T119" i="37"/>
  <c r="T161" i="37"/>
  <c r="T164" i="37"/>
  <c r="T166" i="37"/>
  <c r="T167" i="37"/>
  <c r="T169" i="37"/>
  <c r="T170" i="37"/>
  <c r="T177" i="37"/>
  <c r="T188" i="37"/>
  <c r="T190" i="37"/>
  <c r="T192" i="37"/>
  <c r="T194" i="37"/>
  <c r="T196" i="37"/>
  <c r="T198" i="37"/>
  <c r="T200" i="37"/>
  <c r="T202" i="37"/>
  <c r="T204" i="37"/>
  <c r="T206" i="37"/>
  <c r="T208" i="37"/>
  <c r="T210" i="37"/>
  <c r="T212" i="37"/>
  <c r="T214" i="37"/>
  <c r="T216" i="37"/>
  <c r="T221" i="37"/>
  <c r="T225" i="37"/>
  <c r="T226" i="37"/>
  <c r="T227" i="37"/>
  <c r="T228" i="37"/>
  <c r="T230" i="37"/>
  <c r="T234" i="37"/>
  <c r="T261" i="37"/>
  <c r="T102" i="37"/>
  <c r="T288" i="37"/>
  <c r="T289" i="37"/>
  <c r="T290" i="37"/>
  <c r="T298" i="37"/>
  <c r="U194" i="37"/>
  <c r="U200" i="37"/>
  <c r="U208" i="37"/>
  <c r="U214" i="37"/>
  <c r="U226" i="37"/>
  <c r="U234" i="37"/>
  <c r="U19" i="37"/>
  <c r="U51" i="37"/>
  <c r="T98" i="37"/>
  <c r="U161" i="37"/>
  <c r="U167" i="37"/>
  <c r="U169" i="37"/>
  <c r="U177" i="37"/>
  <c r="U187" i="37"/>
  <c r="U189" i="37"/>
  <c r="U191" i="37"/>
  <c r="U193" i="37"/>
  <c r="U195" i="37"/>
  <c r="U197" i="37"/>
  <c r="U199" i="37"/>
  <c r="U201" i="37"/>
  <c r="U203" i="37"/>
  <c r="U205" i="37"/>
  <c r="U207" i="37"/>
  <c r="U209" i="37"/>
  <c r="U211" i="37"/>
  <c r="U213" i="37"/>
  <c r="U215" i="37"/>
  <c r="U221" i="37"/>
  <c r="U225" i="37"/>
  <c r="U227" i="37"/>
  <c r="U261" i="37"/>
  <c r="U287" i="37"/>
  <c r="U288" i="37"/>
  <c r="U289" i="37"/>
  <c r="U290" i="37"/>
  <c r="U293" i="37"/>
  <c r="U298" i="37"/>
  <c r="U166" i="37"/>
  <c r="U190" i="37"/>
  <c r="U196" i="37"/>
  <c r="U202" i="37"/>
  <c r="U206" i="37"/>
  <c r="U212" i="37"/>
  <c r="U230" i="37"/>
  <c r="T114" i="37"/>
  <c r="U35" i="37"/>
  <c r="T106" i="37"/>
  <c r="U164" i="37"/>
  <c r="U170" i="37"/>
  <c r="U188" i="37"/>
  <c r="U192" i="37"/>
  <c r="U198" i="37"/>
  <c r="U204" i="37"/>
  <c r="U210" i="37"/>
  <c r="U216" i="37"/>
  <c r="U222" i="37"/>
  <c r="U228" i="37"/>
  <c r="T3" i="37"/>
  <c r="U3" i="37"/>
  <c r="W188" i="37"/>
  <c r="AC188" i="37" s="1"/>
  <c r="AD188" i="37" s="1"/>
  <c r="W190" i="37"/>
  <c r="AC190" i="37" s="1"/>
  <c r="AD190" i="37" s="1"/>
  <c r="W194" i="37"/>
  <c r="AC194" i="37" s="1"/>
  <c r="AD194" i="37" s="1"/>
  <c r="W200" i="37"/>
  <c r="AC200" i="37" s="1"/>
  <c r="AD200" i="37" s="1"/>
  <c r="W202" i="37"/>
  <c r="AC202" i="37" s="1"/>
  <c r="AD202" i="37" s="1"/>
  <c r="W204" i="37"/>
  <c r="AC204" i="37" s="1"/>
  <c r="AD204" i="37" s="1"/>
  <c r="W206" i="37"/>
  <c r="AC206" i="37" s="1"/>
  <c r="AD206" i="37" s="1"/>
  <c r="W208" i="37"/>
  <c r="AC208" i="37" s="1"/>
  <c r="AD208" i="37" s="1"/>
  <c r="W210" i="37"/>
  <c r="AC210" i="37" s="1"/>
  <c r="AD210" i="37" s="1"/>
  <c r="W212" i="37"/>
  <c r="AC212" i="37" s="1"/>
  <c r="AD212" i="37" s="1"/>
  <c r="W214" i="37"/>
  <c r="AC214" i="37" s="1"/>
  <c r="AD214" i="37" s="1"/>
  <c r="W288" i="37"/>
  <c r="AC288" i="37" s="1"/>
  <c r="W344" i="37"/>
  <c r="AC344" i="37" s="1"/>
  <c r="AD344" i="37" s="1"/>
  <c r="W289" i="37"/>
  <c r="AC289" i="37" s="1"/>
  <c r="AD289" i="37" s="1"/>
  <c r="W419" i="37"/>
  <c r="AC419" i="37" s="1"/>
  <c r="AD419" i="37" s="1"/>
  <c r="W435" i="37"/>
  <c r="AC435" i="37" s="1"/>
  <c r="AD435" i="37" s="1"/>
  <c r="W437" i="37"/>
  <c r="AC437" i="37" s="1"/>
  <c r="AD437" i="37" s="1"/>
  <c r="W439" i="37"/>
  <c r="AC439" i="37" s="1"/>
  <c r="AD439" i="37" s="1"/>
  <c r="W441" i="37"/>
  <c r="AC441" i="37" s="1"/>
  <c r="AD441" i="37" s="1"/>
  <c r="W505" i="37"/>
  <c r="AC505" i="37" s="1"/>
  <c r="AD505" i="37" s="1"/>
  <c r="W418" i="37"/>
  <c r="AC418" i="37" s="1"/>
  <c r="AD418" i="37" l="1"/>
  <c r="AD288" i="37"/>
  <c r="AA2" i="37"/>
  <c r="AE2" i="37"/>
  <c r="AB3" i="37" l="1"/>
  <c r="AB4" i="37"/>
  <c r="AB5" i="37"/>
  <c r="AB6" i="37"/>
  <c r="AB7" i="37"/>
  <c r="AB8" i="37"/>
  <c r="AB9" i="37"/>
  <c r="AF2" i="37"/>
  <c r="Z2" i="37" s="1"/>
  <c r="AB2" i="37" s="1"/>
  <c r="W3" i="37"/>
  <c r="W4" i="37"/>
  <c r="W5" i="37"/>
  <c r="W6" i="37"/>
  <c r="W7" i="37"/>
  <c r="W8" i="37"/>
  <c r="W9" i="37"/>
  <c r="R2" i="37"/>
  <c r="N3" i="37"/>
  <c r="S3" i="37" s="1"/>
  <c r="N4" i="37"/>
  <c r="S4" i="37" s="1"/>
  <c r="N5" i="37"/>
  <c r="S5" i="37" s="1"/>
  <c r="N6" i="37"/>
  <c r="S6" i="37" s="1"/>
  <c r="N7" i="37"/>
  <c r="S7" i="37" s="1"/>
  <c r="N8" i="37"/>
  <c r="S8" i="37" s="1"/>
  <c r="N9" i="37"/>
  <c r="S9" i="37" s="1"/>
  <c r="N2" i="37"/>
  <c r="AB555" i="37" l="1"/>
  <c r="S2" i="37"/>
  <c r="AB557" i="37" l="1"/>
  <c r="W11" i="37" l="1"/>
  <c r="W12" i="37"/>
  <c r="W13" i="37"/>
  <c r="W14" i="37"/>
  <c r="W15" i="37"/>
  <c r="W16" i="37"/>
  <c r="W17" i="37"/>
  <c r="W18" i="37"/>
  <c r="W19" i="37"/>
  <c r="W20" i="37"/>
  <c r="W21" i="37"/>
  <c r="W22" i="37"/>
  <c r="W23" i="37"/>
  <c r="W24" i="37"/>
  <c r="W25" i="37"/>
  <c r="W26" i="37"/>
  <c r="W27" i="37"/>
  <c r="W28" i="37"/>
  <c r="W29" i="37"/>
  <c r="W30" i="37"/>
  <c r="W31" i="37"/>
  <c r="W32" i="37"/>
  <c r="W33" i="37"/>
  <c r="W34" i="37"/>
  <c r="W35" i="37"/>
  <c r="W36" i="37"/>
  <c r="W37" i="37"/>
  <c r="W38" i="37"/>
  <c r="W39" i="37"/>
  <c r="W40" i="37"/>
  <c r="W41" i="37"/>
  <c r="W42" i="37"/>
  <c r="W43" i="37"/>
  <c r="W44" i="37"/>
  <c r="W45" i="37"/>
  <c r="W46" i="37"/>
  <c r="W47" i="37"/>
  <c r="W48" i="37"/>
  <c r="W49" i="37"/>
  <c r="W50" i="37"/>
  <c r="W51" i="37"/>
  <c r="W52" i="37"/>
  <c r="W53" i="37"/>
  <c r="W54" i="37"/>
  <c r="W55" i="37"/>
  <c r="W56" i="37"/>
  <c r="W57" i="37"/>
  <c r="W58" i="37"/>
  <c r="W59" i="37"/>
  <c r="W60" i="37"/>
  <c r="W61" i="37"/>
  <c r="W62" i="37"/>
  <c r="W65" i="37"/>
  <c r="W66" i="37"/>
  <c r="W67" i="37"/>
  <c r="W68" i="37"/>
  <c r="W69" i="37"/>
  <c r="W70" i="37"/>
  <c r="W71" i="37"/>
  <c r="W72" i="37"/>
  <c r="W73" i="37"/>
  <c r="W74" i="37"/>
  <c r="W75" i="37"/>
  <c r="W76" i="37"/>
  <c r="W77" i="37"/>
  <c r="W78" i="37"/>
  <c r="W79" i="37"/>
  <c r="W80" i="37"/>
  <c r="W81" i="37"/>
  <c r="W82" i="37"/>
  <c r="W83" i="37"/>
  <c r="W84" i="37"/>
  <c r="W85" i="37"/>
  <c r="W86" i="37"/>
  <c r="W87" i="37"/>
  <c r="W88" i="37"/>
  <c r="W89" i="37"/>
  <c r="W90" i="37"/>
  <c r="W91" i="37"/>
  <c r="W92" i="37"/>
  <c r="W93" i="37"/>
  <c r="W94" i="37"/>
  <c r="W95" i="37"/>
  <c r="W96" i="37"/>
  <c r="W97" i="37"/>
  <c r="W98" i="37"/>
  <c r="W99" i="37"/>
  <c r="W100" i="37"/>
  <c r="W101" i="37"/>
  <c r="W102" i="37"/>
  <c r="W103" i="37"/>
  <c r="W104" i="37"/>
  <c r="W105" i="37"/>
  <c r="W106" i="37"/>
  <c r="W107" i="37"/>
  <c r="W108" i="37"/>
  <c r="W109" i="37"/>
  <c r="W110" i="37"/>
  <c r="W111" i="37"/>
  <c r="W112" i="37"/>
  <c r="W113" i="37"/>
  <c r="W114" i="37"/>
  <c r="W115" i="37"/>
  <c r="W116" i="37"/>
  <c r="W117" i="37"/>
  <c r="W118" i="37"/>
  <c r="W119" i="37"/>
  <c r="W120" i="37"/>
  <c r="W121" i="37"/>
  <c r="W122" i="37"/>
  <c r="W123" i="37"/>
  <c r="W124" i="37"/>
  <c r="W125" i="37"/>
  <c r="W126" i="37"/>
  <c r="W127" i="37"/>
  <c r="W128" i="37"/>
  <c r="W129" i="37"/>
  <c r="W130" i="37"/>
  <c r="W131" i="37"/>
  <c r="W132" i="37"/>
  <c r="W133" i="37"/>
  <c r="W134" i="37"/>
  <c r="W135" i="37"/>
  <c r="W136" i="37"/>
  <c r="W137" i="37"/>
  <c r="W138" i="37"/>
  <c r="W139" i="37"/>
  <c r="W140" i="37"/>
  <c r="W141" i="37"/>
  <c r="W142" i="37"/>
  <c r="W143" i="37"/>
  <c r="W144" i="37"/>
  <c r="W145" i="37"/>
  <c r="W146" i="37"/>
  <c r="W147" i="37"/>
  <c r="W148" i="37"/>
  <c r="W149" i="37"/>
  <c r="W150" i="37"/>
  <c r="W151" i="37"/>
  <c r="W152" i="37"/>
  <c r="W153" i="37"/>
  <c r="W154" i="37"/>
  <c r="W155" i="37"/>
  <c r="W156" i="37"/>
  <c r="W157" i="37"/>
  <c r="W158" i="37"/>
  <c r="W159" i="37"/>
  <c r="W161" i="37"/>
  <c r="W163" i="37"/>
  <c r="W164" i="37"/>
  <c r="W165" i="37"/>
  <c r="W166" i="37"/>
  <c r="W167" i="37"/>
  <c r="W169" i="37"/>
  <c r="W170" i="37"/>
  <c r="W171" i="37"/>
  <c r="W172" i="37"/>
  <c r="W173" i="37"/>
  <c r="W174" i="37"/>
  <c r="W175" i="37"/>
  <c r="W176" i="37"/>
  <c r="W177" i="37"/>
  <c r="W178" i="37"/>
  <c r="W179" i="37"/>
  <c r="W181" i="37"/>
  <c r="W183" i="37"/>
  <c r="W185" i="37"/>
  <c r="W186" i="37"/>
  <c r="W187" i="37"/>
  <c r="W189" i="37"/>
  <c r="W191" i="37"/>
  <c r="W193" i="37"/>
  <c r="W195" i="37"/>
  <c r="W197" i="37"/>
  <c r="W199" i="37"/>
  <c r="W201" i="37"/>
  <c r="W203" i="37"/>
  <c r="W205" i="37"/>
  <c r="W207" i="37"/>
  <c r="W209" i="37"/>
  <c r="W211" i="37"/>
  <c r="W213" i="37"/>
  <c r="W215" i="37"/>
  <c r="W216" i="37"/>
  <c r="W217" i="37"/>
  <c r="W218" i="37"/>
  <c r="W219" i="37"/>
  <c r="W220" i="37"/>
  <c r="W221" i="37"/>
  <c r="W222" i="37"/>
  <c r="W223" i="37"/>
  <c r="W224" i="37"/>
  <c r="W225" i="37"/>
  <c r="W226" i="37"/>
  <c r="W227" i="37"/>
  <c r="W228" i="37"/>
  <c r="W229" i="37"/>
  <c r="W230" i="37"/>
  <c r="W232" i="37"/>
  <c r="W233" i="37"/>
  <c r="W234" i="37"/>
  <c r="W235" i="37"/>
  <c r="W236" i="37"/>
  <c r="W237" i="37"/>
  <c r="W242" i="37"/>
  <c r="W243" i="37"/>
  <c r="W246" i="37"/>
  <c r="W247" i="37"/>
  <c r="W248" i="37"/>
  <c r="W249" i="37"/>
  <c r="W250" i="37"/>
  <c r="W251" i="37"/>
  <c r="W252" i="37"/>
  <c r="W256" i="37"/>
  <c r="W258" i="37"/>
  <c r="W260" i="37"/>
  <c r="W261" i="37"/>
  <c r="W262" i="37"/>
  <c r="W265" i="37"/>
  <c r="W266" i="37"/>
  <c r="W272" i="37"/>
  <c r="W273" i="37"/>
  <c r="W279" i="37"/>
  <c r="W280" i="37"/>
  <c r="W281" i="37"/>
  <c r="W282" i="37"/>
  <c r="W283" i="37"/>
  <c r="W284" i="37"/>
  <c r="W285" i="37"/>
  <c r="W286" i="37"/>
  <c r="W287" i="37"/>
  <c r="W290" i="37"/>
  <c r="W293" i="37"/>
  <c r="W294" i="37"/>
  <c r="W295" i="37"/>
  <c r="W301" i="37"/>
  <c r="W302" i="37"/>
  <c r="W305" i="37"/>
  <c r="W308" i="37"/>
  <c r="W310" i="37"/>
  <c r="W313" i="37"/>
  <c r="W316" i="37"/>
  <c r="W317" i="37"/>
  <c r="W318" i="37"/>
  <c r="W319" i="37"/>
  <c r="W320" i="37"/>
  <c r="W322" i="37"/>
  <c r="W323" i="37"/>
  <c r="W325" i="37"/>
  <c r="W326" i="37"/>
  <c r="W329" i="37"/>
  <c r="W330" i="37"/>
  <c r="W331" i="37"/>
  <c r="W333" i="37"/>
  <c r="W334" i="37"/>
  <c r="W336" i="37"/>
  <c r="W337" i="37"/>
  <c r="W338" i="37"/>
  <c r="W339" i="37"/>
  <c r="W340" i="37"/>
  <c r="W342" i="37"/>
  <c r="W343" i="37"/>
  <c r="W345" i="37"/>
  <c r="W346" i="37"/>
  <c r="W348" i="37"/>
  <c r="W349" i="37"/>
  <c r="W351" i="37"/>
  <c r="W355" i="37"/>
  <c r="W360" i="37"/>
  <c r="W361" i="37"/>
  <c r="W363" i="37"/>
  <c r="W364" i="37"/>
  <c r="W365" i="37"/>
  <c r="W367" i="37"/>
  <c r="W370" i="37"/>
  <c r="W372" i="37"/>
  <c r="W373" i="37"/>
  <c r="W376" i="37"/>
  <c r="W377" i="37"/>
  <c r="W378" i="37"/>
  <c r="W380" i="37"/>
  <c r="W381" i="37"/>
  <c r="W382" i="37"/>
  <c r="W383" i="37"/>
  <c r="W384" i="37"/>
  <c r="W385" i="37"/>
  <c r="W389" i="37"/>
  <c r="W398" i="37"/>
  <c r="W399" i="37"/>
  <c r="W406" i="37"/>
  <c r="W407" i="37"/>
  <c r="W408" i="37"/>
  <c r="W409" i="37"/>
  <c r="W410" i="37"/>
  <c r="W411" i="37"/>
  <c r="W412" i="37"/>
  <c r="W413" i="37"/>
  <c r="W416" i="37"/>
  <c r="W417" i="37"/>
  <c r="W420" i="37"/>
  <c r="W421" i="37"/>
  <c r="W423" i="37"/>
  <c r="W424" i="37"/>
  <c r="W425" i="37"/>
  <c r="W426" i="37"/>
  <c r="W427" i="37"/>
  <c r="W428" i="37"/>
  <c r="W430" i="37"/>
  <c r="W432" i="37"/>
  <c r="W434" i="37"/>
  <c r="W436" i="37"/>
  <c r="W438" i="37"/>
  <c r="W440" i="37"/>
  <c r="W442" i="37"/>
  <c r="W443" i="37"/>
  <c r="W445" i="37"/>
  <c r="W446" i="37"/>
  <c r="W448" i="37"/>
  <c r="W449" i="37"/>
  <c r="W453" i="37"/>
  <c r="W455" i="37"/>
  <c r="W456" i="37"/>
  <c r="W460" i="37"/>
  <c r="W461" i="37"/>
  <c r="W462" i="37"/>
  <c r="W463" i="37"/>
  <c r="W465" i="37"/>
  <c r="W466" i="37"/>
  <c r="W467" i="37"/>
  <c r="W469" i="37"/>
  <c r="W470" i="37"/>
  <c r="W472" i="37"/>
  <c r="W473" i="37"/>
  <c r="W478" i="37"/>
  <c r="W483" i="37"/>
  <c r="W486" i="37"/>
  <c r="W490" i="37"/>
  <c r="W491" i="37"/>
  <c r="W493" i="37"/>
  <c r="W494" i="37"/>
  <c r="W495" i="37"/>
  <c r="W496" i="37"/>
  <c r="W497" i="37"/>
  <c r="W498" i="37"/>
  <c r="W499" i="37"/>
  <c r="W501" i="37"/>
  <c r="W502" i="37"/>
  <c r="W503" i="37"/>
  <c r="W504" i="37"/>
  <c r="W507" i="37"/>
  <c r="W508" i="37"/>
  <c r="W509" i="37"/>
  <c r="W510" i="37"/>
  <c r="W511" i="37"/>
  <c r="W513" i="37"/>
  <c r="W514" i="37"/>
  <c r="W515" i="37"/>
  <c r="W516" i="37"/>
  <c r="W517" i="37"/>
  <c r="W518" i="37"/>
  <c r="W523" i="37"/>
  <c r="W526" i="37"/>
  <c r="W530" i="37"/>
  <c r="W533" i="37"/>
  <c r="W536" i="37"/>
  <c r="W489" i="37" l="1"/>
  <c r="AC489" i="37" s="1"/>
  <c r="AD489" i="37" s="1"/>
  <c r="X489" i="37" s="1"/>
  <c r="W535" i="37"/>
  <c r="AC535" i="37" s="1"/>
  <c r="AD535" i="37" s="1"/>
  <c r="X535" i="37" s="1"/>
  <c r="W531" i="37"/>
  <c r="AC531" i="37" s="1"/>
  <c r="AD531" i="37" s="1"/>
  <c r="X531" i="37" s="1"/>
  <c r="W527" i="37"/>
  <c r="AC527" i="37" s="1"/>
  <c r="AD527" i="37" s="1"/>
  <c r="X527" i="37" s="1"/>
  <c r="W519" i="37"/>
  <c r="AC519" i="37" s="1"/>
  <c r="AD519" i="37" s="1"/>
  <c r="X519" i="37" s="1"/>
  <c r="W482" i="37"/>
  <c r="AC482" i="37" s="1"/>
  <c r="AD482" i="37" s="1"/>
  <c r="X482" i="37" s="1"/>
  <c r="W474" i="37"/>
  <c r="AC474" i="37" s="1"/>
  <c r="AD474" i="37" s="1"/>
  <c r="X474" i="37" s="1"/>
  <c r="W458" i="37"/>
  <c r="AC458" i="37" s="1"/>
  <c r="AD458" i="37" s="1"/>
  <c r="W454" i="37"/>
  <c r="AC454" i="37" s="1"/>
  <c r="AD454" i="37" s="1"/>
  <c r="X454" i="37" s="1"/>
  <c r="W450" i="37"/>
  <c r="AC450" i="37" s="1"/>
  <c r="AD450" i="37" s="1"/>
  <c r="X450" i="37" s="1"/>
  <c r="W422" i="37"/>
  <c r="AC422" i="37" s="1"/>
  <c r="AD422" i="37" s="1"/>
  <c r="X422" i="37" s="1"/>
  <c r="W404" i="37"/>
  <c r="AC404" i="37" s="1"/>
  <c r="AD404" i="37" s="1"/>
  <c r="X404" i="37" s="1"/>
  <c r="W400" i="37"/>
  <c r="AC400" i="37" s="1"/>
  <c r="AD400" i="37" s="1"/>
  <c r="X400" i="37" s="1"/>
  <c r="W396" i="37"/>
  <c r="AC396" i="37" s="1"/>
  <c r="AD396" i="37" s="1"/>
  <c r="X396" i="37" s="1"/>
  <c r="W392" i="37"/>
  <c r="AC392" i="37" s="1"/>
  <c r="AD392" i="37" s="1"/>
  <c r="X392" i="37" s="1"/>
  <c r="W388" i="37"/>
  <c r="AC388" i="37" s="1"/>
  <c r="AD388" i="37" s="1"/>
  <c r="X388" i="37" s="1"/>
  <c r="W368" i="37"/>
  <c r="AC368" i="37" s="1"/>
  <c r="AD368" i="37" s="1"/>
  <c r="X368" i="37" s="1"/>
  <c r="W356" i="37"/>
  <c r="AC356" i="37" s="1"/>
  <c r="W352" i="37"/>
  <c r="AC352" i="37" s="1"/>
  <c r="W335" i="37"/>
  <c r="AC335" i="37" s="1"/>
  <c r="AD335" i="37" s="1"/>
  <c r="X335" i="37" s="1"/>
  <c r="W327" i="37"/>
  <c r="AC327" i="37" s="1"/>
  <c r="W315" i="37"/>
  <c r="AC315" i="37" s="1"/>
  <c r="AD315" i="37" s="1"/>
  <c r="X315" i="37" s="1"/>
  <c r="W311" i="37"/>
  <c r="AC311" i="37" s="1"/>
  <c r="AD311" i="37" s="1"/>
  <c r="X311" i="37" s="1"/>
  <c r="W307" i="37"/>
  <c r="AC307" i="37" s="1"/>
  <c r="AD307" i="37" s="1"/>
  <c r="W303" i="37"/>
  <c r="AC303" i="37" s="1"/>
  <c r="W299" i="37"/>
  <c r="AC299" i="37" s="1"/>
  <c r="AD299" i="37" s="1"/>
  <c r="X299" i="37" s="1"/>
  <c r="W291" i="37"/>
  <c r="AC291" i="37" s="1"/>
  <c r="W277" i="37"/>
  <c r="AC277" i="37" s="1"/>
  <c r="AD277" i="37" s="1"/>
  <c r="X277" i="37" s="1"/>
  <c r="W269" i="37"/>
  <c r="AC269" i="37" s="1"/>
  <c r="AD269" i="37" s="1"/>
  <c r="W257" i="37"/>
  <c r="AC257" i="37" s="1"/>
  <c r="AD257" i="37" s="1"/>
  <c r="X257" i="37" s="1"/>
  <c r="W253" i="37"/>
  <c r="AC253" i="37" s="1"/>
  <c r="AD253" i="37" s="1"/>
  <c r="X253" i="37" s="1"/>
  <c r="W245" i="37"/>
  <c r="AC245" i="37" s="1"/>
  <c r="AD245" i="37" s="1"/>
  <c r="X245" i="37" s="1"/>
  <c r="W241" i="37"/>
  <c r="AC241" i="37" s="1"/>
  <c r="AD241" i="37" s="1"/>
  <c r="X241" i="37" s="1"/>
  <c r="W192" i="37"/>
  <c r="AC192" i="37" s="1"/>
  <c r="AD192" i="37" s="1"/>
  <c r="W182" i="37"/>
  <c r="AC182" i="37" s="1"/>
  <c r="AD182" i="37" s="1"/>
  <c r="X182" i="37" s="1"/>
  <c r="W162" i="37"/>
  <c r="AC162" i="37" s="1"/>
  <c r="W485" i="37"/>
  <c r="AC485" i="37" s="1"/>
  <c r="AD485" i="37" s="1"/>
  <c r="X485" i="37" s="1"/>
  <c r="W481" i="37"/>
  <c r="AC481" i="37" s="1"/>
  <c r="AD481" i="37" s="1"/>
  <c r="X481" i="37" s="1"/>
  <c r="W477" i="37"/>
  <c r="AC477" i="37" s="1"/>
  <c r="AD477" i="37" s="1"/>
  <c r="X477" i="37" s="1"/>
  <c r="W457" i="37"/>
  <c r="AC457" i="37" s="1"/>
  <c r="AD457" i="37" s="1"/>
  <c r="X457" i="37" s="1"/>
  <c r="W433" i="37"/>
  <c r="AC433" i="37" s="1"/>
  <c r="AD433" i="37" s="1"/>
  <c r="X433" i="37" s="1"/>
  <c r="W429" i="37"/>
  <c r="AC429" i="37" s="1"/>
  <c r="W415" i="37"/>
  <c r="AC415" i="37" s="1"/>
  <c r="AD415" i="37" s="1"/>
  <c r="X415" i="37" s="1"/>
  <c r="W403" i="37"/>
  <c r="AC403" i="37" s="1"/>
  <c r="AD403" i="37" s="1"/>
  <c r="X403" i="37" s="1"/>
  <c r="W395" i="37"/>
  <c r="AC395" i="37" s="1"/>
  <c r="AD395" i="37" s="1"/>
  <c r="X395" i="37" s="1"/>
  <c r="W391" i="37"/>
  <c r="AC391" i="37" s="1"/>
  <c r="AD391" i="37" s="1"/>
  <c r="X391" i="37" s="1"/>
  <c r="W387" i="37"/>
  <c r="AC387" i="37" s="1"/>
  <c r="AD387" i="37" s="1"/>
  <c r="W379" i="37"/>
  <c r="AC379" i="37" s="1"/>
  <c r="AD379" i="37" s="1"/>
  <c r="X379" i="37" s="1"/>
  <c r="W375" i="37"/>
  <c r="AC375" i="37" s="1"/>
  <c r="AD375" i="37" s="1"/>
  <c r="X375" i="37" s="1"/>
  <c r="W371" i="37"/>
  <c r="AC371" i="37" s="1"/>
  <c r="AD371" i="37" s="1"/>
  <c r="X371" i="37" s="1"/>
  <c r="W359" i="37"/>
  <c r="AC359" i="37" s="1"/>
  <c r="AD359" i="37" s="1"/>
  <c r="W347" i="37"/>
  <c r="AC347" i="37" s="1"/>
  <c r="AD347" i="37" s="1"/>
  <c r="X347" i="37" s="1"/>
  <c r="W314" i="37"/>
  <c r="AC314" i="37" s="1"/>
  <c r="AD314" i="37" s="1"/>
  <c r="X314" i="37" s="1"/>
  <c r="W306" i="37"/>
  <c r="AC306" i="37" s="1"/>
  <c r="W298" i="37"/>
  <c r="AC298" i="37" s="1"/>
  <c r="AD298" i="37" s="1"/>
  <c r="W276" i="37"/>
  <c r="AC276" i="37" s="1"/>
  <c r="AD276" i="37" s="1"/>
  <c r="X276" i="37" s="1"/>
  <c r="W268" i="37"/>
  <c r="AC268" i="37" s="1"/>
  <c r="AD268" i="37" s="1"/>
  <c r="X268" i="37" s="1"/>
  <c r="W264" i="37"/>
  <c r="AC264" i="37" s="1"/>
  <c r="AD264" i="37" s="1"/>
  <c r="X264" i="37" s="1"/>
  <c r="W244" i="37"/>
  <c r="AC244" i="37" s="1"/>
  <c r="AD244" i="37" s="1"/>
  <c r="W240" i="37"/>
  <c r="AC240" i="37" s="1"/>
  <c r="AD240" i="37" s="1"/>
  <c r="W196" i="37"/>
  <c r="AC196" i="37" s="1"/>
  <c r="AD196" i="37" s="1"/>
  <c r="W522" i="37"/>
  <c r="AC522" i="37" s="1"/>
  <c r="AD522" i="37" s="1"/>
  <c r="X522" i="37" s="1"/>
  <c r="W529" i="37"/>
  <c r="AC529" i="37" s="1"/>
  <c r="AD529" i="37" s="1"/>
  <c r="X529" i="37" s="1"/>
  <c r="W525" i="37"/>
  <c r="AC525" i="37" s="1"/>
  <c r="AD525" i="37" s="1"/>
  <c r="X525" i="37" s="1"/>
  <c r="W521" i="37"/>
  <c r="AC521" i="37" s="1"/>
  <c r="AD521" i="37" s="1"/>
  <c r="X521" i="37" s="1"/>
  <c r="W500" i="37"/>
  <c r="AC500" i="37" s="1"/>
  <c r="W492" i="37"/>
  <c r="AC492" i="37" s="1"/>
  <c r="W488" i="37"/>
  <c r="AC488" i="37" s="1"/>
  <c r="AD488" i="37" s="1"/>
  <c r="X488" i="37" s="1"/>
  <c r="W484" i="37"/>
  <c r="AC484" i="37" s="1"/>
  <c r="AD484" i="37" s="1"/>
  <c r="X484" i="37" s="1"/>
  <c r="W480" i="37"/>
  <c r="AC480" i="37" s="1"/>
  <c r="AD480" i="37" s="1"/>
  <c r="X480" i="37" s="1"/>
  <c r="W476" i="37"/>
  <c r="AC476" i="37" s="1"/>
  <c r="AD476" i="37" s="1"/>
  <c r="X476" i="37" s="1"/>
  <c r="W468" i="37"/>
  <c r="AC468" i="37" s="1"/>
  <c r="AD468" i="37" s="1"/>
  <c r="X468" i="37" s="1"/>
  <c r="W464" i="37"/>
  <c r="AC464" i="37" s="1"/>
  <c r="AD464" i="37" s="1"/>
  <c r="X464" i="37" s="1"/>
  <c r="W452" i="37"/>
  <c r="AC452" i="37" s="1"/>
  <c r="AD452" i="37" s="1"/>
  <c r="X452" i="37" s="1"/>
  <c r="W444" i="37"/>
  <c r="AC444" i="37" s="1"/>
  <c r="AD444" i="37" s="1"/>
  <c r="X444" i="37" s="1"/>
  <c r="W414" i="37"/>
  <c r="AC414" i="37" s="1"/>
  <c r="AD414" i="37" s="1"/>
  <c r="X414" i="37" s="1"/>
  <c r="W402" i="37"/>
  <c r="AC402" i="37" s="1"/>
  <c r="AD402" i="37" s="1"/>
  <c r="X402" i="37" s="1"/>
  <c r="W394" i="37"/>
  <c r="AC394" i="37" s="1"/>
  <c r="AD394" i="37" s="1"/>
  <c r="X394" i="37" s="1"/>
  <c r="W390" i="37"/>
  <c r="AC390" i="37" s="1"/>
  <c r="AD390" i="37" s="1"/>
  <c r="X390" i="37" s="1"/>
  <c r="W386" i="37"/>
  <c r="AC386" i="37" s="1"/>
  <c r="AD386" i="37" s="1"/>
  <c r="X386" i="37" s="1"/>
  <c r="W374" i="37"/>
  <c r="AC374" i="37" s="1"/>
  <c r="AD374" i="37" s="1"/>
  <c r="X374" i="37" s="1"/>
  <c r="W366" i="37"/>
  <c r="AC366" i="37" s="1"/>
  <c r="AD366" i="37" s="1"/>
  <c r="X366" i="37" s="1"/>
  <c r="W362" i="37"/>
  <c r="AC362" i="37" s="1"/>
  <c r="AD362" i="37" s="1"/>
  <c r="X362" i="37" s="1"/>
  <c r="W358" i="37"/>
  <c r="AC358" i="37" s="1"/>
  <c r="W354" i="37"/>
  <c r="AC354" i="37" s="1"/>
  <c r="W350" i="37"/>
  <c r="AC350" i="37" s="1"/>
  <c r="AD350" i="37" s="1"/>
  <c r="X350" i="37" s="1"/>
  <c r="W341" i="37"/>
  <c r="AC341" i="37" s="1"/>
  <c r="W321" i="37"/>
  <c r="AC321" i="37" s="1"/>
  <c r="AD321" i="37" s="1"/>
  <c r="X321" i="37" s="1"/>
  <c r="W309" i="37"/>
  <c r="AC309" i="37" s="1"/>
  <c r="AD309" i="37" s="1"/>
  <c r="X309" i="37" s="1"/>
  <c r="W297" i="37"/>
  <c r="AC297" i="37" s="1"/>
  <c r="W275" i="37"/>
  <c r="AC275" i="37" s="1"/>
  <c r="AD275" i="37" s="1"/>
  <c r="X275" i="37" s="1"/>
  <c r="W271" i="37"/>
  <c r="AC271" i="37" s="1"/>
  <c r="AD271" i="37" s="1"/>
  <c r="X271" i="37" s="1"/>
  <c r="W267" i="37"/>
  <c r="AC267" i="37" s="1"/>
  <c r="AD267" i="37" s="1"/>
  <c r="X267" i="37" s="1"/>
  <c r="W263" i="37"/>
  <c r="AC263" i="37" s="1"/>
  <c r="AD263" i="37" s="1"/>
  <c r="X263" i="37" s="1"/>
  <c r="W259" i="37"/>
  <c r="AC259" i="37" s="1"/>
  <c r="AD259" i="37" s="1"/>
  <c r="X259" i="37" s="1"/>
  <c r="W255" i="37"/>
  <c r="AC255" i="37" s="1"/>
  <c r="AD255" i="37" s="1"/>
  <c r="X255" i="37" s="1"/>
  <c r="W239" i="37"/>
  <c r="AC239" i="37" s="1"/>
  <c r="W231" i="37"/>
  <c r="AC231" i="37" s="1"/>
  <c r="AD231" i="37" s="1"/>
  <c r="X231" i="37" s="1"/>
  <c r="W184" i="37"/>
  <c r="AC184" i="37" s="1"/>
  <c r="AD184" i="37" s="1"/>
  <c r="X184" i="37" s="1"/>
  <c r="W180" i="37"/>
  <c r="AC180" i="37" s="1"/>
  <c r="AD180" i="37" s="1"/>
  <c r="X180" i="37" s="1"/>
  <c r="W168" i="37"/>
  <c r="AC168" i="37" s="1"/>
  <c r="AD168" i="37" s="1"/>
  <c r="X168" i="37" s="1"/>
  <c r="W160" i="37"/>
  <c r="AC160" i="37" s="1"/>
  <c r="AD160" i="37" s="1"/>
  <c r="X160" i="37" s="1"/>
  <c r="W534" i="37"/>
  <c r="AC534" i="37" s="1"/>
  <c r="AD534" i="37" s="1"/>
  <c r="X534" i="37" s="1"/>
  <c r="W506" i="37"/>
  <c r="AC506" i="37" s="1"/>
  <c r="W532" i="37"/>
  <c r="AC532" i="37" s="1"/>
  <c r="AD532" i="37" s="1"/>
  <c r="X532" i="37" s="1"/>
  <c r="W528" i="37"/>
  <c r="W524" i="37"/>
  <c r="AC524" i="37" s="1"/>
  <c r="AD524" i="37" s="1"/>
  <c r="X524" i="37" s="1"/>
  <c r="W520" i="37"/>
  <c r="AC520" i="37" s="1"/>
  <c r="AD520" i="37" s="1"/>
  <c r="X520" i="37" s="1"/>
  <c r="W512" i="37"/>
  <c r="AC512" i="37" s="1"/>
  <c r="AD512" i="37" s="1"/>
  <c r="X512" i="37" s="1"/>
  <c r="W487" i="37"/>
  <c r="AC487" i="37" s="1"/>
  <c r="AD487" i="37" s="1"/>
  <c r="X487" i="37" s="1"/>
  <c r="W479" i="37"/>
  <c r="AC479" i="37" s="1"/>
  <c r="AD479" i="37" s="1"/>
  <c r="X479" i="37" s="1"/>
  <c r="W475" i="37"/>
  <c r="AC475" i="37" s="1"/>
  <c r="AD475" i="37" s="1"/>
  <c r="X475" i="37" s="1"/>
  <c r="W471" i="37"/>
  <c r="AC471" i="37" s="1"/>
  <c r="AD471" i="37" s="1"/>
  <c r="X471" i="37" s="1"/>
  <c r="W459" i="37"/>
  <c r="AC459" i="37" s="1"/>
  <c r="AD459" i="37" s="1"/>
  <c r="X459" i="37" s="1"/>
  <c r="W451" i="37"/>
  <c r="AC451" i="37" s="1"/>
  <c r="AD451" i="37" s="1"/>
  <c r="X451" i="37" s="1"/>
  <c r="W447" i="37"/>
  <c r="AC447" i="37" s="1"/>
  <c r="AD447" i="37" s="1"/>
  <c r="X447" i="37" s="1"/>
  <c r="W431" i="37"/>
  <c r="AC431" i="37" s="1"/>
  <c r="AD431" i="37" s="1"/>
  <c r="X431" i="37" s="1"/>
  <c r="W405" i="37"/>
  <c r="AC405" i="37" s="1"/>
  <c r="AD405" i="37" s="1"/>
  <c r="X405" i="37" s="1"/>
  <c r="W401" i="37"/>
  <c r="AC401" i="37" s="1"/>
  <c r="AD401" i="37" s="1"/>
  <c r="X401" i="37" s="1"/>
  <c r="W397" i="37"/>
  <c r="AC397" i="37" s="1"/>
  <c r="AD397" i="37" s="1"/>
  <c r="X397" i="37" s="1"/>
  <c r="W393" i="37"/>
  <c r="AC393" i="37" s="1"/>
  <c r="AD393" i="37" s="1"/>
  <c r="X393" i="37" s="1"/>
  <c r="W369" i="37"/>
  <c r="AC369" i="37" s="1"/>
  <c r="AD369" i="37" s="1"/>
  <c r="X369" i="37" s="1"/>
  <c r="W357" i="37"/>
  <c r="AC357" i="37" s="1"/>
  <c r="AD357" i="37" s="1"/>
  <c r="W353" i="37"/>
  <c r="AC353" i="37" s="1"/>
  <c r="AD353" i="37" s="1"/>
  <c r="W332" i="37"/>
  <c r="AC332" i="37" s="1"/>
  <c r="W328" i="37"/>
  <c r="AC328" i="37" s="1"/>
  <c r="W324" i="37"/>
  <c r="AC324" i="37" s="1"/>
  <c r="AD324" i="37" s="1"/>
  <c r="X324" i="37" s="1"/>
  <c r="W312" i="37"/>
  <c r="AC312" i="37" s="1"/>
  <c r="AD312" i="37" s="1"/>
  <c r="X312" i="37" s="1"/>
  <c r="W304" i="37"/>
  <c r="AC304" i="37" s="1"/>
  <c r="W300" i="37"/>
  <c r="AC300" i="37" s="1"/>
  <c r="AD300" i="37" s="1"/>
  <c r="X300" i="37" s="1"/>
  <c r="W296" i="37"/>
  <c r="AC296" i="37" s="1"/>
  <c r="AD296" i="37" s="1"/>
  <c r="X296" i="37" s="1"/>
  <c r="W292" i="37"/>
  <c r="AC292" i="37" s="1"/>
  <c r="AD292" i="37" s="1"/>
  <c r="W278" i="37"/>
  <c r="AC278" i="37" s="1"/>
  <c r="AD278" i="37" s="1"/>
  <c r="X278" i="37" s="1"/>
  <c r="W274" i="37"/>
  <c r="AC274" i="37" s="1"/>
  <c r="AD274" i="37" s="1"/>
  <c r="X274" i="37" s="1"/>
  <c r="W270" i="37"/>
  <c r="AC270" i="37" s="1"/>
  <c r="AD270" i="37" s="1"/>
  <c r="X270" i="37" s="1"/>
  <c r="W254" i="37"/>
  <c r="AC254" i="37" s="1"/>
  <c r="AD254" i="37" s="1"/>
  <c r="X254" i="37" s="1"/>
  <c r="W238" i="37"/>
  <c r="AC238" i="37" s="1"/>
  <c r="AD238" i="37" s="1"/>
  <c r="X238" i="37" s="1"/>
  <c r="W198" i="37"/>
  <c r="AC198" i="37" s="1"/>
  <c r="AD198" i="37" s="1"/>
  <c r="AC523" i="37"/>
  <c r="AD523" i="37" s="1"/>
  <c r="X523" i="37" s="1"/>
  <c r="AC370" i="37"/>
  <c r="AD370" i="37" s="1"/>
  <c r="X370" i="37" s="1"/>
  <c r="AC483" i="37"/>
  <c r="AD483" i="37" s="1"/>
  <c r="X483" i="37" s="1"/>
  <c r="AC463" i="37"/>
  <c r="AD463" i="37" s="1"/>
  <c r="X463" i="37" s="1"/>
  <c r="AC333" i="37"/>
  <c r="AD333" i="37" s="1"/>
  <c r="AC279" i="37"/>
  <c r="AD279" i="37" s="1"/>
  <c r="X279" i="37" s="1"/>
  <c r="AC421" i="37"/>
  <c r="AD421" i="37" s="1"/>
  <c r="X421" i="37" s="1"/>
  <c r="AC360" i="37"/>
  <c r="AD360" i="37" s="1"/>
  <c r="X360" i="37" s="1"/>
  <c r="AC317" i="37"/>
  <c r="AC176" i="37"/>
  <c r="AD176" i="37" s="1"/>
  <c r="X176" i="37" s="1"/>
  <c r="AC125" i="37"/>
  <c r="AD125" i="37" s="1"/>
  <c r="X125" i="37" s="1"/>
  <c r="AC305" i="37"/>
  <c r="AD305" i="37" s="1"/>
  <c r="AC301" i="37"/>
  <c r="AD301" i="37" s="1"/>
  <c r="X301" i="37" s="1"/>
  <c r="AC273" i="37"/>
  <c r="AD273" i="37" s="1"/>
  <c r="X273" i="37" s="1"/>
  <c r="AC237" i="37"/>
  <c r="AD237" i="37" s="1"/>
  <c r="X237" i="37" s="1"/>
  <c r="AC216" i="37"/>
  <c r="AD216" i="37" s="1"/>
  <c r="AC313" i="37"/>
  <c r="AD313" i="37" s="1"/>
  <c r="X313" i="37" s="1"/>
  <c r="AC355" i="37"/>
  <c r="AD355" i="37" s="1"/>
  <c r="AC310" i="37"/>
  <c r="AD310" i="37" s="1"/>
  <c r="X310" i="37" s="1"/>
  <c r="AC272" i="37"/>
  <c r="AD272" i="37" s="1"/>
  <c r="X272" i="37" s="1"/>
  <c r="AC236" i="37"/>
  <c r="AD236" i="37" s="1"/>
  <c r="X236" i="37" s="1"/>
  <c r="AC220" i="37"/>
  <c r="AD220" i="37" s="1"/>
  <c r="X220" i="37" s="1"/>
  <c r="AC536" i="37"/>
  <c r="AD536" i="37" s="1"/>
  <c r="X536" i="37" s="1"/>
  <c r="AC526" i="37"/>
  <c r="AD526" i="37" s="1"/>
  <c r="X526" i="37" s="1"/>
  <c r="AC516" i="37"/>
  <c r="AD516" i="37" s="1"/>
  <c r="X516" i="37" s="1"/>
  <c r="AC486" i="37"/>
  <c r="AD486" i="37" s="1"/>
  <c r="X486" i="37" s="1"/>
  <c r="AC340" i="37"/>
  <c r="AC336" i="37"/>
  <c r="AC363" i="37"/>
  <c r="AD363" i="37" s="1"/>
  <c r="X363" i="37" s="1"/>
  <c r="AC320" i="37"/>
  <c r="AD320" i="37" s="1"/>
  <c r="X320" i="37" s="1"/>
  <c r="AC318" i="37"/>
  <c r="AD318" i="37" s="1"/>
  <c r="AC302" i="37"/>
  <c r="AD302" i="37" s="1"/>
  <c r="X302" i="37" s="1"/>
  <c r="AC252" i="37"/>
  <c r="AD252" i="37" s="1"/>
  <c r="X252" i="37" s="1"/>
  <c r="AC246" i="37"/>
  <c r="AD246" i="37" s="1"/>
  <c r="X246" i="37" s="1"/>
  <c r="AC175" i="37"/>
  <c r="AD175" i="37" s="1"/>
  <c r="X175" i="37" s="1"/>
  <c r="AC376" i="37"/>
  <c r="AD376" i="37" s="1"/>
  <c r="X376" i="37" s="1"/>
  <c r="AC372" i="37"/>
  <c r="AD372" i="37" s="1"/>
  <c r="X372" i="37" s="1"/>
  <c r="AD239" i="37" l="1"/>
  <c r="X239" i="37" s="1"/>
  <c r="AD297" i="37"/>
  <c r="X297" i="37" s="1"/>
  <c r="AD358" i="37"/>
  <c r="X358" i="37" s="1"/>
  <c r="AD291" i="37"/>
  <c r="X291" i="37" s="1"/>
  <c r="AD352" i="37"/>
  <c r="X352" i="37" s="1"/>
  <c r="AD306" i="37"/>
  <c r="X306" i="37" s="1"/>
  <c r="AD356" i="37"/>
  <c r="X356" i="37" s="1"/>
  <c r="AD304" i="37"/>
  <c r="AD303" i="37" s="1"/>
  <c r="X303" i="37" s="1"/>
  <c r="AD354" i="37"/>
  <c r="X354" i="37" s="1"/>
  <c r="AD332" i="37"/>
  <c r="X332" i="37" s="1"/>
  <c r="AD317" i="37"/>
  <c r="X317" i="37" s="1"/>
  <c r="N11" i="37" l="1"/>
  <c r="N12" i="37"/>
  <c r="N13" i="37"/>
  <c r="N14" i="37"/>
  <c r="N15" i="37"/>
  <c r="N16" i="37"/>
  <c r="N17" i="37"/>
  <c r="N18" i="37"/>
  <c r="N19" i="37"/>
  <c r="S19" i="37" s="1"/>
  <c r="T19" i="37" s="1"/>
  <c r="N20" i="37"/>
  <c r="N21" i="37"/>
  <c r="N22" i="37"/>
  <c r="S22" i="37" s="1"/>
  <c r="T22" i="37" s="1"/>
  <c r="N23" i="37"/>
  <c r="S23" i="37" s="1"/>
  <c r="T23" i="37" s="1"/>
  <c r="N24" i="37"/>
  <c r="N25" i="37"/>
  <c r="N26" i="37"/>
  <c r="S26" i="37" s="1"/>
  <c r="T26" i="37" s="1"/>
  <c r="N27" i="37"/>
  <c r="N28" i="37"/>
  <c r="N29" i="37"/>
  <c r="S29" i="37" s="1"/>
  <c r="T29" i="37" s="1"/>
  <c r="N30" i="37"/>
  <c r="N31" i="37"/>
  <c r="N32" i="37"/>
  <c r="S32" i="37" s="1"/>
  <c r="T32" i="37" s="1"/>
  <c r="N33" i="37"/>
  <c r="N34" i="37"/>
  <c r="N35" i="37"/>
  <c r="S35" i="37" s="1"/>
  <c r="T35" i="37" s="1"/>
  <c r="N36" i="37"/>
  <c r="N37" i="37"/>
  <c r="N38" i="37"/>
  <c r="N39" i="37"/>
  <c r="N40" i="37"/>
  <c r="N41" i="37"/>
  <c r="N42" i="37"/>
  <c r="N43" i="37"/>
  <c r="N44" i="37"/>
  <c r="N45" i="37"/>
  <c r="N46" i="37"/>
  <c r="N47" i="37"/>
  <c r="N48" i="37"/>
  <c r="N49" i="37"/>
  <c r="N50" i="37"/>
  <c r="N51" i="37"/>
  <c r="S51" i="37" s="1"/>
  <c r="N52" i="37"/>
  <c r="N53" i="37"/>
  <c r="N54" i="37"/>
  <c r="N55" i="37"/>
  <c r="S55" i="37" s="1"/>
  <c r="T55" i="37" s="1"/>
  <c r="N56" i="37"/>
  <c r="N57" i="37"/>
  <c r="N58" i="37"/>
  <c r="N59" i="37"/>
  <c r="N60" i="37"/>
  <c r="N61" i="37"/>
  <c r="N62" i="37"/>
  <c r="N66" i="37"/>
  <c r="N67" i="37"/>
  <c r="N68" i="37"/>
  <c r="N69" i="37"/>
  <c r="N70" i="37"/>
  <c r="N71" i="37"/>
  <c r="N72" i="37"/>
  <c r="N73" i="37"/>
  <c r="N74" i="37"/>
  <c r="N75" i="37"/>
  <c r="N76" i="37"/>
  <c r="N77" i="37"/>
  <c r="N78" i="37"/>
  <c r="N79" i="37"/>
  <c r="S79" i="37" s="1"/>
  <c r="T79" i="37" s="1"/>
  <c r="S80" i="37"/>
  <c r="T80" i="37" s="1"/>
  <c r="N81" i="37"/>
  <c r="N82" i="37"/>
  <c r="N83" i="37"/>
  <c r="S83" i="37" s="1"/>
  <c r="N84" i="37"/>
  <c r="S84" i="37" s="1"/>
  <c r="N85" i="37"/>
  <c r="N86" i="37"/>
  <c r="N87" i="37"/>
  <c r="N88" i="37"/>
  <c r="S88" i="37" s="1"/>
  <c r="N89" i="37"/>
  <c r="N90" i="37"/>
  <c r="N91" i="37"/>
  <c r="N92" i="37"/>
  <c r="N93" i="37"/>
  <c r="N94" i="37"/>
  <c r="N95" i="37"/>
  <c r="N96" i="37"/>
  <c r="S96" i="37" s="1"/>
  <c r="N97" i="37"/>
  <c r="N98" i="37"/>
  <c r="S98" i="37" s="1"/>
  <c r="N99" i="37"/>
  <c r="N100" i="37"/>
  <c r="N101" i="37"/>
  <c r="N102" i="37"/>
  <c r="S102" i="37" s="1"/>
  <c r="N103" i="37"/>
  <c r="N104" i="37"/>
  <c r="N105" i="37"/>
  <c r="N106" i="37"/>
  <c r="S106" i="37" s="1"/>
  <c r="N107" i="37"/>
  <c r="N108" i="37"/>
  <c r="N109" i="37"/>
  <c r="N110" i="37"/>
  <c r="N111" i="37"/>
  <c r="S111" i="37" s="1"/>
  <c r="N112" i="37"/>
  <c r="S112" i="37" s="1"/>
  <c r="N113" i="37"/>
  <c r="S113" i="37" s="1"/>
  <c r="N114" i="37"/>
  <c r="S114" i="37" s="1"/>
  <c r="N115" i="37"/>
  <c r="S115" i="37" s="1"/>
  <c r="N116" i="37"/>
  <c r="N117" i="37"/>
  <c r="N118" i="37"/>
  <c r="N119" i="37"/>
  <c r="S119" i="37" s="1"/>
  <c r="N120" i="37"/>
  <c r="N121" i="37"/>
  <c r="N122" i="37"/>
  <c r="N123" i="37"/>
  <c r="N124" i="37"/>
  <c r="N125" i="37"/>
  <c r="N126" i="37"/>
  <c r="N127" i="37"/>
  <c r="N128" i="37"/>
  <c r="N129" i="37"/>
  <c r="N130" i="37"/>
  <c r="N131" i="37"/>
  <c r="N132" i="37"/>
  <c r="N10" i="37"/>
  <c r="L64" i="37"/>
  <c r="M64" i="37" s="1"/>
  <c r="M63" i="37"/>
  <c r="S129" i="37" l="1"/>
  <c r="T129" i="37" s="1"/>
  <c r="U129" i="37"/>
  <c r="S97" i="37"/>
  <c r="T97" i="37" s="1"/>
  <c r="U97" i="37"/>
  <c r="S85" i="37"/>
  <c r="T85" i="37" s="1"/>
  <c r="U85" i="37"/>
  <c r="S81" i="37"/>
  <c r="T81" i="37" s="1"/>
  <c r="U81" i="37"/>
  <c r="S69" i="37"/>
  <c r="T69" i="37" s="1"/>
  <c r="U69" i="37"/>
  <c r="S50" i="37"/>
  <c r="T50" i="37" s="1"/>
  <c r="U50" i="37"/>
  <c r="S34" i="37"/>
  <c r="T34" i="37" s="1"/>
  <c r="U34" i="37"/>
  <c r="S132" i="37"/>
  <c r="T132" i="37" s="1"/>
  <c r="U132" i="37"/>
  <c r="S128" i="37"/>
  <c r="T128" i="37" s="1"/>
  <c r="U128" i="37"/>
  <c r="S124" i="37"/>
  <c r="T124" i="37" s="1"/>
  <c r="U124" i="37"/>
  <c r="S120" i="37"/>
  <c r="T120" i="37" s="1"/>
  <c r="U120" i="37"/>
  <c r="S116" i="37"/>
  <c r="T116" i="37" s="1"/>
  <c r="U116" i="37"/>
  <c r="S108" i="37"/>
  <c r="T108" i="37" s="1"/>
  <c r="U108" i="37"/>
  <c r="S104" i="37"/>
  <c r="T104" i="37" s="1"/>
  <c r="U104" i="37"/>
  <c r="S100" i="37"/>
  <c r="T100" i="37" s="1"/>
  <c r="U100" i="37"/>
  <c r="S92" i="37"/>
  <c r="T92" i="37" s="1"/>
  <c r="U92" i="37"/>
  <c r="S76" i="37"/>
  <c r="T76" i="37" s="1"/>
  <c r="U76" i="37"/>
  <c r="S72" i="37"/>
  <c r="T72" i="37" s="1"/>
  <c r="U72" i="37"/>
  <c r="S68" i="37"/>
  <c r="T68" i="37" s="1"/>
  <c r="U68" i="37"/>
  <c r="S61" i="37"/>
  <c r="T61" i="37" s="1"/>
  <c r="U61" i="37"/>
  <c r="S57" i="37"/>
  <c r="T57" i="37" s="1"/>
  <c r="U57" i="37"/>
  <c r="S53" i="37"/>
  <c r="T53" i="37" s="1"/>
  <c r="U53" i="37"/>
  <c r="S49" i="37"/>
  <c r="T49" i="37" s="1"/>
  <c r="U49" i="37"/>
  <c r="S45" i="37"/>
  <c r="T45" i="37" s="1"/>
  <c r="U45" i="37"/>
  <c r="S41" i="37"/>
  <c r="T41" i="37" s="1"/>
  <c r="U41" i="37"/>
  <c r="S37" i="37"/>
  <c r="T37" i="37" s="1"/>
  <c r="U37" i="37"/>
  <c r="S33" i="37"/>
  <c r="T33" i="37" s="1"/>
  <c r="U33" i="37"/>
  <c r="S25" i="37"/>
  <c r="T25" i="37" s="1"/>
  <c r="U25" i="37"/>
  <c r="S21" i="37"/>
  <c r="T21" i="37" s="1"/>
  <c r="U21" i="37"/>
  <c r="S17" i="37"/>
  <c r="T17" i="37" s="1"/>
  <c r="U17" i="37"/>
  <c r="S13" i="37"/>
  <c r="T13" i="37" s="1"/>
  <c r="U13" i="37"/>
  <c r="S10" i="37"/>
  <c r="T10" i="37" s="1"/>
  <c r="U10" i="37"/>
  <c r="S121" i="37"/>
  <c r="T121" i="37" s="1"/>
  <c r="U121" i="37"/>
  <c r="S109" i="37"/>
  <c r="T109" i="37" s="1"/>
  <c r="U109" i="37"/>
  <c r="S93" i="37"/>
  <c r="T93" i="37" s="1"/>
  <c r="U93" i="37"/>
  <c r="S73" i="37"/>
  <c r="T73" i="37" s="1"/>
  <c r="U73" i="37"/>
  <c r="S62" i="37"/>
  <c r="T62" i="37" s="1"/>
  <c r="U62" i="37"/>
  <c r="S54" i="37"/>
  <c r="T54" i="37" s="1"/>
  <c r="U54" i="37"/>
  <c r="S38" i="37"/>
  <c r="T38" i="37" s="1"/>
  <c r="U38" i="37"/>
  <c r="S30" i="37"/>
  <c r="T30" i="37" s="1"/>
  <c r="U30" i="37"/>
  <c r="S18" i="37"/>
  <c r="T18" i="37" s="1"/>
  <c r="U18" i="37"/>
  <c r="U63" i="37"/>
  <c r="T63" i="37"/>
  <c r="S131" i="37"/>
  <c r="T131" i="37" s="1"/>
  <c r="U131" i="37"/>
  <c r="S127" i="37"/>
  <c r="T127" i="37" s="1"/>
  <c r="U127" i="37"/>
  <c r="S123" i="37"/>
  <c r="T123" i="37" s="1"/>
  <c r="U123" i="37"/>
  <c r="S107" i="37"/>
  <c r="T107" i="37" s="1"/>
  <c r="U107" i="37"/>
  <c r="S103" i="37"/>
  <c r="T103" i="37" s="1"/>
  <c r="U103" i="37"/>
  <c r="S99" i="37"/>
  <c r="T99" i="37" s="1"/>
  <c r="U99" i="37"/>
  <c r="S95" i="37"/>
  <c r="T95" i="37" s="1"/>
  <c r="U95" i="37"/>
  <c r="S91" i="37"/>
  <c r="T91" i="37" s="1"/>
  <c r="U91" i="37"/>
  <c r="S87" i="37"/>
  <c r="T87" i="37" s="1"/>
  <c r="U87" i="37"/>
  <c r="S75" i="37"/>
  <c r="T75" i="37" s="1"/>
  <c r="U75" i="37"/>
  <c r="S71" i="37"/>
  <c r="T71" i="37" s="1"/>
  <c r="U71" i="37"/>
  <c r="S67" i="37"/>
  <c r="T67" i="37" s="1"/>
  <c r="U67" i="37"/>
  <c r="S60" i="37"/>
  <c r="T60" i="37" s="1"/>
  <c r="U60" i="37"/>
  <c r="S56" i="37"/>
  <c r="T56" i="37" s="1"/>
  <c r="U56" i="37"/>
  <c r="S52" i="37"/>
  <c r="T52" i="37" s="1"/>
  <c r="U52" i="37"/>
  <c r="S48" i="37"/>
  <c r="T48" i="37" s="1"/>
  <c r="U48" i="37"/>
  <c r="S44" i="37"/>
  <c r="T44" i="37" s="1"/>
  <c r="U44" i="37"/>
  <c r="S40" i="37"/>
  <c r="T40" i="37" s="1"/>
  <c r="U40" i="37"/>
  <c r="S36" i="37"/>
  <c r="T36" i="37" s="1"/>
  <c r="U36" i="37"/>
  <c r="S28" i="37"/>
  <c r="T28" i="37" s="1"/>
  <c r="U28" i="37"/>
  <c r="S24" i="37"/>
  <c r="T24" i="37" s="1"/>
  <c r="U24" i="37"/>
  <c r="S20" i="37"/>
  <c r="T20" i="37" s="1"/>
  <c r="U20" i="37"/>
  <c r="S16" i="37"/>
  <c r="T16" i="37" s="1"/>
  <c r="U16" i="37"/>
  <c r="S12" i="37"/>
  <c r="T12" i="37" s="1"/>
  <c r="U12" i="37"/>
  <c r="S125" i="37"/>
  <c r="T125" i="37" s="1"/>
  <c r="U125" i="37"/>
  <c r="S117" i="37"/>
  <c r="T117" i="37" s="1"/>
  <c r="U117" i="37"/>
  <c r="S105" i="37"/>
  <c r="T105" i="37" s="1"/>
  <c r="U105" i="37"/>
  <c r="S101" i="37"/>
  <c r="T101" i="37" s="1"/>
  <c r="U101" i="37"/>
  <c r="S89" i="37"/>
  <c r="T89" i="37" s="1"/>
  <c r="U89" i="37"/>
  <c r="S77" i="37"/>
  <c r="T77" i="37" s="1"/>
  <c r="U77" i="37"/>
  <c r="S58" i="37"/>
  <c r="T58" i="37" s="1"/>
  <c r="U58" i="37"/>
  <c r="S46" i="37"/>
  <c r="T46" i="37" s="1"/>
  <c r="U46" i="37"/>
  <c r="S42" i="37"/>
  <c r="T42" i="37" s="1"/>
  <c r="U42" i="37"/>
  <c r="S14" i="37"/>
  <c r="T14" i="37" s="1"/>
  <c r="U14" i="37"/>
  <c r="U64" i="37"/>
  <c r="S130" i="37"/>
  <c r="T130" i="37" s="1"/>
  <c r="U130" i="37"/>
  <c r="S126" i="37"/>
  <c r="T126" i="37" s="1"/>
  <c r="U126" i="37"/>
  <c r="S122" i="37"/>
  <c r="T122" i="37" s="1"/>
  <c r="U122" i="37"/>
  <c r="S118" i="37"/>
  <c r="T118" i="37" s="1"/>
  <c r="U118" i="37"/>
  <c r="S110" i="37"/>
  <c r="T110" i="37" s="1"/>
  <c r="U110" i="37"/>
  <c r="S94" i="37"/>
  <c r="T94" i="37" s="1"/>
  <c r="U94" i="37"/>
  <c r="S90" i="37"/>
  <c r="T90" i="37" s="1"/>
  <c r="U90" i="37"/>
  <c r="S86" i="37"/>
  <c r="T86" i="37" s="1"/>
  <c r="U86" i="37"/>
  <c r="S82" i="37"/>
  <c r="T82" i="37" s="1"/>
  <c r="U82" i="37"/>
  <c r="S78" i="37"/>
  <c r="T78" i="37" s="1"/>
  <c r="U78" i="37"/>
  <c r="S74" i="37"/>
  <c r="T74" i="37" s="1"/>
  <c r="U74" i="37"/>
  <c r="S70" i="37"/>
  <c r="T70" i="37" s="1"/>
  <c r="U70" i="37"/>
  <c r="S66" i="37"/>
  <c r="T66" i="37" s="1"/>
  <c r="U66" i="37"/>
  <c r="S59" i="37"/>
  <c r="T59" i="37" s="1"/>
  <c r="U59" i="37"/>
  <c r="S47" i="37"/>
  <c r="T47" i="37" s="1"/>
  <c r="U47" i="37"/>
  <c r="S43" i="37"/>
  <c r="T43" i="37" s="1"/>
  <c r="U43" i="37"/>
  <c r="S39" i="37"/>
  <c r="T39" i="37" s="1"/>
  <c r="U39" i="37"/>
  <c r="S31" i="37"/>
  <c r="T31" i="37" s="1"/>
  <c r="U31" i="37"/>
  <c r="S27" i="37"/>
  <c r="T27" i="37" s="1"/>
  <c r="U27" i="37"/>
  <c r="S15" i="37"/>
  <c r="T15" i="37" s="1"/>
  <c r="U15" i="37"/>
  <c r="S11" i="37"/>
  <c r="T11" i="37" s="1"/>
  <c r="U11" i="37"/>
  <c r="N63" i="37"/>
  <c r="S63" i="37" s="1"/>
  <c r="W63" i="37"/>
  <c r="L65" i="37"/>
  <c r="N65" i="37" s="1"/>
  <c r="S65" i="37" s="1"/>
  <c r="W64" i="37"/>
  <c r="N64" i="37"/>
  <c r="S64" i="37" s="1"/>
  <c r="T64" i="37" s="1"/>
  <c r="AB12" i="37"/>
  <c r="AB13" i="37"/>
  <c r="AB14" i="37"/>
  <c r="AB15" i="37"/>
  <c r="AB16" i="37"/>
  <c r="AB17" i="37"/>
  <c r="AB18" i="37"/>
  <c r="AB19" i="37"/>
  <c r="AB20" i="37"/>
  <c r="AB21" i="37"/>
  <c r="AB22" i="37"/>
  <c r="AB23" i="37"/>
  <c r="AB26" i="37"/>
  <c r="AB27" i="37"/>
  <c r="AB29" i="37"/>
  <c r="AB32" i="37"/>
  <c r="AB33" i="37"/>
  <c r="AB35" i="37"/>
  <c r="AB38" i="37"/>
  <c r="AB39" i="37"/>
  <c r="AB40" i="37"/>
  <c r="AB41" i="37"/>
  <c r="AB43" i="37"/>
  <c r="AB45" i="37"/>
  <c r="AB47" i="37"/>
  <c r="AB49" i="37"/>
  <c r="AB51" i="37"/>
  <c r="AB52" i="37"/>
  <c r="AB53" i="37"/>
  <c r="AB54" i="37"/>
  <c r="AB55" i="37"/>
  <c r="AB56" i="37"/>
  <c r="AB57" i="37"/>
  <c r="AB61" i="37"/>
  <c r="AB62" i="37"/>
  <c r="AB63" i="37"/>
  <c r="AB66" i="37"/>
  <c r="AB67" i="37"/>
  <c r="AB68" i="37"/>
  <c r="AB69" i="37"/>
  <c r="AB73" i="37"/>
  <c r="AB74" i="37"/>
  <c r="AB75" i="37"/>
  <c r="AB78" i="37"/>
  <c r="AB79" i="37"/>
  <c r="AB80" i="37"/>
  <c r="AB81" i="37"/>
  <c r="AB82" i="37"/>
  <c r="AB83" i="37"/>
  <c r="AB84" i="37"/>
  <c r="AB85" i="37"/>
  <c r="AB86" i="37"/>
  <c r="AB87" i="37"/>
  <c r="AB88" i="37"/>
  <c r="AB89" i="37"/>
  <c r="AB90" i="37"/>
  <c r="AB91" i="37"/>
  <c r="AB92" i="37"/>
  <c r="AB93" i="37"/>
  <c r="AB94" i="37"/>
  <c r="AB95" i="37"/>
  <c r="AB96" i="37"/>
  <c r="AB97" i="37"/>
  <c r="AB98" i="37"/>
  <c r="AB99" i="37"/>
  <c r="AB100" i="37"/>
  <c r="AB101" i="37"/>
  <c r="AB102" i="37"/>
  <c r="AB103" i="37"/>
  <c r="AB104" i="37"/>
  <c r="AB105" i="37"/>
  <c r="AB106" i="37"/>
  <c r="AB107" i="37"/>
  <c r="AB108" i="37"/>
  <c r="AB109" i="37"/>
  <c r="AB110" i="37"/>
  <c r="AB111" i="37"/>
  <c r="AB112" i="37"/>
  <c r="AB113" i="37"/>
  <c r="AB114" i="37"/>
  <c r="AB115" i="37"/>
  <c r="AB116" i="37"/>
  <c r="AB117" i="37"/>
  <c r="AB118" i="37"/>
  <c r="AB119" i="37"/>
  <c r="AB120" i="37"/>
  <c r="AB121" i="37"/>
  <c r="AB562" i="37" l="1"/>
  <c r="AB11" i="37"/>
  <c r="AB122" i="37"/>
  <c r="AB50" i="37"/>
  <c r="AB48" i="37"/>
  <c r="AB46" i="37"/>
  <c r="AB44" i="37"/>
  <c r="AB42" i="37"/>
  <c r="AB34" i="37"/>
  <c r="AB28" i="37"/>
  <c r="AB10" i="37"/>
  <c r="W10" i="37" l="1"/>
  <c r="AB564" i="37"/>
  <c r="AB58" i="37"/>
  <c r="AB64" i="37"/>
  <c r="AB65" i="37"/>
  <c r="AB30" i="37"/>
  <c r="AB31" i="37"/>
  <c r="AB70" i="37"/>
  <c r="AB24" i="37"/>
  <c r="AB25" i="37"/>
  <c r="AB36" i="37"/>
  <c r="AB37" i="37"/>
  <c r="AB76" i="37"/>
  <c r="AB77" i="37"/>
  <c r="AB71" i="37" l="1"/>
  <c r="AB72" i="37"/>
  <c r="AB59" i="37"/>
  <c r="AB60" i="37"/>
  <c r="N133" i="37" l="1"/>
  <c r="N134" i="37"/>
  <c r="N135" i="37"/>
  <c r="N136" i="37"/>
  <c r="N137" i="37"/>
  <c r="N138" i="37"/>
  <c r="N139" i="37"/>
  <c r="N140" i="37"/>
  <c r="N141" i="37"/>
  <c r="N142" i="37"/>
  <c r="N143" i="37"/>
  <c r="N144" i="37"/>
  <c r="N145" i="37"/>
  <c r="N146" i="37"/>
  <c r="N147" i="37"/>
  <c r="N148" i="37"/>
  <c r="N149" i="37"/>
  <c r="N150" i="37"/>
  <c r="N151" i="37"/>
  <c r="N152" i="37"/>
  <c r="N153" i="37"/>
  <c r="N154" i="37"/>
  <c r="N155" i="37"/>
  <c r="N156" i="37"/>
  <c r="N157" i="37"/>
  <c r="N158" i="37"/>
  <c r="N159" i="37"/>
  <c r="N160" i="37"/>
  <c r="N161" i="37"/>
  <c r="S161" i="37" s="1"/>
  <c r="N162" i="37"/>
  <c r="N163" i="37"/>
  <c r="N164" i="37"/>
  <c r="S164" i="37" s="1"/>
  <c r="N165" i="37"/>
  <c r="N166" i="37"/>
  <c r="S166" i="37" s="1"/>
  <c r="N167" i="37"/>
  <c r="S167" i="37" s="1"/>
  <c r="N323" i="37"/>
  <c r="N324" i="37"/>
  <c r="N325" i="37"/>
  <c r="N326" i="37"/>
  <c r="N327" i="37"/>
  <c r="N328" i="37"/>
  <c r="N329" i="37"/>
  <c r="N330" i="37"/>
  <c r="N331" i="37"/>
  <c r="N332" i="37"/>
  <c r="N333" i="37"/>
  <c r="N334" i="37"/>
  <c r="S334" i="37" s="1"/>
  <c r="N335" i="37"/>
  <c r="N336" i="37"/>
  <c r="N337" i="37"/>
  <c r="N338" i="37"/>
  <c r="N339" i="37"/>
  <c r="N340" i="37"/>
  <c r="N341" i="37"/>
  <c r="N342" i="37"/>
  <c r="N343" i="37"/>
  <c r="S343" i="37" s="1"/>
  <c r="N345" i="37"/>
  <c r="N346" i="37"/>
  <c r="N347" i="37"/>
  <c r="N348" i="37"/>
  <c r="N349" i="37"/>
  <c r="N350" i="37"/>
  <c r="N351" i="37"/>
  <c r="N352" i="37"/>
  <c r="N353" i="37"/>
  <c r="N354" i="37"/>
  <c r="N355" i="37"/>
  <c r="N356" i="37"/>
  <c r="N357" i="37"/>
  <c r="N358" i="37"/>
  <c r="N359" i="37"/>
  <c r="N316" i="37"/>
  <c r="S316" i="37" s="1"/>
  <c r="N317" i="37"/>
  <c r="N318" i="37"/>
  <c r="N319" i="37"/>
  <c r="S319" i="37" s="1"/>
  <c r="N320" i="37"/>
  <c r="N321" i="37"/>
  <c r="N322" i="37"/>
  <c r="N445" i="37"/>
  <c r="S445" i="37" s="1"/>
  <c r="N446" i="37"/>
  <c r="S446" i="37" s="1"/>
  <c r="N447" i="37"/>
  <c r="N448" i="37"/>
  <c r="N449" i="37"/>
  <c r="N450" i="37"/>
  <c r="N451" i="37"/>
  <c r="N452" i="37"/>
  <c r="N453" i="37"/>
  <c r="N454" i="37"/>
  <c r="N455" i="37"/>
  <c r="N456" i="37"/>
  <c r="N457" i="37"/>
  <c r="N458" i="37"/>
  <c r="N459" i="37"/>
  <c r="N460" i="37"/>
  <c r="S460" i="37" s="1"/>
  <c r="N461" i="37"/>
  <c r="S461" i="37" s="1"/>
  <c r="N462" i="37"/>
  <c r="S462" i="37" s="1"/>
  <c r="N463" i="37"/>
  <c r="N464" i="37"/>
  <c r="N465" i="37"/>
  <c r="S465" i="37" s="1"/>
  <c r="N466" i="37"/>
  <c r="S466" i="37" s="1"/>
  <c r="N467" i="37"/>
  <c r="S467" i="37" s="1"/>
  <c r="N468" i="37"/>
  <c r="N469" i="37"/>
  <c r="S469" i="37" s="1"/>
  <c r="N470" i="37"/>
  <c r="S470" i="37" s="1"/>
  <c r="N471" i="37"/>
  <c r="N472" i="37"/>
  <c r="S472" i="37" s="1"/>
  <c r="N473" i="37"/>
  <c r="S473" i="37" s="1"/>
  <c r="N474" i="37"/>
  <c r="N475" i="37"/>
  <c r="N476" i="37"/>
  <c r="N477" i="37"/>
  <c r="N478" i="37"/>
  <c r="N479" i="37"/>
  <c r="N480" i="37"/>
  <c r="N481" i="37"/>
  <c r="N482" i="37"/>
  <c r="N483" i="37"/>
  <c r="N484" i="37"/>
  <c r="N485" i="37"/>
  <c r="N486" i="37"/>
  <c r="N487" i="37"/>
  <c r="N488" i="37"/>
  <c r="N489" i="37"/>
  <c r="N490" i="37"/>
  <c r="N491" i="37"/>
  <c r="N492" i="37"/>
  <c r="N493" i="37"/>
  <c r="N494" i="37"/>
  <c r="N495" i="37"/>
  <c r="N496" i="37"/>
  <c r="S496" i="37" s="1"/>
  <c r="N497" i="37"/>
  <c r="N498" i="37"/>
  <c r="N499" i="37"/>
  <c r="N500" i="37"/>
  <c r="N501" i="37"/>
  <c r="S501" i="37" s="1"/>
  <c r="T501" i="37" s="1"/>
  <c r="N502" i="37"/>
  <c r="N503" i="37"/>
  <c r="N504" i="37"/>
  <c r="S504" i="37" s="1"/>
  <c r="N506" i="37"/>
  <c r="N507" i="37"/>
  <c r="N508" i="37"/>
  <c r="N509" i="37"/>
  <c r="S509" i="37" s="1"/>
  <c r="N510" i="37"/>
  <c r="N511" i="37"/>
  <c r="S511" i="37" s="1"/>
  <c r="N512" i="37"/>
  <c r="N513" i="37"/>
  <c r="S513" i="37" s="1"/>
  <c r="N514" i="37"/>
  <c r="S514" i="37" s="1"/>
  <c r="N515" i="37"/>
  <c r="S515" i="37" s="1"/>
  <c r="N516" i="37"/>
  <c r="N517" i="37"/>
  <c r="N518" i="37"/>
  <c r="N519" i="37"/>
  <c r="N520" i="37"/>
  <c r="N521" i="37"/>
  <c r="N522" i="37"/>
  <c r="N523" i="37"/>
  <c r="N524" i="37"/>
  <c r="N525" i="37"/>
  <c r="N526" i="37"/>
  <c r="N527" i="37"/>
  <c r="N529" i="37"/>
  <c r="N530" i="37"/>
  <c r="S530" i="37" s="1"/>
  <c r="N531" i="37"/>
  <c r="N532" i="37"/>
  <c r="N533" i="37"/>
  <c r="S533" i="37" s="1"/>
  <c r="N534" i="37"/>
  <c r="N535" i="37"/>
  <c r="N536" i="37"/>
  <c r="AB138" i="37"/>
  <c r="AB128" i="37"/>
  <c r="AB127" i="37"/>
  <c r="AB126" i="37"/>
  <c r="AB125" i="37"/>
  <c r="AB124" i="37"/>
  <c r="AB123" i="37"/>
  <c r="AB130" i="37"/>
  <c r="AB131" i="37"/>
  <c r="AB132" i="37"/>
  <c r="AB133" i="37"/>
  <c r="AB134" i="37"/>
  <c r="AB135" i="37"/>
  <c r="AB136" i="37"/>
  <c r="AB137" i="37"/>
  <c r="AB140" i="37"/>
  <c r="AB141" i="37"/>
  <c r="AB142" i="37"/>
  <c r="AB143" i="37"/>
  <c r="AB129" i="37"/>
  <c r="N229" i="37"/>
  <c r="N228" i="37"/>
  <c r="S228" i="37" s="1"/>
  <c r="N227" i="37"/>
  <c r="S227" i="37" s="1"/>
  <c r="N226" i="37"/>
  <c r="S226" i="37" s="1"/>
  <c r="N225" i="37"/>
  <c r="S225" i="37" s="1"/>
  <c r="N224" i="37"/>
  <c r="N223" i="37"/>
  <c r="N222" i="37"/>
  <c r="S222" i="37" s="1"/>
  <c r="T222" i="37" s="1"/>
  <c r="N221" i="37"/>
  <c r="S221" i="37" s="1"/>
  <c r="N220" i="37"/>
  <c r="N219" i="37"/>
  <c r="N218" i="37"/>
  <c r="N217" i="37"/>
  <c r="N216" i="37"/>
  <c r="S216" i="37" s="1"/>
  <c r="N215" i="37"/>
  <c r="S215" i="37" s="1"/>
  <c r="T215" i="37" s="1"/>
  <c r="N213" i="37"/>
  <c r="S213" i="37" s="1"/>
  <c r="T213" i="37" s="1"/>
  <c r="N211" i="37"/>
  <c r="S211" i="37" s="1"/>
  <c r="T211" i="37" s="1"/>
  <c r="N209" i="37"/>
  <c r="S209" i="37" s="1"/>
  <c r="T209" i="37" s="1"/>
  <c r="N207" i="37"/>
  <c r="S207" i="37" s="1"/>
  <c r="T207" i="37" s="1"/>
  <c r="N205" i="37"/>
  <c r="S205" i="37" s="1"/>
  <c r="T205" i="37" s="1"/>
  <c r="N203" i="37"/>
  <c r="S203" i="37" s="1"/>
  <c r="T203" i="37" s="1"/>
  <c r="N201" i="37"/>
  <c r="S201" i="37" s="1"/>
  <c r="T201" i="37" s="1"/>
  <c r="N199" i="37"/>
  <c r="S199" i="37" s="1"/>
  <c r="T199" i="37" s="1"/>
  <c r="N198" i="37"/>
  <c r="S198" i="37" s="1"/>
  <c r="N197" i="37"/>
  <c r="S197" i="37" s="1"/>
  <c r="T197" i="37" s="1"/>
  <c r="N196" i="37"/>
  <c r="S196" i="37" s="1"/>
  <c r="N195" i="37"/>
  <c r="S195" i="37" s="1"/>
  <c r="T195" i="37" s="1"/>
  <c r="N193" i="37"/>
  <c r="S193" i="37" s="1"/>
  <c r="T193" i="37" s="1"/>
  <c r="N192" i="37"/>
  <c r="S192" i="37" s="1"/>
  <c r="N191" i="37"/>
  <c r="S191" i="37" s="1"/>
  <c r="T191" i="37" s="1"/>
  <c r="N189" i="37"/>
  <c r="S189" i="37" s="1"/>
  <c r="T189" i="37" s="1"/>
  <c r="N187" i="37"/>
  <c r="S187" i="37" s="1"/>
  <c r="T187" i="37" s="1"/>
  <c r="N186" i="37"/>
  <c r="N185" i="37"/>
  <c r="N184" i="37"/>
  <c r="N183" i="37"/>
  <c r="N182" i="37"/>
  <c r="N181" i="37"/>
  <c r="N180" i="37"/>
  <c r="N179" i="37"/>
  <c r="N178" i="37"/>
  <c r="N177" i="37"/>
  <c r="S177" i="37" s="1"/>
  <c r="N176" i="37"/>
  <c r="N175" i="37"/>
  <c r="N174" i="37"/>
  <c r="N173" i="37"/>
  <c r="N172" i="37"/>
  <c r="N171" i="37"/>
  <c r="N170" i="37"/>
  <c r="S170" i="37" s="1"/>
  <c r="N169" i="37"/>
  <c r="S169" i="37" s="1"/>
  <c r="N168" i="37"/>
  <c r="N444" i="37"/>
  <c r="N443" i="37"/>
  <c r="S443" i="37" s="1"/>
  <c r="N442" i="37"/>
  <c r="N440" i="37"/>
  <c r="S440" i="37" s="1"/>
  <c r="N438" i="37"/>
  <c r="S438" i="37" s="1"/>
  <c r="N436" i="37"/>
  <c r="S436" i="37" s="1"/>
  <c r="N434" i="37"/>
  <c r="S434" i="37" s="1"/>
  <c r="N433" i="37"/>
  <c r="N432" i="37"/>
  <c r="N431" i="37"/>
  <c r="N430" i="37"/>
  <c r="N429" i="37"/>
  <c r="N428" i="37"/>
  <c r="S428" i="37" s="1"/>
  <c r="N427" i="37"/>
  <c r="N426" i="37"/>
  <c r="S426" i="37" s="1"/>
  <c r="T426" i="37" s="1"/>
  <c r="N425" i="37"/>
  <c r="S425" i="37" s="1"/>
  <c r="N424" i="37"/>
  <c r="S424" i="37" s="1"/>
  <c r="T424" i="37" s="1"/>
  <c r="N423" i="37"/>
  <c r="S423" i="37" s="1"/>
  <c r="N422" i="37"/>
  <c r="N421" i="37"/>
  <c r="N420" i="37"/>
  <c r="N417" i="37"/>
  <c r="S417" i="37" s="1"/>
  <c r="T417" i="37" s="1"/>
  <c r="N416" i="37"/>
  <c r="N415" i="37"/>
  <c r="N414" i="37"/>
  <c r="N413" i="37"/>
  <c r="N412" i="37"/>
  <c r="N411" i="37"/>
  <c r="N410" i="37"/>
  <c r="N409" i="37"/>
  <c r="N408" i="37"/>
  <c r="N407" i="37"/>
  <c r="N406" i="37"/>
  <c r="S406" i="37" s="1"/>
  <c r="N405" i="37"/>
  <c r="N404" i="37"/>
  <c r="N403" i="37"/>
  <c r="N402" i="37"/>
  <c r="N401" i="37"/>
  <c r="N400" i="37"/>
  <c r="N399" i="37"/>
  <c r="N398" i="37"/>
  <c r="N397" i="37"/>
  <c r="N396" i="37"/>
  <c r="N395" i="37"/>
  <c r="N394" i="37"/>
  <c r="N393" i="37"/>
  <c r="N392" i="37"/>
  <c r="N391" i="37"/>
  <c r="N390" i="37"/>
  <c r="N389" i="37"/>
  <c r="S389" i="37" s="1"/>
  <c r="N388" i="37"/>
  <c r="N387" i="37"/>
  <c r="N386" i="37"/>
  <c r="N385" i="37"/>
  <c r="N384" i="37"/>
  <c r="N383" i="37"/>
  <c r="N382" i="37"/>
  <c r="N381" i="37"/>
  <c r="N380" i="37"/>
  <c r="N379" i="37"/>
  <c r="N378" i="37"/>
  <c r="N377" i="37"/>
  <c r="N376" i="37"/>
  <c r="N375" i="37"/>
  <c r="N374" i="37"/>
  <c r="N373" i="37"/>
  <c r="S373" i="37" s="1"/>
  <c r="N372" i="37"/>
  <c r="N371" i="37"/>
  <c r="N370" i="37"/>
  <c r="N369" i="37"/>
  <c r="N368" i="37"/>
  <c r="N367" i="37"/>
  <c r="N366" i="37"/>
  <c r="N365" i="37"/>
  <c r="N364" i="37"/>
  <c r="N363" i="37"/>
  <c r="N362" i="37"/>
  <c r="N361" i="37"/>
  <c r="N360" i="37"/>
  <c r="N315" i="37"/>
  <c r="N314" i="37"/>
  <c r="N313" i="37"/>
  <c r="N312" i="37"/>
  <c r="N311" i="37"/>
  <c r="N310" i="37"/>
  <c r="N309" i="37"/>
  <c r="N308" i="37"/>
  <c r="N307" i="37"/>
  <c r="N306" i="37"/>
  <c r="N305" i="37"/>
  <c r="N304" i="37"/>
  <c r="N303" i="37"/>
  <c r="N302" i="37"/>
  <c r="N301" i="37"/>
  <c r="N300" i="37"/>
  <c r="N299" i="37"/>
  <c r="N297" i="37"/>
  <c r="N296" i="37"/>
  <c r="N295" i="37"/>
  <c r="N294" i="37"/>
  <c r="N293" i="37"/>
  <c r="S293" i="37" s="1"/>
  <c r="T293" i="37" s="1"/>
  <c r="N292" i="37"/>
  <c r="N291" i="37"/>
  <c r="N290" i="37"/>
  <c r="S290" i="37" s="1"/>
  <c r="N287" i="37"/>
  <c r="S287" i="37" s="1"/>
  <c r="T287" i="37" s="1"/>
  <c r="N286" i="37"/>
  <c r="N285" i="37"/>
  <c r="N284" i="37"/>
  <c r="N283" i="37"/>
  <c r="N282" i="37"/>
  <c r="N281" i="37"/>
  <c r="N280" i="37"/>
  <c r="N279" i="37"/>
  <c r="N278" i="37"/>
  <c r="N277" i="37"/>
  <c r="N276" i="37"/>
  <c r="N275" i="37"/>
  <c r="N274" i="37"/>
  <c r="N273" i="37"/>
  <c r="N272" i="37"/>
  <c r="N271" i="37"/>
  <c r="N270" i="37"/>
  <c r="N269" i="37"/>
  <c r="N268" i="37"/>
  <c r="N267" i="37"/>
  <c r="N266" i="37"/>
  <c r="N265" i="37"/>
  <c r="N264" i="37"/>
  <c r="N263" i="37"/>
  <c r="N262" i="37"/>
  <c r="N261" i="37"/>
  <c r="S261" i="37" s="1"/>
  <c r="N260" i="37"/>
  <c r="N259" i="37"/>
  <c r="N258" i="37"/>
  <c r="N257" i="37"/>
  <c r="N256" i="37"/>
  <c r="N255" i="37"/>
  <c r="N254" i="37"/>
  <c r="N253" i="37"/>
  <c r="N252" i="37"/>
  <c r="N251" i="37"/>
  <c r="N250" i="37"/>
  <c r="N249" i="37"/>
  <c r="N248" i="37"/>
  <c r="N247" i="37"/>
  <c r="N246" i="37"/>
  <c r="N245" i="37"/>
  <c r="N244" i="37"/>
  <c r="N243" i="37"/>
  <c r="N242" i="37"/>
  <c r="N241" i="37"/>
  <c r="N240" i="37"/>
  <c r="N239" i="37"/>
  <c r="N238" i="37"/>
  <c r="N237" i="37"/>
  <c r="N236" i="37"/>
  <c r="N235" i="37"/>
  <c r="N234" i="37"/>
  <c r="S234" i="37" s="1"/>
  <c r="N233" i="37"/>
  <c r="N232" i="37"/>
  <c r="N231" i="37"/>
  <c r="N230" i="37"/>
  <c r="S230" i="37" s="1"/>
  <c r="S232" i="37" l="1"/>
  <c r="T232" i="37" s="1"/>
  <c r="U232" i="37"/>
  <c r="S244" i="37"/>
  <c r="T244" i="37" s="1"/>
  <c r="U244" i="37"/>
  <c r="S248" i="37"/>
  <c r="T248" i="37" s="1"/>
  <c r="U248" i="37"/>
  <c r="S260" i="37"/>
  <c r="T260" i="37" s="1"/>
  <c r="U260" i="37"/>
  <c r="S272" i="37"/>
  <c r="T272" i="37" s="1"/>
  <c r="U272" i="37"/>
  <c r="S280" i="37"/>
  <c r="T280" i="37" s="1"/>
  <c r="U280" i="37"/>
  <c r="S294" i="37"/>
  <c r="T294" i="37" s="1"/>
  <c r="U294" i="37"/>
  <c r="S303" i="37"/>
  <c r="T303" i="37" s="1"/>
  <c r="U303" i="37"/>
  <c r="S315" i="37"/>
  <c r="T315" i="37" s="1"/>
  <c r="U315" i="37"/>
  <c r="S371" i="37"/>
  <c r="T371" i="37" s="1"/>
  <c r="U371" i="37"/>
  <c r="S375" i="37"/>
  <c r="T375" i="37" s="1"/>
  <c r="U375" i="37"/>
  <c r="S391" i="37"/>
  <c r="T391" i="37" s="1"/>
  <c r="U391" i="37"/>
  <c r="S399" i="37"/>
  <c r="T399" i="37" s="1"/>
  <c r="U399" i="37"/>
  <c r="S411" i="37"/>
  <c r="T411" i="37" s="1"/>
  <c r="U411" i="37"/>
  <c r="S421" i="37"/>
  <c r="T421" i="37" s="1"/>
  <c r="U421" i="37"/>
  <c r="S238" i="37"/>
  <c r="T238" i="37" s="1"/>
  <c r="U238" i="37"/>
  <c r="S242" i="37"/>
  <c r="T242" i="37" s="1"/>
  <c r="U242" i="37"/>
  <c r="S246" i="37"/>
  <c r="T246" i="37" s="1"/>
  <c r="U246" i="37"/>
  <c r="S250" i="37"/>
  <c r="T250" i="37" s="1"/>
  <c r="U250" i="37"/>
  <c r="S254" i="37"/>
  <c r="T254" i="37" s="1"/>
  <c r="U254" i="37"/>
  <c r="S258" i="37"/>
  <c r="T258" i="37" s="1"/>
  <c r="U258" i="37"/>
  <c r="S262" i="37"/>
  <c r="T262" i="37" s="1"/>
  <c r="U262" i="37"/>
  <c r="S266" i="37"/>
  <c r="T266" i="37" s="1"/>
  <c r="U266" i="37"/>
  <c r="S270" i="37"/>
  <c r="T270" i="37" s="1"/>
  <c r="U270" i="37"/>
  <c r="S274" i="37"/>
  <c r="T274" i="37" s="1"/>
  <c r="U274" i="37"/>
  <c r="S278" i="37"/>
  <c r="T278" i="37" s="1"/>
  <c r="U278" i="37"/>
  <c r="S282" i="37"/>
  <c r="T282" i="37" s="1"/>
  <c r="U282" i="37"/>
  <c r="S286" i="37"/>
  <c r="T286" i="37" s="1"/>
  <c r="U286" i="37"/>
  <c r="S292" i="37"/>
  <c r="T292" i="37" s="1"/>
  <c r="U292" i="37"/>
  <c r="S296" i="37"/>
  <c r="T296" i="37" s="1"/>
  <c r="U296" i="37"/>
  <c r="S301" i="37"/>
  <c r="T301" i="37" s="1"/>
  <c r="U301" i="37"/>
  <c r="S305" i="37"/>
  <c r="T305" i="37" s="1"/>
  <c r="U305" i="37"/>
  <c r="S309" i="37"/>
  <c r="T309" i="37" s="1"/>
  <c r="U309" i="37"/>
  <c r="S313" i="37"/>
  <c r="T313" i="37" s="1"/>
  <c r="U313" i="37"/>
  <c r="S361" i="37"/>
  <c r="T361" i="37" s="1"/>
  <c r="U361" i="37"/>
  <c r="S365" i="37"/>
  <c r="T365" i="37" s="1"/>
  <c r="U365" i="37"/>
  <c r="S369" i="37"/>
  <c r="T369" i="37" s="1"/>
  <c r="U369" i="37"/>
  <c r="S377" i="37"/>
  <c r="T377" i="37" s="1"/>
  <c r="U377" i="37"/>
  <c r="S381" i="37"/>
  <c r="T381" i="37" s="1"/>
  <c r="U381" i="37"/>
  <c r="S385" i="37"/>
  <c r="T385" i="37" s="1"/>
  <c r="U385" i="37"/>
  <c r="S393" i="37"/>
  <c r="T393" i="37" s="1"/>
  <c r="U393" i="37"/>
  <c r="S397" i="37"/>
  <c r="T397" i="37" s="1"/>
  <c r="U397" i="37"/>
  <c r="S401" i="37"/>
  <c r="T401" i="37" s="1"/>
  <c r="U401" i="37"/>
  <c r="S405" i="37"/>
  <c r="T405" i="37" s="1"/>
  <c r="U405" i="37"/>
  <c r="S409" i="37"/>
  <c r="T409" i="37" s="1"/>
  <c r="U409" i="37"/>
  <c r="S413" i="37"/>
  <c r="T413" i="37" s="1"/>
  <c r="U413" i="37"/>
  <c r="S427" i="37"/>
  <c r="T427" i="37" s="1"/>
  <c r="U427" i="37"/>
  <c r="S431" i="37"/>
  <c r="T431" i="37" s="1"/>
  <c r="U431" i="37"/>
  <c r="S174" i="37"/>
  <c r="T174" i="37" s="1"/>
  <c r="U174" i="37"/>
  <c r="S178" i="37"/>
  <c r="T178" i="37" s="1"/>
  <c r="U178" i="37"/>
  <c r="S182" i="37"/>
  <c r="T182" i="37" s="1"/>
  <c r="U182" i="37"/>
  <c r="S186" i="37"/>
  <c r="T186" i="37" s="1"/>
  <c r="U186" i="37"/>
  <c r="S217" i="37"/>
  <c r="T217" i="37" s="1"/>
  <c r="U217" i="37"/>
  <c r="S229" i="37"/>
  <c r="T229" i="37" s="1"/>
  <c r="U229" i="37"/>
  <c r="S534" i="37"/>
  <c r="T534" i="37" s="1"/>
  <c r="U534" i="37"/>
  <c r="S525" i="37"/>
  <c r="T525" i="37" s="1"/>
  <c r="U525" i="37"/>
  <c r="S521" i="37"/>
  <c r="T521" i="37" s="1"/>
  <c r="U521" i="37"/>
  <c r="S517" i="37"/>
  <c r="T517" i="37" s="1"/>
  <c r="U517" i="37"/>
  <c r="S500" i="37"/>
  <c r="T500" i="37" s="1"/>
  <c r="U500" i="37"/>
  <c r="S492" i="37"/>
  <c r="T492" i="37" s="1"/>
  <c r="U492" i="37"/>
  <c r="S488" i="37"/>
  <c r="T488" i="37" s="1"/>
  <c r="U488" i="37"/>
  <c r="S484" i="37"/>
  <c r="T484" i="37" s="1"/>
  <c r="U484" i="37"/>
  <c r="S480" i="37"/>
  <c r="T480" i="37" s="1"/>
  <c r="U480" i="37"/>
  <c r="S476" i="37"/>
  <c r="T476" i="37" s="1"/>
  <c r="U476" i="37"/>
  <c r="S468" i="37"/>
  <c r="T468" i="37" s="1"/>
  <c r="U468" i="37"/>
  <c r="S464" i="37"/>
  <c r="T464" i="37" s="1"/>
  <c r="U464" i="37"/>
  <c r="S456" i="37"/>
  <c r="T456" i="37" s="1"/>
  <c r="U456" i="37"/>
  <c r="S452" i="37"/>
  <c r="T452" i="37" s="1"/>
  <c r="U452" i="37"/>
  <c r="S448" i="37"/>
  <c r="T448" i="37" s="1"/>
  <c r="U448" i="37"/>
  <c r="S322" i="37"/>
  <c r="T322" i="37" s="1"/>
  <c r="U322" i="37"/>
  <c r="S318" i="37"/>
  <c r="T318" i="37" s="1"/>
  <c r="U318" i="37"/>
  <c r="S358" i="37"/>
  <c r="T358" i="37" s="1"/>
  <c r="U358" i="37"/>
  <c r="S354" i="37"/>
  <c r="T354" i="37" s="1"/>
  <c r="U354" i="37"/>
  <c r="S350" i="37"/>
  <c r="T350" i="37" s="1"/>
  <c r="U350" i="37"/>
  <c r="S346" i="37"/>
  <c r="T346" i="37" s="1"/>
  <c r="U346" i="37"/>
  <c r="S341" i="37"/>
  <c r="T341" i="37" s="1"/>
  <c r="U341" i="37"/>
  <c r="S337" i="37"/>
  <c r="T337" i="37" s="1"/>
  <c r="U337" i="37"/>
  <c r="S333" i="37"/>
  <c r="T333" i="37" s="1"/>
  <c r="U333" i="37"/>
  <c r="S329" i="37"/>
  <c r="T329" i="37" s="1"/>
  <c r="U329" i="37"/>
  <c r="S325" i="37"/>
  <c r="T325" i="37" s="1"/>
  <c r="U325" i="37"/>
  <c r="S162" i="37"/>
  <c r="T162" i="37" s="1"/>
  <c r="U162" i="37"/>
  <c r="S158" i="37"/>
  <c r="T158" i="37" s="1"/>
  <c r="U158" i="37"/>
  <c r="S154" i="37"/>
  <c r="T154" i="37" s="1"/>
  <c r="U154" i="37"/>
  <c r="S150" i="37"/>
  <c r="T150" i="37" s="1"/>
  <c r="U150" i="37"/>
  <c r="S146" i="37"/>
  <c r="T146" i="37" s="1"/>
  <c r="U146" i="37"/>
  <c r="S142" i="37"/>
  <c r="T142" i="37" s="1"/>
  <c r="U142" i="37"/>
  <c r="S138" i="37"/>
  <c r="T138" i="37" s="1"/>
  <c r="U138" i="37"/>
  <c r="S134" i="37"/>
  <c r="T134" i="37" s="1"/>
  <c r="U134" i="37"/>
  <c r="S240" i="37"/>
  <c r="T240" i="37" s="1"/>
  <c r="U240" i="37"/>
  <c r="S252" i="37"/>
  <c r="T252" i="37" s="1"/>
  <c r="U252" i="37"/>
  <c r="S268" i="37"/>
  <c r="T268" i="37" s="1"/>
  <c r="U268" i="37"/>
  <c r="S311" i="37"/>
  <c r="T311" i="37" s="1"/>
  <c r="U311" i="37"/>
  <c r="S367" i="37"/>
  <c r="T367" i="37" s="1"/>
  <c r="U367" i="37"/>
  <c r="S383" i="37"/>
  <c r="T383" i="37" s="1"/>
  <c r="U383" i="37"/>
  <c r="S403" i="37"/>
  <c r="T403" i="37" s="1"/>
  <c r="U403" i="37"/>
  <c r="S433" i="37"/>
  <c r="T433" i="37" s="1"/>
  <c r="U433" i="37"/>
  <c r="S231" i="37"/>
  <c r="T231" i="37" s="1"/>
  <c r="U231" i="37"/>
  <c r="S235" i="37"/>
  <c r="T235" i="37" s="1"/>
  <c r="U235" i="37"/>
  <c r="S239" i="37"/>
  <c r="T239" i="37" s="1"/>
  <c r="U239" i="37"/>
  <c r="S243" i="37"/>
  <c r="T243" i="37" s="1"/>
  <c r="U243" i="37"/>
  <c r="S247" i="37"/>
  <c r="T247" i="37" s="1"/>
  <c r="U247" i="37"/>
  <c r="S251" i="37"/>
  <c r="T251" i="37" s="1"/>
  <c r="U251" i="37"/>
  <c r="S255" i="37"/>
  <c r="T255" i="37" s="1"/>
  <c r="U255" i="37"/>
  <c r="S259" i="37"/>
  <c r="T259" i="37" s="1"/>
  <c r="U259" i="37"/>
  <c r="S263" i="37"/>
  <c r="T263" i="37" s="1"/>
  <c r="U263" i="37"/>
  <c r="S267" i="37"/>
  <c r="T267" i="37" s="1"/>
  <c r="U267" i="37"/>
  <c r="S271" i="37"/>
  <c r="T271" i="37" s="1"/>
  <c r="U271" i="37"/>
  <c r="S275" i="37"/>
  <c r="T275" i="37" s="1"/>
  <c r="U275" i="37"/>
  <c r="S279" i="37"/>
  <c r="T279" i="37" s="1"/>
  <c r="U279" i="37"/>
  <c r="S283" i="37"/>
  <c r="T283" i="37" s="1"/>
  <c r="U283" i="37"/>
  <c r="S297" i="37"/>
  <c r="T297" i="37" s="1"/>
  <c r="U297" i="37"/>
  <c r="S302" i="37"/>
  <c r="T302" i="37" s="1"/>
  <c r="U302" i="37"/>
  <c r="S306" i="37"/>
  <c r="T306" i="37" s="1"/>
  <c r="U306" i="37"/>
  <c r="S310" i="37"/>
  <c r="T310" i="37" s="1"/>
  <c r="U310" i="37"/>
  <c r="S314" i="37"/>
  <c r="T314" i="37" s="1"/>
  <c r="U314" i="37"/>
  <c r="S362" i="37"/>
  <c r="T362" i="37" s="1"/>
  <c r="U362" i="37"/>
  <c r="S366" i="37"/>
  <c r="T366" i="37" s="1"/>
  <c r="U366" i="37"/>
  <c r="S370" i="37"/>
  <c r="T370" i="37" s="1"/>
  <c r="U370" i="37"/>
  <c r="S374" i="37"/>
  <c r="T374" i="37" s="1"/>
  <c r="U374" i="37"/>
  <c r="S378" i="37"/>
  <c r="T378" i="37" s="1"/>
  <c r="U378" i="37"/>
  <c r="S382" i="37"/>
  <c r="T382" i="37" s="1"/>
  <c r="U382" i="37"/>
  <c r="S386" i="37"/>
  <c r="T386" i="37" s="1"/>
  <c r="U386" i="37"/>
  <c r="S390" i="37"/>
  <c r="T390" i="37" s="1"/>
  <c r="U390" i="37"/>
  <c r="S394" i="37"/>
  <c r="T394" i="37" s="1"/>
  <c r="U394" i="37"/>
  <c r="S398" i="37"/>
  <c r="T398" i="37" s="1"/>
  <c r="U398" i="37"/>
  <c r="S402" i="37"/>
  <c r="T402" i="37" s="1"/>
  <c r="U402" i="37"/>
  <c r="S410" i="37"/>
  <c r="T410" i="37" s="1"/>
  <c r="U410" i="37"/>
  <c r="S414" i="37"/>
  <c r="T414" i="37" s="1"/>
  <c r="U414" i="37"/>
  <c r="S420" i="37"/>
  <c r="T420" i="37" s="1"/>
  <c r="U420" i="37"/>
  <c r="S432" i="37"/>
  <c r="T432" i="37" s="1"/>
  <c r="U432" i="37"/>
  <c r="S444" i="37"/>
  <c r="T444" i="37" s="1"/>
  <c r="U444" i="37"/>
  <c r="S171" i="37"/>
  <c r="T171" i="37" s="1"/>
  <c r="U171" i="37"/>
  <c r="S175" i="37"/>
  <c r="T175" i="37" s="1"/>
  <c r="U175" i="37"/>
  <c r="S179" i="37"/>
  <c r="T179" i="37" s="1"/>
  <c r="U179" i="37"/>
  <c r="S183" i="37"/>
  <c r="T183" i="37" s="1"/>
  <c r="U183" i="37"/>
  <c r="S218" i="37"/>
  <c r="T218" i="37" s="1"/>
  <c r="U218" i="37"/>
  <c r="S529" i="37"/>
  <c r="T529" i="37" s="1"/>
  <c r="U529" i="37"/>
  <c r="S524" i="37"/>
  <c r="T524" i="37" s="1"/>
  <c r="U524" i="37"/>
  <c r="S520" i="37"/>
  <c r="T520" i="37" s="1"/>
  <c r="U520" i="37"/>
  <c r="S516" i="37"/>
  <c r="T516" i="37" s="1"/>
  <c r="U516" i="37"/>
  <c r="S512" i="37"/>
  <c r="T512" i="37" s="1"/>
  <c r="U512" i="37"/>
  <c r="S508" i="37"/>
  <c r="T508" i="37" s="1"/>
  <c r="U508" i="37"/>
  <c r="S503" i="37"/>
  <c r="T503" i="37" s="1"/>
  <c r="U503" i="37"/>
  <c r="S499" i="37"/>
  <c r="T499" i="37" s="1"/>
  <c r="U499" i="37"/>
  <c r="S495" i="37"/>
  <c r="T495" i="37" s="1"/>
  <c r="U495" i="37"/>
  <c r="S491" i="37"/>
  <c r="T491" i="37" s="1"/>
  <c r="U491" i="37"/>
  <c r="S487" i="37"/>
  <c r="T487" i="37" s="1"/>
  <c r="U487" i="37"/>
  <c r="S483" i="37"/>
  <c r="T483" i="37" s="1"/>
  <c r="U483" i="37"/>
  <c r="S479" i="37"/>
  <c r="T479" i="37" s="1"/>
  <c r="U479" i="37"/>
  <c r="S475" i="37"/>
  <c r="T475" i="37" s="1"/>
  <c r="U475" i="37"/>
  <c r="S471" i="37"/>
  <c r="T471" i="37" s="1"/>
  <c r="U471" i="37"/>
  <c r="S463" i="37"/>
  <c r="T463" i="37" s="1"/>
  <c r="U463" i="37"/>
  <c r="S459" i="37"/>
  <c r="T459" i="37" s="1"/>
  <c r="U459" i="37"/>
  <c r="S455" i="37"/>
  <c r="T455" i="37" s="1"/>
  <c r="U455" i="37"/>
  <c r="S451" i="37"/>
  <c r="T451" i="37" s="1"/>
  <c r="U451" i="37"/>
  <c r="S447" i="37"/>
  <c r="T447" i="37" s="1"/>
  <c r="U447" i="37"/>
  <c r="S321" i="37"/>
  <c r="T321" i="37" s="1"/>
  <c r="U321" i="37"/>
  <c r="S317" i="37"/>
  <c r="T317" i="37" s="1"/>
  <c r="U317" i="37"/>
  <c r="S357" i="37"/>
  <c r="T357" i="37" s="1"/>
  <c r="U357" i="37"/>
  <c r="S353" i="37"/>
  <c r="T353" i="37" s="1"/>
  <c r="U353" i="37"/>
  <c r="S349" i="37"/>
  <c r="T349" i="37" s="1"/>
  <c r="U349" i="37"/>
  <c r="S345" i="37"/>
  <c r="T345" i="37" s="1"/>
  <c r="U345" i="37"/>
  <c r="S340" i="37"/>
  <c r="T340" i="37" s="1"/>
  <c r="U340" i="37"/>
  <c r="S336" i="37"/>
  <c r="T336" i="37" s="1"/>
  <c r="U336" i="37"/>
  <c r="S332" i="37"/>
  <c r="T332" i="37" s="1"/>
  <c r="U332" i="37"/>
  <c r="S328" i="37"/>
  <c r="T328" i="37" s="1"/>
  <c r="U328" i="37"/>
  <c r="S324" i="37"/>
  <c r="T324" i="37" s="1"/>
  <c r="U324" i="37"/>
  <c r="S165" i="37"/>
  <c r="T165" i="37" s="1"/>
  <c r="U165" i="37"/>
  <c r="S157" i="37"/>
  <c r="T157" i="37" s="1"/>
  <c r="U157" i="37"/>
  <c r="S153" i="37"/>
  <c r="T153" i="37" s="1"/>
  <c r="U153" i="37"/>
  <c r="S149" i="37"/>
  <c r="T149" i="37" s="1"/>
  <c r="U149" i="37"/>
  <c r="S145" i="37"/>
  <c r="T145" i="37" s="1"/>
  <c r="U145" i="37"/>
  <c r="S141" i="37"/>
  <c r="T141" i="37" s="1"/>
  <c r="U141" i="37"/>
  <c r="S137" i="37"/>
  <c r="T137" i="37" s="1"/>
  <c r="U137" i="37"/>
  <c r="S133" i="37"/>
  <c r="T133" i="37" s="1"/>
  <c r="U133" i="37"/>
  <c r="S168" i="37"/>
  <c r="T168" i="37" s="1"/>
  <c r="U168" i="37"/>
  <c r="S172" i="37"/>
  <c r="T172" i="37" s="1"/>
  <c r="U172" i="37"/>
  <c r="S176" i="37"/>
  <c r="T176" i="37" s="1"/>
  <c r="U176" i="37"/>
  <c r="S180" i="37"/>
  <c r="T180" i="37" s="1"/>
  <c r="U180" i="37"/>
  <c r="S184" i="37"/>
  <c r="T184" i="37" s="1"/>
  <c r="U184" i="37"/>
  <c r="S219" i="37"/>
  <c r="T219" i="37" s="1"/>
  <c r="U219" i="37"/>
  <c r="S223" i="37"/>
  <c r="T223" i="37" s="1"/>
  <c r="U223" i="37"/>
  <c r="S536" i="37"/>
  <c r="T536" i="37" s="1"/>
  <c r="U536" i="37"/>
  <c r="S532" i="37"/>
  <c r="T532" i="37" s="1"/>
  <c r="U532" i="37"/>
  <c r="S527" i="37"/>
  <c r="T527" i="37" s="1"/>
  <c r="U527" i="37"/>
  <c r="S523" i="37"/>
  <c r="T523" i="37" s="1"/>
  <c r="U523" i="37"/>
  <c r="S519" i="37"/>
  <c r="T519" i="37" s="1"/>
  <c r="U519" i="37"/>
  <c r="S507" i="37"/>
  <c r="T507" i="37" s="1"/>
  <c r="U507" i="37"/>
  <c r="S502" i="37"/>
  <c r="T502" i="37" s="1"/>
  <c r="U502" i="37"/>
  <c r="S498" i="37"/>
  <c r="T498" i="37" s="1"/>
  <c r="U498" i="37"/>
  <c r="S494" i="37"/>
  <c r="T494" i="37" s="1"/>
  <c r="U494" i="37"/>
  <c r="S490" i="37"/>
  <c r="T490" i="37" s="1"/>
  <c r="U490" i="37"/>
  <c r="S486" i="37"/>
  <c r="T486" i="37" s="1"/>
  <c r="U486" i="37"/>
  <c r="S482" i="37"/>
  <c r="T482" i="37" s="1"/>
  <c r="U482" i="37"/>
  <c r="S478" i="37"/>
  <c r="T478" i="37" s="1"/>
  <c r="U478" i="37"/>
  <c r="S474" i="37"/>
  <c r="T474" i="37" s="1"/>
  <c r="U474" i="37"/>
  <c r="S458" i="37"/>
  <c r="T458" i="37" s="1"/>
  <c r="U458" i="37"/>
  <c r="S454" i="37"/>
  <c r="T454" i="37" s="1"/>
  <c r="U454" i="37"/>
  <c r="S450" i="37"/>
  <c r="T450" i="37" s="1"/>
  <c r="U450" i="37"/>
  <c r="S320" i="37"/>
  <c r="T320" i="37" s="1"/>
  <c r="U320" i="37"/>
  <c r="S356" i="37"/>
  <c r="T356" i="37" s="1"/>
  <c r="U356" i="37"/>
  <c r="S352" i="37"/>
  <c r="T352" i="37" s="1"/>
  <c r="U352" i="37"/>
  <c r="S348" i="37"/>
  <c r="T348" i="37" s="1"/>
  <c r="U348" i="37"/>
  <c r="S339" i="37"/>
  <c r="T339" i="37" s="1"/>
  <c r="U339" i="37"/>
  <c r="S335" i="37"/>
  <c r="T335" i="37" s="1"/>
  <c r="U335" i="37"/>
  <c r="S331" i="37"/>
  <c r="T331" i="37" s="1"/>
  <c r="U331" i="37"/>
  <c r="S327" i="37"/>
  <c r="T327" i="37" s="1"/>
  <c r="U327" i="37"/>
  <c r="S323" i="37"/>
  <c r="T323" i="37" s="1"/>
  <c r="U323" i="37"/>
  <c r="S160" i="37"/>
  <c r="T160" i="37" s="1"/>
  <c r="U160" i="37"/>
  <c r="S156" i="37"/>
  <c r="T156" i="37" s="1"/>
  <c r="U156" i="37"/>
  <c r="S152" i="37"/>
  <c r="T152" i="37" s="1"/>
  <c r="U152" i="37"/>
  <c r="S148" i="37"/>
  <c r="T148" i="37" s="1"/>
  <c r="U148" i="37"/>
  <c r="S144" i="37"/>
  <c r="T144" i="37" s="1"/>
  <c r="U144" i="37"/>
  <c r="S140" i="37"/>
  <c r="T140" i="37" s="1"/>
  <c r="U140" i="37"/>
  <c r="S136" i="37"/>
  <c r="T136" i="37" s="1"/>
  <c r="U136" i="37"/>
  <c r="S236" i="37"/>
  <c r="T236" i="37" s="1"/>
  <c r="U236" i="37"/>
  <c r="S256" i="37"/>
  <c r="T256" i="37" s="1"/>
  <c r="U256" i="37"/>
  <c r="S264" i="37"/>
  <c r="T264" i="37" s="1"/>
  <c r="U264" i="37"/>
  <c r="S276" i="37"/>
  <c r="T276" i="37" s="1"/>
  <c r="U276" i="37"/>
  <c r="S284" i="37"/>
  <c r="T284" i="37" s="1"/>
  <c r="U284" i="37"/>
  <c r="S299" i="37"/>
  <c r="T299" i="37" s="1"/>
  <c r="U299" i="37"/>
  <c r="S307" i="37"/>
  <c r="T307" i="37" s="1"/>
  <c r="U307" i="37"/>
  <c r="S363" i="37"/>
  <c r="T363" i="37" s="1"/>
  <c r="U363" i="37"/>
  <c r="S379" i="37"/>
  <c r="T379" i="37" s="1"/>
  <c r="U379" i="37"/>
  <c r="S387" i="37"/>
  <c r="T387" i="37" s="1"/>
  <c r="U387" i="37"/>
  <c r="S395" i="37"/>
  <c r="T395" i="37" s="1"/>
  <c r="U395" i="37"/>
  <c r="S407" i="37"/>
  <c r="T407" i="37" s="1"/>
  <c r="U407" i="37"/>
  <c r="S415" i="37"/>
  <c r="T415" i="37" s="1"/>
  <c r="U415" i="37"/>
  <c r="S429" i="37"/>
  <c r="T429" i="37" s="1"/>
  <c r="U429" i="37"/>
  <c r="S233" i="37"/>
  <c r="T233" i="37" s="1"/>
  <c r="U233" i="37"/>
  <c r="S237" i="37"/>
  <c r="T237" i="37" s="1"/>
  <c r="U237" i="37"/>
  <c r="S241" i="37"/>
  <c r="T241" i="37" s="1"/>
  <c r="U241" i="37"/>
  <c r="S245" i="37"/>
  <c r="T245" i="37" s="1"/>
  <c r="U245" i="37"/>
  <c r="S249" i="37"/>
  <c r="T249" i="37" s="1"/>
  <c r="U249" i="37"/>
  <c r="S253" i="37"/>
  <c r="T253" i="37" s="1"/>
  <c r="U253" i="37"/>
  <c r="S257" i="37"/>
  <c r="T257" i="37" s="1"/>
  <c r="U257" i="37"/>
  <c r="S265" i="37"/>
  <c r="T265" i="37" s="1"/>
  <c r="U265" i="37"/>
  <c r="S269" i="37"/>
  <c r="T269" i="37" s="1"/>
  <c r="U269" i="37"/>
  <c r="S273" i="37"/>
  <c r="T273" i="37" s="1"/>
  <c r="U273" i="37"/>
  <c r="S277" i="37"/>
  <c r="T277" i="37" s="1"/>
  <c r="U277" i="37"/>
  <c r="S281" i="37"/>
  <c r="T281" i="37" s="1"/>
  <c r="U281" i="37"/>
  <c r="S285" i="37"/>
  <c r="T285" i="37" s="1"/>
  <c r="U285" i="37"/>
  <c r="S291" i="37"/>
  <c r="T291" i="37" s="1"/>
  <c r="U291" i="37"/>
  <c r="S295" i="37"/>
  <c r="T295" i="37" s="1"/>
  <c r="U295" i="37"/>
  <c r="S300" i="37"/>
  <c r="T300" i="37" s="1"/>
  <c r="U300" i="37"/>
  <c r="S304" i="37"/>
  <c r="T304" i="37" s="1"/>
  <c r="U304" i="37"/>
  <c r="S308" i="37"/>
  <c r="T308" i="37" s="1"/>
  <c r="U308" i="37"/>
  <c r="S312" i="37"/>
  <c r="T312" i="37" s="1"/>
  <c r="U312" i="37"/>
  <c r="S360" i="37"/>
  <c r="T360" i="37" s="1"/>
  <c r="U360" i="37"/>
  <c r="S364" i="37"/>
  <c r="T364" i="37" s="1"/>
  <c r="U364" i="37"/>
  <c r="S368" i="37"/>
  <c r="T368" i="37" s="1"/>
  <c r="U368" i="37"/>
  <c r="S372" i="37"/>
  <c r="T372" i="37" s="1"/>
  <c r="U372" i="37"/>
  <c r="S376" i="37"/>
  <c r="T376" i="37" s="1"/>
  <c r="U376" i="37"/>
  <c r="S380" i="37"/>
  <c r="T380" i="37" s="1"/>
  <c r="U380" i="37"/>
  <c r="S384" i="37"/>
  <c r="T384" i="37" s="1"/>
  <c r="U384" i="37"/>
  <c r="S388" i="37"/>
  <c r="T388" i="37" s="1"/>
  <c r="U388" i="37"/>
  <c r="S392" i="37"/>
  <c r="T392" i="37" s="1"/>
  <c r="U392" i="37"/>
  <c r="S396" i="37"/>
  <c r="T396" i="37" s="1"/>
  <c r="U396" i="37"/>
  <c r="S400" i="37"/>
  <c r="T400" i="37" s="1"/>
  <c r="U400" i="37"/>
  <c r="S404" i="37"/>
  <c r="T404" i="37" s="1"/>
  <c r="U404" i="37"/>
  <c r="S408" i="37"/>
  <c r="T408" i="37" s="1"/>
  <c r="U408" i="37"/>
  <c r="S412" i="37"/>
  <c r="T412" i="37" s="1"/>
  <c r="U412" i="37"/>
  <c r="S416" i="37"/>
  <c r="T416" i="37" s="1"/>
  <c r="U416" i="37"/>
  <c r="S422" i="37"/>
  <c r="T422" i="37" s="1"/>
  <c r="U422" i="37"/>
  <c r="S430" i="37"/>
  <c r="T430" i="37" s="1"/>
  <c r="U430" i="37"/>
  <c r="S442" i="37"/>
  <c r="T442" i="37" s="1"/>
  <c r="U442" i="37"/>
  <c r="S173" i="37"/>
  <c r="T173" i="37" s="1"/>
  <c r="U173" i="37"/>
  <c r="S181" i="37"/>
  <c r="T181" i="37" s="1"/>
  <c r="U181" i="37"/>
  <c r="S185" i="37"/>
  <c r="T185" i="37" s="1"/>
  <c r="U185" i="37"/>
  <c r="S220" i="37"/>
  <c r="T220" i="37" s="1"/>
  <c r="U220" i="37"/>
  <c r="S224" i="37"/>
  <c r="T224" i="37" s="1"/>
  <c r="U224" i="37"/>
  <c r="S535" i="37"/>
  <c r="T535" i="37" s="1"/>
  <c r="U535" i="37"/>
  <c r="S531" i="37"/>
  <c r="T531" i="37" s="1"/>
  <c r="U531" i="37"/>
  <c r="S526" i="37"/>
  <c r="T526" i="37" s="1"/>
  <c r="U526" i="37"/>
  <c r="S522" i="37"/>
  <c r="T522" i="37" s="1"/>
  <c r="U522" i="37"/>
  <c r="S518" i="37"/>
  <c r="T518" i="37" s="1"/>
  <c r="U518" i="37"/>
  <c r="S510" i="37"/>
  <c r="T510" i="37" s="1"/>
  <c r="U510" i="37"/>
  <c r="S506" i="37"/>
  <c r="T506" i="37" s="1"/>
  <c r="U506" i="37"/>
  <c r="S497" i="37"/>
  <c r="T497" i="37" s="1"/>
  <c r="U497" i="37"/>
  <c r="S493" i="37"/>
  <c r="T493" i="37" s="1"/>
  <c r="U493" i="37"/>
  <c r="S489" i="37"/>
  <c r="T489" i="37" s="1"/>
  <c r="U489" i="37"/>
  <c r="S485" i="37"/>
  <c r="T485" i="37" s="1"/>
  <c r="U485" i="37"/>
  <c r="S481" i="37"/>
  <c r="T481" i="37" s="1"/>
  <c r="U481" i="37"/>
  <c r="S477" i="37"/>
  <c r="T477" i="37" s="1"/>
  <c r="U477" i="37"/>
  <c r="S457" i="37"/>
  <c r="T457" i="37" s="1"/>
  <c r="U457" i="37"/>
  <c r="S453" i="37"/>
  <c r="T453" i="37" s="1"/>
  <c r="U453" i="37"/>
  <c r="S449" i="37"/>
  <c r="T449" i="37" s="1"/>
  <c r="U449" i="37"/>
  <c r="S359" i="37"/>
  <c r="T359" i="37" s="1"/>
  <c r="U359" i="37"/>
  <c r="S355" i="37"/>
  <c r="T355" i="37" s="1"/>
  <c r="U355" i="37"/>
  <c r="S351" i="37"/>
  <c r="T351" i="37" s="1"/>
  <c r="U351" i="37"/>
  <c r="S347" i="37"/>
  <c r="T347" i="37" s="1"/>
  <c r="U347" i="37"/>
  <c r="S342" i="37"/>
  <c r="T342" i="37" s="1"/>
  <c r="U342" i="37"/>
  <c r="S338" i="37"/>
  <c r="T338" i="37" s="1"/>
  <c r="U338" i="37"/>
  <c r="S330" i="37"/>
  <c r="T330" i="37" s="1"/>
  <c r="U330" i="37"/>
  <c r="S326" i="37"/>
  <c r="T326" i="37" s="1"/>
  <c r="U326" i="37"/>
  <c r="S163" i="37"/>
  <c r="T163" i="37" s="1"/>
  <c r="U163" i="37"/>
  <c r="S159" i="37"/>
  <c r="T159" i="37" s="1"/>
  <c r="U159" i="37"/>
  <c r="S155" i="37"/>
  <c r="T155" i="37" s="1"/>
  <c r="U155" i="37"/>
  <c r="S151" i="37"/>
  <c r="T151" i="37" s="1"/>
  <c r="U151" i="37"/>
  <c r="S147" i="37"/>
  <c r="T147" i="37" s="1"/>
  <c r="U147" i="37"/>
  <c r="S143" i="37"/>
  <c r="T143" i="37" s="1"/>
  <c r="U143" i="37"/>
  <c r="S139" i="37"/>
  <c r="T139" i="37" s="1"/>
  <c r="U139" i="37"/>
  <c r="S135" i="37"/>
  <c r="T135" i="37" s="1"/>
  <c r="U135" i="37"/>
  <c r="AB548" i="37"/>
  <c r="AC3" i="37"/>
  <c r="AD3" i="37" s="1"/>
  <c r="X3" i="37" s="1"/>
  <c r="AC7" i="37"/>
  <c r="AD7" i="37" s="1"/>
  <c r="AC5" i="37"/>
  <c r="AD5" i="37" s="1"/>
  <c r="AC9" i="37"/>
  <c r="AD9" i="37" s="1"/>
  <c r="AC4" i="37"/>
  <c r="AC8" i="37"/>
  <c r="AC6" i="37"/>
  <c r="U2" i="37"/>
  <c r="T2" i="37"/>
  <c r="W2" i="37"/>
  <c r="AC2" i="37" s="1"/>
  <c r="AD2" i="37" s="1"/>
  <c r="X2" i="37" s="1"/>
  <c r="AC95" i="37"/>
  <c r="AD95" i="37" s="1"/>
  <c r="X95" i="37" s="1"/>
  <c r="AC118" i="37"/>
  <c r="AD118" i="37" s="1"/>
  <c r="X118" i="37" s="1"/>
  <c r="AC87" i="37"/>
  <c r="AC88" i="37"/>
  <c r="AC11" i="37"/>
  <c r="AD11" i="37" s="1"/>
  <c r="AC13" i="37"/>
  <c r="AD13" i="37" s="1"/>
  <c r="AC15" i="37"/>
  <c r="AC17" i="37"/>
  <c r="AD17" i="37" s="1"/>
  <c r="X17" i="37" s="1"/>
  <c r="AC19" i="37"/>
  <c r="AD19" i="37" s="1"/>
  <c r="X19" i="37" s="1"/>
  <c r="AC21" i="37"/>
  <c r="AD21" i="37" s="1"/>
  <c r="AC23" i="37"/>
  <c r="AC25" i="37"/>
  <c r="AD25" i="37" s="1"/>
  <c r="AC27" i="37"/>
  <c r="AC29" i="37"/>
  <c r="AC31" i="37"/>
  <c r="AD31" i="37" s="1"/>
  <c r="AC33" i="37"/>
  <c r="AC35" i="37"/>
  <c r="AC37" i="37"/>
  <c r="AD37" i="37" s="1"/>
  <c r="AC39" i="37"/>
  <c r="AD39" i="37" s="1"/>
  <c r="X39" i="37" s="1"/>
  <c r="AC41" i="37"/>
  <c r="AC43" i="37"/>
  <c r="AC45" i="37"/>
  <c r="AC47" i="37"/>
  <c r="AC49" i="37"/>
  <c r="AC51" i="37"/>
  <c r="AD51" i="37" s="1"/>
  <c r="X51" i="37" s="1"/>
  <c r="AC53" i="37"/>
  <c r="AD53" i="37" s="1"/>
  <c r="AC55" i="37"/>
  <c r="AD55" i="37" s="1"/>
  <c r="AC57" i="37"/>
  <c r="AC59" i="37"/>
  <c r="AC61" i="37"/>
  <c r="AD61" i="37" s="1"/>
  <c r="AC63" i="37"/>
  <c r="AC65" i="37"/>
  <c r="AD65" i="37" s="1"/>
  <c r="AC67" i="37"/>
  <c r="AC69" i="37"/>
  <c r="AC71" i="37"/>
  <c r="AC73" i="37"/>
  <c r="AD73" i="37" s="1"/>
  <c r="AC75" i="37"/>
  <c r="AC77" i="37"/>
  <c r="AC79" i="37"/>
  <c r="AC81" i="37"/>
  <c r="AC83" i="37"/>
  <c r="AC85" i="37"/>
  <c r="AD85" i="37" s="1"/>
  <c r="X85" i="37" s="1"/>
  <c r="AC89" i="37"/>
  <c r="AD89" i="37" s="1"/>
  <c r="AC91" i="37"/>
  <c r="AD91" i="37" s="1"/>
  <c r="X91" i="37" s="1"/>
  <c r="AC93" i="37"/>
  <c r="AC97" i="37"/>
  <c r="AD97" i="37" s="1"/>
  <c r="AC90" i="37"/>
  <c r="AD90" i="37" s="1"/>
  <c r="X90" i="37" s="1"/>
  <c r="AC94" i="37"/>
  <c r="AD94" i="37" s="1"/>
  <c r="AC99" i="37"/>
  <c r="AD99" i="37" s="1"/>
  <c r="AC101" i="37"/>
  <c r="AD101" i="37" s="1"/>
  <c r="X101" i="37" s="1"/>
  <c r="AC34" i="37"/>
  <c r="AD34" i="37" s="1"/>
  <c r="AC66" i="37"/>
  <c r="AC82" i="37"/>
  <c r="AD82" i="37" s="1"/>
  <c r="AC96" i="37"/>
  <c r="AC108" i="37"/>
  <c r="AC110" i="37"/>
  <c r="AD110" i="37" s="1"/>
  <c r="X110" i="37" s="1"/>
  <c r="AC112" i="37"/>
  <c r="AD112" i="37" s="1"/>
  <c r="AC114" i="37"/>
  <c r="AD114" i="37" s="1"/>
  <c r="AC116" i="37"/>
  <c r="AD116" i="37" s="1"/>
  <c r="X116" i="37" s="1"/>
  <c r="AC120" i="37"/>
  <c r="AD120" i="37" s="1"/>
  <c r="X120" i="37" s="1"/>
  <c r="AC122" i="37"/>
  <c r="AD122" i="37" s="1"/>
  <c r="AC124" i="37"/>
  <c r="AD124" i="37" s="1"/>
  <c r="X124" i="37" s="1"/>
  <c r="AC126" i="37"/>
  <c r="AD126" i="37" s="1"/>
  <c r="X126" i="37" s="1"/>
  <c r="AC128" i="37"/>
  <c r="AD128" i="37" s="1"/>
  <c r="X128" i="37" s="1"/>
  <c r="AC130" i="37"/>
  <c r="AD130" i="37" s="1"/>
  <c r="X130" i="37" s="1"/>
  <c r="AC132" i="37"/>
  <c r="AD132" i="37" s="1"/>
  <c r="X132" i="37" s="1"/>
  <c r="AC134" i="37"/>
  <c r="AD134" i="37" s="1"/>
  <c r="X134" i="37" s="1"/>
  <c r="AC136" i="37"/>
  <c r="AD136" i="37" s="1"/>
  <c r="X136" i="37" s="1"/>
  <c r="AC138" i="37"/>
  <c r="AD138" i="37" s="1"/>
  <c r="X138" i="37" s="1"/>
  <c r="AC140" i="37"/>
  <c r="AD140" i="37" s="1"/>
  <c r="X140" i="37" s="1"/>
  <c r="AC142" i="37"/>
  <c r="AD142" i="37" s="1"/>
  <c r="X142" i="37" s="1"/>
  <c r="AC144" i="37"/>
  <c r="AD144" i="37" s="1"/>
  <c r="X144" i="37" s="1"/>
  <c r="AC146" i="37"/>
  <c r="AD146" i="37" s="1"/>
  <c r="X146" i="37" s="1"/>
  <c r="AC148" i="37"/>
  <c r="AD148" i="37" s="1"/>
  <c r="X148" i="37" s="1"/>
  <c r="AC150" i="37"/>
  <c r="AD150" i="37" s="1"/>
  <c r="X150" i="37" s="1"/>
  <c r="AC152" i="37"/>
  <c r="AD152" i="37" s="1"/>
  <c r="X152" i="37" s="1"/>
  <c r="AC154" i="37"/>
  <c r="AD154" i="37" s="1"/>
  <c r="X154" i="37" s="1"/>
  <c r="AC156" i="37"/>
  <c r="AD156" i="37" s="1"/>
  <c r="X156" i="37" s="1"/>
  <c r="AC158" i="37"/>
  <c r="AD158" i="37" s="1"/>
  <c r="X158" i="37" s="1"/>
  <c r="AC164" i="37"/>
  <c r="AD164" i="37" s="1"/>
  <c r="X164" i="37" s="1"/>
  <c r="AC166" i="37"/>
  <c r="AD166" i="37" s="1"/>
  <c r="X166" i="37" s="1"/>
  <c r="AC170" i="37"/>
  <c r="AD170" i="37" s="1"/>
  <c r="X170" i="37" s="1"/>
  <c r="AC172" i="37"/>
  <c r="AD172" i="37" s="1"/>
  <c r="X172" i="37" s="1"/>
  <c r="AC174" i="37"/>
  <c r="AD174" i="37" s="1"/>
  <c r="X174" i="37" s="1"/>
  <c r="AC178" i="37"/>
  <c r="AD178" i="37" s="1"/>
  <c r="X178" i="37" s="1"/>
  <c r="AC186" i="37"/>
  <c r="AD186" i="37" s="1"/>
  <c r="X186" i="37" s="1"/>
  <c r="AC189" i="37"/>
  <c r="AD189" i="37" s="1"/>
  <c r="X189" i="37" s="1"/>
  <c r="AC195" i="37"/>
  <c r="AD195" i="37" s="1"/>
  <c r="X195" i="37" s="1"/>
  <c r="AC197" i="37"/>
  <c r="AD197" i="37" s="1"/>
  <c r="X197" i="37" s="1"/>
  <c r="AC199" i="37"/>
  <c r="AD199" i="37" s="1"/>
  <c r="X199" i="37" s="1"/>
  <c r="AC203" i="37"/>
  <c r="AD203" i="37" s="1"/>
  <c r="X203" i="37" s="1"/>
  <c r="AC207" i="37"/>
  <c r="AD207" i="37" s="1"/>
  <c r="X207" i="37" s="1"/>
  <c r="AC26" i="37"/>
  <c r="AC30" i="37"/>
  <c r="AC46" i="37"/>
  <c r="AD46" i="37" s="1"/>
  <c r="AC54" i="37"/>
  <c r="AC74" i="37"/>
  <c r="AC86" i="37"/>
  <c r="AD86" i="37" s="1"/>
  <c r="X86" i="37" s="1"/>
  <c r="AC103" i="37"/>
  <c r="AC50" i="37"/>
  <c r="AD50" i="37" s="1"/>
  <c r="AC213" i="37"/>
  <c r="AD213" i="37" s="1"/>
  <c r="X213" i="37" s="1"/>
  <c r="AC218" i="37"/>
  <c r="AD218" i="37" s="1"/>
  <c r="X218" i="37" s="1"/>
  <c r="AC222" i="37"/>
  <c r="AD222" i="37" s="1"/>
  <c r="X222" i="37" s="1"/>
  <c r="AC226" i="37"/>
  <c r="AD226" i="37" s="1"/>
  <c r="X226" i="37" s="1"/>
  <c r="AC229" i="37"/>
  <c r="AD229" i="37" s="1"/>
  <c r="X229" i="37" s="1"/>
  <c r="AC233" i="37"/>
  <c r="AD233" i="37" s="1"/>
  <c r="X233" i="37" s="1"/>
  <c r="AC235" i="37"/>
  <c r="AD235" i="37" s="1"/>
  <c r="AC243" i="37"/>
  <c r="AD243" i="37" s="1"/>
  <c r="X243" i="37" s="1"/>
  <c r="AC247" i="37"/>
  <c r="AD247" i="37" s="1"/>
  <c r="X247" i="37" s="1"/>
  <c r="AC249" i="37"/>
  <c r="AD249" i="37" s="1"/>
  <c r="X249" i="37" s="1"/>
  <c r="AC251" i="37"/>
  <c r="AD251" i="37" s="1"/>
  <c r="AC261" i="37"/>
  <c r="AD261" i="37" s="1"/>
  <c r="X261" i="37" s="1"/>
  <c r="AC265" i="37"/>
  <c r="AD265" i="37" s="1"/>
  <c r="X265" i="37" s="1"/>
  <c r="AC281" i="37"/>
  <c r="AD281" i="37" s="1"/>
  <c r="X281" i="37" s="1"/>
  <c r="AC283" i="37"/>
  <c r="AD283" i="37" s="1"/>
  <c r="X283" i="37" s="1"/>
  <c r="AC285" i="37"/>
  <c r="AD285" i="37" s="1"/>
  <c r="X285" i="37" s="1"/>
  <c r="AC287" i="37"/>
  <c r="AD287" i="37" s="1"/>
  <c r="X287" i="37" s="1"/>
  <c r="AC293" i="37"/>
  <c r="AC295" i="37"/>
  <c r="AD295" i="37" s="1"/>
  <c r="AC319" i="37"/>
  <c r="AD319" i="37" s="1"/>
  <c r="X319" i="37" s="1"/>
  <c r="AC323" i="37"/>
  <c r="AD323" i="37" s="1"/>
  <c r="X323" i="37" s="1"/>
  <c r="AC325" i="37"/>
  <c r="AD325" i="37" s="1"/>
  <c r="X325" i="37" s="1"/>
  <c r="AC329" i="37"/>
  <c r="AD329" i="37" s="1"/>
  <c r="AD328" i="37" s="1"/>
  <c r="AD327" i="37" s="1"/>
  <c r="X327" i="37" s="1"/>
  <c r="AC331" i="37"/>
  <c r="AD331" i="37" s="1"/>
  <c r="X331" i="37" s="1"/>
  <c r="AC337" i="37"/>
  <c r="AC339" i="37"/>
  <c r="AD339" i="37" s="1"/>
  <c r="AC343" i="37"/>
  <c r="AD343" i="37" s="1"/>
  <c r="X343" i="37" s="1"/>
  <c r="AC346" i="37"/>
  <c r="AD346" i="37" s="1"/>
  <c r="X346" i="37" s="1"/>
  <c r="AC348" i="37"/>
  <c r="AD348" i="37" s="1"/>
  <c r="X348" i="37" s="1"/>
  <c r="AC364" i="37"/>
  <c r="AD364" i="37" s="1"/>
  <c r="X364" i="37" s="1"/>
  <c r="AC42" i="37"/>
  <c r="AD42" i="37" s="1"/>
  <c r="AC58" i="37"/>
  <c r="AC98" i="37"/>
  <c r="AC28" i="37"/>
  <c r="AD28" i="37" s="1"/>
  <c r="AC38" i="37"/>
  <c r="AD38" i="37" s="1"/>
  <c r="X38" i="37" s="1"/>
  <c r="AC62" i="37"/>
  <c r="AC106" i="37"/>
  <c r="AD106" i="37" s="1"/>
  <c r="AC113" i="37"/>
  <c r="AC133" i="37"/>
  <c r="AD133" i="37" s="1"/>
  <c r="X133" i="37" s="1"/>
  <c r="AC143" i="37"/>
  <c r="AD143" i="37" s="1"/>
  <c r="X143" i="37" s="1"/>
  <c r="AC147" i="37"/>
  <c r="AD147" i="37" s="1"/>
  <c r="X147" i="37" s="1"/>
  <c r="AC151" i="37"/>
  <c r="AD151" i="37" s="1"/>
  <c r="X151" i="37" s="1"/>
  <c r="AC155" i="37"/>
  <c r="AD155" i="37" s="1"/>
  <c r="X155" i="37" s="1"/>
  <c r="AC159" i="37"/>
  <c r="AD159" i="37" s="1"/>
  <c r="X159" i="37" s="1"/>
  <c r="AC161" i="37"/>
  <c r="AD161" i="37" s="1"/>
  <c r="X161" i="37" s="1"/>
  <c r="AC177" i="37"/>
  <c r="AD177" i="37" s="1"/>
  <c r="X177" i="37" s="1"/>
  <c r="AC201" i="37"/>
  <c r="AD201" i="37" s="1"/>
  <c r="X201" i="37" s="1"/>
  <c r="AC209" i="37"/>
  <c r="AD209" i="37" s="1"/>
  <c r="X209" i="37" s="1"/>
  <c r="AC211" i="37"/>
  <c r="AD211" i="37" s="1"/>
  <c r="X211" i="37" s="1"/>
  <c r="AC221" i="37"/>
  <c r="AD221" i="37" s="1"/>
  <c r="X221" i="37" s="1"/>
  <c r="AC381" i="37"/>
  <c r="AD381" i="37" s="1"/>
  <c r="X381" i="37" s="1"/>
  <c r="AC383" i="37"/>
  <c r="AD383" i="37" s="1"/>
  <c r="X383" i="37" s="1"/>
  <c r="AC385" i="37"/>
  <c r="AD385" i="37" s="1"/>
  <c r="X385" i="37" s="1"/>
  <c r="AC389" i="37"/>
  <c r="AD389" i="37" s="1"/>
  <c r="X389" i="37" s="1"/>
  <c r="AC399" i="37"/>
  <c r="AD399" i="37" s="1"/>
  <c r="X399" i="37" s="1"/>
  <c r="AC407" i="37"/>
  <c r="AD407" i="37" s="1"/>
  <c r="X407" i="37" s="1"/>
  <c r="AC409" i="37"/>
  <c r="AD409" i="37" s="1"/>
  <c r="X409" i="37" s="1"/>
  <c r="AC411" i="37"/>
  <c r="AD411" i="37" s="1"/>
  <c r="AC413" i="37"/>
  <c r="AD413" i="37" s="1"/>
  <c r="X413" i="37" s="1"/>
  <c r="AC417" i="37"/>
  <c r="AD417" i="37" s="1"/>
  <c r="X417" i="37" s="1"/>
  <c r="AC423" i="37"/>
  <c r="AD423" i="37" s="1"/>
  <c r="X423" i="37" s="1"/>
  <c r="AC425" i="37"/>
  <c r="AD425" i="37" s="1"/>
  <c r="X425" i="37" s="1"/>
  <c r="AC427" i="37"/>
  <c r="AD427" i="37" s="1"/>
  <c r="X427" i="37" s="1"/>
  <c r="AC436" i="37"/>
  <c r="AD436" i="37" s="1"/>
  <c r="X436" i="37" s="1"/>
  <c r="AC440" i="37"/>
  <c r="AD440" i="37" s="1"/>
  <c r="X440" i="37" s="1"/>
  <c r="AC443" i="37"/>
  <c r="AD443" i="37" s="1"/>
  <c r="X443" i="37" s="1"/>
  <c r="AC445" i="37"/>
  <c r="AD445" i="37" s="1"/>
  <c r="X445" i="37" s="1"/>
  <c r="AC449" i="37"/>
  <c r="AD449" i="37" s="1"/>
  <c r="AC453" i="37"/>
  <c r="AD453" i="37" s="1"/>
  <c r="X453" i="37" s="1"/>
  <c r="AC455" i="37"/>
  <c r="AD455" i="37" s="1"/>
  <c r="X455" i="37" s="1"/>
  <c r="AC461" i="37"/>
  <c r="AD461" i="37" s="1"/>
  <c r="X461" i="37" s="1"/>
  <c r="AC465" i="37"/>
  <c r="AD465" i="37" s="1"/>
  <c r="X465" i="37" s="1"/>
  <c r="AC467" i="37"/>
  <c r="AD467" i="37" s="1"/>
  <c r="X467" i="37" s="1"/>
  <c r="AC469" i="37"/>
  <c r="AD469" i="37" s="1"/>
  <c r="X469" i="37" s="1"/>
  <c r="AC473" i="37"/>
  <c r="AD473" i="37" s="1"/>
  <c r="X473" i="37" s="1"/>
  <c r="AC491" i="37"/>
  <c r="AD491" i="37" s="1"/>
  <c r="X491" i="37" s="1"/>
  <c r="AC493" i="37"/>
  <c r="AD493" i="37" s="1"/>
  <c r="AD492" i="37" s="1"/>
  <c r="X492" i="37" s="1"/>
  <c r="AC495" i="37"/>
  <c r="AD495" i="37" s="1"/>
  <c r="X495" i="37" s="1"/>
  <c r="AC497" i="37"/>
  <c r="AD497" i="37" s="1"/>
  <c r="X497" i="37" s="1"/>
  <c r="AC499" i="37"/>
  <c r="AD499" i="37" s="1"/>
  <c r="X499" i="37" s="1"/>
  <c r="AC501" i="37"/>
  <c r="AC503" i="37"/>
  <c r="AD503" i="37" s="1"/>
  <c r="X503" i="37" s="1"/>
  <c r="AC508" i="37"/>
  <c r="AD508" i="37" s="1"/>
  <c r="X508" i="37" s="1"/>
  <c r="AC510" i="37"/>
  <c r="AD510" i="37" s="1"/>
  <c r="AC515" i="37"/>
  <c r="AD515" i="37" s="1"/>
  <c r="X515" i="37" s="1"/>
  <c r="AC517" i="37"/>
  <c r="AD517" i="37" s="1"/>
  <c r="X517" i="37" s="1"/>
  <c r="AC533" i="37"/>
  <c r="AD533" i="37" s="1"/>
  <c r="X533" i="37" s="1"/>
  <c r="AC141" i="37"/>
  <c r="AD141" i="37" s="1"/>
  <c r="X141" i="37" s="1"/>
  <c r="AC153" i="37"/>
  <c r="AD153" i="37" s="1"/>
  <c r="X153" i="37" s="1"/>
  <c r="AC157" i="37"/>
  <c r="AD157" i="37" s="1"/>
  <c r="X157" i="37" s="1"/>
  <c r="AC181" i="37"/>
  <c r="AD181" i="37" s="1"/>
  <c r="X181" i="37" s="1"/>
  <c r="AC193" i="37"/>
  <c r="AD193" i="37" s="1"/>
  <c r="X193" i="37" s="1"/>
  <c r="AC205" i="37"/>
  <c r="AD205" i="37" s="1"/>
  <c r="X205" i="37" s="1"/>
  <c r="AC217" i="37"/>
  <c r="AD217" i="37" s="1"/>
  <c r="X217" i="37" s="1"/>
  <c r="AC224" i="37"/>
  <c r="AD224" i="37" s="1"/>
  <c r="X224" i="37" s="1"/>
  <c r="AC225" i="37"/>
  <c r="AD225" i="37" s="1"/>
  <c r="X225" i="37" s="1"/>
  <c r="AC294" i="37"/>
  <c r="AC322" i="37"/>
  <c r="AD322" i="37" s="1"/>
  <c r="X322" i="37" s="1"/>
  <c r="AC326" i="37"/>
  <c r="AD326" i="37" s="1"/>
  <c r="X326" i="37" s="1"/>
  <c r="AC342" i="37"/>
  <c r="AD342" i="37" s="1"/>
  <c r="AD341" i="37" s="1"/>
  <c r="AD340" i="37" s="1"/>
  <c r="X340" i="37" s="1"/>
  <c r="AC345" i="37"/>
  <c r="AD345" i="37" s="1"/>
  <c r="X345" i="37" s="1"/>
  <c r="AC349" i="37"/>
  <c r="AD349" i="37" s="1"/>
  <c r="X349" i="37" s="1"/>
  <c r="AC367" i="37"/>
  <c r="AD367" i="37" s="1"/>
  <c r="X367" i="37" s="1"/>
  <c r="AC380" i="37"/>
  <c r="AD380" i="37" s="1"/>
  <c r="X380" i="37" s="1"/>
  <c r="AC412" i="37"/>
  <c r="AD412" i="37" s="1"/>
  <c r="X412" i="37" s="1"/>
  <c r="AC416" i="37"/>
  <c r="AD416" i="37" s="1"/>
  <c r="X416" i="37" s="1"/>
  <c r="AC123" i="37"/>
  <c r="AD123" i="37" s="1"/>
  <c r="X123" i="37" s="1"/>
  <c r="AC139" i="37"/>
  <c r="AD139" i="37" s="1"/>
  <c r="X139" i="37" s="1"/>
  <c r="AC121" i="37"/>
  <c r="AD121" i="37" s="1"/>
  <c r="X121" i="37" s="1"/>
  <c r="AC145" i="37"/>
  <c r="AD145" i="37" s="1"/>
  <c r="X145" i="37" s="1"/>
  <c r="AC149" i="37"/>
  <c r="AD149" i="37" s="1"/>
  <c r="X149" i="37" s="1"/>
  <c r="AC179" i="37"/>
  <c r="AD179" i="37" s="1"/>
  <c r="X179" i="37" s="1"/>
  <c r="AC266" i="37"/>
  <c r="AD266" i="37" s="1"/>
  <c r="X266" i="37" s="1"/>
  <c r="AC408" i="37"/>
  <c r="AD408" i="37" s="1"/>
  <c r="X408" i="37" s="1"/>
  <c r="AC410" i="37"/>
  <c r="AC70" i="37"/>
  <c r="AC131" i="37"/>
  <c r="AD131" i="37" s="1"/>
  <c r="X131" i="37" s="1"/>
  <c r="AC12" i="37"/>
  <c r="AD12" i="37" s="1"/>
  <c r="X12" i="37" s="1"/>
  <c r="AC378" i="37"/>
  <c r="AD378" i="37" s="1"/>
  <c r="X378" i="37" s="1"/>
  <c r="AC448" i="37"/>
  <c r="AC466" i="37"/>
  <c r="AD466" i="37" s="1"/>
  <c r="X466" i="37" s="1"/>
  <c r="AC456" i="37"/>
  <c r="AD456" i="37" s="1"/>
  <c r="X456" i="37" s="1"/>
  <c r="AC472" i="37"/>
  <c r="AD472" i="37" s="1"/>
  <c r="X472" i="37" s="1"/>
  <c r="AC496" i="37"/>
  <c r="AD496" i="37" s="1"/>
  <c r="X496" i="37" s="1"/>
  <c r="AC504" i="37"/>
  <c r="AD504" i="37" s="1"/>
  <c r="X504" i="37" s="1"/>
  <c r="AC530" i="37"/>
  <c r="AD530" i="37" s="1"/>
  <c r="X530" i="37" s="1"/>
  <c r="AC330" i="37"/>
  <c r="AD330" i="37" s="1"/>
  <c r="X330" i="37" s="1"/>
  <c r="AC111" i="37"/>
  <c r="AC256" i="37"/>
  <c r="AD256" i="37" s="1"/>
  <c r="X256" i="37" s="1"/>
  <c r="AC351" i="37"/>
  <c r="AD351" i="37" s="1"/>
  <c r="X351" i="37" s="1"/>
  <c r="AC470" i="37"/>
  <c r="AD470" i="37" s="1"/>
  <c r="X470" i="37" s="1"/>
  <c r="AC528" i="37"/>
  <c r="AD528" i="37" s="1"/>
  <c r="X528" i="37" s="1"/>
  <c r="AC78" i="37"/>
  <c r="AD78" i="37" s="1"/>
  <c r="AC107" i="37"/>
  <c r="AD107" i="37" s="1"/>
  <c r="X107" i="37" s="1"/>
  <c r="AC490" i="37"/>
  <c r="AD490" i="37" s="1"/>
  <c r="X490" i="37" s="1"/>
  <c r="AC494" i="37"/>
  <c r="AD494" i="37" s="1"/>
  <c r="X494" i="37" s="1"/>
  <c r="AC498" i="37"/>
  <c r="AD498" i="37" s="1"/>
  <c r="X498" i="37" s="1"/>
  <c r="AC502" i="37"/>
  <c r="AD502" i="37" s="1"/>
  <c r="AC509" i="37"/>
  <c r="AC382" i="37"/>
  <c r="AD382" i="37" s="1"/>
  <c r="X382" i="37" s="1"/>
  <c r="AC262" i="37"/>
  <c r="AD262" i="37" s="1"/>
  <c r="X262" i="37" s="1"/>
  <c r="AC384" i="37"/>
  <c r="AD384" i="37" s="1"/>
  <c r="X384" i="37" s="1"/>
  <c r="AC514" i="37"/>
  <c r="AD514" i="37" s="1"/>
  <c r="X514" i="37" s="1"/>
  <c r="AC462" i="37"/>
  <c r="AD462" i="37" s="1"/>
  <c r="X462" i="37" s="1"/>
  <c r="AC434" i="37"/>
  <c r="AD434" i="37" s="1"/>
  <c r="X434" i="37" s="1"/>
  <c r="AC338" i="37"/>
  <c r="AC373" i="37"/>
  <c r="AD373" i="37" s="1"/>
  <c r="X373" i="37" s="1"/>
  <c r="AC424" i="37"/>
  <c r="AD424" i="37" s="1"/>
  <c r="X424" i="37" s="1"/>
  <c r="AC248" i="37"/>
  <c r="AD248" i="37" s="1"/>
  <c r="X248" i="37" s="1"/>
  <c r="AC167" i="37"/>
  <c r="AD167" i="37" s="1"/>
  <c r="X167" i="37" s="1"/>
  <c r="AC76" i="37"/>
  <c r="AC165" i="37"/>
  <c r="AD165" i="37" s="1"/>
  <c r="X165" i="37" s="1"/>
  <c r="AC215" i="37"/>
  <c r="AD215" i="37" s="1"/>
  <c r="X215" i="37" s="1"/>
  <c r="AC169" i="37"/>
  <c r="AD169" i="37" s="1"/>
  <c r="X169" i="37" s="1"/>
  <c r="AC219" i="37"/>
  <c r="AD219" i="37" s="1"/>
  <c r="X219" i="37" s="1"/>
  <c r="AC187" i="37"/>
  <c r="AD187" i="37" s="1"/>
  <c r="X187" i="37" s="1"/>
  <c r="AC135" i="37"/>
  <c r="AD135" i="37" s="1"/>
  <c r="X135" i="37" s="1"/>
  <c r="AC64" i="37"/>
  <c r="AC100" i="37"/>
  <c r="AD100" i="37" s="1"/>
  <c r="X100" i="37" s="1"/>
  <c r="AC32" i="37"/>
  <c r="AC48" i="37"/>
  <c r="AD48" i="37" s="1"/>
  <c r="AC68" i="37"/>
  <c r="AD68" i="37" s="1"/>
  <c r="AC22" i="37"/>
  <c r="AD22" i="37" s="1"/>
  <c r="X22" i="37" s="1"/>
  <c r="AC44" i="37"/>
  <c r="AD44" i="37" s="1"/>
  <c r="AC14" i="37"/>
  <c r="AC242" i="37"/>
  <c r="AD242" i="37" s="1"/>
  <c r="X242" i="37" s="1"/>
  <c r="AC228" i="37"/>
  <c r="AD228" i="37" s="1"/>
  <c r="X228" i="37" s="1"/>
  <c r="AC334" i="37"/>
  <c r="AD334" i="37" s="1"/>
  <c r="X334" i="37" s="1"/>
  <c r="AC282" i="37"/>
  <c r="AD282" i="37" s="1"/>
  <c r="X282" i="37" s="1"/>
  <c r="AC230" i="37"/>
  <c r="AD230" i="37" s="1"/>
  <c r="X230" i="37" s="1"/>
  <c r="AC115" i="37"/>
  <c r="AD115" i="37" s="1"/>
  <c r="X115" i="37" s="1"/>
  <c r="AC40" i="37"/>
  <c r="AC52" i="37"/>
  <c r="AC507" i="37"/>
  <c r="AD507" i="37" s="1"/>
  <c r="AD506" i="37" s="1"/>
  <c r="X506" i="37" s="1"/>
  <c r="AC232" i="37"/>
  <c r="AD232" i="37" s="1"/>
  <c r="X232" i="37" s="1"/>
  <c r="AC290" i="37"/>
  <c r="AD290" i="37" s="1"/>
  <c r="X290" i="37" s="1"/>
  <c r="AC284" i="37"/>
  <c r="AD284" i="37" s="1"/>
  <c r="X284" i="37" s="1"/>
  <c r="AC280" i="37"/>
  <c r="AD280" i="37" s="1"/>
  <c r="X280" i="37" s="1"/>
  <c r="AC513" i="37"/>
  <c r="AD513" i="37" s="1"/>
  <c r="X513" i="37" s="1"/>
  <c r="AC460" i="37"/>
  <c r="AD460" i="37" s="1"/>
  <c r="X460" i="37" s="1"/>
  <c r="AC438" i="37"/>
  <c r="AD438" i="37" s="1"/>
  <c r="X438" i="37" s="1"/>
  <c r="AC432" i="37"/>
  <c r="AD432" i="37" s="1"/>
  <c r="X432" i="37" s="1"/>
  <c r="AC163" i="37"/>
  <c r="AD163" i="37" s="1"/>
  <c r="AD162" i="37" s="1"/>
  <c r="X162" i="37" s="1"/>
  <c r="AC406" i="37"/>
  <c r="AD406" i="37" s="1"/>
  <c r="X406" i="37" s="1"/>
  <c r="AC127" i="37"/>
  <c r="AD127" i="37" s="1"/>
  <c r="X127" i="37" s="1"/>
  <c r="AC129" i="37"/>
  <c r="AD129" i="37" s="1"/>
  <c r="X129" i="37" s="1"/>
  <c r="AC119" i="37"/>
  <c r="AD119" i="37" s="1"/>
  <c r="X119" i="37" s="1"/>
  <c r="AC60" i="37"/>
  <c r="AC84" i="37"/>
  <c r="AD84" i="37" s="1"/>
  <c r="AC20" i="37"/>
  <c r="AD20" i="37" s="1"/>
  <c r="X20" i="37" s="1"/>
  <c r="AC361" i="37"/>
  <c r="AD361" i="37" s="1"/>
  <c r="X361" i="37" s="1"/>
  <c r="AC234" i="37"/>
  <c r="AC286" i="37"/>
  <c r="AD286" i="37" s="1"/>
  <c r="X286" i="37" s="1"/>
  <c r="AC478" i="37"/>
  <c r="AD478" i="37" s="1"/>
  <c r="X478" i="37" s="1"/>
  <c r="AC117" i="37"/>
  <c r="AD117" i="37" s="1"/>
  <c r="X117" i="37" s="1"/>
  <c r="AC308" i="37"/>
  <c r="AD308" i="37" s="1"/>
  <c r="X308" i="37" s="1"/>
  <c r="AC223" i="37"/>
  <c r="AD223" i="37" s="1"/>
  <c r="X223" i="37" s="1"/>
  <c r="AC105" i="37"/>
  <c r="AC102" i="37"/>
  <c r="AC16" i="37"/>
  <c r="AD16" i="37" s="1"/>
  <c r="AC511" i="37"/>
  <c r="AD511" i="37" s="1"/>
  <c r="X511" i="37" s="1"/>
  <c r="AC377" i="37"/>
  <c r="AD377" i="37" s="1"/>
  <c r="X377" i="37" s="1"/>
  <c r="AC316" i="37"/>
  <c r="AD316" i="37" s="1"/>
  <c r="X316" i="37" s="1"/>
  <c r="AC260" i="37"/>
  <c r="AD260" i="37" s="1"/>
  <c r="X260" i="37" s="1"/>
  <c r="AC137" i="37"/>
  <c r="AD137" i="37" s="1"/>
  <c r="X137" i="37" s="1"/>
  <c r="AC365" i="37"/>
  <c r="AD365" i="37" s="1"/>
  <c r="X365" i="37" s="1"/>
  <c r="AC80" i="37"/>
  <c r="AD80" i="37" s="1"/>
  <c r="AC518" i="37"/>
  <c r="AD518" i="37" s="1"/>
  <c r="X518" i="37" s="1"/>
  <c r="AC446" i="37"/>
  <c r="AD446" i="37" s="1"/>
  <c r="X446" i="37" s="1"/>
  <c r="AC420" i="37"/>
  <c r="AD420" i="37" s="1"/>
  <c r="X420" i="37" s="1"/>
  <c r="AC426" i="37"/>
  <c r="AD426" i="37" s="1"/>
  <c r="X426" i="37" s="1"/>
  <c r="AC398" i="37"/>
  <c r="AD398" i="37" s="1"/>
  <c r="X398" i="37" s="1"/>
  <c r="AC258" i="37"/>
  <c r="AD258" i="37" s="1"/>
  <c r="X258" i="37" s="1"/>
  <c r="AC250" i="37"/>
  <c r="AC109" i="37"/>
  <c r="AD109" i="37" s="1"/>
  <c r="AC173" i="37"/>
  <c r="AD173" i="37" s="1"/>
  <c r="X173" i="37" s="1"/>
  <c r="AC227" i="37"/>
  <c r="AD227" i="37" s="1"/>
  <c r="X227" i="37" s="1"/>
  <c r="AC191" i="37"/>
  <c r="AD191" i="37" s="1"/>
  <c r="X191" i="37" s="1"/>
  <c r="AC185" i="37"/>
  <c r="AD185" i="37" s="1"/>
  <c r="X185" i="37" s="1"/>
  <c r="AC56" i="37"/>
  <c r="AD56" i="37" s="1"/>
  <c r="X56" i="37" s="1"/>
  <c r="AC104" i="37"/>
  <c r="AD104" i="37" s="1"/>
  <c r="AC24" i="37"/>
  <c r="AC36" i="37"/>
  <c r="AC72" i="37"/>
  <c r="AD72" i="37" s="1"/>
  <c r="AC18" i="37"/>
  <c r="AD18" i="37" s="1"/>
  <c r="X18" i="37" s="1"/>
  <c r="AC430" i="37"/>
  <c r="AD430" i="37" s="1"/>
  <c r="AD429" i="37" s="1"/>
  <c r="X429" i="37" s="1"/>
  <c r="AC442" i="37"/>
  <c r="AD442" i="37" s="1"/>
  <c r="X442" i="37" s="1"/>
  <c r="AC428" i="37"/>
  <c r="AD428" i="37" s="1"/>
  <c r="X428" i="37" s="1"/>
  <c r="AC171" i="37"/>
  <c r="AD171" i="37" s="1"/>
  <c r="X171" i="37" s="1"/>
  <c r="AC183" i="37"/>
  <c r="AD183" i="37" s="1"/>
  <c r="X183" i="37" s="1"/>
  <c r="AC92" i="37"/>
  <c r="AD92" i="37" s="1"/>
  <c r="X92" i="37" s="1"/>
  <c r="AB144" i="37"/>
  <c r="AC10" i="37"/>
  <c r="AD10" i="37" s="1"/>
  <c r="X10" i="37" s="1"/>
  <c r="AB632" i="37"/>
  <c r="AB590" i="37"/>
  <c r="AB597" i="37"/>
  <c r="AB604" i="37"/>
  <c r="AB639" i="37"/>
  <c r="AB576" i="37"/>
  <c r="AB569" i="37"/>
  <c r="AB611" i="37"/>
  <c r="AB618" i="37"/>
  <c r="AB583" i="37"/>
  <c r="AB625" i="37"/>
  <c r="AD15" i="37" l="1"/>
  <c r="AD111" i="37"/>
  <c r="X111" i="37" s="1"/>
  <c r="S537" i="37"/>
  <c r="AB550" i="37" s="1"/>
  <c r="AD60" i="37"/>
  <c r="AD59" i="37" s="1"/>
  <c r="AD58" i="37" s="1"/>
  <c r="AD57" i="37" s="1"/>
  <c r="X57" i="37" s="1"/>
  <c r="AD54" i="37"/>
  <c r="X54" i="37" s="1"/>
  <c r="AD52" i="37"/>
  <c r="X52" i="37" s="1"/>
  <c r="AD36" i="37"/>
  <c r="AD35" i="37" s="1"/>
  <c r="X35" i="37" s="1"/>
  <c r="AD410" i="37"/>
  <c r="X410" i="37" s="1"/>
  <c r="AD30" i="37"/>
  <c r="AD29" i="37" s="1"/>
  <c r="X29" i="37" s="1"/>
  <c r="AD24" i="37"/>
  <c r="AD23" i="37" s="1"/>
  <c r="X23" i="37" s="1"/>
  <c r="AD64" i="37"/>
  <c r="AD63" i="37" s="1"/>
  <c r="AD62" i="37" s="1"/>
  <c r="X62" i="37" s="1"/>
  <c r="AD250" i="37"/>
  <c r="X250" i="37" s="1"/>
  <c r="AD448" i="37"/>
  <c r="X448" i="37" s="1"/>
  <c r="AD234" i="37"/>
  <c r="X234" i="37" s="1"/>
  <c r="AD8" i="37"/>
  <c r="X8" i="37" s="1"/>
  <c r="AD105" i="37"/>
  <c r="X105" i="37" s="1"/>
  <c r="AD294" i="37"/>
  <c r="AD293" i="37" s="1"/>
  <c r="X293" i="37" s="1"/>
  <c r="AD113" i="37"/>
  <c r="X113" i="37" s="1"/>
  <c r="AD14" i="37"/>
  <c r="X14" i="37" s="1"/>
  <c r="AD4" i="37"/>
  <c r="X4" i="37" s="1"/>
  <c r="AD509" i="37"/>
  <c r="X509" i="37" s="1"/>
  <c r="AD6" i="37"/>
  <c r="X6" i="37" s="1"/>
  <c r="AD338" i="37"/>
  <c r="AD337" i="37" s="1"/>
  <c r="AD336" i="37" s="1"/>
  <c r="X336" i="37" s="1"/>
  <c r="AD98" i="37"/>
  <c r="X98" i="37" s="1"/>
  <c r="AD71" i="37"/>
  <c r="AD70" i="37" s="1"/>
  <c r="AD69" i="37" s="1"/>
  <c r="X69" i="37" s="1"/>
  <c r="AD67" i="37"/>
  <c r="AD66" i="37" s="1"/>
  <c r="X66" i="37" s="1"/>
  <c r="AD77" i="37"/>
  <c r="AD76" i="37" s="1"/>
  <c r="AD75" i="37" s="1"/>
  <c r="AD74" i="37" s="1"/>
  <c r="X74" i="37" s="1"/>
  <c r="AD96" i="37"/>
  <c r="X96" i="37" s="1"/>
  <c r="AD93" i="37"/>
  <c r="X93" i="37" s="1"/>
  <c r="AD83" i="37"/>
  <c r="X83" i="37" s="1"/>
  <c r="AD79" i="37"/>
  <c r="X79" i="37" s="1"/>
  <c r="AD47" i="37"/>
  <c r="X47" i="37" s="1"/>
  <c r="AD43" i="37"/>
  <c r="X43" i="37" s="1"/>
  <c r="AD27" i="37"/>
  <c r="AD26" i="37" s="1"/>
  <c r="X26" i="37" s="1"/>
  <c r="AD88" i="37"/>
  <c r="AD87" i="37" s="1"/>
  <c r="X87" i="37" s="1"/>
  <c r="AD501" i="37"/>
  <c r="AD500" i="37" s="1"/>
  <c r="X500" i="37" s="1"/>
  <c r="AD103" i="37"/>
  <c r="AD102" i="37" s="1"/>
  <c r="X102" i="37" s="1"/>
  <c r="AD108" i="37"/>
  <c r="X108" i="37" s="1"/>
  <c r="AD81" i="37"/>
  <c r="X81" i="37" s="1"/>
  <c r="AD49" i="37"/>
  <c r="X49" i="37" s="1"/>
  <c r="AD45" i="37"/>
  <c r="X45" i="37" s="1"/>
  <c r="AD41" i="37"/>
  <c r="AD40" i="37" s="1"/>
  <c r="X40" i="37" s="1"/>
  <c r="AD33" i="37"/>
  <c r="AD32" i="37" s="1"/>
  <c r="X32" i="37" s="1"/>
  <c r="T537" i="37"/>
  <c r="AB554" i="37"/>
  <c r="AB556" i="37" s="1"/>
  <c r="U537" i="37"/>
  <c r="AB547" i="37" s="1"/>
  <c r="AB561" i="37"/>
  <c r="AB563" i="37" s="1"/>
  <c r="AB145" i="37"/>
  <c r="AB571" i="37"/>
  <c r="AB592" i="37"/>
  <c r="AB641" i="37"/>
  <c r="AB627" i="37"/>
  <c r="AB599" i="37"/>
  <c r="AB585" i="37"/>
  <c r="AB634" i="37"/>
  <c r="AB613" i="37"/>
  <c r="AB578" i="37"/>
  <c r="AB139" i="37"/>
  <c r="AB620" i="37"/>
  <c r="AB606" i="37"/>
  <c r="AB568" i="37"/>
  <c r="AB570" i="37" s="1"/>
  <c r="AB638" i="37"/>
  <c r="AB640" i="37" s="1"/>
  <c r="AB617" i="37"/>
  <c r="AB619" i="37" s="1"/>
  <c r="AB596" i="37"/>
  <c r="AB631" i="37"/>
  <c r="AB633" i="37" s="1"/>
  <c r="AB610" i="37"/>
  <c r="AB612" i="37" s="1"/>
  <c r="AB575" i="37"/>
  <c r="AB624" i="37"/>
  <c r="AB626" i="37" s="1"/>
  <c r="AB589" i="37"/>
  <c r="AB603" i="37"/>
  <c r="AB605" i="37" s="1"/>
  <c r="AB582" i="37"/>
  <c r="AB577" i="37" l="1"/>
  <c r="AB146" i="37"/>
  <c r="AB591" i="37"/>
  <c r="AB549" i="37"/>
  <c r="AB584" i="37"/>
  <c r="AB598" i="37"/>
  <c r="AB147" i="37" l="1"/>
  <c r="AB148" i="37" l="1"/>
  <c r="AB149" i="37" l="1"/>
  <c r="AB150" i="37" l="1"/>
  <c r="AB151" i="37" l="1"/>
  <c r="AB152" i="37" l="1"/>
  <c r="AB153" i="37" l="1"/>
  <c r="AB154" i="37" l="1"/>
  <c r="AB155" i="37" l="1"/>
  <c r="AB156" i="37" l="1"/>
  <c r="AB157" i="37" l="1"/>
  <c r="AB158" i="37" l="1"/>
  <c r="AB159" i="37" l="1"/>
  <c r="AB160" i="37" l="1"/>
  <c r="AB161" i="37" l="1"/>
  <c r="AB162" i="37" l="1"/>
  <c r="AB163" i="37" l="1"/>
  <c r="AB164" i="37" l="1"/>
  <c r="AB165" i="37" l="1"/>
  <c r="AB166" i="37" l="1"/>
  <c r="AB167" i="37" l="1"/>
  <c r="AB168" i="37" l="1"/>
  <c r="AB169" i="37" l="1"/>
  <c r="AB170" i="37" l="1"/>
  <c r="AB171" i="37" l="1"/>
  <c r="AB172" i="37" l="1"/>
  <c r="AB173" i="37" l="1"/>
  <c r="AB174" i="37" l="1"/>
  <c r="AB175" i="37" l="1"/>
  <c r="AB176" i="37" l="1"/>
  <c r="AB177" i="37" l="1"/>
  <c r="AB178" i="37" l="1"/>
  <c r="AB179" i="37" l="1"/>
  <c r="AB180" i="37" l="1"/>
  <c r="AB181" i="37" l="1"/>
  <c r="AB182" i="37" l="1"/>
  <c r="AB183" i="37" l="1"/>
  <c r="AB184" i="37" l="1"/>
  <c r="AB185" i="37" l="1"/>
  <c r="AB186" i="37" l="1"/>
  <c r="AB187" i="37" l="1"/>
  <c r="AB189" i="37" l="1"/>
  <c r="AB191" i="37" l="1"/>
  <c r="AB192" i="37" l="1"/>
  <c r="AB193" i="37" l="1"/>
  <c r="AB195" i="37" l="1"/>
  <c r="AB196" i="37" l="1"/>
  <c r="AB197" i="37" l="1"/>
  <c r="AB198" i="37" l="1"/>
  <c r="AB199" i="37" l="1"/>
  <c r="AB201" i="37" l="1"/>
  <c r="AB203" i="37" l="1"/>
  <c r="AB205" i="37" l="1"/>
  <c r="AB207" i="37" l="1"/>
  <c r="AB209" i="37" l="1"/>
  <c r="AB211" i="37" l="1"/>
  <c r="AB213" i="37" l="1"/>
  <c r="AB215" i="37" l="1"/>
  <c r="AB216" i="37" l="1"/>
  <c r="AB217" i="37" l="1"/>
  <c r="AB218" i="37" l="1"/>
  <c r="AB219" i="37" l="1"/>
  <c r="AB220" i="37" l="1"/>
  <c r="AB221" i="37" l="1"/>
  <c r="AB222" i="37" l="1"/>
  <c r="AB223" i="37" l="1"/>
  <c r="AB224" i="37" l="1"/>
  <c r="AB225" i="37" l="1"/>
  <c r="AB226" i="37" l="1"/>
  <c r="AB227" i="37" l="1"/>
  <c r="AB228" i="37" l="1"/>
  <c r="AB229" i="37" l="1"/>
</calcChain>
</file>

<file path=xl/comments1.xml><?xml version="1.0" encoding="utf-8"?>
<comments xmlns="http://schemas.openxmlformats.org/spreadsheetml/2006/main">
  <authors>
    <author>laquijano</author>
    <author xml:space="preserve">CONTRALORIA </author>
    <author>jmzambrano</author>
    <author>William Alfonso Artunduaga Bonilla</author>
  </authors>
  <commentList>
    <comment ref="A1" authorId="0" shapeId="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text>
        <r>
          <rPr>
            <b/>
            <sz val="8"/>
            <color indexed="8"/>
            <rFont val="Tahoma"/>
            <family val="2"/>
          </rPr>
          <t xml:space="preserve">DESCRIBA BREVEMENTE EL HALLAZGO ( NO MAS DE 50 PALABRAS).
</t>
        </r>
      </text>
    </comment>
    <comment ref="G1" authorId="1" shapeId="0">
      <text>
        <r>
          <rPr>
            <b/>
            <sz val="8"/>
            <color indexed="8"/>
            <rFont val="Tahoma"/>
            <family val="2"/>
          </rPr>
          <t>RELACIONE EL FACTOR GENERADOR DE LA FALLA ADMINISTRATIVA.</t>
        </r>
      </text>
    </comment>
    <comment ref="H1" authorId="0" shapeId="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text>
        <r>
          <rPr>
            <b/>
            <sz val="8"/>
            <color indexed="8"/>
            <rFont val="Tahoma"/>
            <family val="2"/>
          </rPr>
          <t xml:space="preserve">Relacione el nombre de la unidad de medida que se  utiliza para medir el grado de avance de la actividad .
(unidades o porcentaje) 
</t>
        </r>
      </text>
    </comment>
    <comment ref="K1" authorId="0" shapeId="0">
      <text>
        <r>
          <rPr>
            <b/>
            <sz val="8"/>
            <color indexed="8"/>
            <rFont val="Tahoma"/>
            <family val="2"/>
          </rPr>
          <t xml:space="preserve">Relacione la cantidad, Volumen o tamaño de la actividad, establecido en unidades o porcentajes. 
</t>
        </r>
      </text>
    </comment>
    <comment ref="L1" authorId="0" shapeId="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text>
        <r>
          <rPr>
            <b/>
            <sz val="8"/>
            <color indexed="8"/>
            <rFont val="Tahoma"/>
            <family val="2"/>
          </rPr>
          <t>Fecha programada para la terminación de cada actividad para el cumplimiento de la meta final.</t>
        </r>
      </text>
    </comment>
    <comment ref="N1" authorId="0" shapeId="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text>
        <r>
          <rPr>
            <b/>
            <sz val="8"/>
            <color indexed="8"/>
            <rFont val="Tahoma"/>
            <family val="2"/>
          </rPr>
          <t xml:space="preserve">Relacione el Nombre de la Dependencia (s) responsable por el cumplimiento de la meta.
</t>
        </r>
      </text>
    </comment>
    <comment ref="P1" authorId="0" shapeId="0">
      <text>
        <r>
          <rPr>
            <sz val="8"/>
            <color indexed="8"/>
            <rFont val="Tahoma"/>
            <family val="2"/>
          </rPr>
          <t>Registre el avance físico de la ejecución de la actividad.</t>
        </r>
        <r>
          <rPr>
            <sz val="8"/>
            <color indexed="8"/>
            <rFont val="Tahoma"/>
            <family val="2"/>
          </rPr>
          <t xml:space="preserve">
</t>
        </r>
      </text>
    </comment>
    <comment ref="Q1" authorId="0" shapeId="0">
      <text>
        <r>
          <rPr>
            <sz val="8"/>
            <color indexed="8"/>
            <rFont val="Tahoma"/>
            <family val="2"/>
          </rPr>
          <t>Registre el avance físico de la ejecución de la actividad.</t>
        </r>
        <r>
          <rPr>
            <sz val="8"/>
            <color indexed="8"/>
            <rFont val="Tahoma"/>
            <family val="2"/>
          </rPr>
          <t xml:space="preserve">
</t>
        </r>
      </text>
    </comment>
    <comment ref="R1" authorId="0" shapeId="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P504" authorId="3" shapeId="0">
      <text>
        <r>
          <rPr>
            <b/>
            <sz val="9"/>
            <color indexed="81"/>
            <rFont val="Tahoma"/>
            <family val="2"/>
          </rPr>
          <t xml:space="preserve">
Avance del 25% por acciones de Dirección Operativa.</t>
        </r>
      </text>
    </comment>
    <comment ref="P519" authorId="3" shapeId="0">
      <text>
        <r>
          <rPr>
            <b/>
            <sz val="9"/>
            <color indexed="81"/>
            <rFont val="Tahoma"/>
            <family val="2"/>
          </rPr>
          <t xml:space="preserve">
Avance del 33% por acciones de Dirección Operativa.</t>
        </r>
      </text>
    </comment>
    <comment ref="P525" authorId="3" shapeId="0">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<sst xmlns="http://schemas.openxmlformats.org/spreadsheetml/2006/main" count="5273" uniqueCount="2225">
  <si>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</si>
  <si>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</si>
  <si>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</si>
  <si>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</si>
  <si>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</si>
  <si>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</si>
  <si>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</si>
  <si>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</si>
  <si>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</si>
  <si>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</si>
  <si>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</si>
  <si>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</si>
  <si>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</si>
  <si>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</si>
  <si>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48. Observaciones</t>
  </si>
  <si>
    <t>11 01 002</t>
  </si>
  <si>
    <t>14 04 010</t>
  </si>
  <si>
    <t>DO</t>
  </si>
  <si>
    <t>14 04 004</t>
  </si>
  <si>
    <t>14 01 011</t>
  </si>
  <si>
    <t>16 04 001</t>
  </si>
  <si>
    <t>Informe trimestral</t>
  </si>
  <si>
    <t>GGP</t>
  </si>
  <si>
    <t>14 04 003</t>
  </si>
  <si>
    <t>18 02 002</t>
  </si>
  <si>
    <t>18 01 002</t>
  </si>
  <si>
    <t>18 01 004</t>
  </si>
  <si>
    <t>11 03 002</t>
  </si>
  <si>
    <t>12 02 002</t>
  </si>
  <si>
    <t>11 02 002</t>
  </si>
  <si>
    <t>14 04 006</t>
  </si>
  <si>
    <t>14 02 014</t>
  </si>
  <si>
    <t>11 03 001</t>
  </si>
  <si>
    <t>11 02 001</t>
  </si>
  <si>
    <t>21 04 001</t>
  </si>
  <si>
    <t>21 01 001</t>
  </si>
  <si>
    <t>21 05 001</t>
  </si>
  <si>
    <t>18 02 001</t>
  </si>
  <si>
    <t>14 05 001</t>
  </si>
  <si>
    <t>14 04 011</t>
  </si>
  <si>
    <t>14 02 003</t>
  </si>
  <si>
    <t>18 01 003</t>
  </si>
  <si>
    <t>18 01 100</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</si>
  <si>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</si>
  <si>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</si>
  <si>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</si>
  <si>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</si>
  <si>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</si>
  <si>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</si>
  <si>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</si>
  <si>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</si>
  <si>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</si>
  <si>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</si>
  <si>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</si>
  <si>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</si>
  <si>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</si>
  <si>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</si>
  <si>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</si>
  <si>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Deficiencia en el seguimiento y control</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</si>
  <si>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</si>
  <si>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</si>
  <si>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</si>
  <si>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</si>
  <si>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</si>
  <si>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</si>
  <si>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No regular de manera oportuna lo relacionado con la exigencia de constitución de fiducias para el manejo de los anticipos, de conformidad con el artículo 91 de la Ley 1474 de 2011</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</si>
  <si>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</si>
  <si>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</si>
  <si>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</si>
  <si>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</si>
  <si>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</si>
  <si>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</si>
  <si>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</si>
  <si>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</si>
  <si>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</si>
  <si>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</si>
  <si>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</si>
  <si>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</si>
  <si>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</si>
  <si>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</si>
  <si>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</si>
  <si>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</si>
  <si>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</si>
  <si>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</si>
  <si>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</si>
  <si>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</si>
  <si>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</si>
  <si>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</si>
  <si>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</si>
  <si>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</si>
  <si>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</si>
  <si>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</si>
  <si>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</si>
  <si>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</si>
  <si>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</si>
  <si>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</si>
  <si>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</si>
  <si>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</si>
  <si>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</si>
  <si>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</si>
  <si>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</si>
  <si>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</si>
  <si>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</si>
  <si>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</si>
  <si>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</si>
  <si>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</si>
  <si>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</si>
  <si>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19 05 001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</si>
  <si>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</si>
  <si>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</si>
  <si>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</si>
  <si>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programación, planeación y efectiva ejecución de los proyectos financiados con vigencias futuras</t>
  </si>
  <si>
    <t>Deficiencias en la planeación contractual para la ejecución adecuada de los recursos asignados</t>
  </si>
  <si>
    <t xml:space="preserve">Deficiencia en los controles, de las unidades ejecutoras para la oportuna ejecución de estos recursos </t>
  </si>
  <si>
    <t>Deficiencias en la planeación para la ejecución contractual, efectiva de los recursos aprobados con vigencias futuras</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</si>
  <si>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</si>
  <si>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</si>
  <si>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 embargo de las cuentas bancarias se presenta al dejar de considerar el beneficio de inembargabilidad con que gozan los recursos públicos del Estado.</t>
  </si>
  <si>
    <t>Debido al incumplimiento de los procedimientos establecidos para el registro contable de las actas de liquidación</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</si>
  <si>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</si>
  <si>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 xml:space="preserve">Los funcionarios de INVÍAS informaron que esas diferencias se presentan porque el auxiliar se alimenta permanentemente teniendo en cuenta que aún existen varias partidas pendientes de distribuir. </t>
  </si>
  <si>
    <t>Subestimación de la cuenta 17 - Bienes de Uso Público e Históricos y Culturales en la cuantía mencionada.</t>
  </si>
  <si>
    <t>Para la vigencia 2014 están relacionadas con cuentas por depurar.</t>
  </si>
  <si>
    <t>Esta situación no se encuentra reflejada ni en la Nota 3</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</si>
  <si>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</si>
  <si>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</si>
  <si>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</si>
  <si>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</si>
  <si>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</si>
  <si>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</si>
  <si>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</si>
  <si>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</si>
  <si>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</si>
  <si>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</si>
  <si>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</si>
  <si>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</si>
  <si>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</si>
  <si>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</si>
  <si>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</si>
  <si>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</si>
  <si>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</si>
  <si>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</si>
  <si>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</si>
  <si>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</si>
  <si>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Debilidad del Instituto en cuanto al ejercicio de la supervisión contractual y financiera del convenio,</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</si>
  <si>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</si>
  <si>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</si>
  <si>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</si>
  <si>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</si>
  <si>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</si>
  <si>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</si>
  <si>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El Instituto Nacional de Vías no hizo una supervisión adecuada del manejo de los recursos asignados por el convenio interadministrativo,</t>
  </si>
  <si>
    <t>Deficiencia en el control de rendimiento financiero</t>
  </si>
  <si>
    <t>Esta situación se origina en el desconocimiento de las obligaciones por parte del municipio</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</si>
  <si>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</si>
  <si>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</si>
  <si>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</si>
  <si>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</si>
  <si>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</si>
  <si>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</si>
  <si>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</si>
  <si>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</si>
  <si>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</si>
  <si>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Debilidades en los mecanismos de seguimiento y monitoreo del Instituto</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</si>
  <si>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t>
  </si>
  <si>
    <t xml:space="preserve">Lo anterior evidencia deficiencias de gestión por parte del Invías para la actualización de la información registrada en las Secretarias de Hacienda de los mencionados Distritos de los bienes de sus propiedad, generando información imprecisa. </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</si>
  <si>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</si>
  <si>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</si>
  <si>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</si>
  <si>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</si>
  <si>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</si>
  <si>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</si>
  <si>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La Entidad viene aplicando los conceptos emitidos por la Contaduría General de la Nación relacionados con el Reconocimiento Amortización de Terrenos, los cuales no son tenidos en cuenta por la Contraloría General de la República.</t>
  </si>
  <si>
    <t>17 02 013</t>
  </si>
  <si>
    <t>Falta depuración de los Bienes de Uso Público y Bienes Fiscales.</t>
  </si>
  <si>
    <t>Esta situación se debe a que las gestiones administrativas adelantadas por el Instituto no fueron eficientes ni efectivas para depurar estas cifras.</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</si>
  <si>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</si>
  <si>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Falta de oportunidad en la causación.</t>
  </si>
  <si>
    <t>Esta situación se presenta por no contar con efectivos controles de información, depuración y soportes que garanticen confiabilidad y totalidad de los soportes básicos y suficientes, para el reconocimiento de los bienes administrados por el Invías.</t>
  </si>
  <si>
    <t>Esta situación se presenta por no contar con un mecanismo de conciliación efectivo entre Dependencias, que garantice confiabilidad de la información que soporta los derechos, obligaciones y gastos de la Entidad en tiempo real.</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</si>
  <si>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</si>
  <si>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</si>
  <si>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</si>
  <si>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Falta de información por parte del tercero que realizó consignación.</t>
  </si>
  <si>
    <t xml:space="preserve">Esta situación evidencia la falta de gestión oportuna por parte del Invías, para subsanar estos hechos. </t>
  </si>
  <si>
    <t>Debilidades en el registro adecuado en las cuentas contables correspondientes.</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</si>
  <si>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</si>
  <si>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</si>
  <si>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</si>
  <si>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</si>
  <si>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</si>
  <si>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</si>
  <si>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</si>
  <si>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</si>
  <si>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</si>
  <si>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</si>
  <si>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</si>
  <si>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Informes</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</si>
  <si>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</si>
  <si>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</si>
  <si>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Estado de acción</t>
  </si>
  <si>
    <t>Estado de hallazgo</t>
  </si>
  <si>
    <t>Traducción a número</t>
  </si>
  <si>
    <t>Menor número</t>
  </si>
  <si>
    <t>Auditoria</t>
  </si>
  <si>
    <t>R2014</t>
  </si>
  <si>
    <t>R2015</t>
  </si>
  <si>
    <t>D2016</t>
  </si>
  <si>
    <t>Busca espacio</t>
  </si>
  <si>
    <t>Busca punto</t>
  </si>
  <si>
    <t>14 05 004</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</si>
  <si>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</si>
  <si>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Hecho que evidencia que no se realizó por parte de Invías control efectivo y oportuno de la ejecución de los recursos de acuerdo con el avance de las obras.</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</si>
  <si>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</si>
  <si>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</si>
  <si>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</si>
  <si>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</si>
  <si>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</si>
  <si>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</si>
  <si>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</si>
  <si>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</si>
  <si>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</si>
  <si>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</si>
  <si>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</si>
  <si>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</si>
  <si>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</si>
  <si>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</si>
  <si>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</si>
  <si>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</si>
  <si>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</si>
  <si>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</si>
  <si>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</si>
  <si>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</si>
  <si>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</si>
  <si>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</si>
  <si>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x</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</si>
  <si>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</si>
  <si>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</si>
  <si>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</si>
  <si>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</si>
  <si>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La identificación de este riesgo se dió en el marco de la implementación de la política de administración del riesgo, orientando el ejercicio a los riesgos de gestión mas relevante desde el punto de vista gerencial.</t>
  </si>
  <si>
    <t>Lo anterior presuntamente fue ocasionado por debilidades en la no oportuna actualización de los expedientes por parte del Instituto Nacional de Vías- Invías</t>
  </si>
  <si>
    <t>Presuntamente la falta de implementación de tiempos y la no aplicación a lo establecido en el cronograma de obra.</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</si>
  <si>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</si>
  <si>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</si>
  <si>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</si>
  <si>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</si>
  <si>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</si>
  <si>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</si>
  <si>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</si>
  <si>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</si>
  <si>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</si>
  <si>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</si>
  <si>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</si>
  <si>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</si>
  <si>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</si>
  <si>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</si>
  <si>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</si>
  <si>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</si>
  <si>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</si>
  <si>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</si>
  <si>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</si>
  <si>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</si>
  <si>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</si>
  <si>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</si>
  <si>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</si>
  <si>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</si>
  <si>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</si>
  <si>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</si>
  <si>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</si>
  <si>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Deficiencias en la señalización para acceder a la vía Buga- Buenaventura, lo cual afecta la seguridad vial del corredor y de los usuarios de los pasos deprimidos.</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</si>
  <si>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</si>
  <si>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</si>
  <si>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</si>
  <si>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</si>
  <si>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</si>
  <si>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</si>
  <si>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</si>
  <si>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</si>
  <si>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</si>
  <si>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</si>
  <si>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</si>
  <si>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</si>
  <si>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</si>
  <si>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</si>
  <si>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</si>
  <si>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No confiabilidad de la información registrada en los indicadores de gestión, lo cual genera incertidumbre respecto del cumplimiento reportado por el Instituto en el seguimiento al Plan Estratégico.</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</si>
  <si>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</si>
  <si>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</si>
  <si>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</si>
  <si>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</si>
  <si>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</si>
  <si>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</si>
  <si>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</si>
  <si>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</si>
  <si>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</si>
  <si>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</si>
  <si>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</si>
  <si>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Se configura una presunta connotación disciplinaria por incumplimiento al principio de causación, Manual de Contabilidad Pública y Manual de Procedimientos Contables AFINCO-MN-1 y Régimen de Contabilidad Pública</t>
  </si>
  <si>
    <t xml:space="preserve">No se excluyó del cálculo del valor amortizable, el valor de los terrenos que forman parte de los BUP en Servicio, de los cuales algunos se encuentran en proceso de depuración y saneamiento y no se tiene certeza del número total en el ámbito nacional. </t>
  </si>
  <si>
    <t xml:space="preserve">H112R16. Planeación Vigencias Futuras.
El Invías no hizo uso de la totalidad de las Vigencias Futuras solicitadas y autorizadas para la vigencia 2016. Así fue como para el 2016 de las Vigencias Futuras por $1.981.708 millones, se comprometieron vigencias por $1.626.247 millones, resultando recursos no utilizados por este concepto por valor de $355.461 millones, equivalentes al 17.93%, debido a falencias en la programación del presupuesto con recursos de vigencias futuras.
</t>
  </si>
  <si>
    <t>Debilidades en la justificación, necesidad, planeación, constitución y autorización de las vigencias futuras, hecho que afecta la proyección de utilización de los recursos y la programación, aprobación y ejecución presupuestal de la Entidad.</t>
  </si>
  <si>
    <t>Debilidades de control y seguimiento a la utilización de los recursos y a la adecuada ejecución  presupuestal de la Entidad.</t>
  </si>
  <si>
    <t>Los recursos y los proyectos de la vigencia 2016, no fueron ejecutados oportunamente, lo que afecta la inversión programada en proyectos como San Francisco Mocoa, Buga - Buenaventura, Puente Pumarejo y generando afectación en las metas previstas.</t>
  </si>
  <si>
    <t>Debilidades de control y seguimiento en el manejo presupuestal y en la adecuada ejecución de las Reservas Presupuestales.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</si>
  <si>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</si>
  <si>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</si>
  <si>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</si>
  <si>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</si>
  <si>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</si>
  <si>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</si>
  <si>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Falta de inventarios.</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</si>
  <si>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</si>
  <si>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</si>
  <si>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</si>
  <si>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</si>
  <si>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Área Responsable</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</si>
  <si>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</si>
  <si>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</si>
  <si>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</si>
  <si>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</si>
  <si>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</si>
  <si>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</si>
  <si>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</si>
  <si>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</si>
  <si>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H21ECP. Cronograma de adquisición predial, Contrato de Obra 1787 de 2014. 
Se determinó que no se requirió al contratista para la presentación del cronograma de adquisición predial en consonancia con lo indicado en el Anexo Predial.
</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</si>
  <si>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</si>
  <si>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H25ECP.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</si>
  <si>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</si>
  <si>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Debilidades de los controles implementados que no permiten advertir oportunamente el problema presentado para el cumplimiento de la ejecución de las obras; lo que puede afectar el cumplimiento del objeto y </t>
  </si>
  <si>
    <t xml:space="preserve">Deficiencias en  aplicación  de controles y de diseños de mecanismos y/o directrices sobre el tema, con lo cual se genera riesgos de inequidad en la distribución y ejecución. </t>
  </si>
  <si>
    <t>Realizar reunión con las unidades ejecutoras para la programación, planeación y efectiva ejecución de las vigencias futuras.</t>
  </si>
  <si>
    <t xml:space="preserve">Entregar un reporte en donde se verifique que todas las unidades ejecutoras tienen en cuenta las exigencias señaladas en el Manual de Contratación en lo referente a estudios previos y soportes del proceso pre-contractual.
</t>
  </si>
  <si>
    <t>Se entregara un reporte trimestral.</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</si>
  <si>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</si>
  <si>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</si>
  <si>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</si>
  <si>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</si>
  <si>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</si>
  <si>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</si>
  <si>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</si>
  <si>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</si>
  <si>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</si>
  <si>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</si>
  <si>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</si>
  <si>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Entrega de Informe de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</si>
  <si>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</si>
  <si>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</si>
  <si>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</si>
  <si>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</si>
  <si>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</si>
  <si>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</si>
  <si>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</si>
  <si>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</si>
  <si>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</si>
  <si>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</si>
  <si>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</si>
  <si>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</si>
  <si>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 xml:space="preserve">Realizar señalización respecto a la restricción vehicular en el deprimido del puente Base Militar y Tres Chorros. </t>
  </si>
  <si>
    <t>Solicitar a la Dirección Territorial del Valle la instalación de la señal restrictiva en los respectivos deprimidos.</t>
  </si>
  <si>
    <t>Reporte fotográfico.</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</si>
  <si>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</si>
  <si>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</si>
  <si>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</si>
  <si>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</si>
  <si>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GGP </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</si>
  <si>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</si>
  <si>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</si>
  <si>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</si>
  <si>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</si>
  <si>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</si>
  <si>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</si>
  <si>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</si>
  <si>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</si>
  <si>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</si>
  <si>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</si>
  <si>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</si>
  <si>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</si>
  <si>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</si>
  <si>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</si>
  <si>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Remitir Acta de Entrega y Recibo Definitivo, al igual que el Acta de Liquidación.</t>
  </si>
  <si>
    <t>Liquidación del convenio.</t>
  </si>
  <si>
    <t>1. Acta de Entrega y Recibo Definitivo.
2. Acta de Liquidación.</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</si>
  <si>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</si>
  <si>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</si>
  <si>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</si>
  <si>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</si>
  <si>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</si>
  <si>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</si>
  <si>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</si>
  <si>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</si>
  <si>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</si>
  <si>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</si>
  <si>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</si>
  <si>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</si>
  <si>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</si>
  <si>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</si>
  <si>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</si>
  <si>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</si>
  <si>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</si>
  <si>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</si>
  <si>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</si>
  <si>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</si>
  <si>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</si>
  <si>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</si>
  <si>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</si>
  <si>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OAJ</t>
  </si>
  <si>
    <t xml:space="preserve">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</si>
  <si>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Revisar el reporte diligenciado por los diferentes abogados a nivel nacional (planta central y territoriales), los cuales diligenciarán los datos en el aplicativo E-KOGUI de acuerdo a las etapas y actuaciones procesales de cada medio de control que se encuentren a su cargo. </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</si>
  <si>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</si>
  <si>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</si>
  <si>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 xml:space="preserve">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t>
  </si>
  <si>
    <t>1. Efectuar revisión permanente de los procesos coactivos a cargo de la OAJ y enviar memorando interno a la Subdirección de Estudios e Innovación y Grupo Contabilidad para programar mesas de trabajo cada cuatro meses.
2. Proyección y suscripción de acto administrativo de perdida de fuerza ejecutoria.</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</si>
  <si>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</si>
  <si>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</si>
  <si>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 xml:space="preserve">Realizar cronogramas de programación en los cuales se va hacer la respectiva planeación de los turnos de pago. (Reuniones).                                                                                                                                                                                                                                                                                                                                                                                                                                                                                                                                                                                                                                                                                                                                                                                                                                                                                                                                                                                                                                                                    
</t>
  </si>
  <si>
    <t>Reporte cada dos meses del cumplimiento de los pagos.</t>
  </si>
  <si>
    <t>Reporte bimestral</t>
  </si>
  <si>
    <t>Efectuar estudio y  seguimiento permanente a las cuentas de difícil cobro por concepto de las 6 concesiones portuarias citadas en el hallazgo (cita N° 169 del hallazgo), con el fin de analizar la procedencia o no de prescripción o su posibilidad de cobro.</t>
  </si>
  <si>
    <t xml:space="preserve">1. Actividad 1: para las sociedad portuaria Muelles Costabrava S.A. y Salinas Marítimas de Manaure Ltda. se realizará un seguimiento a fin de verificar el estado de los procesos.  
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3. Actividad 3: para la sociedad portuaria de la península - PENSOPORT S.A. se requerirá a la Agencia Nacional de Infraestructura con el fin de efectuar mesas de trabajo con la sociedad portuaria a fin de determinar las posibles opciones para el pago de la obligación pendiente. 
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
5. Para los nuevos eventos relacionados con el caso, generar listados de control y alerta para efectuar seguimiento permanente a las actividades de cobro. </t>
  </si>
  <si>
    <t>1. Memorando instructivo. (Reporte para el 01/12/2017).   
2. Seguimiento semestral soportado con informe del estado del proceso en el caso Cóndor. (Primer informe para el 30/05/2018; Segundo informe para el 30/10/2018).</t>
  </si>
  <si>
    <t>Gestionar la asignación de recursos que permitan el pago de las condenas dentro del término establecido ante la Oficina Asesora de Planeación y el Ministerio de Hacienda y Crédito Público.</t>
  </si>
  <si>
    <t>1. Cruzar informe de manera semestral con la Oficina Asesora de Planeación.                                                      
2. Solicitar durante el primer semestre mayor cupo presupuestal ante el Ministerio de Hacienda y Crédito Público.</t>
  </si>
  <si>
    <t>1. Informe semestral (2).
2. Oficio dirigido al Ministerio de Hacienda y Crédito Público (6).</t>
  </si>
  <si>
    <t>1. Requerimiento mensual a los abogados apoderados de procesos a nivel nacional.
2. Reporte trimestral del administrador del EKOGUI evidenciando que se encuentra actualizado.</t>
  </si>
  <si>
    <t>Reporte cada dos meses de cumplimiento de pagos</t>
  </si>
  <si>
    <t>Reporte trimestral de conciliaciones.</t>
  </si>
  <si>
    <t xml:space="preserve">H84R15. Recursos Remanentes – Cuentas Embargadas.
Acción 2.
</t>
  </si>
  <si>
    <t>Reportar cada semestre a la Oficina Asesora de Planeación los créditos judiciales pendientes de pago para que realice la programación  de recursos acorde a las necesidades de pago, evitando ajustes presupuestales.</t>
  </si>
  <si>
    <t xml:space="preserve">Priorizar casos con plazos contractuales cortos a efectos de iniciar a tiempo el procedimiento administrativo sancionatorio por incumplimientos parciales. </t>
  </si>
  <si>
    <t>Debilidad en el procedimiento administrativo.</t>
  </si>
  <si>
    <t xml:space="preserve">H71R16. Evaluación al cumplimiento del Plan de Acción.
Acción 2. </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</si>
  <si>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</si>
  <si>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</si>
  <si>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</si>
  <si>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</si>
  <si>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</si>
  <si>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</si>
  <si>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</si>
  <si>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</si>
  <si>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Verificar la coincidencia de la información reportada en el Plan Estratégico Institucional y el SIPLAN.</t>
  </si>
  <si>
    <t>Hoja de vida de Indicadores</t>
  </si>
  <si>
    <t>1. Impartir lineamientos.
2. Seguimiento trimestral de la información de los aplicativos.</t>
  </si>
  <si>
    <t xml:space="preserve">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</si>
  <si>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</si>
  <si>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</si>
  <si>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H3ECP.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</si>
  <si>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</si>
  <si>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</si>
  <si>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</si>
  <si>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</si>
  <si>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</si>
  <si>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</si>
  <si>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</si>
  <si>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</si>
  <si>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</si>
  <si>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</si>
  <si>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</si>
  <si>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H97R16. Reconocimiento Bienes Fiscales.
La cuenta (16) Propiedad Planta y Equipo por $273.133 millones, se encuentra subestimada en cuantía indeterminada, debido a que la Entidad no ha reconocido contablemente 135 inmuebles de los 981, porque se adelanta proceso de saneamiento y depuración sobre ellos.</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</si>
  <si>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</si>
  <si>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</si>
  <si>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</si>
  <si>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</si>
  <si>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</si>
  <si>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Oficios proyectados (uno por Dirección Territorial)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</si>
  <si>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</si>
  <si>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</si>
  <si>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</si>
  <si>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</si>
  <si>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</si>
  <si>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</si>
  <si>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</si>
  <si>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</si>
  <si>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</si>
  <si>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Gestionar lo pertinente para que el sujeto pasivo de los impuestos prediales sean los concesionarios.
</t>
  </si>
  <si>
    <t xml:space="preserve">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</si>
  <si>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
</t>
  </si>
  <si>
    <t>Enviar copias de los documentos suscritos.</t>
  </si>
  <si>
    <t>Copias de los documentos suscritos</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</si>
  <si>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</si>
  <si>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</si>
  <si>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</si>
  <si>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</si>
  <si>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</si>
  <si>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SEI</t>
  </si>
  <si>
    <t>Lo anterior  por  debilidades en la planeación  y ejecución  presupuestal con la consecuente afectación  del desarrollo oportuno  de actividades misionales de la entidad y genera riesgo de que se presenten reducciones o recortes presupuestales.</t>
  </si>
  <si>
    <t xml:space="preserve">Incluir en los pliegos de condiciones de los nuevos procesos contractuales de Consultoría a ser publicados, un plazo de 15 días para aprobación de Hojas de Vida. </t>
  </si>
  <si>
    <t>Pliegos de contratos de consultoría ajustados</t>
  </si>
  <si>
    <t>SF</t>
  </si>
  <si>
    <t>Continuar con la depuración de las partidas pendientes, dando prioridad a las partidas más antiguas.</t>
  </si>
  <si>
    <t>Conciliar con la Subdirección Administrativa y la Subdirección Marítima y Fluvial.</t>
  </si>
  <si>
    <t>Reporte de conciliación.</t>
  </si>
  <si>
    <t>Reporte de conciliación</t>
  </si>
  <si>
    <t>Reporte semestral</t>
  </si>
  <si>
    <t xml:space="preserve">Aplicar lo conceptuado por la Contaduría General de la Nación en lo relacionado con el tema de las amortizaciones de los Bienes de uso Público y efectuar los ajustes contables correspondientes. </t>
  </si>
  <si>
    <t>Efectuar los registros contables pertinentes de acuerdo con la documentación soporte recaudada y enviar informe.</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</si>
  <si>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</si>
  <si>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</si>
  <si>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</si>
  <si>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</si>
  <si>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Aplicar el procedimiento establecido por la Contaduría General de la Nación sobre el tema de los BUP amortizados en su totalidad. Solicitar concepto a la Contaduría General de la Nación sobre si es procedente el traslado de los saldos a las cuentas de orden.</t>
  </si>
  <si>
    <t>Solicitar concepto a la Contaduría General de la Nación y aplicar lo conceptuado por esa entidad.</t>
  </si>
  <si>
    <t>Concepto</t>
  </si>
  <si>
    <t>Riesgo inherente y de control de la totalidad de las obras que han sufrido pérdida total de capacidad de utilización y que se ha reconocido durante su vida útil la pérdida de capacidad de utilización.</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</si>
  <si>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</si>
  <si>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</si>
  <si>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</si>
  <si>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 xml:space="preserve">H104R16. Administrativo - Reconocimiento de la Amortización de Terrenos.
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t>
  </si>
  <si>
    <t>Registro contable</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</si>
  <si>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</si>
  <si>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</si>
  <si>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</si>
  <si>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 xml:space="preserve">H152R14.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</si>
  <si>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</si>
  <si>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Tramitar oportunamente las actas de cancelación de Reserva Presupuestal, de conformidad con las normas vigentes, a partir de las actas de liquidación de contratos recibidas de las unidades ejecutoras.</t>
  </si>
  <si>
    <t>Elaborar actas.</t>
  </si>
  <si>
    <t xml:space="preserve">
Evidenciar que se encuentran al 100% las conciliaciones bancarias de los años 2014-2015-2016.</t>
  </si>
  <si>
    <t xml:space="preserve">Reporte </t>
  </si>
  <si>
    <t>H160R14. Cuentas embargadas.
El Instituto Nacional de Vías mantiene embargos activos desde 1996  por demandas laborales, procesos ejecutivos , reivindicatorios y cobros coactivos, entre otros, que suman $75.100 millones de recursos.</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</si>
  <si>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</si>
  <si>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Mantener actualizado el aplicativo de seguimiento de embargos.                                                                                                                                                                                                                                                                                                                                                                                                                                                                                                                                                                                         </t>
  </si>
  <si>
    <t>Reporte de actualización</t>
  </si>
  <si>
    <t>H168R14.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</si>
  <si>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
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
</t>
  </si>
  <si>
    <t>Reporte con fecha de corte 30/09/2017.</t>
  </si>
  <si>
    <t xml:space="preserve">
Evidenciar el análisis y la debida contabilización de las inversiones en señalización a través de registros contables con corte a 31/12/2017.</t>
  </si>
  <si>
    <t>Análisis y registro de contratos de señalización vial.</t>
  </si>
  <si>
    <t>Contabilización.</t>
  </si>
  <si>
    <t>H169R14.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</si>
  <si>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 xml:space="preserve">
Depurar  la información registrada en la Nota 20 si es del caso.
</t>
  </si>
  <si>
    <t>Verificar la información registrada.</t>
  </si>
  <si>
    <t>H181R14. Saldos pendientes por depurar.
El Instituto Nacional de Vías mantiene saldos pendientes de depurar, que según la Nota 20 de las Notas Explicativas a los Estados Contables, situación recurrente que afecta el saldo de las cuentas comprometidas por estas operaciones.</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</si>
  <si>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</si>
  <si>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</si>
  <si>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</si>
  <si>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</si>
  <si>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</si>
  <si>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</si>
  <si>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 xml:space="preserve">Continuar aplicando lo conceptuado por la Contaduría General de la Nación en lo relacionado con el tema de las provisiones contables. </t>
  </si>
  <si>
    <t>Enviar concepto a la Oficina de Control Interno.</t>
  </si>
  <si>
    <t xml:space="preserve">Aplicar lo conceptuado por la Contaduría General de la Nación en lo relacionado con el tema de la amortización de los Bienes de uso Público y efectuar los ajustes contables correspondientes. </t>
  </si>
  <si>
    <t>Continuar con la depuración y registro de las consignaciones y notas créditos pendientes de ingresar a libros.</t>
  </si>
  <si>
    <t>Requerir a las entidades bancarias y a las unidades ejecutoras los soportes necesarios para determinar los terceros y los conceptos  de partidas pendientes y efectuar los respectivos registros contables.</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</si>
  <si>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</si>
  <si>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</si>
  <si>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</si>
  <si>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</si>
  <si>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Conciliar los reportes de ejecución de ingresos con lo registrado en la contabilidad y determinar las reclasificaciones pertinentes.</t>
  </si>
  <si>
    <t>Elaborar los registros contables pertinentes.</t>
  </si>
  <si>
    <t>H86R15. Ingresos Peajes.
De acuerdo con la muestra seleccionada se realizó seguimiento al recaudo de peajes, donde se evidenció una diferencia de $76.1 millones en diciembre de 2015 entre el total de recaudo peajes, seguridad vial y rendimiento financiero.</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</si>
  <si>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</si>
  <si>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Reiterar al Grupo Contabilidad la necesidad de registrar detalladamente los valores consignados en las facturas recibidas para pago.</t>
  </si>
  <si>
    <t>Circularizar la instrucción a todo el equipo del Grupo Contabilidad y efectuar los registros a que haya lugar.</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</si>
  <si>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</si>
  <si>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</si>
  <si>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SMA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</si>
  <si>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</si>
  <si>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</si>
  <si>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</si>
  <si>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</si>
  <si>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</si>
  <si>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</si>
  <si>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</si>
  <si>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</si>
  <si>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</si>
  <si>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</si>
  <si>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</si>
  <si>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</si>
  <si>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</si>
  <si>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</si>
  <si>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</si>
  <si>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</si>
  <si>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</si>
  <si>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 xml:space="preserve">Culminar las acciones relacionadas en el informe,  tendientes a lograr el cierre predial del contrato 407 de 2010. </t>
  </si>
  <si>
    <t>Informe sobre seguimiento a los compromisos</t>
  </si>
  <si>
    <t>H55R16. Estado de la gestión predial del Proyecto para su respectivo cierre. 
Se detectó que se encuentra pendientes en el desarrollo de actividades prediales.</t>
  </si>
  <si>
    <t xml:space="preserve">1. Gestionar recursos para la adquisición de los predios requeridos para continuar con el proyecto, soportados en la mesa trabajo No 7 del 28 mayo de 2013.                    
2. Una vez expedida la Resolución ANT incluirlos en el inventario predial Invías.      
3. Gestionar recursos para la adquisición de predios y culminación de adquisición ( faltante) y realizar un cronograma de inversión.
4. Establecer un cronograma para realizar acciones y  impulsos procesales a las querellas de restitución de bienes de uso público.                               
5. Requerir a propietarios para entrega de la escritura debidamente registrada.
6. Realizar ajuste al diseño del proyecto con el propósito de mitigar impactos de tipo predial social y ambiental.                              </t>
  </si>
  <si>
    <t xml:space="preserve">Notificar al contratista del contrato 407 de 2010 y solicitar el reintegro mediante las acciones administrativas y judiciales de valor ejecutado que no corresponden al proyecto.                                                                                                                                                                                                                                                                       </t>
  </si>
  <si>
    <t xml:space="preserve">1. Notificar a contratista mediante oficio. 
2. Realizar acciones administrativas y judiciales para reintegro.
</t>
  </si>
  <si>
    <t>Comprobante de ingreso de los recursos( SIIF)</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</si>
  <si>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</si>
  <si>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</si>
  <si>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</si>
  <si>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</si>
  <si>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</si>
  <si>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</si>
  <si>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</si>
  <si>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</si>
  <si>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</si>
  <si>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</si>
  <si>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</si>
  <si>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</si>
  <si>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</si>
  <si>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</si>
  <si>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</si>
  <si>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</si>
  <si>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</si>
  <si>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</si>
  <si>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</si>
  <si>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</si>
  <si>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</si>
  <si>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</si>
  <si>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1. Incluir en los pliegos de condiciones de todos los contratos  establecer la obligatoriedad de que los contratistas sean los titulares de licencias  y permisos.
2.   Realizar de acuerdo al plan de Manejo ambiental un procedimiento que minimice la afectación en los predios.</t>
  </si>
  <si>
    <t>1. Pliegos ajustados.  
2. Procedimiento implementado.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</si>
  <si>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</si>
  <si>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Acción 1.
1. Establecer en los pliegos de condiciones de todos los contratos la obligatoriedad de que los contratistas sean los titulares de licencias  y permisos.
2. Realizar de acuerdo al plan de Manejo ambiental un procedimiento que minimice la afectación en los predios citados.</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</si>
  <si>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</si>
  <si>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</si>
  <si>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</si>
  <si>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Realizar seguimiento a la demanda adelantada por el Instituto, frente al Acto administrativo emanado del ANLA.</t>
  </si>
  <si>
    <t>Acción 2.
Impulsos procesales necesarios a la demanda.</t>
  </si>
  <si>
    <t>Informe semestral anexando soportes</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</si>
  <si>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</si>
  <si>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</si>
  <si>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</si>
  <si>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</si>
  <si>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</si>
  <si>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</si>
  <si>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</si>
  <si>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</si>
  <si>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Depurar los predios para su saneamiento e inclusión en el aplicativo por parte de la Subdirección de Medio Ambiente.</t>
  </si>
  <si>
    <t xml:space="preserve">1. Solicitar el saneamiento automático ante las oficinas de registro publico y ante el IGAC, la asignación de cedula catastral de las predios adquiridos.
2. Depurar los predios para su saneamiento e inclusión en el aplicativo por parte de la Subdirección de Medio Ambiente. </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</si>
  <si>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</si>
  <si>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</si>
  <si>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Identificar los predios observados por la contraloría  en cuanto a cantidad, valor y estado actual.</t>
  </si>
  <si>
    <t xml:space="preserve">1. Identificar los predios observados por la contraloría  en cuanto a cantidad, valor y estado actual. 
2. Crear mecanismo interinstitucional (formato) que permita al Invías tener conocimiento de los predios no utilizados, por parte de la ANI, en una periocidad de cada tres (3) meses. </t>
  </si>
  <si>
    <t xml:space="preserve">Informes sobre predios </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</si>
  <si>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</si>
  <si>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</si>
  <si>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</si>
  <si>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</si>
  <si>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</si>
  <si>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</si>
  <si>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</si>
  <si>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</si>
  <si>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</si>
  <si>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</si>
  <si>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</si>
  <si>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</si>
  <si>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</si>
  <si>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</si>
  <si>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Control y seguimiento de predios mediante mesas de trabajo y chec list.</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</si>
  <si>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</si>
  <si>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</si>
  <si>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</si>
  <si>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</si>
  <si>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</si>
  <si>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</si>
  <si>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</si>
  <si>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</si>
  <si>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</si>
  <si>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</si>
  <si>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</si>
  <si>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</si>
  <si>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</si>
  <si>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</si>
  <si>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</si>
  <si>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</si>
  <si>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</si>
  <si>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1. Aplicar y ejercer control de cumplimiento de la adquisición de predios desde la oferta de compra, hasta la adquisición voluntaria o por expropiación para evitar el vencimiento de los términos, mediante las mesas de trabajo entre contratista e interventoría. Check list.                                                                                          
2. Adquirir y legalizar los predios requeridos para terminación de las obras.                                                                                                                                                                                                                    </t>
  </si>
  <si>
    <t>1. Informe estado de los procesos de expropiación con soportes.                                                                              
2. Inventario de predios pendientes de pago por no aceptación de oferta e iniciar los procesos de expropiación.</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</si>
  <si>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</si>
  <si>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</si>
  <si>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</si>
  <si>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</si>
  <si>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</si>
  <si>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</si>
  <si>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</si>
  <si>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</si>
  <si>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</si>
  <si>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</si>
  <si>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</si>
  <si>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</si>
  <si>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</si>
  <si>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</si>
  <si>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Acción 1.
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
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</si>
  <si>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</si>
  <si>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</si>
  <si>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</si>
  <si>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</si>
  <si>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</si>
  <si>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</si>
  <si>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 Solicitar al contratista e interventoría el estado del proceso judicial que se adelante respecto a la propiedad de terceros.                                                                         </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</si>
  <si>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</si>
  <si>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</si>
  <si>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</si>
  <si>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</si>
  <si>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</si>
  <si>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</si>
  <si>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</si>
  <si>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1. Modificar los apéndices prediales en lo correspondiente a los tiempos de cumplimiento.             
2. Solicitar informe a la interventoría en el que consigne las causales de incumplimiento y advertir la transgresión realizada a lo pactado en el contrato de interventoría y al manual de Interventoría.  </t>
  </si>
  <si>
    <t>1. Modificación apéndice.                         
2. Informe.</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</si>
  <si>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</si>
  <si>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</si>
  <si>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</si>
  <si>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1. Modificar el apéndice predial en lo correspondiente a los tiempos.
2. Informe de la interventoría en el que se consigne las causales de incumplimiento. </t>
  </si>
  <si>
    <t xml:space="preserve">H23ECP.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
</t>
  </si>
  <si>
    <t xml:space="preserve">Presentar informe de cierre predial. </t>
  </si>
  <si>
    <t>SMF</t>
  </si>
  <si>
    <t>Suscribir convenio si da lugar.</t>
  </si>
  <si>
    <t xml:space="preserve">
Evidenciar la correcta planeación efectuada al dragado mediante el ejercicio de liquidación del presupuesto, de acuerdo con el volumen objetivo ejecutado, incluido o no el transporte del equipo en el ítem de dragado.</t>
  </si>
  <si>
    <t>Comparar el método de evaluación del presupuesto utilizado en el dragado inicial y el dragado adicional.</t>
  </si>
  <si>
    <t>Acción 1.
Reclasificar contablemente los ferrys y transbordadores.</t>
  </si>
  <si>
    <t>Deficiencias en el control de los elementos, generando subestimación en cuantía no determinada del saldo de la mencionada cuenta en estados financieros.</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</si>
  <si>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</si>
  <si>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</si>
  <si>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Acción 2.
Remitir al área de contabilidad los respectivos soportes de los cinco ferrys para su conciliación y contabilización.</t>
  </si>
  <si>
    <t>Remitir al Grupo Contabilidad los respectivos soportes.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</si>
  <si>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</si>
  <si>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</si>
  <si>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</si>
  <si>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</si>
  <si>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</si>
  <si>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</si>
  <si>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</si>
  <si>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</si>
  <si>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</si>
  <si>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</si>
  <si>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</si>
  <si>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</si>
  <si>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</si>
  <si>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</si>
  <si>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</si>
  <si>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Revisar y actualizar los BUP correspondientes a la unidad ejecutora y remitirlos al Grupo de Contabilidad y el Grupo de Inventarios.</t>
  </si>
  <si>
    <t>Informe de actualización de muelles</t>
  </si>
  <si>
    <t xml:space="preserve">
Conciliar la información de los registros contables de los elementos entre la unidad ejecutora y el Grupo Contabilidad.</t>
  </si>
  <si>
    <t>H125R16. Inventarios Subdirección Marítima y Fluvial. 
Las Normas Técnicas de control de Inventarios para el Sector Público, según Resolución No. 072-98/CGN, establece la obligatoriedad de llevar a cabo una vez al año el Inventario Físico General.</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</si>
  <si>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</si>
  <si>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</si>
  <si>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</si>
  <si>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</si>
  <si>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</si>
  <si>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</si>
  <si>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</si>
  <si>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</si>
  <si>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</si>
  <si>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SPA</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</si>
  <si>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</si>
  <si>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</si>
  <si>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</si>
  <si>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SRN</t>
  </si>
  <si>
    <t xml:space="preserve">Solicitud al interventor del informe técnico. </t>
  </si>
  <si>
    <t>Informe técnico del interventor</t>
  </si>
  <si>
    <t xml:space="preserve">Informe del Distrito de Barranquilla
</t>
  </si>
  <si>
    <t>SRN-DC</t>
  </si>
  <si>
    <t>Presentar informe técnico respecto a la necesidad de demoler los 5 metros del muro.</t>
  </si>
  <si>
    <t xml:space="preserve">Solicitud del informe al Distrito de Barranquilla.
</t>
  </si>
  <si>
    <t>Informe de la interventoría con registro fotográfico</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</si>
  <si>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</si>
  <si>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</si>
  <si>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</si>
  <si>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</si>
  <si>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</si>
  <si>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</si>
  <si>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</si>
  <si>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</si>
  <si>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</si>
  <si>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</si>
  <si>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</si>
  <si>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 xml:space="preserve">Acción 2.
Disponer de estudios actualizados en el momento de la contratación del proyecto.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</si>
  <si>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</si>
  <si>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2.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</si>
  <si>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</si>
  <si>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</si>
  <si>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</si>
  <si>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</si>
  <si>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</si>
  <si>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</si>
  <si>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</si>
  <si>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</si>
  <si>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</si>
  <si>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</si>
  <si>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</si>
  <si>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</si>
  <si>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</si>
  <si>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</si>
  <si>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</si>
  <si>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 xml:space="preserve">H35R14. Manejo de anticipos contrato 780 de 2009.
Se evidenció que el INVIAS giró un total de $39.295.5 millones como anticipo, y  no se posibilitó la obtención de rendimientos financieros sobre el anticipo.
</t>
  </si>
  <si>
    <t>Elaborar reporte donde se evidencia la exigencia de los   rendimientos financiero del anticipo.</t>
  </si>
  <si>
    <t>Reporte de rendimientos financieros corte Octubre 2017</t>
  </si>
  <si>
    <t xml:space="preserve">Memorando de Respuesta </t>
  </si>
  <si>
    <t>Verificación de los requisitos legales previos para la orden de iniciación.</t>
  </si>
  <si>
    <t>Informe de seguimiento de la verificación</t>
  </si>
  <si>
    <t xml:space="preserve">informe </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</si>
  <si>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</si>
  <si>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</si>
  <si>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</si>
  <si>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</si>
  <si>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Efectuar seguimiento a la programación, planeación y efectiva ejecución de los proyectos financiados con vigencias futuras</t>
  </si>
  <si>
    <t>Reporte seguimiento</t>
  </si>
  <si>
    <t xml:space="preserve">Seguimiento a la amortización de los anticipos de cada una de las áreas a cargo de la Dirección Técnica -Dirección Operativa </t>
  </si>
  <si>
    <t xml:space="preserve">Memorando circular y reporte </t>
  </si>
  <si>
    <t>SRN-DO</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</si>
  <si>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</si>
  <si>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</si>
  <si>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Seguimiento al cumplimiento de la obligación contenida en el artículo 33 del Decreto 4730 de 2005 </t>
  </si>
  <si>
    <t>Memorando Circular de Dirección General recordando la Obligación  contenida en el artículo 33 del Decreto 4730 de 2005</t>
  </si>
  <si>
    <t>Reporte con corte a octubre de 2017</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</si>
  <si>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</si>
  <si>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</si>
  <si>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</si>
  <si>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</si>
  <si>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</si>
  <si>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de cumplimiento y minuta modificada.</t>
  </si>
  <si>
    <t>1. Memorando Circular de Dirección General recordando la Obligación  contenida en el artículo 33 del Decreto 4730 de 2005.  
2. Solicitar a la Dirección de Contratación  que incluya en la minuta de los convenios  la obligación de abrir una cuenta remunerada.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</si>
  <si>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</si>
  <si>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</si>
  <si>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Seguimiento al proceso iniciado por FONADE</t>
  </si>
  <si>
    <t>Comunicación exigiéndole a FONADE informe el estado del proceso y seguimiento</t>
  </si>
  <si>
    <t>Informe Trimestral</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</si>
  <si>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</si>
  <si>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</si>
  <si>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</si>
  <si>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</si>
  <si>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</si>
  <si>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</si>
  <si>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</si>
  <si>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</si>
  <si>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</si>
  <si>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</si>
  <si>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</si>
  <si>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</si>
  <si>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</si>
  <si>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</si>
  <si>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</si>
  <si>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</si>
  <si>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</si>
  <si>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</si>
  <si>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</si>
  <si>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</si>
  <si>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</si>
  <si>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</si>
  <si>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</si>
  <si>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</si>
  <si>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H1EVP. Planeación proyecto vía de la prosperidad (Gestión precontractual adelantada por la Gobernación del Magdalena). Contrato de Obra No. 617 de 2013 - Convenio 649 de 2013.
Acción 2.</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</si>
  <si>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</si>
  <si>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</si>
  <si>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</si>
  <si>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</si>
  <si>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</si>
  <si>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</si>
  <si>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</si>
  <si>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H2EVP.  Estudios previos  - Convenio 649 de 2013.
El INVIAS, al no contar con estudios previos correctamente estructurados,.
Acción 2.</t>
  </si>
  <si>
    <t>Presentar  los informes mensuales del Gestor de Proyecto del convenio No. 649-2013, correspondientes a la vigencia 2015.</t>
  </si>
  <si>
    <t>Deficiencia en el seguimiento.</t>
  </si>
  <si>
    <t>DO-SRN</t>
  </si>
  <si>
    <t xml:space="preserve">H4EVP. Supervisión del contrato por parte del gestor técnico de proyecto. Convenio 1266 de 2012.
Acción 2.
</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</si>
  <si>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</si>
  <si>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</si>
  <si>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</si>
  <si>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</si>
  <si>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 xml:space="preserve">H6EVP. Costos de transporte de materiales para terraplén. Contrato de Obra No. 617 de 2013 - Convenio 649 de 2013.
Acción 2.
</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</si>
  <si>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</si>
  <si>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</si>
  <si>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</si>
  <si>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</si>
  <si>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</si>
  <si>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</si>
  <si>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</si>
  <si>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</si>
  <si>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</si>
  <si>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SRT</t>
  </si>
  <si>
    <t>Realizar reunión semanal con el Director General en Comité Directivo donde se revisará la programación, planeación y efectiva ejecución de las vigencias futuras.</t>
  </si>
  <si>
    <t>Realizar reunión semanal con el Director General en Comité Directivo, donde se revisará la programación, planeación y efectiva ejecución de las vigencias futuras.</t>
  </si>
  <si>
    <t>Realizar reunión semanal con el Director General en Comité Directivo, donde se revisará el seguimiento  a  la ejecución de la inversión.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</si>
  <si>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1.
</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</si>
  <si>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2.
</t>
  </si>
  <si>
    <t>Realizar reunión semanal con el Director General en Comité Directivo, donde se revisará el seguimiento a la respectiva ejecución correspondiente a los proyectos.</t>
  </si>
  <si>
    <t>Se realiza un memorando a la Oficina de Planeación del Invías solicitando que oficie al Ministerio de Hacienda mayores recursos.</t>
  </si>
  <si>
    <t>Realizar reunión semanal con el Director General en Comité Directivo, donde se revisará a la cancelación de reservas presupuestales por parte de las unidades ejecutoras.</t>
  </si>
  <si>
    <t>Reporte de seguimiento a la cancelación de reservas presupuestales por parte de las Unidades ejecutoras.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</si>
  <si>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</si>
  <si>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</si>
  <si>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</si>
  <si>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</si>
  <si>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</si>
  <si>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</si>
  <si>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</si>
  <si>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</si>
  <si>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</si>
  <si>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</si>
  <si>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</si>
  <si>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</si>
  <si>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</si>
  <si>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</si>
  <si>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</si>
  <si>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</si>
  <si>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</si>
  <si>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</si>
  <si>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</si>
  <si>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</si>
  <si>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</si>
  <si>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</si>
  <si>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</si>
  <si>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</si>
  <si>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Dar cumplimiento a lo dispuesto en el artículo 33 del Decreto 4730 de 2005, sobre la consignación mensual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</si>
  <si>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</si>
  <si>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Elaborar un memorando circular a todas las Direcciones Territoriales, interventores y supervisores para que se exija al municipio, desde el inicio del convenio, la devolución de los rendimientos financieros de manera mensual conforme al Decreto 4730 de 2005 art. 33.</t>
  </si>
  <si>
    <t xml:space="preserve">1. Memorando circular, reporte de seguimiento a rendimientos financieros.
2. Reporte de reintegro de los $7.16 millones del contrato 2233 de 2014.
</t>
  </si>
  <si>
    <t>Informe y reintegro de rendimientos</t>
  </si>
  <si>
    <t xml:space="preserve">Evidenciar el cumplimiento a lo dispuesto en el artículo 33 del Decreto 4730 de 2005, sobre la consignación mensual de los rendimientos financieros de los recursos entregados en los Convenios Interadministrativos.
</t>
  </si>
  <si>
    <t>Reporte de los rendimientos financieros.</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</si>
  <si>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</si>
  <si>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</si>
  <si>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</si>
  <si>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</si>
  <si>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</si>
  <si>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</si>
  <si>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</si>
  <si>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</si>
  <si>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</si>
  <si>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</si>
  <si>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</si>
  <si>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</si>
  <si>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</si>
  <si>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</si>
  <si>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</si>
  <si>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</si>
  <si>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</si>
  <si>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</si>
  <si>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</si>
  <si>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</si>
  <si>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</si>
  <si>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</si>
  <si>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</si>
  <si>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</si>
  <si>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</si>
  <si>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</si>
  <si>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</si>
  <si>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</si>
  <si>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</si>
  <si>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</si>
  <si>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</si>
  <si>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Evidenciar mediante reporte la ejecución de los dineros en los bancos, respecto a los convenios observados por la contraloría.</t>
  </si>
  <si>
    <t xml:space="preserve">
1. Solicitud a los bancos respectivos e interventoría.
2. Elaboración de reporte.</t>
  </si>
  <si>
    <t>Evidenciar mediante reporte la ejecución de los dineros en los bancos, respecto al convenio 2879 de 2013.</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</si>
  <si>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</si>
  <si>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</si>
  <si>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</si>
  <si>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</si>
  <si>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</si>
  <si>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</si>
  <si>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</si>
  <si>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</si>
  <si>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</si>
  <si>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</si>
  <si>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</si>
  <si>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</si>
  <si>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</si>
  <si>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</si>
  <si>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</si>
  <si>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</si>
  <si>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</si>
  <si>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</si>
  <si>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</si>
  <si>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</si>
  <si>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</si>
  <si>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</si>
  <si>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</si>
  <si>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</si>
  <si>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</si>
  <si>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</si>
  <si>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</si>
  <si>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
Acción 3. (Antigua acción 4)</t>
  </si>
  <si>
    <t>Inconsistencias (pendientes en la gestión predial) para para cierre predial oportunamente.</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</si>
  <si>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</si>
  <si>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</si>
  <si>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</si>
  <si>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</si>
  <si>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</si>
  <si>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</si>
  <si>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</si>
  <si>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</si>
  <si>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</si>
  <si>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</si>
  <si>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DC</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</si>
  <si>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</si>
  <si>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</si>
  <si>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</si>
  <si>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</si>
  <si>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</si>
  <si>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</si>
  <si>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Acción 1. 
Conciliar con el Grupo de Contabilidad. (Bienes fiscales).</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</si>
  <si>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</si>
  <si>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</si>
  <si>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</si>
  <si>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</si>
  <si>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</si>
  <si>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</si>
  <si>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</si>
  <si>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</si>
  <si>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H158R14. Conciliaciones bancarias.
La falta de  conciliación a 31 de diciembre de 2014 de más del 20% de las cuentas bancarias relacionadas en el cuadro 5, genera incertidumbre sobre $45.530 millones de la cuenta 1.1.10 Depósitos en Instituciones Financieras. 
</t>
  </si>
  <si>
    <t xml:space="preserve">H175R14.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t>
  </si>
  <si>
    <t>SF-SRT-SMF</t>
  </si>
  <si>
    <t>SF-SRT</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</si>
  <si>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</si>
  <si>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</si>
  <si>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</si>
  <si>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</si>
  <si>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Liquidar en forma oportuna los contratos que presentan anticipos por amortizar.</t>
  </si>
  <si>
    <t xml:space="preserve">Aplicativo </t>
  </si>
  <si>
    <t>El Invías no ha establecido un procedimiento de control efectivo que permita realizar  seguimiento a los recursos comprometidos, las obligaciones contraídas y los pagos efectuados, frente a la ejecución de las obras por cada contrato o convenio.
Se configura una presunta connotación disciplinaria por incumplimiento al principio de causación, Manual de Contabilidad Pública y Manual de Procedimientos Contables AFINCO-MN-1 y Régimen de Contabilidad Pública.</t>
  </si>
  <si>
    <t>Falta de publicación de actos de naturaleza contractual en el SECOP.</t>
  </si>
  <si>
    <t>Debido al incumplimiento de los procedimientos establecidos para el registro contable de las actas de obra en el Instituto Nacional de Vías.</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</si>
  <si>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</si>
  <si>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</si>
  <si>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</si>
  <si>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</si>
  <si>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</si>
  <si>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</si>
  <si>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</si>
  <si>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</si>
  <si>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Minuta modificada</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</si>
  <si>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</si>
  <si>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</si>
  <si>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</si>
  <si>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</si>
  <si>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</si>
  <si>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</si>
  <si>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</si>
  <si>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</si>
  <si>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</si>
  <si>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</si>
  <si>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Solicitar a los gestores la liquidación de manera prioritaria de aquellos contratos terminados que presenten anticipos e informar al Grupo Contabilidad.</t>
  </si>
  <si>
    <t xml:space="preserve">Reporte con corte a 31 de diciembre de 2017 </t>
  </si>
  <si>
    <t>Registrar la información de manera oportuna.</t>
  </si>
  <si>
    <t>Entre otras causas por la no suscripción de contratos, no utilización de vigencias futuras  y adiciones de contratos finalmente no realizadas.</t>
  </si>
  <si>
    <t>No se ejecutó la totalidad de los recursos comprometidos.</t>
  </si>
  <si>
    <t>Implementar aplicativo - base de datos unificada de predios fiscales y de uso público de Invías.</t>
  </si>
  <si>
    <t>Integrar la información de predios de la Subdirección Administrativa y de la Subdirección de Medio Ambiente.</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</si>
  <si>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</si>
  <si>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</si>
  <si>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</si>
  <si>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</si>
  <si>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</si>
  <si>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</si>
  <si>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</si>
  <si>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</si>
  <si>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</si>
  <si>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H74R16. Seguimiento Plan Estratégico Invías.
Evaluada la muestra seleccionada para seguimiento al Plan Estratégico, la cual corresponde a tres (3) de los diez (10) objetivos estratégicos, se encontró: 
• En el indicador "Km de Placa Huella Realizada", Invías en seguimiento al Plan Estratégico reporta en la vigencia 2016 un avance de 184,2 km y lo evaluado con base en el aplicativo SIPLAN reporta 183 kilómetros.  
• En el indicador "Kilómetros de red vial nacional primaria mantenidos y rehabilitados", Invías en seguimiento al Plan Estratégico reporta para la vigencia 2016 un avance de 210,41 km y lo evaluado con base en el aplicativo SIPLAN reporta 140,2 kilómetros.
• En el indicador "Kilómetros de red vial secundaria con pavimento nuevo", Invías en seguimiento al Plan Estratégico reporta en la vigencia 2016 un avance de  326,7 km y lo evaluado con base en el aplicativo SIPLAN reporta 129,4 kilómetros.
Afectando los cumplimientos reportados en el Plan Estratégico.
</t>
  </si>
  <si>
    <t xml:space="preserve">Realizar reporte de las vías. </t>
  </si>
  <si>
    <t xml:space="preserve">H113R16. Apropiación Ejecución Presupuestal.
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
</t>
  </si>
  <si>
    <t>Memorando emitido y respuesta de la Oficina Asesora de Planeación</t>
  </si>
  <si>
    <t>1. Revisar cada dos meses cuáles casos presentan alguna dificultad para establecer las alertas y las acciones pertinentes.                      
2. Analizar términos cortos frente a la competencia de la potestad sancionatoria.</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</si>
  <si>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</si>
  <si>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</si>
  <si>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</si>
  <si>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</si>
  <si>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</si>
  <si>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</si>
  <si>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 xml:space="preserve">Reporte trimestral a cargo de la Oficina Asesora Jurídica.    </t>
  </si>
  <si>
    <t xml:space="preserve">1. Establecer un cronograma mensual de pagos a efectos de fijar fecha límite para la expedición de la resolución, para la revisión detallada del acto administrativo por parte del Coordinador del Grupo y para la firma por parte de la Jefe de la Oficina Asesora Jurídica. 
2 Reunión mensual con la Subdirección Financiera para establecer fechas de pago.   </t>
  </si>
  <si>
    <t>1. Cronogramas de programación en los cuales se va hacer la respectiva planeación de los turnos de pago.
                                                                                                                                                                                                                                                                                                                                                                                                                                                                                                                                                                                                                                                                                                                                                                                                                                                                                                                                                                                                                                                                                         2. Reuniones.</t>
  </si>
  <si>
    <t xml:space="preserve">
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t>
  </si>
  <si>
    <t xml:space="preserve">Conciliación de la cuenta 142503 entre Oficina Asesora Jurídica, Grupo de Contabilidad y Grupo de Tesorería. </t>
  </si>
  <si>
    <t>Conciliación de la cuenta 142503 entre Oficina Asesora Jurídica, Grupo de Contabilidad y Grupo de Tesorería.</t>
  </si>
  <si>
    <t xml:space="preserve">Informe semestral del rubro presupuestal para pago de sentencias. </t>
  </si>
  <si>
    <t>Verificar que las minutas contractuales estén acorde con los pliegos de condiciones.</t>
  </si>
  <si>
    <t>informe con registro fotográfico</t>
  </si>
  <si>
    <t xml:space="preserve">Solicitar aclaración de la clausula contractual que establece el anticipo por la Dirección de Contratación </t>
  </si>
  <si>
    <t xml:space="preserve">Solicitud de aclaración por parte de la Dirección de Contratación </t>
  </si>
  <si>
    <t>Elaboración de Informe.</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</si>
  <si>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</si>
  <si>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</si>
  <si>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 xml:space="preserve">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t>
  </si>
  <si>
    <t>Memorando instructivo para los supervisores y funcionarios involucrados en la ejecución contractual  y abogados con el fin de que las dependencias a cargo de la supervisión se responsabilicen del seguimiento de los contratos.</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</si>
  <si>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</si>
  <si>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</si>
  <si>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</si>
  <si>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</si>
  <si>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</si>
  <si>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</si>
  <si>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H22R16. Pasivos Consulta Previa.
Acción 2.</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</si>
  <si>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</si>
  <si>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</si>
  <si>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</si>
  <si>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</si>
  <si>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</si>
  <si>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</si>
  <si>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</si>
  <si>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</si>
  <si>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</si>
  <si>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</si>
  <si>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</si>
  <si>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</si>
  <si>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</si>
  <si>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</si>
  <si>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</si>
  <si>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</si>
  <si>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</si>
  <si>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Acción 1.
Realizar reunión semanal con el Director General en Comité Directivo, donde se revisará el seguimiento a la respectiva ejecución correspondiente a los proyectos.</t>
  </si>
  <si>
    <t>Realizar reunión con unidades ejecutoras e informar sobre el seguimiento a la respectiva ejecución.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</si>
  <si>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3.
</t>
  </si>
  <si>
    <t>Acción 3.
Realizar reunión con las unidades ejecutoras para la programación, planeación y efectiva ejecución correspondiente a los proyectos.</t>
  </si>
  <si>
    <t>Acción 2.
Solicitar al Ministerio de Hacienda más recursos en el PAC de manera que se incremente el porcentaje de los pagos y se disminuya las cuentas por pagar.</t>
  </si>
  <si>
    <t xml:space="preserve">
Realizar reunión semanal con el Director General en Comité Directivo, donde se revisará la programación, planeación y efectiva ejecución correspondiente a los proyectos y cancelación de saldos presupuestales.
</t>
  </si>
  <si>
    <t xml:space="preserve">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1.
</t>
  </si>
  <si>
    <t>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2.</t>
  </si>
  <si>
    <t>Acción 1.
Realizar reunión con las unidades ejecutoras para la programación, planeación y efectiva ejecución correspondiente a los proyectos y cancelación de saldos presupuestales.</t>
  </si>
  <si>
    <t>Acción 2.
Realizar reunión con las unidades ejecutoras para la programación, planeación y efectiva ejecución correspondiente a los proyectos y cancelación de saldos presupuestales.</t>
  </si>
  <si>
    <t>Conciliar información con la Oficina Asesora Jurídica, Grupo Presupuesto y Grupo Contabilidad.</t>
  </si>
  <si>
    <t>Evidenciar el pago de sentencias, conciliaciones, laudos arbitrales y conciliaciones extrajudiciales por valor de $55.020.130.000.</t>
  </si>
  <si>
    <t>H107R16. Reconocimiento de los Bienes de Uso Público amortizados en su totalidad.
La cuenta (8315) Cuentas de Orden Deudoras de Control-Activos Retirados por $46.544 millones a 31 de diciembre de 2016, no incluye los valores correspondientes a BUP que han sufrido la pérdida de capacidad de utilización en un 100%, teniendo en cuenta su vida útil estimada.</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</si>
  <si>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</si>
  <si>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</si>
  <si>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</si>
  <si>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</si>
  <si>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</si>
  <si>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</si>
  <si>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</si>
  <si>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</si>
  <si>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</si>
  <si>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</si>
  <si>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</si>
  <si>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</si>
  <si>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</si>
  <si>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</si>
  <si>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</si>
  <si>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</si>
  <si>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</si>
  <si>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</si>
  <si>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</si>
  <si>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</si>
  <si>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</si>
  <si>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SA-SF-SMF</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</si>
  <si>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</si>
  <si>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</si>
  <si>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</si>
  <si>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</si>
  <si>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 xml:space="preserve">Procedimiento </t>
  </si>
  <si>
    <t>Se enviará un equipo de trabajo para la organización de la misma.</t>
  </si>
  <si>
    <t>Se han pagado conciliaciones, laudos arbitrales y conciliaciones extrajudiciales por valor de $54.750.908.668,91. Pendiente diferencia de $269.221.331,09.</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</si>
  <si>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1.</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</si>
  <si>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2.</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</si>
  <si>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</si>
  <si>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</si>
  <si>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</si>
  <si>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</si>
  <si>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</si>
  <si>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</si>
  <si>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</si>
  <si>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</si>
  <si>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</si>
  <si>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H16ECP. Contrato de obra 654 del 2014.
Presuntas irregularidades que han hecho que a octubre de 2016 se encuentre atrasada la ejecución de las obras y posiblemente el cumplimiento del objeto del contrato.
Acción 2.</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</si>
  <si>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</si>
  <si>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</si>
  <si>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</si>
  <si>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Convenio Interadministrativo 1344 de 2014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</si>
  <si>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</si>
  <si>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</si>
  <si>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</si>
  <si>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</si>
  <si>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</si>
  <si>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</si>
  <si>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</si>
  <si>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</si>
  <si>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</si>
  <si>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</si>
  <si>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</si>
  <si>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</si>
  <si>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DG</t>
  </si>
  <si>
    <t>DO-DTEC</t>
  </si>
  <si>
    <t>DO-DTEC-SG</t>
  </si>
  <si>
    <t>DTEC</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</si>
  <si>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</si>
  <si>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</si>
  <si>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</si>
  <si>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H1AF17. Sobrestimación en los recursos entregados en administración.
Las cuentas Recursos Entregados en Administración - 142402 y Patrimonio Institucional – Capital Fiscal  3208 se encuentran sobrestimadas en $18.299.987.984, debido a que el INVIAS no ha registrado la legalización de los recursos de los convenios 1814/2008 y 3272/2013 con el Departamento del Huila.</t>
  </si>
  <si>
    <t>Incumplimiento de los principios de causación o devengo y registro exigidos en la Resolución 354 de 2007 Régimen de Contabilidad Pública, Manual de Contabilidad Pública, Manual de Procedimientos Contables AFINCO-MN-1.</t>
  </si>
  <si>
    <t>Registrar la legalización de los recurso de los convenios 1814 de 2008 y 3272 de 2013 de acuerdo con las actas de entrega y recibo definitivo de las obras, en cumplimiento de los principios de causación o devengo.</t>
  </si>
  <si>
    <t>Remitir mediante memorando las actas de los convenios 1814 de 2008 y 3272 de 2013 al Grupo Contabilidad para realizar el respectivo registro.</t>
  </si>
  <si>
    <t>Registros contables</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</si>
  <si>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</si>
  <si>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</si>
  <si>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Incumplimiento  del artículo 3 del Decreto 2056 de 2003, Patrimonio del Instituto Nacional de Vías. Existiendo inmuebles que carecen de dirección o la misma está desactualizada y sin cédula catastral.</t>
  </si>
  <si>
    <t>H4AF17. Subestimación Bienes Muebles en Bodega.  
Las cuentas “1635 Propiedades Planta y Equipo – Bienes Muebles en Bodega y 3208 Patrimonio Institucional – Capital Fiscal”, se encuentran subestimadas en $17.102.749.828, dado que al cruzar saldos de inventario de bienes que están almacenados contra los saldos según balance se encuentran diferencias.</t>
  </si>
  <si>
    <t>Diferencias entre inventario de bienes almacenados y saldos de balance.</t>
  </si>
  <si>
    <t>Conciliar la cuenta 1635 propiedades, planta y equipo.</t>
  </si>
  <si>
    <t>H5AF17. Sobreestimación bienes muebles Propiedades, Planta y Equipo. 
Las cuentas de las Propiedades Planta y Equipo “1655 Maquinaría y Equipo,1660 Equipo Médico y Científico,1670 Equipos de Comunicación y Computación, 1675 Equipos de Transporte, Tracción y Elevación, 1680  Equipos de Comedor, cocina, despensa y hotelería y 3208 Patrimonio Institucional – Capital Fiscal” están sobreestimadas en un valor total de $13.732.182.884.</t>
  </si>
  <si>
    <t>Diferencias  entre saldos contables con saldos según inventarios.</t>
  </si>
  <si>
    <t>Conciliar las cuentas 1655, 1660, 1670, 1675 con el fin de depurar la información entre los saldos contables y los saldos en inventarios.</t>
  </si>
  <si>
    <t>H6AF17. Subestimación Propiedades, Planta y Equipo – Por Equipo de Transporte Fluvial transferido por el Ministerio de Transporte al Instituto Nacional de Vías. 
Las cuentas “167504 Propiedades, Planta y Equipo – Equipo de Transporte, Tracción y Elevación – Marítimo y Fluvial y la cuenta 3208 Patrimonio Institucional – Capital Fiscal” se encuentran subestimadas en $2.037.183.377.</t>
  </si>
  <si>
    <t>La entidad no cuenta con el reconocimiento total de los bienes transferidos de entidades liquidadas.</t>
  </si>
  <si>
    <t xml:space="preserve">Registrar las embarcaciones transferidas por el Ministerio de Transporte al Instituto Nacional de Vías. </t>
  </si>
  <si>
    <t>Revisar y verificar las actas de recibo de los equipos fluviales a cargo del INVIAS (SA-SF-SMF).
Solicitar mesa de trabajo con el Ministerio de Transporte (SA).
Consolidar la información por parte de la Subdirección Administrativa.</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</si>
  <si>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</si>
  <si>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</si>
  <si>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</si>
  <si>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</si>
  <si>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SMA (BUPI)</t>
  </si>
  <si>
    <t>H8AF17. Incertidumbre en los Bienes de Uso Público e Históricos y Culturales por saldos contrarios en el auxiliar. 
En el libro auxiliar en Excel de Bienes de Uso Público e Históricos y Culturales, presentan 216 partidas registradas con saldos contrarios a su naturaleza por $1.409.777.772.869, que representa el 4% del total de la cuenta.</t>
  </si>
  <si>
    <t>Partidas registradas con saldos contrarios a su naturaleza.</t>
  </si>
  <si>
    <t xml:space="preserve">Registrar los saldos conforme a su naturaleza respecto a las  216 partidas identificadas por la Contraloría General de la República por $1.409.777.772.869.
</t>
  </si>
  <si>
    <t>1. Analizar la información y efectuar los ajustes contables a que haya lugar.
2. Revisar  los saldos del auxiliar Bienes de Uso Público e Históricos y Culturales y verificar que no existan saldos contrarios a su naturaleza.</t>
  </si>
  <si>
    <t>H9AF17. Sobrestimación Bienes Entregados a Terceros – Bienes Inmuebles.
La cuenta de Bienes Entregados a Terceros - Bienes Inmuebles Entregados en Comodato (192006) y el Patrimonio Institucional - Capital Fiscal (3208) se encuentran sobrestimados en $5.210.129.132.</t>
  </si>
  <si>
    <t>Entrega de bienes inmuebles en comodato al Ministerio de Transporte y Municipio de Chiquinquirá sin retirarlos del balance y reclasificarlos en cuentas de orden Deudoras de Control - subcuenta Propiedades Planta y Equipo (834704) y Deudoras de Control por Contra (CR). - subcuenta Bienes Entregados a Terceros (891518).</t>
  </si>
  <si>
    <t>Aplicar el nuevo marco normativo para entidades de gobierno.</t>
  </si>
  <si>
    <t>Reclasificar contablemente los bienes entregados en comodato.</t>
  </si>
  <si>
    <t>Informe de reclasificación</t>
  </si>
  <si>
    <t xml:space="preserve">H10AF17. Incertidumbre Otros Activos - Valorizaciones – No Avalúo.
La CGR pudo evidenciar que de los 977 bienes inmuebles reportados en la base de datos del Sistema Administración de Control Predial- SACP, 580 no ha tenido actualización de sus avalúos, incumpliendo lo establecido en el numeral 3 de la Circular Externa 060 de 2005, expedida por la Contaduría General de la Nación. </t>
  </si>
  <si>
    <t>Falta de actualización de  avalúos de los inmuebles.</t>
  </si>
  <si>
    <t>H11AF17. Subestimación Provisiones.
A 31 de diciembre de 2017, las cuentas “271005 Pasivos Estimados – Provisiones para Contingencias – Litigios y 3208 Patrimonio – Patrimonio Institucional – Capital Fiscal”, se encuentran subestimadas en $5.872.650.950.756</t>
  </si>
  <si>
    <t xml:space="preserve">Diferencias entre el registro de la provisión según Formato 9 EKOGUI y el registro contable según balance. </t>
  </si>
  <si>
    <t>Actualizar la provisión contable de los procesos judiciales en eKogui.</t>
  </si>
  <si>
    <t>H12AF17. Incertidumbre, diferencia entre Cuenta Fiscal y Contabilidad - Pasivos Estimados – Litigios.
Las cuentas “271005 Pasivos Estimados – Provisiones para Contingencias – Litigios y 3208 Patrimonio – Patrimonio Institucional – Capital Fiscal”, presentan incertidumbre por $13.128.888.926.</t>
  </si>
  <si>
    <t>No  se reportó en la cuenta fiscal 991 procesos, afectando el saldo de esta cuenta en el balance.</t>
  </si>
  <si>
    <t>H13AF17. Subestimación en las cuentas Deudoras de Control de Bienes Entregados a Terceros.
Las cuentas Deudoras de Control de Bienes Entregados a Terceros - Propiedad Planta y Equipo (834704), Deudoras de Control por Contra (CR). (891518) y Bienes Entregados  a Terceros - Bienes Inmuebles en Comodato (192006) se encuentran subestimados en $37.907.167.468 y $506.203.043 respectivamente.</t>
  </si>
  <si>
    <t xml:space="preserve">No se  reclasificó en las cuentas los bienes inmuebles entregados mediante 39 contratos de comodato a otras entidades del Gobierno General y 4 contratos de comodato con empresas públicas y/o particulares, lo que sobrestimó los valores netos las cuentas. </t>
  </si>
  <si>
    <t>Informe trimestral del registro de los 43 contratos de comodato</t>
  </si>
  <si>
    <t>H14AF17. Subestimación cuentas de Orden Acreedoras – Litigios.
Las cuentas “912001 Cuentas de Orden Acreedoras – Responsabilidades Contingentes – Civiles y 990505 Acreedoras por Contra – Responsabilidades Contingentes por Contra – Litigios y Mecanismos Alternativos de Solución de Conflictos”, se encuentran subestimadas en $3.311.119.983.333.</t>
  </si>
  <si>
    <t>Procesos no  registrados en cuentas de orden con el valor ajustado de las pretensiones, con lo cual se está contraviniendo presuntamente lo señalado en los literales b y c del artículo 7 de la resolución 353 de 2016, expedida por la Agencia Nacional de Defensa Jurídica del Estado.</t>
  </si>
  <si>
    <t>H16AF17. Bienes de Consumo.  
El INVÍAS tiene registrados en sus inventarios de bienes devolutivos como cosedoras, perforadoras, destornilladores, llaves mixtas, llaves de expansión, alicates, pinzas de punta, cables de expansión etc.</t>
  </si>
  <si>
    <t>Incumplimiento del instructivo 001 del 20 de enero de 2017, expedido por la Contaduría General de la Nación.</t>
  </si>
  <si>
    <t>Reclasificar los bienes devolutivos que hoy son considerados de consumo en cumplimiento del instructivo 001 del 20 de enero de 2017 expedido por la Contaduría General de la Nación.</t>
  </si>
  <si>
    <t>Depurar y reclasificar los inventarios de acuerdo a la nueva política contable del INVIAS.</t>
  </si>
  <si>
    <t xml:space="preserve">H17AF17. Litigios y demandas en contra del INVÍAS. 
Al analizar la relación de las demandas en contra del INVIAS  se observa que existen inconsistencias como:
• Algunos fallos judiciales ya pagados se encuentran todavía registrados como si se encontraran activos en el formato 9 del Sistema Único de Gestión e Información Litigiosa EKOGUI. 
• No todos los procesos tienen ajustado el valor de las pretensiones.
• No se actualiza constantemente el cálculo de la probabilidad de pérdida de los procesos.
• Existen 701 procesos con calificación del riesgo Medio, Bajo y Remoto que se encuentran provisionados.
</t>
  </si>
  <si>
    <t>Falta de control en el manejo de los procesos en contra, generando incertidumbre en los valores registrados en la contabilidad del INVÍAS.</t>
  </si>
  <si>
    <t>Actualizar la provisión contable de los procesos judiciales en eKogui, ajustar el valor de las pretensiones, actualizar el cálculo de la probabilidad de pérdida de los procesos y calificar el riesgo, para fortalecer el control en el manejo de los procesos en contra.</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</si>
  <si>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</si>
  <si>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</si>
  <si>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</si>
  <si>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</si>
  <si>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H21AF17. Proceso de Planeación Presupuestal.
 El Instituto en su proceso de planeación presupuestal, aplicó la metodología establecida por el Ministerio de Hacienda y Crédito Público. No obstante lo anterior se presenta las siguientes deficiencias: 
A. En lo relacionado con el presupuesto de Gastos de la vigencia 2017, se comprobaron un total de 68 traslados presupuestales, 31 que corresponden a gastos de funcionamiento y 37 a Inversión.
B. En relación con el presupuesto de ingresos, se determinaron deficiencias en el 88% del presupuestado frente al recaudado; para ingresos corrientes en nueve (9) de diez (10) subcuentas y para Recursos de Capital en seis (6) de siete (7) subcuentas.
El alto volumen de modificaciones al presupuesto de gastos (88), como de vigencias futuras (66) y que el 88% del presupuesto de ingresos proyectado no sea acertado al recaudado.</t>
  </si>
  <si>
    <t>Deficiencias del proceso de planeación presupuestal.</t>
  </si>
  <si>
    <t xml:space="preserve">Fortalecer el proceso de planeación presupuestal a través de talleres de capacitación encaminados a reducir en un 30% los traslados presupuestales y establecer una metodología de cálculo de las proyecciones de los ingresos de los recursos propios del INVIAS.
</t>
  </si>
  <si>
    <t>A. Registro de capacitación y 30% de disminución de traslados.
B. Instructivo implementado.</t>
  </si>
  <si>
    <t>SA-OAP</t>
  </si>
  <si>
    <t>H22AF17. Cumplimiento Actividades Proceso de Planeación Presupuestal.
La Oficina Asesora de Planeación en una de sus actividades solicita y recibe las proyecciones de necesidades de las diferentes dependencias.
Evaluada la ejecución presupuestal de cálculo de ingresos por concepto de permisos de carga extra pesada, se determinó que los ingresos proyectados por valor de $7.177.140.499, frente a los realmente recaudados por $4.890.966.298, presentan una diferencia de -$2.286.174.201, que corresponden a recursos que por deficiencias de planeación fueron mal proyectados y afectaron el equilibrio entre los ingresos y los gastos, los cuales deben ser iguales.</t>
  </si>
  <si>
    <t xml:space="preserve"> Deficiencias de planeación.</t>
  </si>
  <si>
    <t xml:space="preserve">
Forlecer la planeación presupuestal mediante la elaboración de un instructivo de la metodología de cálculo de las proyecciones de ingresos de los recursos propios del INVIAS.</t>
  </si>
  <si>
    <t xml:space="preserve">1. Solicitar a las dependencias responsables la metodología de cálculo de la proyección de los ingresos propios.
2. Realizar mesa de trabajo con las dependencias responsables y la Oficina Asesora de Planeación para la consolidación del instructivo de la metodología de proyección de ingresos propios del INVIAS.
3. Implementar el instructivo.
</t>
  </si>
  <si>
    <t xml:space="preserve">
Instructivo implementado</t>
  </si>
  <si>
    <t>SEI-OAP</t>
  </si>
  <si>
    <t>Falta de seguimiento en el cumplimiento del artículo 78  del Decreto 111 de 1996 y el artículo 40 de la Ley 1815 de 2016 apropiación vigencia 2017.</t>
  </si>
  <si>
    <t>Constitución de  Reserva Presupuestal de manera no adecuada, lo que   ocasiona presunto incumplimiento del artículo 89 del Decreto 111 de 1996.</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</si>
  <si>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</si>
  <si>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</si>
  <si>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</si>
  <si>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</si>
  <si>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</si>
  <si>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</si>
  <si>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</si>
  <si>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</si>
  <si>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H38AF17. Reconocimiento de intereses moratorios en el pago de fallos judiales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</si>
  <si>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No  observancia a los requerimientos y plazos establecidos en los artículos 173, 176, 177 y 76 del Decreto 01 de 1984   y respecto de los artículos 192,195 y 308 de la ley 1437 de 2011 , para el pago dinerario de obligaciones.</t>
  </si>
  <si>
    <t>Gestionar la asignación de recursos suficientes ante la Oficina Asesora de Planeación y el Ministerio de Hacienda y Crédito Público, que permita el pago de las condenas dentro del término legal establecido.</t>
  </si>
  <si>
    <t xml:space="preserve">1. Cruzar informe semestralmente con la Oficina Asesora de Planeación. 
2.  Dirigir oficio al Ministerio de Hacienda y Crédito Público.                                                                           </t>
  </si>
  <si>
    <t xml:space="preserve">Informe semestral </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</si>
  <si>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</si>
  <si>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</si>
  <si>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Efectuar las reparaciones que se encuentren dentro del periodo de garantía de establidadad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</si>
  <si>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establidadad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</si>
  <si>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1. Informe con registro fotográfico de la Gobernación de Arauca.
2. Informe del Administrador Vial.</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</si>
  <si>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</si>
  <si>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</si>
  <si>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</si>
  <si>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</si>
  <si>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</si>
  <si>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</si>
  <si>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</si>
  <si>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</si>
  <si>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</si>
  <si>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</si>
  <si>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</si>
  <si>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</si>
  <si>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H49AF17. Puente Orquídeas 1. Contrato 807 de 2009.
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t>
  </si>
  <si>
    <t>Presuntas trasgresiones a lo reglado por el Código Colombiano de Diseño Sísmico de Puentes.</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</si>
  <si>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</si>
  <si>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</si>
  <si>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</si>
  <si>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</si>
  <si>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</si>
  <si>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</si>
  <si>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</si>
  <si>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</si>
  <si>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</si>
  <si>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</si>
  <si>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</si>
  <si>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</si>
  <si>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</si>
  <si>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</si>
  <si>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</si>
  <si>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</si>
  <si>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</si>
  <si>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</si>
  <si>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</si>
  <si>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18 03 001</t>
  </si>
  <si>
    <t>14 01 001</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</si>
  <si>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</si>
  <si>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</si>
  <si>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</si>
  <si>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</si>
  <si>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</si>
  <si>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</si>
  <si>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</si>
  <si>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</si>
  <si>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H7ECP. Asignación de recursos y ejecución de proyectos declarados de importancia estratégica. Contratos Plan. 
Acción 3.
</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</si>
  <si>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</si>
  <si>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</si>
  <si>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</si>
  <si>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 xml:space="preserve">Acción 2.
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</si>
  <si>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</si>
  <si>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H46R16. Acceso y Señalización Pasos Deprimidos Base Militar  y Tres Chorros. 
Se construyeron los pasos deprimidos para el sector Base Militar y Tres Chorros, como requerimiento de estas comunidades, incluidos en el Plan Social, cuyo diseño geométrico no cumple con lo establecido en el Manual de Diseño Geométrico, por cuanto tienen poca visibilidad ya que no se construyeron carriles de aceleración y desaceleración.</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</si>
  <si>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</si>
  <si>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H86R16. Información litigiosa en el Sistema Ekogui.
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
</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</si>
  <si>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</si>
  <si>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</si>
  <si>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</si>
  <si>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</si>
  <si>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H31R15. Gestión en la recuperación del saldo del anticipo no amortizado en el Contrato 2130332 de 2013, derivado del Convenio Interadministrativo (FONADE-EJÉRCITO)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</si>
  <si>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</si>
  <si>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 xml:space="preserve">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mayo de 2015 todavía queda un saldo en el banco de $169.18 millones.
</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</si>
  <si>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</si>
  <si>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</si>
  <si>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</si>
  <si>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</si>
  <si>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</si>
  <si>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</si>
  <si>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</si>
  <si>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</si>
  <si>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</si>
  <si>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</si>
  <si>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</si>
  <si>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</si>
  <si>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</si>
  <si>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</si>
  <si>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H21R14. Cálculo de ajustes. 
Inadecuada aplicación de la metodología contemplada en el Manual de Interventoría del INVÍAS, lo cual implica una estimación incorrecta del monto de ajustes, que puede generar pagos de más al contratista.
Acción 1.</t>
  </si>
  <si>
    <t>Seguimiento vigencias futuras.</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</si>
  <si>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</si>
  <si>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</si>
  <si>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</si>
  <si>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</si>
  <si>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</si>
  <si>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</si>
  <si>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</si>
  <si>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</si>
  <si>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</si>
  <si>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</si>
  <si>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</si>
  <si>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connotación disciplinaria y fiscal.</t>
  </si>
  <si>
    <t>Administrativo con posible incidencia disciplinaria.</t>
  </si>
  <si>
    <t>Administrativo con presunta incidencia fiscal y disciplinaria.</t>
  </si>
  <si>
    <t>Administrativo con presunta connotación disciplinaria.</t>
  </si>
  <si>
    <t>Administrativo con posible connotación disciplinaria.</t>
  </si>
  <si>
    <t>Administrativo con presunta incidencia disciplinaria para indagación preliminar.</t>
  </si>
  <si>
    <t>Administrativo con presunta incidencia disciplinaria y penal.</t>
  </si>
  <si>
    <t xml:space="preserve">A. Realizar capacitación en planeación presupuestal para las diferentes unidades ejecutoras del instituto para disminuir en 30% los traslados:
1. Solicitar a la Subdirección Administrativa por parte de la Oficina Asesora de Planeación la realización de una capacitación en planificación presupuestal.
2. Capacitar a las diferentes unidades ejecutoras en planificación presupuestal (SA).
B. Elaborar un instructivo de la metodología de cálculo de las proyecciones de ingresos de los recursos propios del INVIAS.
</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</si>
  <si>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</si>
  <si>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</si>
  <si>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 xml:space="preserve">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</si>
  <si>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1. Con fallo de la demanda de  NULIDAD Y RESTABLECIMIENTO DEL DERECHO, desvirtuar el detrimento patrimonio ( oficina Jurídica)                          
2. 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</si>
  <si>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</si>
  <si>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</si>
  <si>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 xml:space="preserve">Remitir el OTROSÍ al Convenio de Cuentas en Participación que se tiene suscrito entre Central de Inversiones S.A y el Instituto Nacional de Vías -INVIAS del suscrito el año 2008 tema Férreo y nuevo Convenio de Cuentas en Participación tema Puertos. </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</si>
  <si>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</si>
  <si>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</si>
  <si>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</si>
  <si>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</si>
  <si>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H1ECP. Convenios con saldos sin ejecutar en bancos.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</si>
  <si>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Administrativo con presunta incidencia disciplinaria. </t>
  </si>
  <si>
    <t>Administrativo con presunta incidencia disciplinaria e indagación preliminar.</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</si>
  <si>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</si>
  <si>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</si>
  <si>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</si>
  <si>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Administrativo con presunta connotación penal y disciplinaria.</t>
  </si>
  <si>
    <t>Administrativo con connotación disciplinaria.</t>
  </si>
  <si>
    <t>Administrativo para indagación preliminar.</t>
  </si>
  <si>
    <t>Administrativo con presunta incidencia disciplinaria y fiscal (Indagación preliminar).</t>
  </si>
  <si>
    <t>Administrativo (Con beneficio de auditoria).</t>
  </si>
  <si>
    <t>Con otra incidencia - Archivo General de la Nación.</t>
  </si>
  <si>
    <t>Administrativo con presunta connotación disciplinaria e indagación preliminar.</t>
  </si>
  <si>
    <t>Administrativo con presunta incidencia disciplinaria, penal y fiscal.</t>
  </si>
  <si>
    <t>Administrativo con presunto alcance disciplinario, para indagación preliminar.</t>
  </si>
  <si>
    <t xml:space="preserve">H19R14.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</si>
  <si>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</si>
  <si>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</si>
  <si>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</si>
  <si>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</si>
  <si>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</si>
  <si>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</si>
  <si>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</si>
  <si>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</si>
  <si>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H104R14.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</si>
  <si>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</si>
  <si>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</si>
  <si>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</si>
  <si>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OAJ </t>
  </si>
  <si>
    <t>Se consolidó la información en un informe.</t>
  </si>
  <si>
    <t>Se consolidó la información en un reporte.</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</si>
  <si>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</si>
  <si>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SF-SMA (BUPI)</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</si>
  <si>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</si>
  <si>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</si>
  <si>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</si>
  <si>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</si>
  <si>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</si>
  <si>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La Subdirección Administrativa concilió los 20 bienes fiscales a su cargo (100%), de los 173 inmuebles observados por la Contraloría.</t>
  </si>
  <si>
    <t>DTEC (GGP)-DO</t>
  </si>
  <si>
    <t>Informe con soporte donde se evidencia el ajuste o reintegro.</t>
  </si>
  <si>
    <t>Manual de interventoría, instructivo y formatos modificados.</t>
  </si>
  <si>
    <t>DO-OAJ</t>
  </si>
  <si>
    <t>Realizar los ajustes y/o solicitar el reintegro según corresponda.</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</si>
  <si>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</si>
  <si>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</si>
  <si>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</si>
  <si>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</si>
  <si>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</si>
  <si>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</si>
  <si>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Nombre: JUAN ESTEBAN GIL CHAVARRÍA</t>
  </si>
  <si>
    <t>Correo electrónico: juanesgil@invias.gov.co</t>
  </si>
  <si>
    <t xml:space="preserve">Coordinar en caso de convenios interadministrativos con el ente territorial para que se inicien paralelamente la contratación de la obra como de la Interventoría. </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</si>
  <si>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</si>
  <si>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</si>
  <si>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</si>
  <si>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DO-TERRITORIAL SANTANDER</t>
  </si>
  <si>
    <t xml:space="preserve">H65R14. Gestión predial para la ejecución de las obras.
CONVENIO 3141/13 - ICCU y CONVENIO 3075/13 – GOBERNACIÓN DE BOYACÁ.
</t>
  </si>
  <si>
    <t>Se asignó cumplimiento producto del concepto de la Oficina Asesora Jurídica que señaló la no necesidad de modificar el Manual de Interventoría y formatos. Se recomendó incluir la obligación en los pliegos de condiciones y minutas.</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</si>
  <si>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</si>
  <si>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</si>
  <si>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</si>
  <si>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</si>
  <si>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</si>
  <si>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</si>
  <si>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</si>
  <si>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H7ACSRT17. Rendimientos Financieros derivados de los Convenios Interadministrativos.
Los convenios interadministrativos  a. Convenio 2252 de 2012: Celebrado entre el INVIAS y el municipio de Sogamoso - Boyacá, se identifica que pese a que se transfirieron el 97.8% de los rendimientos financieros, el tiempo promedio de reintegro es superior a un año, es así como, por ejemplo, los rendimientos financieros generados entre diciembre de 2012 y diciembre 2013 fueron reintegrados en marzo de 2014 y los generados entre septiembre de 2014 y mayo de 2017 fueron reintegrados en junio de 2017. b. Convenio 2249 de 2013: El INVIAS informa a la CGR que el valor de los rendimientos pendientes de reintegrar corresponde a la vigencia 2014 por valor de $3.9 millones, sin embargo, según certificación expedida por el Banco de Bogotá, los rendimientos generados desde el año 2014 hasta el mes de marzo de 2018 ascienden a $11.5 millones .c. Convenio 2333 de 2013: El INVIAS suministró a la CGR copia del correo electrónico enviado al municipio de Envigado, requiriendo presentar los rendimientos financieros de la cuenta conjunta, solicitando la información mes a mes, así como las consignaciones realizadas por el municipio. d. Convenio 2543 de 2012 celebrado entre el INVIAS y el municipio de Aquitania - Boyacá, se observa que, según certificación bancaria, los rendimientos financieros no transferidos entre el periodo de febrero de 2013 a agosto de 2014 ascienden a la suma de $22 millones.</t>
  </si>
  <si>
    <t>Inoportunidad y/o no reintegro de los rendimientos, va en contravía de lo estipulado en el artículo 33 del Decreto 4730 de 2005, en el cual se establecen que los rendimientos financieros originados con recursos de la Nación deben ser reintegrados al Tesoro Nacional en el mes siguiente de su recaudo; así como lo definido en el parágrafo 2º del artículo 16 del Decreto 111 de 1996, que también trata sobre estos plazos.</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</si>
  <si>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</si>
  <si>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</si>
  <si>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</si>
  <si>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</si>
  <si>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</si>
  <si>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</si>
  <si>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</si>
  <si>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</si>
  <si>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</si>
  <si>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</si>
  <si>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</si>
  <si>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</si>
  <si>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</si>
  <si>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H16ACSRT17. Registro de Obras de la Subdirección de la Red Terciaria en la cuenta de bienes de beneficio y uso publico en servicio. Los 5 convenios Inter Administrativos citados a continuación: 1739/2014,2113/2014,476/2015,1216/2014, 2058/2014, se evidencia que el reconocimiento de la obra como bien de beneficio y uso publico en servicio no se efectuó en el momento en el cual se generaron las actas de entrega y recibo definitivo, la legalización de los recursos por parte de la Subdirección de la Red  Terciaria y Férrea, no se informo a la Sub. Financiera cuando el hecho econolicotuvo lugar.</t>
  </si>
  <si>
    <t>Se  genera para cada uno de los periodos contables una subestimación del saldo  de la cuenta 1710,Bienes de beneficio y uso público en servicio.</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</si>
  <si>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</si>
  <si>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</si>
  <si>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H18ACSRT17. Al comparar el reporte del área jurídica que contiene la relación de procesos judiciales frente al valor reconocido contablemente, se observa sobrestimación del saldo de la cuenta de orden 8120 - Litigios y mecanismos alternativos de solución de conflictos por valor de $468,78 millones, y por ende, una observación con presunto alcance disciplinario al no dar cumplimiento a lo establecido en la Resolución 354 del 5 de septiembre de 2007, respecto a la dinámica de esta cuenta que se debita con el valor estimado de las pretensiones económicas.</t>
  </si>
  <si>
    <t>Falta de actualización de información al área contable por parte de la Oficina Asesora Jurídica, conforme a lo descrito en el Manual de Procedimientos Contables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</si>
  <si>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</si>
  <si>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</si>
  <si>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</si>
  <si>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</si>
  <si>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</si>
  <si>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</si>
  <si>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</si>
  <si>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</si>
  <si>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</si>
  <si>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</si>
  <si>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</si>
  <si>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</si>
  <si>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</si>
  <si>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</si>
  <si>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</si>
  <si>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</si>
  <si>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</si>
  <si>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</si>
  <si>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</si>
  <si>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</si>
  <si>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</si>
  <si>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</si>
  <si>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</si>
  <si>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</si>
  <si>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</si>
  <si>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</si>
  <si>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</si>
  <si>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Conciliación del saldo de la cuenta de orden 8120 - Litigios y mecanismos alternativos de solución de conflictos - </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</si>
  <si>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</si>
  <si>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</si>
  <si>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</si>
  <si>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</si>
  <si>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</si>
  <si>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</si>
  <si>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Conciliación entre la oficina Asesora Jurídica y Grupo de Contabilidad el saldo de la cuenta de orden 8120 - Litigios y mecanismos alternativos de solución de conflictos -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</si>
  <si>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</si>
  <si>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</si>
  <si>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</si>
  <si>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Conciliación del saldo de la cuenta de orden 8120 </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</si>
  <si>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</si>
  <si>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</si>
  <si>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</si>
  <si>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</si>
  <si>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</si>
  <si>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</si>
  <si>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</si>
  <si>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</si>
  <si>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</si>
  <si>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</si>
  <si>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</si>
  <si>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</si>
  <si>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</si>
  <si>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</si>
  <si>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</si>
  <si>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</si>
  <si>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</si>
  <si>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</si>
  <si>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</si>
  <si>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</si>
  <si>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</si>
  <si>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</si>
  <si>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</si>
  <si>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</si>
  <si>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</si>
  <si>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</si>
  <si>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</si>
  <si>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</si>
  <si>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Actualizar el inventario de vías terciarias intervenidas a través del programa COLOMBIA RURAL</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</si>
  <si>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</si>
  <si>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</si>
  <si>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</si>
  <si>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</si>
  <si>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</si>
  <si>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</si>
  <si>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</si>
  <si>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</si>
  <si>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</si>
  <si>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</si>
  <si>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</si>
  <si>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</si>
  <si>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</si>
  <si>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</si>
  <si>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</si>
  <si>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</si>
  <si>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</si>
  <si>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</si>
  <si>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</si>
  <si>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</si>
  <si>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</si>
  <si>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</si>
  <si>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</si>
  <si>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</si>
  <si>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17 04 005   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</si>
  <si>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</si>
  <si>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</si>
  <si>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</si>
  <si>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</si>
  <si>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</si>
  <si>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</si>
  <si>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</si>
  <si>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</si>
  <si>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</si>
  <si>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</si>
  <si>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</si>
  <si>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</si>
  <si>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</si>
  <si>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</si>
  <si>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</si>
  <si>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</si>
  <si>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</si>
  <si>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 xml:space="preserve">Depurar, cruzar información y registrar entre el Grupo Contabilidad y el Grupo Almacén e Inventarios de la tabla 1 del informe de la Contraloría General de la República.
</t>
  </si>
  <si>
    <t xml:space="preserve">Depurar, cruzar información y registrar entre el Grupo Contabilidad y el Grupo Almacén e Inventarios de la tabla 2 del informe de la Contraloría General de la República.
</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</si>
  <si>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</si>
  <si>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 xml:space="preserve">Solicitar información a la Subdirección Administrativa de los 43 contratos de comodato mencionados por la Contraloría General de la República y reclasificar contablemente los bienes. </t>
  </si>
  <si>
    <t>Enviar memorandos individuales a las unidades ejecutoras solicitando información a revelar en las notas de los estados financieros.</t>
  </si>
  <si>
    <t>Prohíbase tramitar actos administrativos u obligaciones que afecten el presupuesto de gastos cuando no reúnan los requisitos legales o se configuren como hechos cumplidos.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</si>
  <si>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</si>
  <si>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</si>
  <si>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</si>
  <si>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</si>
  <si>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</si>
  <si>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</si>
  <si>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1. Actualizar los procesos de gestión documental,  archivos y optimizar los canales de información entre dependencias. 
2. Depuración y actualización de la base de datos predial de la Subdirección de Medio Ambiente. 
3. Incluir en el registro contable respectivo.</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</si>
  <si>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</si>
  <si>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</si>
  <si>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</si>
  <si>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</si>
  <si>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</si>
  <si>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</si>
  <si>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H21R14. Cálculo de ajustes. 
Inadecuada aplicación de la metodología contemplada en el Manual de Interventoría del INVÍAS, lo cual implica una estimación incorrecta del monto de ajustes, que puede generar pagos de más al contratista.
Acción 2.</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</si>
  <si>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</si>
  <si>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</si>
  <si>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</si>
  <si>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</si>
  <si>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</si>
  <si>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</si>
  <si>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</si>
  <si>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</si>
  <si>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</si>
  <si>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</si>
  <si>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</si>
  <si>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</si>
  <si>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</si>
  <si>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</si>
  <si>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 xml:space="preserve">H149R14.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</si>
  <si>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H155R14.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</si>
  <si>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 xml:space="preserve">H156R14.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t>
  </si>
  <si>
    <t>H157R14. Reservas presupuestales Dentro de las reservas constituidas al cierre de la vigencia 2014, están incluidas las correspondientes a 290 contratos por $130.717.2 millones.</t>
  </si>
  <si>
    <t>H161R14. Anticipos de contratos y convenios terminados no liquidados. 
El registro de la amortización de anticipos se realiza durante la ejecución del contrato con la presentación de actas de obra.</t>
  </si>
  <si>
    <t>H162R14.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</si>
  <si>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 xml:space="preserve">H163R14.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</si>
  <si>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</si>
  <si>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</si>
  <si>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</si>
  <si>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</si>
  <si>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OAJ - DIRECCIONES TERRITORIALES</t>
  </si>
  <si>
    <t>Fiscal, disciplinario y penal</t>
  </si>
  <si>
    <t>Disciplinario</t>
  </si>
  <si>
    <t>Fiscal y 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</si>
  <si>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</si>
  <si>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</si>
  <si>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</si>
  <si>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</si>
  <si>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</si>
  <si>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 en las funciones llevadas a cabo por el Comité Evaluador, respecto del análisis jurídico realizado sobre los documentos entregados por el Consorcio PILCAS, asunto que afecta la selección objetiva y la trasparencia del proceso y expone a la entidad a eventuales demandas y pago de indemnizaciones por los demás participantes susceptibles de elección.</t>
  </si>
  <si>
    <t xml:space="preserve">Revisión y actualización de la lista de chequeo que utiliza el profesional jurídico acerca de los documentos que hacen parte de los procesos de evaluación contractual. </t>
  </si>
  <si>
    <t>Implementar formato de lista de chequeo para la revisión de aspectos jurídicos en los procesos de evaluación contractual.</t>
  </si>
  <si>
    <t>Formato de lista de chequeo para la revisión de aspectos jurídicos en los procesos de evaluación contractual.</t>
  </si>
  <si>
    <t>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t>
  </si>
  <si>
    <t>Revisión y actualización del procedimiento cuentas por pagar relacionado con la revisión, verificación y control de las deducciones inherentes al pago de las obligaciones de la entidad.</t>
  </si>
  <si>
    <t>Implementar actualización del procedimiento cuentas por pagar.</t>
  </si>
  <si>
    <t>Procedimiento actualizado</t>
  </si>
  <si>
    <t>SF (GCP)</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</si>
  <si>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</si>
  <si>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</si>
  <si>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</si>
  <si>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</si>
  <si>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</si>
  <si>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</si>
  <si>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</si>
  <si>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14 01 010   </t>
  </si>
  <si>
    <t>17 04 003   </t>
  </si>
  <si>
    <t>14 01 012   </t>
  </si>
  <si>
    <t>GPE</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</si>
  <si>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</si>
  <si>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</si>
  <si>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</si>
  <si>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</si>
  <si>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</si>
  <si>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H3APCSMF18. Requisitos Legales y Administrativos Contrato No 688 de 2015. , El certificado de existencia y representación legal expedido por la Cámara de comercio de Cali, la fecha más próxima al precitado informe de evaluación en la cual se registraron reformas de la sociedad PILOTAJES, fue el día 27 de marzo de 2015, es decir, a 07 de abril de 2015 dicho registro no se encontraba en firme porque no había trascurrido el tiempo “del vencimiento del término para interponer los .recursos” establecido en la norma, ya que del 27 de marzo al 07 de abril de 2015 solo habían transcurrido cinco (5) días hábiles, de los diez (10) establecidos por la ley para dicho menester. el consorcio pilcas no cumplió con la vigencia necesaria exigida en los pliegos como requisito habilitante al momento de presentación y evaluación de la propuesta. tampoco podía ser hábil para evaluación de la oferta porque un socio de PILOTAJES era “servidor público”</t>
  </si>
  <si>
    <t xml:space="preserve">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
</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</si>
  <si>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</si>
  <si>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</si>
  <si>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 (Acción 1 considera efectiva de conformidad con la Circular 05 de 2019 de la CGR).</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</si>
  <si>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</si>
  <si>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</si>
  <si>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</si>
  <si>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</si>
  <si>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</si>
  <si>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</si>
  <si>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H84R16. Administrativo con presunta connotación Disciplinaria y Fiscal – Motocicletas adquiridas con Orden de Compra 01989 de 2016.
Acción 2.  (Acción 1 considera efectiva de conformidad con la Circular 05 de 2019 de la CGR).</t>
  </si>
  <si>
    <t>AUDITORIA PETICIÓN CIUDADANA 2018 - APCSMF18</t>
  </si>
  <si>
    <t>AF2018</t>
  </si>
  <si>
    <t>Lo expuesto previamente genera un hallazgo con presunto alcance disciplinario, al inobservar el literal j del numeral 10.5 Revelaciones del Capítulo de Propiedades, Planta y Equipo de la Resolución 484 de 2017 en el cual se cita que se revelará: “la información de bienes que se hayan reconocido como propiedades, planta y equipo o que se hayan retirado, por la tenencia del control, independientemente de la titularidad o derecho de dominio</t>
  </si>
  <si>
    <t>Generar flujos de información con las áreas origen y establecer los criterios necesarios,  para el reconocimiento contable y/o revelación.</t>
  </si>
  <si>
    <t>Con los soportes remitidos por la Subdirección Administrativa, realizar el registro contable.</t>
  </si>
  <si>
    <t>Acuerdo de Servicio con la Subdirección Administrativa</t>
  </si>
  <si>
    <t>Actualizar la política contable en lo relacionado a los bienes fiscales</t>
  </si>
  <si>
    <t>Política Contable actualizada</t>
  </si>
  <si>
    <t>Por tanto, la CGR ratifica que no existe revelación en los Estados Financieros, que permitan establecer un cambio en esta estimación, por lo cual se genera presunto incumplimiento a la determinación de la vida útil de las propiedades, planta y equipos en los términos definidos en la Resolución 484 de 2017</t>
  </si>
  <si>
    <t>Unificar en un documento las vidas útiles aplicadas al Instituto Nacional de vías, para la propiedad planta y equipo</t>
  </si>
  <si>
    <t>Derogar la Resolución 6360 del 14 de noviembre de 2008</t>
  </si>
  <si>
    <t>Resolución Derogada</t>
  </si>
  <si>
    <t>Actualizar el Manual de Estimaciones con las vidas útiles aplicadas para la propiedad, planta y equipo</t>
  </si>
  <si>
    <t>Manual de Estimaciones actualizado</t>
  </si>
  <si>
    <t xml:space="preserve">a. El Anexo 8, contiene bienes fiscales urbanos, rurales e invadidos, sin considerar que estos se clasifican en cuentas contables diferentes y como tal deben revelarse. 
b. El bien fiscal identificado con el FMI 176-73663, ubicado en el municipio de Nemocón (Cundinamarca), si cuenta con avalúo catastral por valor de $50.3 millones; por lo tanto, así debió reconocerse en los Estados Financieros pues este valor corresponde a la mejor estimación existente. Este aspecto, genera una subestimación en la cuenta contable asociada.
</t>
  </si>
  <si>
    <t>Evaluar con base en la normatividad vigente y su relevancia, las cuentas que necesitan desagregación en las Revelaciones contables</t>
  </si>
  <si>
    <t>Elaborar lista de chequeo para determinar las cuentas y aspectos que deben revelarse en Notas</t>
  </si>
  <si>
    <t>Lista de chequeo</t>
  </si>
  <si>
    <t>Reconocer contablemente el bien con  matricula inmobiliaria FMI 176-73663, ubicado en el municipio de Nemocón (Cundinamarca), con base en los soportes remitidos por la Subdirección Administrativa</t>
  </si>
  <si>
    <t>Registro Contable</t>
  </si>
  <si>
    <t>Documentar criterios para el flujo de información con el área encargada</t>
  </si>
  <si>
    <t xml:space="preserve">H4AF18. Depreciación de inmuebles incorporados como ajustes de las Propiedades, Planta y Equipo. Administrativo con presunta incidencia disciplinaria.
Conforme a lo establecido en las Notas a los Estados Financieros, en el rubro de edificaciones, durante la vigencia 2018, hubo incorporaciones que “asciende (SIC) a la suma de $2.862.044 miles de pesos (SIC), y corresponde al registro inicial de predios de propiedad del INVIAS con base en el avalúo técnico de 2018 remitido por la Subdirección Financiera”. 
Según el archivo detalle de las incorporaciones de edificaciones suministradas por el área de Contabilidad a la CGR, estas ascienden a $2.859.4 millones, por lo cual existe una diferencia de $2.6 millones entre las dos (2) fuentes de información.
</t>
  </si>
  <si>
    <t xml:space="preserve">Tal como se indicó previamente, si bien es cierto, la Entidad aplicó el concepto dado que la Resolución 523 es de noviembre de 2018, la misma es de obligatorio cumplimiento, y por ende, la depreciación debió ser calculada desde el 1 de enero de 2018. </t>
  </si>
  <si>
    <t>Recalcular la depreciación de los bienes incorporados</t>
  </si>
  <si>
    <t>Registrar el recalculo de la depreciación</t>
  </si>
  <si>
    <t xml:space="preserve">H5AF18. Materialidad para el deterioro de los activos generadores de efectivo. Administrativo con presunta incidencia disciplinaria.
se observa que no se determinó valor alguno por concepto de deterioro para los bienes muebles, pero así mismo, no es claro cuál es el valor, en salarios mínimos mensuales vigentes, aplicable para establecer la materialidad, y por ende, determinar el deterioro.
En cuanto a los inmuebles, (edificaciones) según las Notas a los Estados Financieros, el deterioro calculado fue de $750 millones que corresponde a la Estación de Nemocón Cundinamarca con un deterioro de $200 millones y Terminal de Carga, con  un deterioro de $550 millones; pero al igual que en el caso de los muebles, no es claro cuál fue la materialidad empleada, puesto que según la política se determina para todos los activos, independientemente de la cuantía, y según el comunicado del área contable, solo para los inmuebles que superen los 35 salarios mínimos mensuales vigentes.
</t>
  </si>
  <si>
    <t>Por lo tanto, esta situación genera incertidumbre sobre el cálculo del valor del deterioro y constituye una inobservancia a la Resolución 484 de 2017</t>
  </si>
  <si>
    <t>Determinar el criterio de materialidad para la evaluación de los indicios de Deterioro de los bienes no generadores de efectivo</t>
  </si>
  <si>
    <t xml:space="preserve">Actualizar la política contable de Deterioro en lo referente a la materialidad </t>
  </si>
  <si>
    <t>Impacto en el desarrollo del proceso auditor, así como su presunta incidencia disciplinaria considerando lo establecido en el numeral 8 Artículo 35 de la Ley 734 de 2002, que define como una prohibición para el servidor público: “Omitir, retardar o no suministrar debida y oportuna respuesta a las peticiones respetuosas de los particulares o a solicitudes de las autoridades, así como retenerlas o enviarlas a destinatario diferente de aquel a quien corresponda su conocimiento", en concordancia con el Artículo 101 de la Ley 42 de 1993.</t>
  </si>
  <si>
    <t>Asignar un responsable del área financiera para que consolide, revise y unifique la información entregada al Ente de Control.</t>
  </si>
  <si>
    <t>Asignar el responsable</t>
  </si>
  <si>
    <t>Acto Administrativo</t>
  </si>
  <si>
    <t xml:space="preserve">a. La descripción y la dinámica de la cuenta de bienes de uso público en construcción que representa el valor de los bienes de uso público recibidos que aún se encuentran en construcción (subrayado fuera de texto) y que se acredita por: 1- El valor de los activos terminados que se trasladen hacia las cuentas de bienes de uso público e históricos y culturales, cuando el activo se encuentre en condiciones de ser utilizado de la forma prevista por la administración de la entidad. 
b. La dinámica de la cuenta de bienes de uso público en servicio que se debita por: 1- El valor total o parcial de las construcciones recibidas. (subrayado fuera de texto)
c. La dinámica de la cuenta depreciación acumulada de bienes de uso público que se acredita por: 1- El valor de la depreciación calculada periódicamente.
</t>
  </si>
  <si>
    <t>Establecer criterios y parámetros de información en la caracterización del Proceso Control Financiero y Contable</t>
  </si>
  <si>
    <t>Caracterización del proceso Control Financiero y Contable actualizada</t>
  </si>
  <si>
    <t>Documentar los criterios para el flujo de información con las áreas encargadas</t>
  </si>
  <si>
    <t>Acuerdos de Servicio con las áreas responsables</t>
  </si>
  <si>
    <t>H8AF18. Bienes de uso público en construcción sin depurar. Administrativo con presunta incidencia disciplinaria.
En el libro auxiliar detallado de la cuenta Bienes de Uso Público en Construcción, se identifica la 17051286 – Saldos Pendientes por Depurar, que a 31 de diciembre de 2018 presenta un saldo de $26.306 millones, información respecto a la cual, no se revela aspecto alguno en las notas a los Estados Financieros. 
Lo anterior genera incertidumbre respecto al saldo de la cuenta, al no haberse efectuado una depuración de los saldos pendientes, lo cual afecta la razonabilidad de la misma. De este valor, $18.323 millones corresponden a saldos iniciales a 1ro de enero de 2018.</t>
  </si>
  <si>
    <t>se establece que la entidad inobservó el plazo otorgado por la Resolución 523 de noviembre de 2018 para ajustar los saldos iniciales.</t>
  </si>
  <si>
    <t>Reflejar la realidad económica y financiera de la Entidad</t>
  </si>
  <si>
    <t>Realizar análisis y depuración de la cuenta 17051286 - Saldos Pendientes por Depurar</t>
  </si>
  <si>
    <t>Registros Contables</t>
  </si>
  <si>
    <t xml:space="preserve">Por lo anterior, y pese a carecer del valor asociado a dichos inmuebles, el INVIAS debió revelar esta información en las notas a los Estados Financieros de la vigencia. </t>
  </si>
  <si>
    <t xml:space="preserve">Actualizar, socializar e Implementar las políticas contables en lo referente a los predios de uso publico.
</t>
  </si>
  <si>
    <t>SF-SRT-SMA</t>
  </si>
  <si>
    <t>Acuerdo de servicio con la Subdirección de Medio Ambiente</t>
  </si>
  <si>
    <t>Para la CGR el Instituto cuenta es con un auxiliar donde se encuentran relacionados los bienes que están registrados en la contabilidad, pero no con un inventario físico que le permita cruzar cifras para determinar su consistencia y razonabilidad.</t>
  </si>
  <si>
    <t>Acuerdo de servicio con las áreas responsables</t>
  </si>
  <si>
    <t>La falta de depuración y separación del valor de los terrenos que conforman cada uno de los  tramos de las vías entregadas a dichos terceros</t>
  </si>
  <si>
    <t xml:space="preserve">1.  Actualizar, socializar e Implementar las Políticas Contables en lo referente al registro contable de los Predios de Uso Público.
</t>
  </si>
  <si>
    <t>SF-SMA</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</si>
  <si>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</si>
  <si>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El hecho de que el valor de los terrenos no se encuentra debidamente reconocido por separado.</t>
  </si>
  <si>
    <t>Lo anterior a pesar de lo previsto en el Manual de Políticas Contables (vida útil), pues se están aplicando vidas útiles diferentes como por ejemplo: a las carreteras se les está aplicando una vida útil de 20 años y según las políticas es de 15 años. Lo cual afecta la razonabilidad de los estados financieros.</t>
  </si>
  <si>
    <t>Aplicar la depreciación según  las vidas útiles establecidas para los Bienes de Uso Público</t>
  </si>
  <si>
    <t>Realizar el recálculo de la depreciación de los Bienes de Uso Público red carretero</t>
  </si>
  <si>
    <t>H15AF18. Deterioro – Bienes de Uso Público en servicio. Administrativo con presunta incidencia disciplinaria.
La CGR evidenció en visita técnica , que la ruta 6007 que se encuentra ubicada entre Otanche y Chiquinquirá (Boyacá), correspondiente al Contrato 780 de 2009, se encuentra en estado de deterioro, es decir las cuentas “5374 Gastos – Deterioro, Depreciaciones Amortizaciones y Provisiones – Deterioro de Bienes de Uso público y 1790 Activos – Bienes de Uso Público e Históricos y Culturales – Deterioro Acumulado de Bienes de Uso Público”, presentan incertidumbre en el valor que se ha dejado de registrar en estas cuentas por concepto de deterioro. 
El hallazgo tiene presunta incidencia disciplinaria, toda vez que pudo haberse incumplido Resolución 484 de 2017 por la cual se modifica la Resolución 533 de 2015 y el Instructivo 002 Numeral 1.1.10. Bienes de uso público, expedido por la Contaduría General de la Nación.</t>
  </si>
  <si>
    <t>Lo anterior por deficiencias en la gestión de la entidad, para determinar el estado de las vías, afectando la razonabilidad de los estados financieros.</t>
  </si>
  <si>
    <t>Manual de estimaciones contables que incorpora el método de estimación del deterioro de los bienes de uso público</t>
  </si>
  <si>
    <t xml:space="preserve">Manual de estimaciones contables </t>
  </si>
  <si>
    <t>Deficiencias de seguimiento y  en el efectivo y oportuno control a estos recursos incidiendo en los registros contables y, por ende, afecta la razonabilidad de los estados financieros.</t>
  </si>
  <si>
    <t>Actualizar Política Contable</t>
  </si>
  <si>
    <t>Lo anterior por deficiencias en la información generada y en la articulación entre las áreas que tienen que ver con el proceso, lo cual afecta la razonabilidad de los estados contables.</t>
  </si>
  <si>
    <t>OAJ-SF</t>
  </si>
  <si>
    <t xml:space="preserve">Acuerdo de servicio con la Oficina Asesora Jurídica  </t>
  </si>
  <si>
    <t xml:space="preserve">Situación debido a que la Oficina Asesora Jurídica continúa sin depurar, unificar y estimar correctamente las diferentes fuentes de información antes de enviarla al área contable para su correcto registro. Hecho recurrente, toda vez que la CGR ya había detectado dicha situación plasmada en el informe de Auditoría Financiera INVIAS vigencia 2017. </t>
  </si>
  <si>
    <t>Lo anterior tiene presunta incidencia disciplinaria, por la posible inobservancia del artículo 8 de la Resolución 353 del 01 de noviembre de 2016 de la Agencia Nacional de Defensa Jurídica del Estado.</t>
  </si>
  <si>
    <t xml:space="preserve">Debido a deficiencias de control, de reportes de información y de articulación entre las áreas responsables de su generación y registro y genera riesgos en el seguimiento oportuno de los procesos en contra de la entidad, que permita la adopción adecuada de decisiones frente a los mismos. </t>
  </si>
  <si>
    <t xml:space="preserve">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t>
  </si>
  <si>
    <t xml:space="preserve">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t>
  </si>
  <si>
    <t>Fortalecer el control mediante la verificación semestral de la información cargada en el aplicativo Ekogui y el diligenciamiento de todas las casillas, por parte del funcionario designado por la OAJ para tal fin.</t>
  </si>
  <si>
    <t>Reporte de verificación del aplicativo Ekogui</t>
  </si>
  <si>
    <t>Deficiencias de seguimiento y depuración y actualización de la calificación de los procesos en contra del Instituto.</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</si>
  <si>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</si>
  <si>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</si>
  <si>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Establecer una lista de chequeo de revelaciones a diligenciar al momento de la elaboración de los Estados Financieros</t>
  </si>
  <si>
    <t>Aplicar la lista de chequeo al momento de realizar los Estados Financieros.</t>
  </si>
  <si>
    <t>Notas y revelaciones en la presentación de los Estados Financieros del Instituto</t>
  </si>
  <si>
    <t>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t>
  </si>
  <si>
    <t>Establecer que en los informes Finales y/o acta de recibo definitivo de supervisión, se adjunte  o enuncie donde se encuentran publicados los productos objeto del contrato</t>
  </si>
  <si>
    <r>
      <t>Incluir un numeral al  Formato del</t>
    </r>
    <r>
      <rPr>
        <i/>
        <sz val="8"/>
        <color theme="1"/>
        <rFont val="Arial"/>
        <family val="2"/>
      </rPr>
      <t xml:space="preserve"> "Acta de Recibo definitivo contrato por prestación de servicios profesionales y de apoyo a la gestión No. ACONTR-FR-37"</t>
    </r>
    <r>
      <rPr>
        <sz val="8"/>
        <color theme="1"/>
        <rFont val="Arial"/>
        <family val="2"/>
      </rPr>
      <t>, con los productos objeto del contrato y sus anexos y su ubicación.</t>
    </r>
  </si>
  <si>
    <t>Acta de Recibo definitivo Actualizada</t>
  </si>
  <si>
    <t>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t>
  </si>
  <si>
    <t>1. Implementar herramienta metodológica para  fortalecer la planeación  y ejecución de los proyectos de inversión.</t>
  </si>
  <si>
    <t>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t>
  </si>
  <si>
    <t xml:space="preserve">Actas de reunión
</t>
  </si>
  <si>
    <t>Elaboración de herramienta metodológica.</t>
  </si>
  <si>
    <t>Herramienta  metodológica elaborada</t>
  </si>
  <si>
    <t xml:space="preserve">OAP  </t>
  </si>
  <si>
    <t>Adoptar y formalizar la herramienta metodológica en aplicativo del Sistema de Calidad de la Entidad</t>
  </si>
  <si>
    <t>Herramienta  metodológica adoptada</t>
  </si>
  <si>
    <t>Socialización de la herramienta metodológica</t>
  </si>
  <si>
    <t>Socialización a través de correo electrónico</t>
  </si>
  <si>
    <t>Realizar capacitación sobre la Metodología General Ajustada - MGA,  a los Coordinadores , Facilitadores de MIPG,  supervisores y gestores de las Áreas Misionales.</t>
  </si>
  <si>
    <t>Coordinar capacitación en la MGA</t>
  </si>
  <si>
    <t>Registro de participantes</t>
  </si>
  <si>
    <t>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t>
  </si>
  <si>
    <t>Adoptar hoja de ruta para el seguimiento a la ejecución financiera de los proyectos de inversión</t>
  </si>
  <si>
    <t>Realizar mesas de trabajo para establecer los parámetros de seguimiento a los proyectos y plasmarlos en la hoja de ruta.</t>
  </si>
  <si>
    <t>Adoptar y formalizar la hoja de ruta en aplicativo del Sistema de Calidad de la Entidad</t>
  </si>
  <si>
    <t>Hoja de ruta adoptada</t>
  </si>
  <si>
    <t>Socialización de la hoja de ruta</t>
  </si>
  <si>
    <t>Realizar seguimiento a su adecuada implementación y aplicación de la hoja de ruta en los proyectos</t>
  </si>
  <si>
    <t xml:space="preserve">Informe mensual de seguimiento </t>
  </si>
  <si>
    <t>Disciplinario y solicitud de Proceso Administrativo Sancionatorio (PAS).</t>
  </si>
  <si>
    <t>La información suministrada fue entregada de forma parcial, desordenada e incompleta, denotando fallas en la actualización y consolidación de la información, lo que a su vez generó que el Ente Auditor no pudiese efectuar los procedimientos de auditoría conforme fueron planeados, puesto que las inconsistencias detectadas no permitieron que el grupo auditor pudiese confiar en la completitud y razonabilidad de la información, lo que genera incertidumbre por la inconsistencia de la información para generar un pronunciamiento respecto a las vigencias futuras no ejecutadas por parte del INVIAS</t>
  </si>
  <si>
    <t>Establecer el protocolo para fortalecer la efectividad de las respuestas a la CGR, de tal manera que estas solo sean atendidas por la oficina de control interno a través del "Grupo de relaciones con entes externos y reportes de ley"; en atención a lo establecido en el Decreto 648 de 2017 - articulo 17 "Rol Relación con Entes externos de control", lineamientos (Guía Rol de las Oficinas de Control Interno, Auditoría Interna o quien haga sus veces - diciembre de 2018) del DAFP.</t>
  </si>
  <si>
    <t xml:space="preserve">Elaborar y socializar el protocolo de atención a requerimientos de la CGR, en atención a lo establecido en el Decreto 648 de 2017 - articulo 17 "Rol Relación con Entes externos de control", lineamientos (Guía Rol de las Oficinas de Control Interno, Auditoría Interna o quien haga sus veces - diciembre de 2018) del DAFP.                                 </t>
  </si>
  <si>
    <t xml:space="preserve">Protocolo elaborado y socializado. </t>
  </si>
  <si>
    <t>DG-OCI</t>
  </si>
  <si>
    <t>Designar el Coordinador del Grupo de Relación con Entes externos</t>
  </si>
  <si>
    <t>Establecer una caja de herramientas estándar para el manejo de la información que suministran todas las áreas a los requerimientos de la CGR en los ejercicios de las auditorías, previamente concertada con el ente de control.</t>
  </si>
  <si>
    <t xml:space="preserve">Concertar con la CGR la caja de herramientas estándar para el manejo de información a suministrar (por tipología)  en los diferentes requerimientos que realice el ente de control.
</t>
  </si>
  <si>
    <t xml:space="preserve">Caja de herramientas estándar para el manejo de información a suministrar (por tipología)  en los diferentes requerimientos que realice el ente de control.
</t>
  </si>
  <si>
    <t>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t>
  </si>
  <si>
    <t>Administrativo con presunta Incidencia disciplinaria</t>
  </si>
  <si>
    <t>Debilidades en la aplicación de controles que conllevaría a trámites presupuestales adicionales, riesgo de inoportunidad    de respaldo presupuestal y por ende también a riesgos de incurrir en montos adicionales por nuevos conceptos de gastos.</t>
  </si>
  <si>
    <t xml:space="preserve">14 05 001   </t>
  </si>
  <si>
    <t>H30AF18. Gestión en la liquidación de contratos. Administrativo.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1.</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</si>
  <si>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</si>
  <si>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 xml:space="preserve">Acción 1: Realizar Comité mensual de liquidaciones con la Dirección de Contratación y las Unidades Ejecutoras, en donde se reportan y evidencian los avances de los compromisos establecidos en cada comité, frente a las liquidaciones pendientes a cargo de cada unidad ejecutora y Direcciones Territoriales. </t>
  </si>
  <si>
    <t xml:space="preserve">Requerimiento a través de Directiva Permanente para verificar el cumplimiento y seguimiento de las liquidaciones de los contratos y/o convenios en tiempo. </t>
  </si>
  <si>
    <t>DO-DC</t>
  </si>
  <si>
    <t>H30AF18. Gestión en la liquidación de contratos. Administrativo.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</si>
  <si>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Acción 2: Realizar seguimiento a la liquidación de los contratos observados por la CGR, con el fin de proceder a la liquidación de los mismos.</t>
  </si>
  <si>
    <t>Efectuar seguimiento y presentar la liquidación de los contratos en los cuales procede la misma. (se informaran a medida que se tenga notificación del proceso judicial)</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</si>
  <si>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</si>
  <si>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</si>
  <si>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</si>
  <si>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 xml:space="preserve">1. Adelantar en la presente vigencia (2019) un PLAN CHOQUE con el objeto de pagar  y poner al día los turno de pago. </t>
  </si>
  <si>
    <t xml:space="preserve">1. Establecer criterios y parámetros para el pago de las sentencias y conciliaciones que están en la lista de pagos del Invías. </t>
  </si>
  <si>
    <t>Número de resoluciones de pago = número de beneficiarios de la lista de turnos actualmente existente en el Invías</t>
  </si>
  <si>
    <t xml:space="preserve">
2. Elaborar nueva lista con turnos para pagos de las nuevas solicitudes de pagos de sentencias y conciliaciones, que cumplan los requisitos de la normatividad vigente.
</t>
  </si>
  <si>
    <t>2. Nueva lista de pago, con las nuevas solicitudes de pago.</t>
  </si>
  <si>
    <t>Lista de pagos (2019)</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</si>
  <si>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</si>
  <si>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</si>
  <si>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</si>
  <si>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</si>
  <si>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</si>
  <si>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Realizar reporte semestral de verificación del debido diligenciamiento del sistema de información Ekogui, por parte de los servidores públicos (abogados de planta de la DT)</t>
  </si>
  <si>
    <t>Reporte semestral de verificación</t>
  </si>
  <si>
    <t>Disciplinario y Fiscal</t>
  </si>
  <si>
    <t xml:space="preserve">14 05 004   </t>
  </si>
  <si>
    <t>H33AF18. Variación en actividades y en cantidades en Análisis de Precios Unitarios, Contrato de Obra 1516 de 2015.  Administrativo con presunta incidencia fiscal y disciplinaria.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</si>
  <si>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</si>
  <si>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</si>
  <si>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</si>
  <si>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</si>
  <si>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 xml:space="preserve">H34AF18. Hundimiento de la calzada, Contrato de Obra 1516 de 2015. Administrativo.
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
</t>
  </si>
  <si>
    <t xml:space="preserve">Lo anterior por deficiencias en la aplicación de controles, o lentitud en aplicar correctivos a la falla presentada, lo cual genera y acelera el asentamiento, por lo tanto, se podría comprometer la estructura y riesgo de colapso de toda la banca  en el ancho descrito.  </t>
  </si>
  <si>
    <t>Adelantar inspección al sitio para evaluar el estado actual y posibles causas, con el propósito de establecer las acciones a seguir.</t>
  </si>
  <si>
    <t>Realizar visita de inspección y documentar mediante informe.</t>
  </si>
  <si>
    <t xml:space="preserve">SRN </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</si>
  <si>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</si>
  <si>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</si>
  <si>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1. Fortalecer la supervisión mediante un protocolo inmerso en el manual de contratación ejerciendo mas control sobre la garantía de la interventoría.</t>
  </si>
  <si>
    <t xml:space="preserve">1. protocolo técnico de avance creado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</si>
  <si>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</si>
  <si>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</si>
  <si>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2. informes de auditoria de avance técnico de las obras en ejecución.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</si>
  <si>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</si>
  <si>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</si>
  <si>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 xml:space="preserve">
3.  Informe del supervisor  con registro fotográfico</t>
  </si>
  <si>
    <t xml:space="preserve">H36AF18. Contrato de Obra 943 de 2017. Reducción de la capacidad estructural. Administrativo.
El Contrato de Obra 943 de 2017, tenía por objeto el “Mejoramiento de la vía cruce Puerto Rico – Yé de Granada, mediante una variante entre el PR38+000 y el PR41+000 de la ruta 65 tramo 6508, en el departamento del Meta”. 
En visita de la CGR al lugar de ejecución de las obras, se evidenció que en el sector de empalme de la vía actual, pavimento antiguo, con el pavimento de la variante de la obra nueva,  en el sitio del mojón del PR 69 del tramo 6508, se encuentra falla en la superficie del pavimento, consistente  en piel de cocodrilo de severidad media que podría evolucionar a daño mayor como deformaciones y baches  disminuyendo así, tanto la operación de la vía como la capacidad estructural del pavimento en este sector y propagarse al nuevo pavimento.   </t>
  </si>
  <si>
    <t>Lo anterior por deficiencias en el seguimiento y mantenimiento del corredor vial y por fatiga de la carpeta por el envejecimiento del asfalto, de igual manera por problemas de drenaje que pueden afectar las capas granulares subyacentes de la estructura.</t>
  </si>
  <si>
    <t xml:space="preserve">Evidenciar técnicamente que no habrá afectación en la junta entre el pavimento nuevo por efectos del pavimento viejo </t>
  </si>
  <si>
    <t xml:space="preserve">Informe técnico  de la interventoría con registro fotográfico que demuestre que la unión entre los dos pavimentos ( nuevo y viejo) no afectara el pavimento nuevo. </t>
  </si>
  <si>
    <t>H37AF18. Contrato de Obra 544 de 2012. Pago correspondiente a derechos de botadero. Administrativo con presunta a incidencia fiscal y disciplinaria.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</si>
  <si>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</si>
  <si>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 xml:space="preserve">H38AF18. Contrato de Obra 544 de 2012. Elaboración de estudios y diseños nuevos. Administrativo con presunta a incidencia fiscal y disciplinaria.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</si>
  <si>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</si>
  <si>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</si>
  <si>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 xml:space="preserve">
1, Desligar el tema contractivo del tema operativo mediante la suscripción de contratos exclusivamente para operación vigilancia y mantenimiento de los túneles, lo cual se incorporará en el anexo técnico para futuros contratos.</t>
  </si>
  <si>
    <t xml:space="preserve">1, Anexo técnico en el cuál se desliga el tema constructivo del tema operativo </t>
  </si>
  <si>
    <t>Anexo técnico ajustado</t>
  </si>
  <si>
    <r>
      <t xml:space="preserve">
</t>
    </r>
    <r>
      <rPr>
        <sz val="8"/>
        <rFont val="Arial"/>
        <family val="2"/>
      </rPr>
      <t xml:space="preserve">
2, los recursos pagados incorrectamente se descontaran en la correspondiente acta  liquidación.</t>
    </r>
  </si>
  <si>
    <t xml:space="preserve">
2. descuento de mayor valor pagado en acta  liquidación</t>
  </si>
  <si>
    <t xml:space="preserve">2, Acta de liquidación </t>
  </si>
  <si>
    <t xml:space="preserve">H40AF18. Contrato de Obra 1651 de 2015. Obras inconclusas. Administrativo con presunto alcance disciplinario.
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
</t>
  </si>
  <si>
    <t>Lo identificado por debilidades en la planificación contractual con lo cual presuntamente se inobservó lo establecido en el Artículo 3 y en los numerales 1 y 2 del Artículo 26 de la Ley 80 de 1993 . El presente hallazgo tiene presunta incidencia disciplinaria.</t>
  </si>
  <si>
    <t xml:space="preserve">
1.  Gestionar  la estructuración de la segunda y última etapa del puente Benito Hernandez y construcción, de acuerdo a los recursos presupuestales de la anualidad 2021 o posteriores.</t>
  </si>
  <si>
    <t xml:space="preserve">
1, estructurar anteproyecto etapa 2 y final, puente Benito Hernandez, que posibilite la construcción de los ejes viales 11 y 14..  
</t>
  </si>
  <si>
    <t xml:space="preserve"> 
1 Anteproyecto etapa 2 y final, estructurado.
</t>
  </si>
  <si>
    <t>De la información referida se establece que desde mayo de 2018 no se ejecutaron más actividades de obra por parte del Contratista, a pesar de existir los recursos financieros disponibles del contrato para garantizar su pago (…)</t>
  </si>
  <si>
    <t>Concluir el proceso sancionatorio por incumplimiento definitivo actualmente en curso, solicitado por la Subdirección de la Red Nacional de Carreteras y adelantado por la Oficina Asesora Jurídica</t>
  </si>
  <si>
    <t xml:space="preserve">Acto administrativo que ponga fin al proceso </t>
  </si>
  <si>
    <t>Incorporar en el anteproyecto de presupuesto la necesidad de los recursos para la culminación de las obras.</t>
  </si>
  <si>
    <t>Realizar las gestiones para la solicitud de recursos dentro del anteproyecto de presupuesto para la culminación de las obras.</t>
  </si>
  <si>
    <t>Anteproyecto de presupuesto con la incorporación del proyecto para terminación de las obras</t>
  </si>
  <si>
    <t>(…) se establece una deficiente gestión de planificación y ejecución del contrato, al no garantizar la ejecución de los recursos destinados a la señalización vial en los tramos construidos y/o mejorados, dejando vías terminadas pero sin la señalización correspondiente.</t>
  </si>
  <si>
    <t>Concluir el proceso sancionatorio por incumplimiento definitivo del contrato 518 de 2012, actualmente en curso, solicitado por la Subdirección de la Red Nacional de Carreteras y adelantado por la Oficina Asesora Jurídica</t>
  </si>
  <si>
    <t>Señalizar la vía en los tramos que fueron construidos y/o mejorados con el contrato No. 1533 de 2015.</t>
  </si>
  <si>
    <t>informe con registro fotográfico de la señalización de la vía  en los tramos que fueron construidos y/o mejorados con el contrato No. 1533 de 2015</t>
  </si>
  <si>
    <t>informe con registro fotográfico indicando los PR</t>
  </si>
  <si>
    <t xml:space="preserve">H43AF18. Mantenimiento a las Obras. Contrato de Obra 1696 de 11-12-2015. Administrativo.
Como resultado de la visita practicada por la CGR el 12 de marzo de 2019 a las obras en ejecución, se estableció que entre el K0+000 y K6+800, el pavimento flexible en varios sectores presentaba fisuramiento longitudinal y grietas sobre los bordes de la vía. 
</t>
  </si>
  <si>
    <t>(…) falta de mantenimiento oportuno por parte del contratista y la aplicación de controles por parte de la interventoría, con lo cual podrían generar daños mayores y reprocesos que originan demoras en la terminación de las obras y dificultades en la operación.</t>
  </si>
  <si>
    <t xml:space="preserve">Reparar los defectos constructivos detectados por la Contraloría por parte del contratista bajo la supervisión de la interventoría </t>
  </si>
  <si>
    <t>Informe de la interventoría con registro fotográfico del recibo a satisfacción de las reparaciones indicando los PR</t>
  </si>
  <si>
    <t xml:space="preserve">informe con registro fotográfico </t>
  </si>
  <si>
    <t xml:space="preserve">H44AF18. Mantenimiento a las Obras. Contrato de Obra 1192 de 14-09-2016. Administrativo.
Como resultado de la visita practicada por la CGR el 13 de marzo del 2019 a las obras ejecutadas, se estableció que desde el K7+000 en el sentido Coveñas - Sabaneta – Momil, el pavimento flexible presenta fisuramientos longitudinales de borde en varios tramos rehabilitados. Algunos de estos tramos se han venido reparando con emulsión asfáltica modificada con polímero, procedimiento que según el contratista y la interventoría se seguirá aplicando a las nuevas fisuras que se han presentado desde el k7+000 sentido Coveñas – Sabaneta – Momil.
Así mismo, en el tramo Coveñas – Sabaneta, las cunetas en concreto y Box Culvert presentan invasión de maleza y material de suelo. Obstrucción que además de impedir el normal drenaje de las aguas lluvias, pone en riesgo la circulación vehicular y durabilidad de los sectores de pavimento de la vía intervenida. Situación que muestra deficiencias en el adecuado mantenimiento rutinario.
</t>
  </si>
  <si>
    <t>Situación, por debilidades en el proceso constructivo y/o calidad de los materiales empleados por el Contratista, así como en el mantenimiento rutinario de la vía, con lo cual se genera riesgo de presentar deterioro progresivo del pavimento con posible afectación de los recursos ejecutados.</t>
  </si>
  <si>
    <t>Realizar las reparaciones de los defectos constructivos encontrados por la Contraloría y evidenciar que se realizó el mantenimiento de la vía,</t>
  </si>
  <si>
    <t>Informe de la interventoría con registro fotográfico del recibo a satisfacción de las reparaciones con PRS. E informe del Administrador vial del  mantenimiento rutinario</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</si>
  <si>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</si>
  <si>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1, Se efectuara una  auditoria  posventa de obra, en garantía de verificar la calidad y estado de las obras recibidas.
</t>
  </si>
  <si>
    <t>1, auditoria posventa de obra para verificación de calidad y estado.</t>
  </si>
  <si>
    <t xml:space="preserve">1, informe de auditoria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</si>
  <si>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</si>
  <si>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</si>
  <si>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</si>
  <si>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</si>
  <si>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3. Acta de mesa de trabajo
</t>
  </si>
  <si>
    <t>1</t>
  </si>
  <si>
    <t>por deficiencias en la instalación, calidad y funcionalidad de los estoperoles, con lo cual se genera riesgo en la seguridad operacional del corredor.</t>
  </si>
  <si>
    <t xml:space="preserve">
1. Se requerirá a la interventoría y al contratista para efectuar las respectivas correcciones, los defectos y deficiencias constructivos detectados por la contraloría, de igual manera. </t>
  </si>
  <si>
    <t xml:space="preserve">1, Informe técnico  de la interventoría con registro fotográfico que demuestre la corrección al problema presentado con los estoperoles instalados por el contratista . </t>
  </si>
  <si>
    <t>1, Informe de la interventoría con registro fotográfico</t>
  </si>
  <si>
    <t xml:space="preserve">H47AF18. Mantenimiento al Corredor Vial. Contrato de Obra 1639 de 30-11-2015. Administrativo.
Contrato por valor de $89.376.3 millones, suscrito entre el INVIAS y el Consorcio Vías de Colombia para el Mejoramiento, Gestión Predial, Social y Ambiental de la Carretera Málaga - Los Curos en el Departamento de Santander
El puente el Guamo a la salida de Guaca a San Andrés k61+080, en construcción, presenta deficiencias en la señalización de desviación y orientación del tráfico.
En el paso nacional por la población de Guaca, cuatro (4) losas de pavimento rígido presentan fisuramiento transversal, la misma falla se observó en una losa del paso nacional población de San Andrés. 
El pavimento flexible en el sector comprendido entre el K58+090 presenta fisuramientos longitudinales en el eje central de la vía.
En varios sectores de la vía las cunetas en concreto muestran fracturas, así como ranuras de dilataciones superficiales poco profundas y sin el lleno correspondiente que permita una adecuada dilatación e impida la filtración de partículas y escorrentía de la zona.   
</t>
  </si>
  <si>
    <t>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t>
  </si>
  <si>
    <t xml:space="preserve">Reparar los defectos constructivos y arreglar la señalización informada por  la Contraloría  por parte del contratista bajo la supervisión de la interventoría </t>
  </si>
  <si>
    <t>informe de la interventoría con registro fotográfico del recibo a satisfacción de los arreglos observados por la Contraloría indicando PRS.</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</si>
  <si>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</si>
  <si>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
1. Se efectuara auditoria de estado técnico en obra, en garantía de verificar el estado de las obra ejecutadas, como medida de control posventa
</t>
  </si>
  <si>
    <t xml:space="preserve">
1, auditoria de obra, posventa
</t>
  </si>
  <si>
    <t xml:space="preserve">
2, informe de auditoria
</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</si>
  <si>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</si>
  <si>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</si>
  <si>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xml:space="preserve">H49AF18. Construcción de Muros en Mampostería para Centro de Control – Contrato 1759/2015 (Equipos Electromecánicos). Administrativo con presunta incidencia disciplinaria.
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
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
</t>
  </si>
  <si>
    <t>(…) deficiencias en los procesos de control realizados por parte del contratista de obra y la interventoría de la misma.</t>
  </si>
  <si>
    <t>El CONSORCIO INTEGRAL MAB-ZAÑARTU, firma interventora, presentará un informe con fotografías y ensayos de laboratorio que evidencien el cumplimiento de la norma NSR-10, sobre el estado actual de los trabajos y las acciones realizadas.</t>
  </si>
  <si>
    <t xml:space="preserve"> Se procederá a presentar un documento por la interventoría del contrato, en el cual conste el seguimiento al Hallazgo enunciado, que incluye las respectivas fotografías y ensayos sobre las acciones realizadas</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</si>
  <si>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</si>
  <si>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Realizar acompañamiento técnico al proceso arbitral en cabeza de la Oficina Asesora Jurídica</t>
  </si>
  <si>
    <t>Efectuar el acompañamiento técnico a la Oficina Asesora Jurídica, para el seguimiento al proceso arbitral No. 4980.</t>
  </si>
  <si>
    <t>Informe semestral sobre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</si>
  <si>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</si>
  <si>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</si>
  <si>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</si>
  <si>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</si>
  <si>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H52AF18. Alcance Contrato 806 de 2017 y Adición de Cláusula Compromisoria. Administrativo.
(…) disminución del alcance contractual inicial y aumento de los recursos necesarios para la terminación del proyecto. </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</si>
  <si>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</si>
  <si>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</si>
  <si>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</si>
  <si>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</si>
  <si>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 xml:space="preserve">H53AF18. Transitabilidad Quebrada Agua Blanca – Otanche. Administrativo con presunta incidencia disciplinaria.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</si>
  <si>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</si>
  <si>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</si>
  <si>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 xml:space="preserve">Guía Metodológica de Cooperación </t>
  </si>
  <si>
    <t>Una (1) Guía Metodológica</t>
  </si>
  <si>
    <t xml:space="preserve">
H54AF18. Reasentamiento comunidad en Ciénaga por trazado de la Variante de Ciénaga. Administrativo con presunta incidencia disciplinaria.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</si>
  <si>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</si>
  <si>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xml:space="preserve">
1. Mesa de trabajo con INVIAS, Municipio de Ciénaga
</t>
  </si>
  <si>
    <t xml:space="preserve">
1 . Acta de mesa de trabajo 
</t>
  </si>
  <si>
    <t>Disciplinaria - Indagación Preliminar</t>
  </si>
  <si>
    <t xml:space="preserve">H55AF18. Conexión Variante de Ciénaga con Ruta del Sol III. Administrativo con presunta incidencia disciplinaria.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</si>
  <si>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 se debe a las deficiencias en planeación que presenta el proyecto, al partir de supuestos que no se iban a realizar (…).</t>
  </si>
  <si>
    <t xml:space="preserve">
1. Acta de Mesa de trabajo </t>
  </si>
  <si>
    <t>H56AF18. Cuota de gerencia Convenio 267 de 2009 y ejecución de trabajos en Transversal de la Macarena. Administrativo con presunta incidencia disciplinaria y para Indagación Preliminar - IP.
(...)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
(...)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
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t>
  </si>
  <si>
    <t>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t>
  </si>
  <si>
    <t>Realizar seguimiento periódico a la ejecución del convenio y documentar mediante informes trimestrales.</t>
  </si>
  <si>
    <t>Efectuar seguimiento semestral a la ejecución del convenio y documentar mediante informes trimestrales.</t>
  </si>
  <si>
    <t xml:space="preserve">H57AF18. Cumplimiento Contrato Obra 2179 de 2016. Administrativo.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</si>
  <si>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</si>
  <si>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</si>
  <si>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</si>
  <si>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</si>
  <si>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t>
  </si>
  <si>
    <t>Identificar  el Riesgo para el cumplimiento de las obligaciones contenidas en  Licencias Ambientales</t>
  </si>
  <si>
    <t>Matriz de Riesgo actualizada</t>
  </si>
  <si>
    <t>SMF-SMA</t>
  </si>
  <si>
    <r>
      <rPr>
        <b/>
        <sz val="8"/>
        <color theme="1"/>
        <rFont val="Arial"/>
        <family val="2"/>
      </rPr>
      <t>Actividad  2</t>
    </r>
    <r>
      <rPr>
        <sz val="8"/>
        <color theme="1"/>
        <rFont val="Arial"/>
        <family val="2"/>
      </rPr>
      <t>: Socialización   para la implementación de  la  matriz de riesgos actualizada  a la Subdirección de Medio Ambiente y Gestión Socia l, la Subdirección Marítima y Fluvial y la Dirección Técnica .</t>
    </r>
  </si>
  <si>
    <t>Actas de Socialización</t>
  </si>
  <si>
    <t>Establecer la Guía Metodológica para la estimación del valor de deterioro de los bienes de uso público en el INVIAS y su registro en los estados financieros</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</si>
  <si>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</si>
  <si>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</si>
  <si>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 xml:space="preserve">
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</si>
  <si>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
1. Mesa de trabajo INVIAS, Gobernación de Magdalena, y municipio de Ciénaga.
</t>
  </si>
  <si>
    <r>
      <rPr>
        <b/>
        <sz val="8"/>
        <color theme="1"/>
        <rFont val="Arial"/>
        <family val="2"/>
      </rPr>
      <t>Actividad 1:</t>
    </r>
    <r>
      <rPr>
        <sz val="8"/>
        <color theme="1"/>
        <rFont val="Arial"/>
        <family val="2"/>
      </rPr>
      <t xml:space="preserve">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t>
    </r>
  </si>
  <si>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</si>
  <si>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</si>
  <si>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</si>
  <si>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</si>
  <si>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</si>
  <si>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</si>
  <si>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</si>
  <si>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</si>
  <si>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</si>
  <si>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SF- DTEC- DO</t>
  </si>
  <si>
    <t>SF-SRT-DTEC-GC-SMA</t>
  </si>
  <si>
    <t>SF-DTEC-DO</t>
  </si>
  <si>
    <t>DO-SF-DTEC</t>
  </si>
  <si>
    <t>SF-DTEC</t>
  </si>
  <si>
    <t>OAP-DG-DO-DTEC-SF</t>
  </si>
  <si>
    <t>OAP-DO-DTEC</t>
  </si>
  <si>
    <t>DO-DTEC-OAP</t>
  </si>
  <si>
    <t>DO-DC-DTEC</t>
  </si>
  <si>
    <t>DTEC-GGP</t>
  </si>
  <si>
    <t>DTEC-DO-GGP</t>
  </si>
  <si>
    <t xml:space="preserve">DTEC-GGP
</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</si>
  <si>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</si>
  <si>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</si>
  <si>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</si>
  <si>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</si>
  <si>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</si>
  <si>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</si>
  <si>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</si>
  <si>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t>
  </si>
  <si>
    <t>Identificar el o los Riesgos relacionados con el cumplimiento de las obligaciones contenidas en los Permisos, Concesiones y Autorizaciones Ambientales</t>
  </si>
  <si>
    <t xml:space="preserve">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t>
  </si>
  <si>
    <t>Actividad  2: Socialización   para la implementación de  la  Matriz de Riesgos actualizada  a la Subdirección de Medio Ambiente y Gestión Socia, el Grupo Gerencia de Proyectos Estratégicos y la Dirección Técnica .</t>
  </si>
  <si>
    <t>Acta de Socialización</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</si>
  <si>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1.</t>
  </si>
  <si>
    <t>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t>
  </si>
  <si>
    <t>Actualización de la plantilla del apéndice ambiental para contratos de obra para proyectos licenciados,  en lo concerniente a las medidas compensatorias  derivadas  de licencias, permisos, concesiones  y autorizaciones ambientales.</t>
  </si>
  <si>
    <t xml:space="preserve">Actividad 1: Realizar mesa de trabajo en la Subdirección de Medio Ambiente y Gestión Social, con el fin de actualizar la plantilla del apéndice ambiental para contratos de obra para proyectos licenciados,  en lo concerniente a las medidas compensatorias  derivadas  de licencias, permisos, concesiones  y autorizaciones ambientales,  y  validar por parte de  la Dirección Técnica. </t>
  </si>
  <si>
    <t>Plantilla del apéndice ambiental actualizada</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</si>
  <si>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2.</t>
  </si>
  <si>
    <t xml:space="preserve">Actividad  2: Socialización  para la implementación de la actualización de  la plantilla del apéndice ambiental para contratos de obra para proyectos licenciados,  en lo concerniente a las medidas compensatorias  derivadas  de licencias, permisos, concesiones  y autorizaciones ambientales, a la Subdirección de Medio Ambiente. </t>
  </si>
  <si>
    <t>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"Nueva vía Ibagué- Armenia - Túnel de la Línea", como por parte del Instituto Nacional de Vías – INVIAS.</t>
  </si>
  <si>
    <t xml:space="preserve">Identificar el o los Riesgos  relacionados  con el Procedimiento Sancionatorio Ambiental realizado por parte de las Autoridades Ambientales.  </t>
  </si>
  <si>
    <t xml:space="preserve">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t>
  </si>
  <si>
    <t>Acuerdo de Servicio con la Subdirección Administrativa.</t>
  </si>
  <si>
    <t>Política Contable actualizada.</t>
  </si>
  <si>
    <t>GPE-SMA</t>
  </si>
  <si>
    <t>GPE-SMA-OAJ</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</si>
  <si>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1.</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</si>
  <si>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2.</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</si>
  <si>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2.
</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</si>
  <si>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1.
</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</si>
  <si>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</si>
  <si>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</si>
  <si>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Conlinea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</si>
  <si>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H1AF18. Revelaciones asociadas a las Propiedades, Planta y Equipo. Administrativa con presunta incidencia disciplinaria.
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
Acción 1 - Actividad 1.</t>
  </si>
  <si>
    <t>H1AF18. Revelaciones asociadas a las Propiedades, Planta y Equipo. Administrativa con presunta incidencia disciplinaria.
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
Acción 1 - Actividad 2.</t>
  </si>
  <si>
    <t>H2AF18. Vida útil de las Propiedades, Planta y Equipos del INVIAS. Administrativo con presunta incidencia disciplinaria. 
Las vidas útiles definidas por el INVIAS e incorporadas en el Manual de Estimaciones Contables, en las Notas a los Estados Financieros y en la Resolución Interna 6360 del 14 de noviembre de 2008 no son las mismas, toda vez que el manual y las notas contemplan intervalos de vidas útiles (aunque el manual no define vidas útiles para ciertos activos depreciables) en tanto que la citada resolución, fija como vida útil un valor absoluto.
Acción 1 - Actividad 1.</t>
  </si>
  <si>
    <t>H2AF18. Vida útil de las Propiedades, Planta y Equipos del INVIAS. Administrativo con presunta incidencia disciplinaria. 
Las vidas útiles definidas por el INVIAS e incorporadas en el Manual de Estimaciones Contables, en las Notas a los Estados Financieros y en la Resolución Interna 6360 del 14 de noviembre de 2008 no son las mismas, toda vez que el manual y las notas contemplan intervalos de vidas útiles (aunque el manual no define vidas útiles para ciertos activos depreciables) en tanto que la citada resolución, fija como vida útil un valor absoluto.
Acción 1 - Actividad 2.</t>
  </si>
  <si>
    <t>H3AF18. Terrenos (Bienes Inmuebles). Administrativo. 
Según las notas a los Estados Financieros, existen 62 bienes que no cuentan con avalúo de reconocido valor técnico para reconocerlos contablemente, que se detallan en el anexo 8 del mismo documento.
Acción 1.</t>
  </si>
  <si>
    <t>H3AF18. Terrenos (Bienes Inmuebles). Administrativo. 
Según las notas a los Estados Financieros, existen 62 bienes que no cuentan con avalúo de reconocido valor técnico para reconocerlos contablemente, que se detallan en el anexo 8 del mismo documento.
Acción 2.</t>
  </si>
  <si>
    <t>H3AF18. Terrenos (Bienes Inmuebles). Administrativo. 
Según las notas a los Estados Financieros, existen 62 bienes que no cuentan con avalúo de reconocido valor técnico para reconocerlos contablemente, que se detallan en el anexo 8 del mismo documento.
Acción 3.</t>
  </si>
  <si>
    <t xml:space="preserve">H7AF18. Bienes de Uso Público en Construcción. Administrativo con presunta incidencia disciplinaria.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1.
</t>
  </si>
  <si>
    <t xml:space="preserve">H7AF18. Bienes de Uso Público en Construcción. Administrativo con presunta incidencia disciplinaria.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2.
</t>
  </si>
  <si>
    <t>H9AF18. Bienes de Uso Público recibidos de Ferrovías en Liquidación. Administrativo.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1.</t>
  </si>
  <si>
    <t>H9AF18. Bienes de Uso Público recibidos de Ferrovías en Liquidación. Administrativo.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2.</t>
  </si>
  <si>
    <t>H9AF18. Bienes de Uso Público recibidos de Ferrovías en Liquidación. Administrativo.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3.</t>
  </si>
  <si>
    <t>H10AF18. Cuenta 1710 Bienes de Uso Público en Servicio, inventario vías secundarias y terciarias. Administrativo.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</si>
  <si>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Administrativo.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</si>
  <si>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Administrativo.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</si>
  <si>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H11AF18. Registro de Bienes de Uso Público en Servicio – Entregados a Terceros. Administrativo.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1.</t>
  </si>
  <si>
    <t>H11AF18. Registro de Bienes de Uso Público en Servicio – Entregados a Terceros. Administrativo.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2.</t>
  </si>
  <si>
    <t xml:space="preserve">H11AF18. Registro de Bienes de Uso Público en Servicio – Entregados a Terceros. Administrativo.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3.
</t>
  </si>
  <si>
    <t>H12AF18. Reconocimiento Terrenos subcuentas de la cuenta 1710 Bienes de Uso Público en Servicio. Administrativo.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</si>
  <si>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Administrativo.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</si>
  <si>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Administrativo.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</si>
  <si>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 xml:space="preserve">H13AF18. Depreciación BUP en Servicio – Predios.  Administrativo.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1.
</t>
  </si>
  <si>
    <t xml:space="preserve">H13AF18. Depreciación BUP en Servicio – Predios.  Administrativo.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2.
</t>
  </si>
  <si>
    <t xml:space="preserve">H13AF18. Depreciación BUP en Servicio – Predios.  Administrativo.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3.
</t>
  </si>
  <si>
    <t xml:space="preserve">H16AF18. Recursos Entregados en Administración. Administrativo.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1.
</t>
  </si>
  <si>
    <t xml:space="preserve">H16AF18. Recursos Entregados en Administración. Administrativo.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2.
</t>
  </si>
  <si>
    <t xml:space="preserve">H16AF18. Recursos Entregados en Administración. Administrativo.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3.
</t>
  </si>
  <si>
    <t>H17AF18. Cuentas por Pagar- Créditos Judiciales. Administrativo.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1.</t>
  </si>
  <si>
    <t>H17AF18. Cuentas por Pagar- Créditos Judiciales. Administrativo.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2.</t>
  </si>
  <si>
    <t>H18AF18. Provisiones – Litigios y Demandas. Administrativo con presunta incidencia disciplinaria.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1.</t>
  </si>
  <si>
    <t>H18AF18. Provisiones – Litigios y Demandas. Administrativo con presunta incidencia disciplinaria.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2.</t>
  </si>
  <si>
    <t>H19AF18. Provisiones – Litigios y Demandas, Procesos con Fallo en Primera Instancia. Administrativo con presunta incidencia disciplinaria.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1.</t>
  </si>
  <si>
    <t>H19AF18. Provisiones – Litigios y Demandas, Procesos con Fallo en Primera Instancia. Administrativo con presunta incidencia disciplinaria.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2.</t>
  </si>
  <si>
    <t>H20AF18. Reporte SIRECI, Provisiones – Litigios y Demandas.  Administrativo.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1.</t>
  </si>
  <si>
    <t>H20AF18. Reporte SIRECI, Provisiones – Litigios y Demandas.  Administrativo.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2.</t>
  </si>
  <si>
    <t>H22AF18. Cuentas de Orden. Administrativo con presunta incidencia disciplinaria.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1.</t>
  </si>
  <si>
    <t>H22AF18. Cuentas de Orden. Administrativo con presunta incidencia disciplinaria.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2.</t>
  </si>
  <si>
    <t>H23AF18. Notas a los Estados Financieros. Administrativo con presunta incidencia disciplinaria.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</si>
  <si>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Administrativo con presunta incidencia disciplinaria.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</si>
  <si>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 xml:space="preserve">
H24AF18. Implementación de Normas Internacionales de Contabilidad Pública. Administrativo con presunta incidencia disciplinaria.
Mediante Contrato 01290, firmado el 22 de noviembre de 2017, el INVÍAS contrató la “Consultoría para la asesoría y acompañamiento en la adopción e implementación de normas internacionales de contabilidad para el sector público NICSP en el Instituto Nacional de Vías.
Respecto a la ejecución del contrato se observó: ...
Lo anterior, conllevó a que no se observaran en las políticas contables del INVIAS cambios referentes a aspectos tales como:
- Medición inicial de los préstamos por pagar.
- Medición inicial de las provisiones.
- Indicios de deterioro del valor de los activos no generadores de efectivo.
- Reversión de las pérdidas por deterioro del valor de los activos no generadores de efectivo.
</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</si>
  <si>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1.</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</si>
  <si>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2.</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</si>
  <si>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3.</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</si>
  <si>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4.</t>
  </si>
  <si>
    <t>H25AF18. Techo Reserva Presupuestal Rubro Inversión. Administrativo.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2.</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</si>
  <si>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1.
</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</si>
  <si>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2.
</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</si>
  <si>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3.
</t>
  </si>
  <si>
    <t xml:space="preserve">H26AF18. Reservas Presupuestal de 2017 no ejecutadas en el 2018. Administrativo con presunta incidencia disciplinaria.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4.
</t>
  </si>
  <si>
    <t xml:space="preserve">H27AF18. Vigencias futuras – Consistencia de la información. Administrativo con incidencia disciplinaria y solicitud de Proceso Administrativo Sancionatorio (PAS).
Respecto a las vigencias futuras, apropiadas en años anteriores a 2017 y que no fueron utilizadas en el 2.018, a pesar de que estas se constituyen para asegurar la ejecución de proyectos de infraestructura o grandes proyectos, que abarcan más de una vigencia, se estableció que, la información, justificación, registro, legalización, seguimiento y control que efectúa la entidad sobre estas, es insuficiente, presenta debilidades e inconsistencias.
Lo anterior ya que al analizar y consolidar la información reportada por el INVIAS y los soportes de justificación de las apropiaciones requeridas para asumir obligaciones con cargo a otras vigencias, se encontró que a los requerimientos de la auditoría, la entidad reporta datos no concordantes para algunos ítems, ni respecto del número de contratos, ni para la apropiación por vigencias....
Teniendo en cuenta lo anterior y lo establecido en el Manual de Funciones (Resolución 3104 del 24 de junio de 2008) para el área de gestión y seguimiento presupuestal, se genera un presunto alcance disciplinario respecto a lo consagrado en el artículo 35 de la Ley 734 de 2002, el artículo 101 de la Ley 42 de 1993 y para solicitud de Proceso Administrativo Sancionatorio.
Acción 1 - Actividad 1.
</t>
  </si>
  <si>
    <t xml:space="preserve">H27AF18. Vigencias futuras – Consistencia de la información. Administrativo con incidencia disciplinaria y solicitud de Proceso Administrativo Sancionatorio (PAS).
Respecto a las vigencias futuras, apropiadas en años anteriores a 2017 y que no fueron utilizadas en el 2.018, a pesar de que estas se constituyen para asegurar la ejecución de proyectos de infraestructura o grandes proyectos, que abarcan más de una vigencia, se estableció que, la información, justificación, registro, legalización, seguimiento y control que efectúa la entidad sobre estas, es insuficiente, presenta debilidades e inconsistencias.
Lo anterior ya que al analizar y consolidar la información reportada por el INVIAS y los soportes de justificación de las apropiaciones requeridas para asumir obligaciones con cargo a otras vigencias, se encontró que a los requerimientos de la auditoría, la entidad reporta datos no concordantes para algunos ítems, ni respecto del número de contratos, ni para la apropiación por vigencias....
Teniendo en cuenta lo anterior y lo establecido en el Manual de Funciones (Resolución 3104 del 24 de junio de 2008) para el área de gestión y seguimiento presupuestal, se genera un presunto alcance disciplinario respecto a lo consagrado en el artículo 35 de la Ley 734 de 2002, el artículo 101 de la Ley 42 de 1993 y para solicitud de Proceso Administrativo Sancionatorio.
Acción 1 - Actividad 2.
</t>
  </si>
  <si>
    <t xml:space="preserve">H27AF18. Vigencias futuras – Consistencia de la información. Administrativo con incidencia disciplinaria y solicitud de Proceso Administrativo Sancionatorio (PAS).
Respecto a las vigencias futuras, apropiadas en años anteriores a 2017 y que no fueron utilizadas en el 2.018, a pesar de que estas se constituyen para asegurar la ejecución de proyectos de infraestructura o grandes proyectos, que abarcan más de una vigencia, se estableció que, la información, justificación, registro, legalización, seguimiento y control que efectúa la entidad sobre estas, es insuficiente, presenta debilidades e inconsistencias.
Lo anterior ya que al analizar y consolidar la información reportada por el INVIAS y los soportes de justificación de las apropiaciones requeridas para asumir obligaciones con cargo a otras vigencias, se encontró que a los requerimientos de la auditoría, la entidad reporta datos no concordantes para algunos ítems, ni respecto del número de contratos, ni para la apropiación por vigencias....
Teniendo en cuenta lo anterior y lo establecido en el Manual de Funciones (Resolución 3104 del 24 de junio de 2008) para el área de gestión y seguimiento presupuestal, se genera un presunto alcance disciplinario respecto a lo consagrado en el artículo 35 de la Ley 734 de 2002, el artículo 101 de la Ley 42 de 1993 y para solicitud de Proceso Administrativo Sancionatorio.
Acción 2.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</si>
  <si>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2.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</si>
  <si>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3.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</si>
  <si>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4.
</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</si>
  <si>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2.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</si>
  <si>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1.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</si>
  <si>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2.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</si>
  <si>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3.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</si>
  <si>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4.
</t>
  </si>
  <si>
    <t xml:space="preserve">H29AF18. Fenecimiento Rezago Presupuestal de 2017, Respaldo Presupuestal Contrato de Obra 2179-2016. Administrativo con presunta Incidencia disciplinaria.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2.
</t>
  </si>
  <si>
    <t>H31AF18. Intereses moratorios fallos judiciales.  Administrativo con presunta incidencia fiscal y disciplinaria.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1.</t>
  </si>
  <si>
    <t>H31AF18. Intereses moratorios fallos judiciales.  Administrativo con presunta incidencia fiscal y disciplinaria.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2.</t>
  </si>
  <si>
    <t>H32AF18. Información, seguimiento, control y gestión de Defensa Judicial Administrativo con presunta incidencia disciplinaria.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</si>
  <si>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Administrativo con presunta incidencia disciplinaria.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</si>
  <si>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 xml:space="preserve">H35AF18. Proceso constructivo, Contrato 1632 de 2015. Administrativo.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</si>
  <si>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Administrativo.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</si>
  <si>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Administrativo.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</si>
  <si>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 xml:space="preserve">H39AF18. Contrato de Obra 1638 de 2015. Mayor valor pagado por concepto de vigilancia, operación y mantenimiento de túneles sector Cisneros – Loboguerrero. Administrativo con presunta incidencia fiscal y disciplinaria.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</si>
  <si>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Administrativo con presunta incidencia fiscal y disciplinaria.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</si>
  <si>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H41AF18. Contrato de Obra 518 de 2012. Obras Inconclusas. Administrativo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1.</t>
  </si>
  <si>
    <t>H41AF18. Contrato de Obra 518 de 2012. Obras Inconclusas. Administrativo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2.</t>
  </si>
  <si>
    <t>H42AF18. Contratos de Obra 1533 de 2015 y 518 de 2012. Obras terminadas sin señalización vial. Administrativo con presunta incidencia disciplinaria.
Para los Contratos de Obra 1533 de 2015 y 518 de 2012 se establece, de acuerdo con el Acta de recibo final y lo verificado en la visita a los sitios de ejecución de las obras, que el capítulo del presupuesto correspondiente a Señalización y Seguridad en el cual se tenían destinados recursos para la instalación de señales de seguridad vial y demarcación horizontal fue objeto de modificación de cantidades de obra; dejándolo en el caso del Contrato 1533 de 2015 sin recursos para la ejecución de la señalización correspondiente, puesto que el valor destinado para la ejecución de estas actividades fue utilizado para ejecutar otros ítems de obra, y para el caso del Contrato 518 de 2012 se dejaron ciertos recursos para la demarcación horizontal de la vía pero debido al incumplimiento del contratista, estos recursos no fueron ejecutados. En ambos casos quedaron tramos construidos pero sin la correspondiente señalización de seguridad vial.
Este hallazgo tiene presunto alcance disciplinario por la inobservancia de lo establecido en el Artículo 115 de la Ley 769 de 2002  y en el numeral 2 del Artículo 26 de la Ley 80 de 1993.
Acción 1.</t>
  </si>
  <si>
    <t>H42AF18. Contratos de Obra 1533 de 2015 y 518 de 2012. Obras terminadas sin señalización vial. Administrativo con presunta incidencia disciplinaria.
Para los Contratos de Obra 1533 de 2015 y 518 de 2012 se establece, de acuerdo con el Acta de recibo final y lo verificado en la visita a los sitios de ejecución de las obras, que el capítulo del presupuesto correspondiente a Señalización y Seguridad en el cual se tenían destinados recursos para la instalación de señales de seguridad vial y demarcación horizontal fue objeto de modificación de cantidades de obra; dejándolo en el caso del Contrato 1533 de 2015 sin recursos para la ejecución de la señalización correspondiente, puesto que el valor destinado para la ejecución de estas actividades fue utilizado para ejecutar otros ítems de obra, y para el caso del Contrato 518 de 2012 se dejaron ciertos recursos para la demarcación horizontal de la vía pero debido al incumplimiento del contratista, estos recursos no fueron ejecutados. En ambos casos quedaron tramos construidos pero sin la correspondiente señalización de seguridad vial.
Este hallazgo tiene presunto alcance disciplinario por la inobservancia de lo establecido en el Artículo 115 de la Ley 769 de 2002  y en el numeral 2 del Artículo 26 de la Ley 80 de 1993.
Acción 2.</t>
  </si>
  <si>
    <t xml:space="preserve">H45AF18. Mantenimiento a las Obras de pavimento flexible. Contrato de Obra 1404 de 09-10-2015. Administrativo.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</si>
  <si>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Administrativo.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</si>
  <si>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Administrativo.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</si>
  <si>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Administrativo.
En el sector del pavimento flexible comprendido entre TCC – Tele Bucaramanga en el cual se encuentran instalados estoperoles por parte del Contratista, se presenta desprendimiento prematuro de varios de estos elementos (...)
Acción 1.</t>
  </si>
  <si>
    <t>H46AF18. Reductores de Velocidad. Contrato de Obra 1647 de 30-11-2015. Administrativo.
En el sector del pavimento flexible comprendido entre TCC – Tele Bucaramanga en el cual se encuentran instalados estoperoles por parte del Contratista, se presenta desprendimiento prematuro de varios de estos elementos (...)
Acción 2.</t>
  </si>
  <si>
    <t xml:space="preserve">H48AF18. Calidad de las obras en el Corredor Vial del Contrato de Obra 1510 de 26-10-2015. Administrativo con presunta incidencia disciplinaria.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</si>
  <si>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Administrativo con presunta incidencia disciplinaria.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</si>
  <si>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H50AF18. Demolición Puente “Artura” y Construcción Puente “Bermellón I” (Terminación Túnel de la Línea). Administrativo con presunta incidencia disciplinaria y fiscal.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</si>
  <si>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Administrativo con presunta incidencia disciplinaria y fiscal.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</si>
  <si>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Administrativo con presunta Incidencia disciplinaria.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</si>
  <si>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H51AF18. Revestimiento Túnel Principal Sector Falla la Soledad. Administrativo con presunta Incidencia disciplinaria.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2.
</t>
  </si>
  <si>
    <t>H58AF18. Cumplimiento y seguimiento ambiental, proyecto Dragado Canal de Acceso al Puerto de Buenaventura (Valle del Cauca). Administrativo con presunta incidencia disciplinaria.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1.</t>
  </si>
  <si>
    <t>H58AF18. Cumplimiento y seguimiento ambiental, proyecto Dragado Canal de Acceso al Puerto de Buenaventura (Valle del Cauca). Administrativo con presunta incidencia disciplinaria.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2.</t>
  </si>
  <si>
    <t xml:space="preserve">H28AF18. Adición presupuestal, Proyecto Aeropuerto El Edén- Club Campestre- Armenia y  Proyecto Paso Nacional. Administrativo con presunta a incidencia disciplinaria.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1.
</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</si>
  <si>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</si>
  <si>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</si>
  <si>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</si>
  <si>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</si>
  <si>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Identificar el o los Riesgos relacionados con el cumplimiento de las obligaciones contenidas en los Permisos, Concesiones y Autorizaciones Ambientales.</t>
  </si>
  <si>
    <t>Matriz de riesgos actualizada</t>
  </si>
  <si>
    <t>Actividad  2: Socialización   para la implementación de  la  Matriz de Riesgos actualizada  a la Subdirección de Medio Ambiente y Gestión Social,  el Grupo Gerencia de Proyectos Estratégicos  y la Oficina  Asesora Jurídica.</t>
  </si>
  <si>
    <t xml:space="preserve">H6R15. Planeación Contrato Plan Boyacá – Metas Físicas.
A marzo de 2016, se evidenciaron retrasos en todos los frentes de obra y reducción del alcance físico de las obras.
</t>
  </si>
  <si>
    <t xml:space="preserve">H14AF18. Depreciación Bienes de Uso Público en Servicio. Administrativo.
Las cuentas “5364 Gastos – Deterioro, Depreciaciones Amortizaciones y Provisiones – Depreciación de Bienes de Uso público y 1785 Activos – Bienes de Uso Público e Históricos y Culturales – Depreciación Acumulada de Bienes de Uso Público”, se encuentran sobreestimadas en $227.203 millones (carreteras, férreas, fluviales y marítimas) y se encuentran subestimadas en $44.1 millones (puentes). </t>
  </si>
  <si>
    <t>AUDITORIA DE CUMPLIMIENTO TÚNEL DE LA LÍNEA 2018 - ACTL</t>
  </si>
  <si>
    <t xml:space="preserve">1. Realizar conciliación de los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</si>
  <si>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Informe trimestral (938 predios) que evidencie el numero de predios conciliados. </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</si>
  <si>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</si>
  <si>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</si>
  <si>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</si>
  <si>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</si>
  <si>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</si>
  <si>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procedimiento con las actividades a desarrollar para la legalización de los anticipos y recursos entregados en Administración</t>
  </si>
  <si>
    <t>Procedimiento de anticipos y recursos entregados en administración</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</si>
  <si>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1.
</t>
  </si>
  <si>
    <t>Acción 1.
Establecer el procedimiento para la legalización de los anticipos y recursos entregados en administración.</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</si>
  <si>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2.
</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</si>
  <si>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3.
</t>
  </si>
  <si>
    <t>Informe trimestral de avance</t>
  </si>
  <si>
    <t>Acción 2.
Identificar, clasificar y/o depurar los Avances y Anticipos.</t>
  </si>
  <si>
    <t>Acción 3.
Identificar, clasificar y/o depurar los Recursos entregados en Administración.</t>
  </si>
  <si>
    <t xml:space="preserve">Hacer la revisión y conciliación de 135 inmuebles observados por la CGR de la información entre la subdirección administrativa y financiera respecto a los predios fiscales en cuanto a cantidad y valor. </t>
  </si>
  <si>
    <t xml:space="preserve">1. Realizar conciliación de los predios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</si>
  <si>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Reporte trimestral (135 inmuebles ) que evidencia el grado de avance conciliado. </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</si>
  <si>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</si>
  <si>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</si>
  <si>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</si>
  <si>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1.</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</si>
  <si>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2.</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</si>
  <si>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3.</t>
  </si>
  <si>
    <t xml:space="preserve">Elaborar procedimiento con las actividades a desarrollar para la depuración de Bienes de Uso Público </t>
  </si>
  <si>
    <t>Procedimiento de depuración de Bienes de Uso Público</t>
  </si>
  <si>
    <t>Acción 2.
Establecer el procedimiento para la depuración de los Bienes de Uso Público.</t>
  </si>
  <si>
    <t>Elaborar procedimiento con las actividades a desarrollar para la depuración de Bienes Fiscales</t>
  </si>
  <si>
    <t>Procedimiento de depuración de Bienes fiscales</t>
  </si>
  <si>
    <t>Acción 3.
Establecer el procedimiento con los requisitos de información para la depuración de Bienes fiscales.</t>
  </si>
  <si>
    <t>Establecer en la Política Contable directrices claras para la clasificación de la Propiedad, planta y equipo, Bienes de Uso Público y Bienes Históricos y Culturales</t>
  </si>
  <si>
    <t>Ajustar la política contable con la definición del reconocimiento  Propiedad, planta y equipo, Bienes de Uso Público y Bienes Históricos y Culturales</t>
  </si>
  <si>
    <t>Política Ajustada</t>
  </si>
  <si>
    <t>Elaborar procedimiento de conciliación con las áreas de la Entidad, que originan la información.</t>
  </si>
  <si>
    <t>Elaborar procedimiento de conciliación con las áreas origen de información</t>
  </si>
  <si>
    <t xml:space="preserve">procedimiento </t>
  </si>
  <si>
    <t>Establecer el procedimiento de cierre contable, donde se fijen los criterios de información necesarios para incluir en los Estados Contables  y revelarlos</t>
  </si>
  <si>
    <t>Elaborar procedimiento de cierre</t>
  </si>
  <si>
    <t>Actualizar la mapa de Riesgos.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</si>
  <si>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</si>
  <si>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</si>
  <si>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</si>
  <si>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Identificar, clasificar y/o depurar los Avances y Anticipos.</t>
  </si>
  <si>
    <t>Realizar la conciliación contable con el Grupo de Contabilidad de los 938 predios fiscales registrados en la SA, con el fin de reflejarlos en los estados financieros de la entidad.</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</si>
  <si>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</si>
  <si>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Informe semestral (580 predios) que evidencie el numero de predios conciliados</t>
  </si>
  <si>
    <t>Gestionar por las Direcciones Territoriales de Bolivar ,  Magdalena y Atlántico la actualización del  nombre del propietario (INVIAS) en el IGAC de esas ciudades,  de los predios localizados en los terminales marítimos en los Distritos Especiales de Cartagena  Santa Marta y Barranquilla  y que figuran a nombre de terceros.</t>
  </si>
  <si>
    <t>Oficios remitidos y Reporte cuatrimestral</t>
  </si>
  <si>
    <t xml:space="preserve">Actualizar el procedimiento implementado y verificar que el mismo se cumpla. </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</si>
  <si>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Respecto a la gestión de conciliación donde se establezcan las diferencias que están en proceso de depuración, presentarlas en las revelaciones.   
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
5. Respecto a los bienes que aún están en proceso de identificación, generar un proyecto para la depuración de los bienes fiscales  que permitan su saneamiento. 
6. Los bienes que fueron recibidos como posesión y de los que hasta ahora no se ha podido obtener el antecedente registral, deben incluirse en un proyecto para adelantar las gestiones tendientes a establecerlo.</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</si>
  <si>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</si>
  <si>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</si>
  <si>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</si>
  <si>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</si>
  <si>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</si>
  <si>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</si>
  <si>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1.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</si>
  <si>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2.
</t>
  </si>
  <si>
    <t>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</si>
  <si>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1.
Socialización con las Subdirecciones y Grupos Internos de trabajo de cada una de las dependencias de la guía “EDEPI-GUI-1”.</t>
  </si>
  <si>
    <t>Actas de socialización.</t>
  </si>
  <si>
    <t>Acción 1.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</si>
  <si>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2.
Seguimiento y evaluación a la implementación de la guía EDEPI-GUI-1 y sus resultados.</t>
  </si>
  <si>
    <t>Informe semestral de seguimiento y evaluación.</t>
  </si>
  <si>
    <t>Acción 2.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</si>
  <si>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
Acción 1.</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</si>
  <si>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
Acción 2.</t>
  </si>
  <si>
    <t>Informe bimestral de cumplimiento a la implementación de la guía metodológica</t>
  </si>
  <si>
    <t>Actividad 1.
Seguimiento y evaluación a la implementación de la guía EDEPI-GUI-1 y sus resultados.</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</si>
  <si>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1.</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</si>
  <si>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2.</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</si>
  <si>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1.</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</si>
  <si>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2.</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</si>
  <si>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</si>
  <si>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</si>
  <si>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</si>
  <si>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2.</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</si>
  <si>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</si>
  <si>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</si>
  <si>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</si>
  <si>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
Actividad 1.</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</si>
  <si>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
Actividad 2.</t>
  </si>
  <si>
    <t>Actas de socialización (Una por cada unidad ejecutora capacitada - DT (4), DO (4) y SG (1).</t>
  </si>
  <si>
    <t>DTEC-DO-SG</t>
  </si>
  <si>
    <t>Informe semestral de seguimiento y evaluación. (Uno semestral por cada unidad DT (2), DO (2), SG (2).</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</si>
  <si>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1.</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</si>
  <si>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2.</t>
  </si>
  <si>
    <t>Actas de socialización (Una por cada unidad ejecutora capacitada - DT (4), DO (4).</t>
  </si>
  <si>
    <t>Informe semestral de seguimiento y evaluación. (Uno semestral por cada unidad DT (2), DO (2).</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</si>
  <si>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1.</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</si>
  <si>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</si>
  <si>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1.</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</si>
  <si>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2.</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</si>
  <si>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1.</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</si>
  <si>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2.</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</si>
  <si>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1.</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</si>
  <si>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2.</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</si>
  <si>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1.</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</si>
  <si>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2.</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</si>
  <si>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</si>
  <si>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</si>
  <si>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2.</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</si>
  <si>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1.
</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</si>
  <si>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2.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</si>
  <si>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1.</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</si>
  <si>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2.</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</si>
  <si>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</si>
  <si>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</si>
  <si>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 xml:space="preserve">Presentar la Demanda ante el Tribunal Administrativo </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</si>
  <si>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</si>
  <si>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</si>
  <si>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Aprobación por parte de las Direcciones Técnica y Operativa e  implementación por parte de las unidades ejecutoras  de una Formato de verificación de estudios y diseños</t>
  </si>
  <si>
    <t xml:space="preserve">Base de datos implementada </t>
  </si>
  <si>
    <t xml:space="preserve">Reporte mensual de consulta y verificación de base de datos </t>
  </si>
  <si>
    <t>Remitir la información por parte de las unidades ejecutoras de acuerdo a lo requerido por el comité de sostenibilidad contable.</t>
  </si>
  <si>
    <t>SIN OBSERVACIONES</t>
  </si>
  <si>
    <t xml:space="preserve">H21AF18. Demandas en contra del INVÍAS.  Administrativo con presunta incidencia disciplinaria.
Revisada la información contenida en el cuadro de los procesos en contra de la Entidad suministrado por la Oficina Jurídica , se observa que a 31 de diciembre de 2018, se siguen presentando inconsistencias como:
• Se encuentran registrados 3.197 procesos mientras que en eKOGUI solamente hay registrados 2.687.
• El reporte presenta 487 procesos que no tienen calificado el riesgo.
• Existen158 procesos que tienen calificado el riesgo como alto y  no se encuentran provisionados, sin embargo.
• Se encuentran 483 procesos que tienen calificado el riesgo como bajo y medio bajo, los cuales tiene registrada provisión. ......
• En el reporte de procesos pendientes de pago suministrado por la Entidad, existen 61 casos que no cuentan con el número del proceso.....
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
</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</si>
  <si>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2.</t>
  </si>
  <si>
    <t>La Subdirección Administrativa concilió los 20 bienes fiscales a su cargo (100%), de los 173 inmuebles observados por la Contraloría. Está pendiente las gestiones relacionadas con los bienes de uso público por parte de SMA.</t>
  </si>
  <si>
    <t>SA-SF (GC)</t>
  </si>
  <si>
    <t>La Dirección de Contratación presentó 12 actas del Comité Mensual de Liquidaciones, vigencia 2019.</t>
  </si>
  <si>
    <t xml:space="preserve">La inclusión de la política dentro del Manual de Interventoría </t>
  </si>
  <si>
    <t>Actualizar los avalúos de los 580 bienes fiscales identificados por la CGR para su registro contable.</t>
  </si>
  <si>
    <t xml:space="preserve">De acuerdo con el nuevo marco normativo,  en la actualidad las entidades públicas no están obligadas a realizar avalúos a los bienes fiscales.   En ese sentido se validará los indicios de deterioro a los bienes que presenten dicha situación. Para el efecto se realizará:                                                                                                                                           1. Revisar y conciliar los predios que cuentan con avaluó realizado antes de la aplicación de las normas internacionales.                                                                                          2. Revisar anualmente los predios que presentan deterioro según los requerimientos establecidos en la norma. 
3. Actualizar los valores de los predios y reflejarlos en los estados financieros del INVIAS. </t>
  </si>
  <si>
    <t>Aprobación  de un formato  denominado "bitácora de verificación de estudios y diseños" para iniciar los procesos de selección  de los contratistas de obra, por parte de las Direcciones  Operativa  y  Técnica.</t>
  </si>
  <si>
    <t>Iniciar proceso  Judicial para demandar el incumplimiento del contrato por la acción de controversias contractuales y  afectar amparo de estabilidad y calidad de la obra del puente Orquídea 1, construido dentro del alcance del contrato de obra 807 de 2009.</t>
  </si>
  <si>
    <t xml:space="preserve">Auto Admisorio de la Demanda </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</si>
  <si>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</si>
  <si>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</si>
  <si>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De los 266 contratos que a 31 de diciembre de 2018 se encontraban  en SICO en los siguientes estados: pérdida de competencia, liquidados en sede Jucial,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t>
  </si>
  <si>
    <t xml:space="preserve">De los 229 convenios que a 31 de diciembre de 2018 se encontraban  en SICO en los siguientes estados: pérdida de competencia, liquidados en sede Jucial,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</si>
  <si>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</si>
  <si>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</si>
  <si>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</si>
  <si>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1. Enviar oficios por parte de las Direcciones Territoriales del INVIAS a las oficinas del  IGAC Delegadas en cada ciudad donde están los terminales para solicitar cambio nombre del propietario a nombre del INVIAS.  
2. la consecución de las Resoluciones expedidas por el IGAC con la constancia de cambio nombre a INVIAS.</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</si>
  <si>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territoriales. </t>
  </si>
  <si>
    <t xml:space="preserve">Revisar los procedimientos aplicados actualmente, evaluando si los mismos se ajustan a las necesidades de control por parte del Instituto para evitar pagos extemporáneos o falta de pago cuando corresponde.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</si>
  <si>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Direcciones Territoriales. </t>
  </si>
  <si>
    <t xml:space="preserve">bitácora de verificación de estudios y diseños  aprobada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</si>
  <si>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</si>
  <si>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</si>
  <si>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</si>
  <si>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</si>
  <si>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 xml:space="preserve">Documentar ante el Comité Técnico de Sostenibilidad Contable el ejercicio frente a cada contrato o convenio  para la depuración de los saldos identificados por las unidades ejecutoras, de conformidad con los procedimientos establecidos para tal fin por la Subdirección Financiera. 
</t>
  </si>
  <si>
    <t xml:space="preserve">H6AF18. Oportunidad en la entrega de Auxiliares Contables de los Bienes de Uso Público del INVIAS. Administrativo con presunta incidencia disciplinaria.
En desarrollo de los procedimientos de auditoría, se identificó que Contabilidad en su respuesta, no suministró los movimientos de toda la vigencia sino tan sólo, los correspondientes al mes de diciembre de 2018.
INVIAS omitió suministrar al ente auditor para estas dos (2) cuentas, movimientos débito por más de $6.000.000 millones y movimientos crédito por más de $1.000.000 millones.
Lo descrito implica que no fue suministrada oportunamente información relevante; lo que a su vez constituye una limitación al alcance del trabajo y que dicha situación afectó la oportunidad en la ejecución de los procedimientos de auditoría asociados a estas partidas.
</t>
  </si>
  <si>
    <t>Se consolidó en un informe.</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</si>
</sst>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 #,##0.00_-;_-* &quot;-&quot;??_-;_-@_-"/>
    <numFmt numFmtId="164" formatCode="0;[Red]0"/>
    <numFmt numFmtId="165" formatCode="yyyy\-mm\-dd;@"/>
    <numFmt numFmtId="166" formatCode="0&quot;%&quot;"/>
    <numFmt numFmtId="167" formatCode="yyyy/mm/dd;@"/>
    <numFmt numFmtId="168" formatCode="0.000"/>
    <numFmt numFmtId="169" formatCode="yyyy/mm/dd"/>
  </numFmts>
  <fonts count="27" x14ac:knownFonts="1">
    <font>
      <sz val="10"/>
      <name val="Arial"/>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10"/>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b/>
      <sz val="10"/>
      <color rgb="FFFF0000"/>
      <name val="Arial"/>
      <family val="2"/>
    </font>
    <font>
      <sz val="10"/>
      <color theme="1"/>
      <name val="Arial"/>
      <family val="2"/>
    </font>
    <font>
      <b/>
      <sz val="18"/>
      <color theme="1"/>
      <name val="Arial"/>
      <family val="2"/>
    </font>
    <font>
      <sz val="8"/>
      <color rgb="FFFF0000"/>
      <name val="Arial"/>
      <family val="2"/>
    </font>
    <font>
      <i/>
      <sz val="8"/>
      <color theme="1"/>
      <name val="Arial"/>
      <family val="2"/>
    </font>
    <font>
      <b/>
      <sz val="8"/>
      <color rgb="FFFF0000"/>
      <name val="Arial"/>
      <family val="2"/>
    </font>
  </fonts>
  <fills count="11">
    <fill>
      <patternFill patternType="none"/>
    </fill>
    <fill>
      <patternFill patternType="gray125"/>
    </fill>
    <fill>
      <patternFill patternType="solid">
        <fgColor theme="0"/>
        <bgColor indexed="64"/>
      </patternFill>
    </fill>
    <fill>
      <patternFill patternType="solid">
        <fgColor rgb="FFFFFF00"/>
        <bgColor rgb="FF000000"/>
      </patternFill>
    </fill>
    <fill>
      <patternFill patternType="solid">
        <fgColor rgb="FFFFFFFF"/>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39997558519241921"/>
        <bgColor indexed="64"/>
      </patternFill>
    </fill>
    <fill>
      <patternFill patternType="solid">
        <fgColor theme="6" tint="0.39997558519241921"/>
        <bgColor indexed="64"/>
      </patternFill>
    </fill>
    <fill>
      <patternFill patternType="solid">
        <fgColor theme="4" tint="-0.499984740745262"/>
        <bgColor indexed="64"/>
      </patternFill>
    </fill>
    <fill>
      <patternFill patternType="solid">
        <fgColor theme="4" tint="-0.499984740745262"/>
        <bgColor rgb="FF000000"/>
      </patternFill>
    </fill>
  </fills>
  <borders count="25">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249977111117893"/>
      </left>
      <right style="hair">
        <color theme="0" tint="-0.249977111117893"/>
      </right>
      <top style="hair">
        <color theme="0" tint="-0.249977111117893"/>
      </top>
      <bottom/>
      <diagonal/>
    </border>
  </borders>
  <cellStyleXfs count="19">
    <xf numFmtId="0" fontId="0" fillId="0" borderId="0"/>
    <xf numFmtId="0" fontId="3" fillId="0" borderId="0"/>
    <xf numFmtId="0" fontId="7" fillId="0" borderId="0">
      <alignment vertical="top"/>
    </xf>
    <xf numFmtId="0" fontId="3" fillId="0" borderId="0"/>
    <xf numFmtId="0" fontId="3" fillId="0" borderId="0"/>
    <xf numFmtId="0" fontId="3" fillId="0" borderId="0"/>
    <xf numFmtId="0" fontId="10" fillId="0" borderId="0"/>
    <xf numFmtId="0" fontId="3" fillId="0" borderId="0"/>
    <xf numFmtId="0" fontId="8" fillId="0" borderId="0"/>
    <xf numFmtId="0" fontId="3" fillId="0" borderId="0"/>
    <xf numFmtId="0" fontId="10" fillId="0" borderId="0">
      <alignment vertical="top"/>
    </xf>
    <xf numFmtId="0" fontId="7" fillId="0" borderId="0"/>
    <xf numFmtId="0" fontId="9" fillId="0" borderId="0"/>
    <xf numFmtId="9" fontId="10" fillId="0" borderId="0" applyFont="0" applyFill="0" applyBorder="0" applyAlignment="0" applyProtection="0"/>
    <xf numFmtId="9" fontId="11" fillId="0" borderId="0" applyFont="0" applyFill="0" applyBorder="0" applyAlignment="0" applyProtection="0"/>
    <xf numFmtId="43" fontId="14" fillId="0" borderId="0" applyFont="0" applyFill="0" applyBorder="0" applyAlignment="0" applyProtection="0"/>
    <xf numFmtId="0" fontId="3" fillId="0" borderId="0"/>
    <xf numFmtId="0" fontId="1" fillId="0" borderId="0"/>
    <xf numFmtId="9" fontId="1" fillId="0" borderId="0" applyFont="0" applyFill="0" applyBorder="0" applyAlignment="0" applyProtection="0"/>
  </cellStyleXfs>
  <cellXfs count="204">
    <xf numFmtId="0" fontId="0" fillId="0" borderId="0" xfId="0"/>
    <xf numFmtId="0" fontId="2" fillId="0" borderId="0" xfId="0" applyFont="1" applyFill="1" applyBorder="1" applyAlignment="1">
      <alignment horizontal="justify" vertical="center"/>
    </xf>
    <xf numFmtId="0" fontId="2" fillId="0" borderId="0" xfId="0" applyFont="1" applyFill="1" applyBorder="1"/>
    <xf numFmtId="165" fontId="2" fillId="0" borderId="0" xfId="0" applyNumberFormat="1" applyFont="1" applyFill="1" applyBorder="1"/>
    <xf numFmtId="0" fontId="2" fillId="0" borderId="0" xfId="0" applyFont="1" applyFill="1" applyBorder="1" applyAlignment="1"/>
    <xf numFmtId="0" fontId="2" fillId="0" borderId="2" xfId="0" applyFont="1" applyFill="1" applyBorder="1" applyAlignment="1"/>
    <xf numFmtId="165" fontId="2" fillId="0" borderId="2" xfId="0" applyNumberFormat="1" applyFont="1" applyFill="1" applyBorder="1" applyAlignment="1"/>
    <xf numFmtId="0" fontId="2" fillId="4" borderId="0" xfId="0" applyFont="1" applyFill="1" applyBorder="1"/>
    <xf numFmtId="0" fontId="2" fillId="0" borderId="5" xfId="0" applyFont="1" applyFill="1" applyBorder="1"/>
    <xf numFmtId="0" fontId="2" fillId="0" borderId="5" xfId="0" applyFont="1" applyFill="1" applyBorder="1" applyAlignment="1">
      <alignment horizontal="justify" vertical="center"/>
    </xf>
    <xf numFmtId="0" fontId="2" fillId="0" borderId="7" xfId="0" applyFont="1" applyFill="1" applyBorder="1"/>
    <xf numFmtId="0" fontId="0" fillId="0" borderId="0" xfId="0" applyAlignment="1">
      <alignment horizontal="center"/>
    </xf>
    <xf numFmtId="0" fontId="0" fillId="2" borderId="0" xfId="0" applyFill="1"/>
    <xf numFmtId="0" fontId="0" fillId="2" borderId="0" xfId="0" applyFill="1" applyAlignment="1">
      <alignment horizontal="center" vertical="center"/>
    </xf>
    <xf numFmtId="0" fontId="2" fillId="2" borderId="0" xfId="0" applyFont="1" applyFill="1" applyBorder="1" applyAlignment="1"/>
    <xf numFmtId="0" fontId="2" fillId="2" borderId="0" xfId="0" applyFont="1" applyFill="1" applyBorder="1"/>
    <xf numFmtId="0" fontId="2" fillId="2" borderId="5" xfId="0" applyFont="1" applyFill="1" applyBorder="1"/>
    <xf numFmtId="0" fontId="3" fillId="2" borderId="0" xfId="0" applyFont="1" applyFill="1"/>
    <xf numFmtId="0" fontId="17" fillId="2" borderId="0" xfId="0" applyFont="1" applyFill="1" applyAlignment="1">
      <alignment horizontal="center" vertical="center"/>
    </xf>
    <xf numFmtId="0" fontId="0" fillId="2" borderId="0" xfId="0" applyFill="1" applyAlignment="1">
      <alignment horizontal="center"/>
    </xf>
    <xf numFmtId="0" fontId="2" fillId="2" borderId="0" xfId="0" applyFont="1" applyFill="1" applyBorder="1" applyAlignment="1">
      <alignment horizontal="center" vertical="center"/>
    </xf>
    <xf numFmtId="0" fontId="2" fillId="2" borderId="5" xfId="0" applyFont="1" applyFill="1" applyBorder="1" applyAlignment="1">
      <alignment horizontal="center" vertical="center"/>
    </xf>
    <xf numFmtId="0" fontId="2" fillId="0" borderId="0" xfId="0" applyFont="1" applyFill="1" applyBorder="1" applyAlignment="1">
      <alignment horizontal="center" wrapText="1"/>
    </xf>
    <xf numFmtId="0" fontId="0" fillId="0" borderId="0" xfId="0" applyAlignment="1">
      <alignment horizontal="center" wrapText="1"/>
    </xf>
    <xf numFmtId="0" fontId="3" fillId="0" borderId="0" xfId="0" applyFont="1"/>
    <xf numFmtId="0" fontId="2" fillId="0" borderId="0" xfId="0" applyFont="1" applyFill="1" applyBorder="1" applyAlignment="1">
      <alignment horizontal="justify" vertical="center" wrapText="1"/>
    </xf>
    <xf numFmtId="0" fontId="0" fillId="0" borderId="0" xfId="0" applyAlignment="1">
      <alignment horizontal="justify" vertical="center" wrapText="1"/>
    </xf>
    <xf numFmtId="0" fontId="19" fillId="2" borderId="0" xfId="0" applyFont="1" applyFill="1"/>
    <xf numFmtId="0" fontId="4" fillId="0" borderId="6" xfId="0" applyFont="1" applyFill="1" applyBorder="1" applyAlignment="1"/>
    <xf numFmtId="0" fontId="4" fillId="0" borderId="7" xfId="0" applyFont="1" applyFill="1" applyBorder="1" applyAlignment="1"/>
    <xf numFmtId="0" fontId="0" fillId="0" borderId="0" xfId="0" applyAlignment="1">
      <alignment horizontal="center"/>
    </xf>
    <xf numFmtId="9" fontId="12" fillId="0" borderId="0" xfId="14" applyFont="1" applyFill="1" applyBorder="1"/>
    <xf numFmtId="0" fontId="12" fillId="0" borderId="0" xfId="0" applyFont="1" applyFill="1" applyBorder="1"/>
    <xf numFmtId="0" fontId="22" fillId="0" borderId="0" xfId="0" applyFont="1" applyBorder="1" applyAlignment="1">
      <alignment horizontal="center" vertical="center" wrapText="1"/>
    </xf>
    <xf numFmtId="0" fontId="22" fillId="0" borderId="0" xfId="0" applyFont="1" applyBorder="1" applyAlignment="1">
      <alignment horizontal="center" vertical="center"/>
    </xf>
    <xf numFmtId="0" fontId="22" fillId="0" borderId="0" xfId="0" applyFont="1" applyAlignment="1">
      <alignment horizontal="center" vertical="center" wrapText="1"/>
    </xf>
    <xf numFmtId="0" fontId="22" fillId="0" borderId="0" xfId="0" applyFont="1" applyAlignment="1">
      <alignment horizontal="center" vertical="center"/>
    </xf>
    <xf numFmtId="0" fontId="22" fillId="0" borderId="20" xfId="0" applyFont="1" applyBorder="1" applyAlignment="1">
      <alignment horizontal="center" vertical="center"/>
    </xf>
    <xf numFmtId="0" fontId="22" fillId="0" borderId="18" xfId="0" applyFont="1" applyBorder="1" applyAlignment="1">
      <alignment horizontal="center" vertical="center"/>
    </xf>
    <xf numFmtId="0" fontId="16" fillId="0" borderId="19" xfId="0" applyFont="1" applyFill="1" applyBorder="1" applyAlignment="1">
      <alignment vertical="center"/>
    </xf>
    <xf numFmtId="0" fontId="16" fillId="0" borderId="21" xfId="0" applyFont="1" applyFill="1" applyBorder="1" applyAlignment="1">
      <alignment vertical="center"/>
    </xf>
    <xf numFmtId="0" fontId="16" fillId="0" borderId="7" xfId="0" applyFont="1" applyFill="1" applyBorder="1" applyAlignment="1"/>
    <xf numFmtId="0" fontId="16" fillId="0" borderId="13" xfId="0" applyFont="1" applyFill="1" applyBorder="1" applyAlignment="1"/>
    <xf numFmtId="0" fontId="22" fillId="0" borderId="12" xfId="0" applyFont="1" applyBorder="1" applyAlignment="1">
      <alignment horizontal="center" vertical="center"/>
    </xf>
    <xf numFmtId="4" fontId="22" fillId="0" borderId="8" xfId="0" applyNumberFormat="1" applyFont="1" applyBorder="1" applyAlignment="1">
      <alignment horizontal="center" vertical="center"/>
    </xf>
    <xf numFmtId="10" fontId="23" fillId="8" borderId="8" xfId="14" applyNumberFormat="1" applyFont="1" applyFill="1" applyBorder="1" applyAlignment="1">
      <alignment horizontal="center" vertical="center"/>
    </xf>
    <xf numFmtId="10" fontId="23" fillId="7" borderId="8" xfId="14" applyNumberFormat="1" applyFont="1" applyFill="1" applyBorder="1" applyAlignment="1">
      <alignment horizontal="center" vertical="center"/>
    </xf>
    <xf numFmtId="9" fontId="22" fillId="0" borderId="0" xfId="14" applyFont="1"/>
    <xf numFmtId="0" fontId="22" fillId="0" borderId="0" xfId="0" applyFont="1"/>
    <xf numFmtId="10" fontId="23" fillId="5" borderId="8" xfId="14" applyNumberFormat="1" applyFont="1" applyFill="1" applyBorder="1" applyAlignment="1">
      <alignment horizontal="center" vertical="center"/>
    </xf>
    <xf numFmtId="0" fontId="12" fillId="2" borderId="3" xfId="0" applyFont="1" applyFill="1" applyBorder="1" applyAlignment="1">
      <alignment horizontal="center"/>
    </xf>
    <xf numFmtId="0" fontId="12" fillId="2" borderId="4" xfId="0" applyFont="1" applyFill="1" applyBorder="1" applyAlignment="1">
      <alignment horizontal="center"/>
    </xf>
    <xf numFmtId="0" fontId="12" fillId="2" borderId="0" xfId="0" applyFont="1" applyFill="1" applyBorder="1" applyAlignment="1">
      <alignment horizontal="center"/>
    </xf>
    <xf numFmtId="0" fontId="22" fillId="2" borderId="0" xfId="0" applyFont="1" applyFill="1" applyAlignment="1">
      <alignment horizontal="center"/>
    </xf>
    <xf numFmtId="0" fontId="2" fillId="0" borderId="0" xfId="0" applyFont="1" applyFill="1" applyBorder="1" applyAlignment="1">
      <alignment horizontal="center" vertical="center"/>
    </xf>
    <xf numFmtId="0" fontId="16" fillId="0" borderId="0" xfId="0" applyFont="1" applyFill="1" applyBorder="1" applyAlignment="1">
      <alignment horizontal="center" vertical="center"/>
    </xf>
    <xf numFmtId="10" fontId="23" fillId="2" borderId="0" xfId="14" applyNumberFormat="1" applyFont="1" applyFill="1" applyBorder="1" applyAlignment="1">
      <alignment horizontal="center" vertical="center"/>
    </xf>
    <xf numFmtId="0" fontId="0" fillId="0" borderId="0" xfId="0" applyAlignment="1">
      <alignment horizontal="center"/>
    </xf>
    <xf numFmtId="0" fontId="15" fillId="0" borderId="0" xfId="0" applyFont="1" applyFill="1" applyBorder="1" applyAlignment="1">
      <alignment horizontal="center" vertical="center"/>
    </xf>
    <xf numFmtId="0" fontId="21" fillId="2" borderId="0" xfId="0" applyFont="1" applyFill="1" applyBorder="1" applyAlignment="1">
      <alignment horizontal="center" vertical="center"/>
    </xf>
    <xf numFmtId="15" fontId="21" fillId="2" borderId="0" xfId="0" applyNumberFormat="1" applyFont="1" applyFill="1" applyBorder="1" applyAlignment="1">
      <alignment horizontal="center" vertical="center"/>
    </xf>
    <xf numFmtId="0" fontId="19" fillId="2" borderId="0" xfId="0" applyFont="1" applyFill="1" applyBorder="1" applyAlignment="1">
      <alignment horizontal="center"/>
    </xf>
    <xf numFmtId="0" fontId="24" fillId="2" borderId="0" xfId="0" applyFont="1" applyFill="1" applyBorder="1"/>
    <xf numFmtId="0" fontId="24" fillId="0" borderId="0" xfId="0" applyFont="1" applyFill="1" applyBorder="1"/>
    <xf numFmtId="0" fontId="19" fillId="2" borderId="11" xfId="0" applyFont="1" applyFill="1" applyBorder="1"/>
    <xf numFmtId="0" fontId="19" fillId="2" borderId="0" xfId="0" applyFont="1" applyFill="1" applyAlignment="1">
      <alignment horizontal="center"/>
    </xf>
    <xf numFmtId="0" fontId="12" fillId="2" borderId="0" xfId="0" applyFont="1" applyFill="1" applyBorder="1" applyAlignment="1"/>
    <xf numFmtId="0" fontId="12" fillId="2" borderId="0" xfId="0" applyFont="1" applyFill="1" applyBorder="1"/>
    <xf numFmtId="0" fontId="12" fillId="2" borderId="5" xfId="0" applyFont="1" applyFill="1" applyBorder="1"/>
    <xf numFmtId="0" fontId="22" fillId="2" borderId="0" xfId="0" applyFont="1" applyFill="1"/>
    <xf numFmtId="0" fontId="12" fillId="2" borderId="23" xfId="0" applyFont="1" applyFill="1" applyBorder="1" applyAlignment="1">
      <alignment horizontal="center" vertical="center" wrapText="1"/>
    </xf>
    <xf numFmtId="0" fontId="2" fillId="0" borderId="23" xfId="0" applyFont="1" applyBorder="1" applyAlignment="1">
      <alignment horizontal="center" vertical="center" wrapText="1"/>
    </xf>
    <xf numFmtId="0" fontId="2" fillId="6" borderId="23" xfId="0" applyFont="1" applyFill="1" applyBorder="1" applyAlignment="1">
      <alignment horizontal="center" vertical="center" wrapText="1"/>
    </xf>
    <xf numFmtId="0" fontId="2" fillId="0" borderId="23" xfId="0" applyFont="1" applyBorder="1" applyAlignment="1">
      <alignment horizontal="justify" vertical="center" wrapText="1"/>
    </xf>
    <xf numFmtId="0" fontId="12" fillId="0" borderId="23" xfId="0" applyFont="1" applyBorder="1" applyAlignment="1">
      <alignment horizontal="justify" vertical="center" wrapText="1"/>
    </xf>
    <xf numFmtId="0" fontId="12" fillId="6" borderId="23" xfId="0" applyFont="1" applyFill="1" applyBorder="1" applyAlignment="1">
      <alignment horizontal="justify" vertical="center" wrapText="1"/>
    </xf>
    <xf numFmtId="0" fontId="12" fillId="6" borderId="23" xfId="0" applyFont="1" applyFill="1" applyBorder="1" applyAlignment="1">
      <alignment horizontal="center" vertical="center" wrapText="1"/>
    </xf>
    <xf numFmtId="167" fontId="12" fillId="2" borderId="23" xfId="0" applyNumberFormat="1" applyFont="1" applyFill="1" applyBorder="1" applyAlignment="1">
      <alignment horizontal="center" vertical="center" wrapText="1"/>
    </xf>
    <xf numFmtId="164" fontId="12" fillId="2" borderId="23" xfId="0" applyNumberFormat="1" applyFont="1" applyFill="1" applyBorder="1" applyAlignment="1">
      <alignment horizontal="center" vertical="center" wrapText="1"/>
    </xf>
    <xf numFmtId="166" fontId="12" fillId="2" borderId="23" xfId="14" applyNumberFormat="1" applyFont="1" applyFill="1" applyBorder="1" applyAlignment="1">
      <alignment horizontal="center" vertical="center" wrapText="1"/>
    </xf>
    <xf numFmtId="1" fontId="12" fillId="0" borderId="23" xfId="0" applyNumberFormat="1"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8" fillId="0" borderId="23" xfId="0" applyFont="1" applyFill="1" applyBorder="1" applyAlignment="1">
      <alignment horizontal="center" vertical="center" wrapText="1"/>
    </xf>
    <xf numFmtId="0" fontId="18" fillId="0" borderId="23" xfId="0" applyFont="1" applyFill="1" applyBorder="1" applyAlignment="1">
      <alignment horizontal="center" vertical="center"/>
    </xf>
    <xf numFmtId="0" fontId="2" fillId="0" borderId="23" xfId="0" applyFont="1" applyFill="1" applyBorder="1" applyAlignment="1">
      <alignment horizontal="center" vertical="center" wrapText="1"/>
    </xf>
    <xf numFmtId="0" fontId="2" fillId="0" borderId="23" xfId="0" applyFont="1" applyFill="1" applyBorder="1" applyAlignment="1">
      <alignment horizontal="justify" vertical="center" wrapText="1"/>
    </xf>
    <xf numFmtId="0" fontId="12" fillId="0" borderId="23" xfId="0" applyFont="1" applyFill="1" applyBorder="1" applyAlignment="1">
      <alignment horizontal="justify" vertical="center" wrapText="1"/>
    </xf>
    <xf numFmtId="0" fontId="2" fillId="6" borderId="23" xfId="0" applyFont="1" applyFill="1" applyBorder="1" applyAlignment="1">
      <alignment horizontal="justify" vertical="center" wrapText="1"/>
    </xf>
    <xf numFmtId="0" fontId="2" fillId="2" borderId="23" xfId="0" applyFont="1" applyFill="1" applyBorder="1" applyAlignment="1">
      <alignment horizontal="center" vertical="center" wrapText="1"/>
    </xf>
    <xf numFmtId="0" fontId="2" fillId="2" borderId="23" xfId="0" applyFont="1" applyFill="1" applyBorder="1" applyAlignment="1">
      <alignment horizontal="justify" vertical="center" wrapText="1"/>
    </xf>
    <xf numFmtId="9" fontId="12" fillId="6" borderId="23" xfId="0" applyNumberFormat="1" applyFont="1" applyFill="1" applyBorder="1" applyAlignment="1">
      <alignment horizontal="center" vertical="center" wrapText="1"/>
    </xf>
    <xf numFmtId="167" fontId="2" fillId="6" borderId="23" xfId="0" applyNumberFormat="1" applyFont="1" applyFill="1" applyBorder="1" applyAlignment="1">
      <alignment horizontal="center" vertical="center" wrapText="1"/>
    </xf>
    <xf numFmtId="0" fontId="2" fillId="2" borderId="23" xfId="0" applyFont="1" applyFill="1" applyBorder="1" applyAlignment="1">
      <alignment horizontal="center" vertical="center"/>
    </xf>
    <xf numFmtId="0" fontId="12" fillId="2" borderId="23" xfId="0" applyFont="1" applyFill="1" applyBorder="1" applyAlignment="1">
      <alignment horizontal="justify" vertical="center" wrapText="1"/>
    </xf>
    <xf numFmtId="0" fontId="12" fillId="2" borderId="23" xfId="0" applyNumberFormat="1" applyFont="1" applyFill="1" applyBorder="1" applyAlignment="1">
      <alignment horizontal="justify" vertical="center" wrapText="1"/>
    </xf>
    <xf numFmtId="167" fontId="12" fillId="2" borderId="23" xfId="16" applyNumberFormat="1" applyFont="1" applyFill="1" applyBorder="1" applyAlignment="1">
      <alignment horizontal="center" vertical="center" wrapText="1"/>
    </xf>
    <xf numFmtId="0" fontId="12" fillId="2" borderId="23" xfId="0" applyNumberFormat="1" applyFont="1" applyFill="1" applyBorder="1" applyAlignment="1">
      <alignment horizontal="center" vertical="center" wrapText="1"/>
    </xf>
    <xf numFmtId="1" fontId="12" fillId="2" borderId="23" xfId="0" applyNumberFormat="1" applyFont="1" applyFill="1" applyBorder="1" applyAlignment="1">
      <alignment horizontal="center" vertical="center" wrapText="1"/>
    </xf>
    <xf numFmtId="2" fontId="12" fillId="6" borderId="23" xfId="0" applyNumberFormat="1" applyFont="1" applyFill="1" applyBorder="1" applyAlignment="1">
      <alignment horizontal="center" vertical="center" wrapText="1"/>
    </xf>
    <xf numFmtId="0" fontId="2" fillId="2" borderId="23" xfId="0" applyNumberFormat="1" applyFont="1" applyFill="1" applyBorder="1" applyAlignment="1">
      <alignment horizontal="center" vertical="center" wrapText="1"/>
    </xf>
    <xf numFmtId="14" fontId="12" fillId="2" borderId="23" xfId="0" applyNumberFormat="1" applyFont="1" applyFill="1" applyBorder="1" applyAlignment="1">
      <alignment horizontal="center" vertical="center"/>
    </xf>
    <xf numFmtId="0" fontId="12" fillId="2" borderId="23" xfId="16" applyNumberFormat="1" applyFont="1" applyFill="1" applyBorder="1" applyAlignment="1">
      <alignment horizontal="justify" vertical="center" wrapText="1"/>
    </xf>
    <xf numFmtId="0" fontId="12" fillId="2" borderId="23" xfId="16" applyNumberFormat="1" applyFont="1" applyFill="1" applyBorder="1" applyAlignment="1">
      <alignment horizontal="center" vertical="center" wrapText="1"/>
    </xf>
    <xf numFmtId="0" fontId="12" fillId="2" borderId="23" xfId="16" applyFont="1" applyFill="1" applyBorder="1" applyAlignment="1">
      <alignment horizontal="center" vertical="center" wrapText="1"/>
    </xf>
    <xf numFmtId="0" fontId="12" fillId="2" borderId="23" xfId="16" applyFont="1" applyFill="1" applyBorder="1" applyAlignment="1">
      <alignment horizontal="justify" vertical="center" wrapText="1"/>
    </xf>
    <xf numFmtId="0" fontId="12" fillId="0" borderId="23" xfId="0" applyNumberFormat="1" applyFont="1" applyFill="1" applyBorder="1" applyAlignment="1">
      <alignment horizontal="justify" vertical="center" wrapText="1"/>
    </xf>
    <xf numFmtId="167" fontId="12" fillId="0" borderId="23" xfId="0" applyNumberFormat="1" applyFont="1" applyFill="1" applyBorder="1" applyAlignment="1">
      <alignment horizontal="center" vertical="center" wrapText="1"/>
    </xf>
    <xf numFmtId="164" fontId="12" fillId="0" borderId="23" xfId="0" applyNumberFormat="1" applyFont="1" applyFill="1" applyBorder="1" applyAlignment="1">
      <alignment horizontal="center" vertical="center" wrapText="1"/>
    </xf>
    <xf numFmtId="0" fontId="12" fillId="0" borderId="23" xfId="0" applyNumberFormat="1" applyFont="1" applyFill="1" applyBorder="1" applyAlignment="1">
      <alignment horizontal="center" vertical="center" wrapText="1"/>
    </xf>
    <xf numFmtId="0" fontId="18" fillId="2" borderId="23" xfId="0" applyFont="1" applyFill="1" applyBorder="1" applyAlignment="1">
      <alignment horizontal="center" vertical="center"/>
    </xf>
    <xf numFmtId="14" fontId="12" fillId="2" borderId="23" xfId="0" applyNumberFormat="1" applyFont="1" applyFill="1" applyBorder="1" applyAlignment="1">
      <alignment horizontal="center" vertical="center" wrapText="1"/>
    </xf>
    <xf numFmtId="0" fontId="12" fillId="2" borderId="23" xfId="0" applyFont="1" applyFill="1" applyBorder="1" applyAlignment="1">
      <alignment horizontal="justify" vertical="center"/>
    </xf>
    <xf numFmtId="167" fontId="12" fillId="0" borderId="23" xfId="0" applyNumberFormat="1" applyFont="1" applyFill="1" applyBorder="1" applyAlignment="1">
      <alignment horizontal="justify" vertical="center" wrapText="1"/>
    </xf>
    <xf numFmtId="0" fontId="12" fillId="0" borderId="23" xfId="0" applyNumberFormat="1" applyFont="1" applyFill="1" applyBorder="1" applyAlignment="1">
      <alignment horizontal="left" vertical="center" wrapText="1"/>
    </xf>
    <xf numFmtId="0" fontId="2" fillId="0" borderId="23" xfId="0" applyNumberFormat="1" applyFont="1" applyFill="1" applyBorder="1" applyAlignment="1">
      <alignment horizontal="center" vertical="center" wrapText="1"/>
    </xf>
    <xf numFmtId="0" fontId="2" fillId="0" borderId="23" xfId="0" applyFont="1" applyFill="1" applyBorder="1" applyAlignment="1">
      <alignment horizontal="center" vertical="center"/>
    </xf>
    <xf numFmtId="168" fontId="12" fillId="6" borderId="23" xfId="0" applyNumberFormat="1" applyFont="1" applyFill="1" applyBorder="1" applyAlignment="1">
      <alignment horizontal="center" vertical="center" wrapText="1"/>
    </xf>
    <xf numFmtId="0" fontId="12" fillId="2" borderId="23" xfId="0" applyFont="1" applyFill="1" applyBorder="1" applyAlignment="1">
      <alignment horizontal="center" vertical="center"/>
    </xf>
    <xf numFmtId="9" fontId="12" fillId="0" borderId="23" xfId="0" applyNumberFormat="1" applyFont="1" applyFill="1" applyBorder="1" applyAlignment="1">
      <alignment horizontal="justify" vertical="center" wrapText="1"/>
    </xf>
    <xf numFmtId="9" fontId="12" fillId="0" borderId="23" xfId="0" applyNumberFormat="1" applyFont="1" applyFill="1" applyBorder="1" applyAlignment="1">
      <alignment horizontal="center" vertical="center" wrapText="1"/>
    </xf>
    <xf numFmtId="43" fontId="2" fillId="2" borderId="23" xfId="15" applyFont="1" applyFill="1" applyBorder="1" applyAlignment="1">
      <alignment horizontal="center" vertical="center" wrapText="1"/>
    </xf>
    <xf numFmtId="0" fontId="12" fillId="0" borderId="23" xfId="0" applyFont="1" applyFill="1" applyBorder="1" applyAlignment="1">
      <alignment horizontal="center" vertical="center"/>
    </xf>
    <xf numFmtId="0" fontId="12" fillId="0" borderId="23" xfId="0" applyFont="1" applyFill="1" applyBorder="1" applyAlignment="1">
      <alignment vertical="center" wrapText="1" shrinkToFit="1"/>
    </xf>
    <xf numFmtId="0" fontId="12" fillId="0" borderId="23" xfId="0" applyFont="1" applyFill="1" applyBorder="1" applyAlignment="1">
      <alignment horizontal="justify" vertical="center" wrapText="1" shrinkToFit="1"/>
    </xf>
    <xf numFmtId="0" fontId="12" fillId="0" borderId="23" xfId="1" applyFont="1" applyFill="1" applyBorder="1" applyAlignment="1">
      <alignment horizontal="justify" vertical="center" wrapText="1"/>
    </xf>
    <xf numFmtId="0" fontId="12" fillId="0" borderId="23" xfId="1" applyNumberFormat="1" applyFont="1" applyFill="1" applyBorder="1" applyAlignment="1">
      <alignment horizontal="center" vertical="center" wrapText="1"/>
    </xf>
    <xf numFmtId="0" fontId="12" fillId="0" borderId="23" xfId="1" applyFont="1" applyFill="1" applyBorder="1" applyAlignment="1">
      <alignment horizontal="center" vertical="center" wrapText="1"/>
    </xf>
    <xf numFmtId="167" fontId="12" fillId="0" borderId="23" xfId="1" applyNumberFormat="1" applyFont="1" applyFill="1" applyBorder="1" applyAlignment="1">
      <alignment horizontal="center" vertical="center" wrapText="1"/>
    </xf>
    <xf numFmtId="0" fontId="12" fillId="2" borderId="23" xfId="0" applyNumberFormat="1" applyFont="1" applyFill="1" applyBorder="1" applyAlignment="1">
      <alignment horizontal="center" vertical="center"/>
    </xf>
    <xf numFmtId="0" fontId="12" fillId="0" borderId="23" xfId="1" applyNumberFormat="1" applyFont="1" applyFill="1" applyBorder="1" applyAlignment="1">
      <alignment horizontal="justify" vertical="center" wrapText="1"/>
    </xf>
    <xf numFmtId="0" fontId="12" fillId="0" borderId="23" xfId="0" applyFont="1" applyFill="1" applyBorder="1"/>
    <xf numFmtId="0" fontId="22" fillId="0" borderId="23" xfId="0" applyFont="1" applyFill="1" applyBorder="1" applyAlignment="1">
      <alignment horizontal="center" vertical="center"/>
    </xf>
    <xf numFmtId="0" fontId="21" fillId="0" borderId="0" xfId="0" applyFont="1" applyFill="1" applyBorder="1" applyAlignment="1">
      <alignment horizontal="center" vertical="center"/>
    </xf>
    <xf numFmtId="15" fontId="21" fillId="0" borderId="0" xfId="0" applyNumberFormat="1" applyFont="1" applyFill="1" applyBorder="1" applyAlignment="1">
      <alignment horizontal="center" vertical="center"/>
    </xf>
    <xf numFmtId="0" fontId="19" fillId="0" borderId="0" xfId="0" applyFont="1" applyFill="1" applyBorder="1" applyAlignment="1">
      <alignment horizontal="center"/>
    </xf>
    <xf numFmtId="0" fontId="17" fillId="0" borderId="0" xfId="0" applyFont="1" applyFill="1" applyAlignment="1">
      <alignment horizontal="center" vertical="center"/>
    </xf>
    <xf numFmtId="0" fontId="0" fillId="0" borderId="0" xfId="0" applyFill="1" applyAlignment="1">
      <alignment horizontal="center"/>
    </xf>
    <xf numFmtId="0" fontId="15" fillId="9" borderId="24" xfId="0" applyFont="1" applyFill="1" applyBorder="1" applyAlignment="1">
      <alignment horizontal="center" vertical="center" wrapText="1"/>
    </xf>
    <xf numFmtId="0" fontId="2" fillId="3" borderId="24" xfId="0" applyFont="1" applyFill="1" applyBorder="1" applyAlignment="1">
      <alignment horizontal="center" vertical="center" wrapText="1"/>
    </xf>
    <xf numFmtId="165" fontId="2" fillId="3" borderId="24" xfId="0" applyNumberFormat="1" applyFont="1" applyFill="1" applyBorder="1" applyAlignment="1">
      <alignment horizontal="center" vertical="center" wrapText="1"/>
    </xf>
    <xf numFmtId="0" fontId="15" fillId="10" borderId="24" xfId="0" applyFont="1" applyFill="1" applyBorder="1" applyAlignment="1">
      <alignment horizontal="center" vertical="center" wrapText="1"/>
    </xf>
    <xf numFmtId="9" fontId="15" fillId="9" borderId="24" xfId="14" applyFont="1" applyFill="1" applyBorder="1" applyAlignment="1">
      <alignment horizontal="center" vertical="center" wrapText="1"/>
    </xf>
    <xf numFmtId="0" fontId="15" fillId="9" borderId="24" xfId="0" applyFont="1" applyFill="1" applyBorder="1" applyAlignment="1" applyProtection="1">
      <alignment horizontal="center" vertical="center" wrapText="1"/>
    </xf>
    <xf numFmtId="167" fontId="2" fillId="0" borderId="23" xfId="0" applyNumberFormat="1" applyFont="1" applyFill="1" applyBorder="1" applyAlignment="1">
      <alignment horizontal="center" vertical="center" wrapText="1"/>
    </xf>
    <xf numFmtId="167" fontId="2" fillId="2" borderId="23" xfId="0" applyNumberFormat="1" applyFont="1" applyFill="1" applyBorder="1" applyAlignment="1">
      <alignment horizontal="center" vertical="center" wrapText="1"/>
    </xf>
    <xf numFmtId="0" fontId="2" fillId="6" borderId="23" xfId="1" applyFont="1" applyFill="1" applyBorder="1" applyAlignment="1">
      <alignment horizontal="justify" vertical="center" wrapText="1"/>
    </xf>
    <xf numFmtId="9" fontId="2" fillId="6" borderId="23" xfId="0" applyNumberFormat="1" applyFont="1" applyFill="1" applyBorder="1" applyAlignment="1">
      <alignment horizontal="center" vertical="center" wrapText="1"/>
    </xf>
    <xf numFmtId="0" fontId="2" fillId="0" borderId="23" xfId="0" applyNumberFormat="1" applyFont="1" applyFill="1" applyBorder="1" applyAlignment="1">
      <alignment horizontal="justify" vertical="center" wrapText="1"/>
    </xf>
    <xf numFmtId="0" fontId="12" fillId="2" borderId="23" xfId="1" applyFont="1" applyFill="1" applyBorder="1" applyAlignment="1">
      <alignment horizontal="justify" vertical="center" wrapText="1"/>
    </xf>
    <xf numFmtId="167" fontId="2" fillId="6" borderId="23" xfId="1" applyNumberFormat="1" applyFont="1" applyFill="1" applyBorder="1" applyAlignment="1">
      <alignment horizontal="center" vertical="center" wrapText="1"/>
    </xf>
    <xf numFmtId="0" fontId="2" fillId="2" borderId="23" xfId="1" applyFont="1" applyFill="1" applyBorder="1" applyAlignment="1">
      <alignment horizontal="justify" vertical="center" wrapText="1"/>
    </xf>
    <xf numFmtId="0" fontId="2" fillId="6" borderId="23" xfId="1" applyNumberFormat="1" applyFont="1" applyFill="1" applyBorder="1" applyAlignment="1">
      <alignment horizontal="center" vertical="center" wrapText="1"/>
    </xf>
    <xf numFmtId="167" fontId="2" fillId="2" borderId="23" xfId="1" applyNumberFormat="1" applyFont="1" applyFill="1" applyBorder="1" applyAlignment="1">
      <alignment horizontal="justify" vertical="center" wrapText="1"/>
    </xf>
    <xf numFmtId="0" fontId="2" fillId="6" borderId="23" xfId="1" applyFont="1" applyFill="1" applyBorder="1" applyAlignment="1">
      <alignment horizontal="center" vertical="center" wrapText="1"/>
    </xf>
    <xf numFmtId="0" fontId="24" fillId="6" borderId="23" xfId="1" applyFont="1" applyFill="1" applyBorder="1" applyAlignment="1">
      <alignment horizontal="justify" vertical="center" wrapText="1"/>
    </xf>
    <xf numFmtId="167" fontId="12" fillId="2" borderId="23" xfId="1" applyNumberFormat="1" applyFont="1" applyFill="1" applyBorder="1" applyAlignment="1">
      <alignment horizontal="justify" vertical="center" wrapText="1"/>
    </xf>
    <xf numFmtId="0" fontId="12" fillId="6" borderId="23" xfId="1" applyFont="1" applyFill="1" applyBorder="1" applyAlignment="1">
      <alignment horizontal="justify" vertical="center" wrapText="1"/>
    </xf>
    <xf numFmtId="0" fontId="12" fillId="6" borderId="23" xfId="1" applyFont="1" applyFill="1" applyBorder="1" applyAlignment="1">
      <alignment horizontal="center" vertical="center" wrapText="1"/>
    </xf>
    <xf numFmtId="49" fontId="2" fillId="6" borderId="23" xfId="1" applyNumberFormat="1" applyFont="1" applyFill="1" applyBorder="1" applyAlignment="1">
      <alignment horizontal="center" vertical="center" wrapText="1"/>
    </xf>
    <xf numFmtId="0" fontId="2" fillId="0" borderId="23" xfId="0" applyFont="1" applyBorder="1" applyAlignment="1">
      <alignment horizontal="justify" vertical="center"/>
    </xf>
    <xf numFmtId="0" fontId="2" fillId="2" borderId="23" xfId="1" applyFont="1" applyFill="1" applyBorder="1" applyAlignment="1">
      <alignment horizontal="center" vertical="center" wrapText="1"/>
    </xf>
    <xf numFmtId="169" fontId="2" fillId="2" borderId="23" xfId="1" applyNumberFormat="1" applyFont="1" applyFill="1" applyBorder="1" applyAlignment="1">
      <alignment horizontal="center" vertical="center" wrapText="1"/>
    </xf>
    <xf numFmtId="4" fontId="12" fillId="0" borderId="23" xfId="0" applyNumberFormat="1" applyFont="1" applyFill="1" applyBorder="1" applyAlignment="1">
      <alignment horizontal="center"/>
    </xf>
    <xf numFmtId="0" fontId="2" fillId="2" borderId="23" xfId="1" applyNumberFormat="1" applyFont="1" applyFill="1" applyBorder="1" applyAlignment="1">
      <alignment horizontal="center" vertical="center" wrapText="1"/>
    </xf>
    <xf numFmtId="0" fontId="2" fillId="6" borderId="24"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2" fillId="6" borderId="24" xfId="0" applyFont="1" applyFill="1" applyBorder="1" applyAlignment="1">
      <alignment horizontal="justify" vertical="center" wrapText="1"/>
    </xf>
    <xf numFmtId="0" fontId="0" fillId="0" borderId="0" xfId="0" applyAlignment="1">
      <alignment horizontal="center"/>
    </xf>
    <xf numFmtId="0" fontId="2" fillId="0" borderId="0" xfId="0" applyFont="1" applyFill="1" applyBorder="1" applyAlignment="1">
      <alignment horizontal="center"/>
    </xf>
    <xf numFmtId="0" fontId="4" fillId="0" borderId="7" xfId="0" applyFont="1" applyFill="1" applyBorder="1" applyAlignment="1">
      <alignment horizontal="center"/>
    </xf>
    <xf numFmtId="0" fontId="0" fillId="0" borderId="0" xfId="0" applyAlignment="1">
      <alignment horizontal="center"/>
    </xf>
    <xf numFmtId="0" fontId="26" fillId="0" borderId="0" xfId="0" applyFont="1" applyFill="1" applyBorder="1" applyAlignment="1">
      <alignment horizontal="center" vertical="center" wrapText="1"/>
    </xf>
    <xf numFmtId="0" fontId="24" fillId="0" borderId="0" xfId="0" applyFont="1" applyFill="1" applyBorder="1" applyAlignment="1">
      <alignment horizontal="center" vertical="center"/>
    </xf>
    <xf numFmtId="0" fontId="26" fillId="0" borderId="0" xfId="0" applyNumberFormat="1" applyFont="1" applyFill="1" applyBorder="1" applyAlignment="1">
      <alignment horizontal="center" vertical="center" wrapText="1"/>
    </xf>
    <xf numFmtId="0" fontId="19" fillId="0" borderId="0" xfId="0" applyFont="1" applyFill="1" applyAlignment="1">
      <alignment horizontal="center" vertical="center"/>
    </xf>
    <xf numFmtId="0" fontId="26" fillId="0" borderId="0" xfId="0" applyFont="1" applyFill="1" applyBorder="1" applyAlignment="1">
      <alignment horizontal="center" vertical="center"/>
    </xf>
    <xf numFmtId="0" fontId="19" fillId="0" borderId="0"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8"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1" xfId="0" applyFont="1" applyFill="1" applyBorder="1" applyAlignment="1">
      <alignment horizontal="center" vertical="center"/>
    </xf>
    <xf numFmtId="0" fontId="4" fillId="0" borderId="23" xfId="0" applyFont="1" applyFill="1" applyBorder="1" applyAlignment="1">
      <alignment horizontal="center" vertical="center" wrapText="1"/>
    </xf>
    <xf numFmtId="0" fontId="13" fillId="0" borderId="3" xfId="0" applyFont="1" applyFill="1" applyBorder="1" applyAlignment="1"/>
    <xf numFmtId="0" fontId="13" fillId="0" borderId="0" xfId="0" applyFont="1" applyFill="1" applyBorder="1" applyAlignment="1"/>
    <xf numFmtId="0" fontId="2" fillId="0" borderId="0" xfId="0" applyFont="1" applyFill="1" applyBorder="1" applyAlignment="1"/>
    <xf numFmtId="0" fontId="2" fillId="2" borderId="6" xfId="0" applyFont="1" applyFill="1" applyBorder="1" applyAlignment="1">
      <alignment horizontal="center"/>
    </xf>
    <xf numFmtId="0" fontId="2" fillId="2" borderId="7" xfId="0" applyFont="1" applyFill="1" applyBorder="1" applyAlignment="1">
      <alignment horizontal="center"/>
    </xf>
    <xf numFmtId="0" fontId="2" fillId="2" borderId="1" xfId="0" applyFont="1" applyFill="1" applyBorder="1" applyAlignment="1">
      <alignment horizontal="center"/>
    </xf>
    <xf numFmtId="0" fontId="2" fillId="0" borderId="6"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Fill="1" applyBorder="1" applyAlignment="1">
      <alignment horizontal="center"/>
    </xf>
    <xf numFmtId="0" fontId="4" fillId="0" borderId="0" xfId="0" applyFont="1" applyFill="1" applyBorder="1" applyAlignment="1">
      <alignment horizontal="left"/>
    </xf>
    <xf numFmtId="0" fontId="4" fillId="0" borderId="6" xfId="0" applyFont="1" applyFill="1" applyBorder="1" applyAlignment="1">
      <alignment horizontal="center"/>
    </xf>
    <xf numFmtId="0" fontId="4" fillId="0" borderId="7" xfId="0" applyFont="1" applyFill="1" applyBorder="1" applyAlignment="1">
      <alignment horizontal="center"/>
    </xf>
    <xf numFmtId="0" fontId="4" fillId="0" borderId="22" xfId="0" applyFont="1" applyFill="1" applyBorder="1" applyAlignment="1">
      <alignment horizontal="center"/>
    </xf>
    <xf numFmtId="0" fontId="16" fillId="0" borderId="14" xfId="0" applyFont="1" applyFill="1" applyBorder="1" applyAlignment="1">
      <alignment horizontal="center" vertical="center"/>
    </xf>
    <xf numFmtId="0" fontId="16" fillId="0" borderId="15" xfId="0" applyFont="1" applyFill="1" applyBorder="1" applyAlignment="1">
      <alignment horizontal="center" vertical="center"/>
    </xf>
    <xf numFmtId="0" fontId="16" fillId="0" borderId="17" xfId="0" applyFont="1" applyFill="1" applyBorder="1" applyAlignment="1">
      <alignment horizontal="center" vertical="center"/>
    </xf>
    <xf numFmtId="0" fontId="16" fillId="0" borderId="16"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 xfId="0" applyFont="1" applyFill="1" applyBorder="1" applyAlignment="1">
      <alignment horizontal="center" vertical="center"/>
    </xf>
  </cellXfs>
  <cellStyles count="19">
    <cellStyle name="Millares" xfId="15" builtinId="3"/>
    <cellStyle name="Normal" xfId="0" builtinId="0"/>
    <cellStyle name="Normal 13 2" xfId="1"/>
    <cellStyle name="Normal 2" xfId="2"/>
    <cellStyle name="Normal 2 3 2" xfId="3"/>
    <cellStyle name="Normal 3" xfId="4"/>
    <cellStyle name="Normal 4" xfId="5"/>
    <cellStyle name="Normal 4 2" xfId="6"/>
    <cellStyle name="Normal 4 3" xfId="7"/>
    <cellStyle name="Normal 5" xfId="8"/>
    <cellStyle name="Normal 5 2" xfId="9"/>
    <cellStyle name="Normal 6" xfId="10"/>
    <cellStyle name="Normal 7" xfId="11"/>
    <cellStyle name="Normal 7 2" xfId="16"/>
    <cellStyle name="Normal 8" xfId="12"/>
    <cellStyle name="Normal 9" xfId="17"/>
    <cellStyle name="Porcentaje" xfId="14" builtinId="5"/>
    <cellStyle name="Porcentaje 2" xfId="18"/>
    <cellStyle name="Porcentaje 2 3" xfId="13"/>
  </cellStyles>
  <dxfs count="844">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7" tint="0.39994506668294322"/>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tableStyleElement type="wholeTable" dxfId="843"/>
      <tableStyleElement type="headerRow" dxfId="842"/>
      <tableStyleElement type="totalRow" dxfId="841"/>
      <tableStyleElement type="firstColumn" dxfId="840"/>
      <tableStyleElement type="firstRowStripe" dxfId="839"/>
      <tableStyleElement type="secondRowStripe" dxfId="838"/>
      <tableStyleElement type="firstColumnStripe" dxfId="837"/>
      <tableStyleElement type="firstSubtotalColumn" dxfId="836"/>
      <tableStyleElement type="firstSubtotalRow" dxfId="835"/>
      <tableStyleElement type="secondSubtotalRow" dxfId="834"/>
      <tableStyleElement type="firstRowSubheading" dxfId="833"/>
      <tableStyleElement type="secondRowSubheading" dxfId="832"/>
      <tableStyleElement type="pageFieldLabels" dxfId="831"/>
      <tableStyleElement type="pageFieldValues" dxfId="830"/>
    </tableStyle>
    <tableStyle name="Seguimiento OCI 2" table="0" count="14">
      <tableStyleElement type="wholeTable" dxfId="829"/>
      <tableStyleElement type="headerRow" dxfId="828"/>
      <tableStyleElement type="totalRow" dxfId="827"/>
      <tableStyleElement type="firstColumn" dxfId="826"/>
      <tableStyleElement type="firstRowStripe" dxfId="825"/>
      <tableStyleElement type="secondRowStripe" dxfId="824"/>
      <tableStyleElement type="firstColumnStripe" dxfId="823"/>
      <tableStyleElement type="firstSubtotalColumn" dxfId="822"/>
      <tableStyleElement type="firstSubtotalRow" dxfId="821"/>
      <tableStyleElement type="secondSubtotalRow" dxfId="820"/>
      <tableStyleElement type="firstRowSubheading" dxfId="819"/>
      <tableStyleElement type="secondRowSubheading" dxfId="818"/>
      <tableStyleElement type="pageFieldLabels" dxfId="817"/>
      <tableStyleElement type="pageFieldValues" dxfId="816"/>
    </tableStyle>
  </tableStyles>
  <colors>
    <mruColors>
      <color rgb="FFC96765"/>
      <color rgb="FFFFFF33"/>
      <color rgb="FFA9DA74"/>
      <color rgb="FFFFFF71"/>
      <color rgb="FFBF4C49"/>
      <color rgb="FFD17F7D"/>
      <color rgb="FFB6E088"/>
      <color rgb="FFC6605E"/>
      <color rgb="FFC76361"/>
      <color rgb="FFC358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tabColor theme="3" tint="0.59999389629810485"/>
    <pageSetUpPr fitToPage="1"/>
  </sheetPr>
  <dimension ref="A1:AP641"/>
  <sheetViews>
    <sheetView showGridLines="0" tabSelected="1" zoomScale="80" zoomScaleNormal="80" zoomScaleSheetLayoutView="80" zoomScalePageLayoutView="60" workbookViewId="0">
      <pane ySplit="1" topLeftCell="A2" activePane="bottomLeft" state="frozen"/>
      <selection pane="bottomLeft" activeCell="F2" sqref="F2"/>
    </sheetView>
  </sheetViews>
  <sheetFormatPr baseColWidth="10" defaultRowHeight="12.75" x14ac:dyDescent="0.2"/>
  <cols>
    <col min="1" max="1" width="13.42578125" style="53" customWidth="1"/>
    <col min="2" max="2" width="15.42578125" style="69" customWidth="1"/>
    <col min="3" max="3" width="15.42578125" style="69" hidden="1" customWidth="1"/>
    <col min="4" max="4" width="16" style="17" customWidth="1"/>
    <col min="5" max="5" width="14.7109375" style="13" customWidth="1"/>
    <col min="6" max="6" width="132" customWidth="1"/>
    <col min="7" max="7" width="53.140625" customWidth="1"/>
    <col min="8" max="8" width="52.85546875" customWidth="1"/>
    <col min="9" max="9" width="52.85546875" style="26" customWidth="1"/>
    <col min="10" max="10" width="30.7109375" style="23" customWidth="1"/>
    <col min="11" max="11" width="15.5703125" customWidth="1"/>
    <col min="12" max="12" width="15.140625" customWidth="1"/>
    <col min="13" max="13" width="13" customWidth="1"/>
    <col min="14" max="14" width="19.85546875" customWidth="1"/>
    <col min="15" max="15" width="20.28515625" style="24" hidden="1" customWidth="1"/>
    <col min="16" max="16" width="15.140625" customWidth="1"/>
    <col min="17" max="17" width="32.140625" style="170" hidden="1" customWidth="1"/>
    <col min="18" max="18" width="23.5703125" style="47" customWidth="1"/>
    <col min="19" max="19" width="17.85546875" style="48" hidden="1" customWidth="1"/>
    <col min="20" max="20" width="20.85546875" style="48" hidden="1" customWidth="1"/>
    <col min="21" max="21" width="18.140625" style="48" hidden="1" customWidth="1"/>
    <col min="22" max="22" width="13.7109375" style="48" hidden="1" customWidth="1"/>
    <col min="23" max="24" width="14.5703125" style="35" customWidth="1"/>
    <col min="25" max="25" width="14.5703125" style="36" customWidth="1"/>
    <col min="26" max="27" width="14.5703125" style="36" hidden="1" customWidth="1"/>
    <col min="28" max="28" width="33.85546875" style="36" hidden="1" customWidth="1"/>
    <col min="29" max="29" width="12" style="176" hidden="1" customWidth="1"/>
    <col min="30" max="30" width="9.42578125" style="176" hidden="1" customWidth="1"/>
    <col min="31" max="31" width="13.85546875" style="176" hidden="1" customWidth="1"/>
    <col min="32" max="32" width="11.42578125" style="174" hidden="1" customWidth="1"/>
    <col min="33" max="33" width="20" style="27" bestFit="1" customWidth="1"/>
    <col min="34" max="34" width="19.28515625" style="27" customWidth="1"/>
    <col min="35" max="35" width="11.42578125" style="27"/>
    <col min="36" max="42" width="11.42578125" style="12"/>
  </cols>
  <sheetData>
    <row r="1" spans="1:42" s="11" customFormat="1" ht="48.75" customHeight="1" x14ac:dyDescent="0.2">
      <c r="A1" s="137" t="s">
        <v>1927</v>
      </c>
      <c r="B1" s="137" t="s">
        <v>704</v>
      </c>
      <c r="C1" s="137" t="s">
        <v>1926</v>
      </c>
      <c r="D1" s="137" t="s">
        <v>320</v>
      </c>
      <c r="E1" s="138" t="s">
        <v>11</v>
      </c>
      <c r="F1" s="138" t="s">
        <v>1928</v>
      </c>
      <c r="G1" s="138" t="s">
        <v>12</v>
      </c>
      <c r="H1" s="138" t="s">
        <v>13</v>
      </c>
      <c r="I1" s="138" t="s">
        <v>315</v>
      </c>
      <c r="J1" s="138" t="s">
        <v>1929</v>
      </c>
      <c r="K1" s="138" t="s">
        <v>1930</v>
      </c>
      <c r="L1" s="139" t="s">
        <v>1931</v>
      </c>
      <c r="M1" s="139" t="s">
        <v>1932</v>
      </c>
      <c r="N1" s="138" t="s">
        <v>1933</v>
      </c>
      <c r="O1" s="140" t="s">
        <v>316</v>
      </c>
      <c r="P1" s="138" t="s">
        <v>317</v>
      </c>
      <c r="Q1" s="138" t="s">
        <v>14</v>
      </c>
      <c r="R1" s="141" t="s">
        <v>1151</v>
      </c>
      <c r="S1" s="137" t="s">
        <v>6</v>
      </c>
      <c r="T1" s="137" t="s">
        <v>5</v>
      </c>
      <c r="U1" s="137" t="s">
        <v>7</v>
      </c>
      <c r="V1" s="137" t="s">
        <v>48</v>
      </c>
      <c r="W1" s="142" t="s">
        <v>200</v>
      </c>
      <c r="X1" s="142" t="s">
        <v>201</v>
      </c>
      <c r="Y1" s="142" t="s">
        <v>204</v>
      </c>
      <c r="Z1" s="142" t="s">
        <v>49</v>
      </c>
      <c r="AA1" s="142" t="s">
        <v>319</v>
      </c>
      <c r="AB1" s="142" t="s">
        <v>318</v>
      </c>
      <c r="AC1" s="171" t="s">
        <v>202</v>
      </c>
      <c r="AD1" s="171" t="s">
        <v>203</v>
      </c>
      <c r="AE1" s="171" t="s">
        <v>208</v>
      </c>
      <c r="AF1" s="171" t="s">
        <v>209</v>
      </c>
      <c r="AG1" s="59" t="s">
        <v>236</v>
      </c>
      <c r="AH1" s="60">
        <v>43921</v>
      </c>
      <c r="AI1" s="61"/>
      <c r="AJ1" s="18"/>
      <c r="AK1" s="19"/>
      <c r="AL1" s="19"/>
      <c r="AM1" s="19"/>
      <c r="AN1" s="19"/>
      <c r="AO1" s="19"/>
      <c r="AP1" s="19"/>
    </row>
    <row r="2" spans="1:42" s="19" customFormat="1" ht="300" customHeight="1" x14ac:dyDescent="0.2">
      <c r="A2" s="165">
        <v>1</v>
      </c>
      <c r="B2" s="165">
        <v>1</v>
      </c>
      <c r="C2" s="165"/>
      <c r="D2" s="165" t="s">
        <v>1947</v>
      </c>
      <c r="E2" s="164" t="s">
        <v>1949</v>
      </c>
      <c r="F2" s="166" t="s">
        <v>1977</v>
      </c>
      <c r="G2" s="166" t="s">
        <v>1950</v>
      </c>
      <c r="H2" s="166" t="s">
        <v>2068</v>
      </c>
      <c r="I2" s="166" t="s">
        <v>1951</v>
      </c>
      <c r="J2" s="164" t="s">
        <v>1952</v>
      </c>
      <c r="K2" s="164">
        <v>6</v>
      </c>
      <c r="L2" s="77">
        <v>43710</v>
      </c>
      <c r="M2" s="77">
        <v>43891</v>
      </c>
      <c r="N2" s="78">
        <f t="shared" ref="N2:N9" si="0">(+M2-L2)/7</f>
        <v>25.857142857142858</v>
      </c>
      <c r="O2" s="76" t="s">
        <v>1971</v>
      </c>
      <c r="P2" s="164">
        <v>1</v>
      </c>
      <c r="Q2" s="164" t="s">
        <v>2194</v>
      </c>
      <c r="R2" s="79">
        <f>IF(P2/K2&gt;1,100,+P2/K2*100)</f>
        <v>16.666666666666664</v>
      </c>
      <c r="S2" s="80">
        <f>+N2*R2/100</f>
        <v>4.3095238095238093</v>
      </c>
      <c r="T2" s="80">
        <f>IF(M2&lt;=$AH$1,S2,0)</f>
        <v>4.3095238095238093</v>
      </c>
      <c r="U2" s="80">
        <f>IF($AH$1&gt;=M2,N2,0)</f>
        <v>25.857142857142858</v>
      </c>
      <c r="V2" s="81"/>
      <c r="W2" s="82" t="str">
        <f>IF(R2=100,"CUMPLIDO",IF(M2-$AH$1&lt;0,"VENCIDO",IF(M2-$AH$1&lt;=30,"PRÓXIMO A VENCER",IF(R2&gt;0,"CON AVANCE","EN TERMINO"))))</f>
        <v>VENCIDO</v>
      </c>
      <c r="X2" s="82" t="str">
        <f t="shared" ref="X2" si="1">IF(A2&lt;&gt;"",IF(AD2=1,"VENCIDO",IF(AD2=2,"PRÓXIMO A VENCER",IF(AD2=3,"EN TERMINO",IF(AD2=4,"CON AVANCE",IF(AD2=5,"CUMPLIDO",))))),"")</f>
        <v>VENCIDO</v>
      </c>
      <c r="Y2" s="131" t="s">
        <v>1978</v>
      </c>
      <c r="Z2" s="131" t="str">
        <f>AF2</f>
        <v>H2ACTL</v>
      </c>
      <c r="AA2" s="131">
        <f>IF(A2&lt;&gt;"",1,AA1+1)</f>
        <v>1</v>
      </c>
      <c r="AB2" s="131" t="str">
        <f>CONCATENATE(Z2," - ",AA2)</f>
        <v>H2ACTL - 1</v>
      </c>
      <c r="AC2" s="58">
        <f>IF(W2="VENCIDO",1,IF(W2="PRÓXIMO A VENCER",2,IF(W2="EN TERMINO",3,IF(W2="CON AVANCE",4,IF(W2="CUMPLIDO",5,)))))</f>
        <v>1</v>
      </c>
      <c r="AD2" s="58">
        <f>IF(AA3=AA2+1,MIN(AC2,AD3),AC2)</f>
        <v>1</v>
      </c>
      <c r="AE2" s="58" t="str">
        <f>IF(A2&lt;&gt;"",MID(F2,1,FIND(" ",F2,1)-1),AE1)</f>
        <v>H2ACTL.</v>
      </c>
      <c r="AF2" s="58" t="str">
        <f t="shared" ref="AF2" si="2">IFERROR(MID(AE2,1,FIND(".",AE2,1)-1),AE2)</f>
        <v>H2ACTL</v>
      </c>
      <c r="AG2" s="59"/>
      <c r="AH2" s="60"/>
      <c r="AI2" s="61"/>
      <c r="AJ2" s="18"/>
    </row>
    <row r="3" spans="1:42" s="19" customFormat="1" ht="300" customHeight="1" x14ac:dyDescent="0.2">
      <c r="A3" s="165">
        <v>2</v>
      </c>
      <c r="B3" s="165">
        <v>2</v>
      </c>
      <c r="C3" s="165"/>
      <c r="D3" s="165" t="s">
        <v>1948</v>
      </c>
      <c r="E3" s="164" t="s">
        <v>1949</v>
      </c>
      <c r="F3" s="166" t="s">
        <v>1979</v>
      </c>
      <c r="G3" s="166" t="s">
        <v>1953</v>
      </c>
      <c r="H3" s="93" t="s">
        <v>2069</v>
      </c>
      <c r="I3" s="93" t="s">
        <v>2070</v>
      </c>
      <c r="J3" s="93" t="s">
        <v>2071</v>
      </c>
      <c r="K3" s="164">
        <v>1</v>
      </c>
      <c r="L3" s="77">
        <v>43690</v>
      </c>
      <c r="M3" s="77">
        <v>44012</v>
      </c>
      <c r="N3" s="78">
        <f t="shared" si="0"/>
        <v>46</v>
      </c>
      <c r="O3" s="76" t="s">
        <v>1971</v>
      </c>
      <c r="P3" s="164"/>
      <c r="Q3" s="164" t="s">
        <v>2194</v>
      </c>
      <c r="R3" s="79">
        <f>IF(P3/K3&gt;1,100,+P3/K3*100)</f>
        <v>0</v>
      </c>
      <c r="S3" s="80">
        <f>+N3*R3/100</f>
        <v>0</v>
      </c>
      <c r="T3" s="80">
        <f>IF(M3&lt;=$AH$1,S3,0)</f>
        <v>0</v>
      </c>
      <c r="U3" s="80">
        <f>IF($AH$1&gt;=M3,N3,0)</f>
        <v>0</v>
      </c>
      <c r="V3" s="81"/>
      <c r="W3" s="82" t="str">
        <f>IF(R3=100,"CUMPLIDO",IF(M3-$AH$1&lt;0,"VENCIDO",IF(M3-$AH$1&lt;=30,"PRÓXIMO A VENCER",IF(R3&gt;0,"CON AVANCE","EN TERMINO"))))</f>
        <v>EN TERMINO</v>
      </c>
      <c r="X3" s="82" t="str">
        <f t="shared" ref="X3:X4" si="3">IF(A3&lt;&gt;"",IF(AD3=1,"VENCIDO",IF(AD3=2,"PRÓXIMO A VENCER",IF(AD3=3,"EN TERMINO",IF(AD3=4,"CON AVANCE",IF(AD3=5,"CUMPLIDO",))))),"")</f>
        <v>EN TERMINO</v>
      </c>
      <c r="Y3" s="131" t="s">
        <v>1978</v>
      </c>
      <c r="Z3" s="131" t="str">
        <f>AF3</f>
        <v>H4ACTL</v>
      </c>
      <c r="AA3" s="131">
        <f>IF(A3&lt;&gt;"",1,AA2+1)</f>
        <v>1</v>
      </c>
      <c r="AB3" s="131" t="str">
        <f t="shared" ref="AB3:AB66" si="4">CONCATENATE(Z3," - ",AA3)</f>
        <v>H4ACTL - 1</v>
      </c>
      <c r="AC3" s="58">
        <f t="shared" ref="AC3:AC66" si="5">IF(W3="VENCIDO",1,IF(W3="PRÓXIMO A VENCER",2,IF(W3="EN TERMINO",3,IF(W3="CON AVANCE",4,IF(W3="CUMPLIDO",5,)))))</f>
        <v>3</v>
      </c>
      <c r="AD3" s="58">
        <f t="shared" ref="AD3:AD66" si="6">IF(AA4=AA3+1,MIN(AC3,AD4),AC3)</f>
        <v>3</v>
      </c>
      <c r="AE3" s="58" t="str">
        <f t="shared" ref="AE3:AE66" si="7">IF(A3&lt;&gt;"",MID(F3,1,FIND(" ",F3,1)-1),AE2)</f>
        <v>H4ACTL.</v>
      </c>
      <c r="AF3" s="58" t="str">
        <f t="shared" ref="AF3:AF66" si="8">IFERROR(MID(AE3,1,FIND(".",AE3,1)-1),AE3)</f>
        <v>H4ACTL</v>
      </c>
      <c r="AG3" s="59"/>
      <c r="AH3" s="60"/>
      <c r="AI3" s="61"/>
      <c r="AJ3" s="18"/>
    </row>
    <row r="4" spans="1:42" s="19" customFormat="1" ht="300" customHeight="1" x14ac:dyDescent="0.2">
      <c r="A4" s="165">
        <v>3</v>
      </c>
      <c r="B4" s="165">
        <v>3</v>
      </c>
      <c r="C4" s="165">
        <v>1</v>
      </c>
      <c r="D4" s="165" t="s">
        <v>1789</v>
      </c>
      <c r="E4" s="164" t="s">
        <v>1949</v>
      </c>
      <c r="F4" s="166" t="s">
        <v>1976</v>
      </c>
      <c r="G4" s="166" t="s">
        <v>1954</v>
      </c>
      <c r="H4" s="166" t="s">
        <v>1955</v>
      </c>
      <c r="I4" s="166" t="s">
        <v>1956</v>
      </c>
      <c r="J4" s="164" t="s">
        <v>1621</v>
      </c>
      <c r="K4" s="164">
        <v>1</v>
      </c>
      <c r="L4" s="77">
        <v>43710</v>
      </c>
      <c r="M4" s="144">
        <v>43982</v>
      </c>
      <c r="N4" s="78">
        <f t="shared" si="0"/>
        <v>38.857142857142854</v>
      </c>
      <c r="O4" s="76" t="s">
        <v>1971</v>
      </c>
      <c r="P4" s="164"/>
      <c r="Q4" s="164" t="s">
        <v>2194</v>
      </c>
      <c r="R4" s="79">
        <f t="shared" ref="R4:R67" si="9">IF(P4/K4&gt;1,100,+P4/K4*100)</f>
        <v>0</v>
      </c>
      <c r="S4" s="80">
        <f t="shared" ref="S4:S67" si="10">+N4*R4/100</f>
        <v>0</v>
      </c>
      <c r="T4" s="80">
        <f t="shared" ref="T4:T67" si="11">IF(M4&lt;=$AH$1,S4,0)</f>
        <v>0</v>
      </c>
      <c r="U4" s="80">
        <f t="shared" ref="U4:U67" si="12">IF($AH$1&gt;=M4,N4,0)</f>
        <v>0</v>
      </c>
      <c r="V4" s="81"/>
      <c r="W4" s="82" t="str">
        <f t="shared" ref="W4:W67" si="13">IF(R4=100,"CUMPLIDO",IF(M4-$AH$1&lt;0,"VENCIDO",IF(M4-$AH$1&lt;=30,"PRÓXIMO A VENCER",IF(R4&gt;0,"CON AVANCE","EN TERMINO"))))</f>
        <v>EN TERMINO</v>
      </c>
      <c r="X4" s="82" t="str">
        <f t="shared" si="3"/>
        <v>EN TERMINO</v>
      </c>
      <c r="Y4" s="131" t="s">
        <v>1978</v>
      </c>
      <c r="Z4" s="131" t="str">
        <f>AF4</f>
        <v>H5ACTL</v>
      </c>
      <c r="AA4" s="131">
        <f t="shared" ref="AA4:AA67" si="14">IF(A4&lt;&gt;"",1,AA3+1)</f>
        <v>1</v>
      </c>
      <c r="AB4" s="131" t="str">
        <f t="shared" si="4"/>
        <v>H5ACTL - 1</v>
      </c>
      <c r="AC4" s="58">
        <f t="shared" si="5"/>
        <v>3</v>
      </c>
      <c r="AD4" s="58">
        <f t="shared" si="6"/>
        <v>3</v>
      </c>
      <c r="AE4" s="58" t="str">
        <f t="shared" si="7"/>
        <v>H5ACTL.</v>
      </c>
      <c r="AF4" s="58" t="str">
        <f t="shared" si="8"/>
        <v>H5ACTL</v>
      </c>
      <c r="AG4" s="59"/>
      <c r="AH4" s="60"/>
      <c r="AI4" s="61"/>
      <c r="AJ4" s="18"/>
    </row>
    <row r="5" spans="1:42" s="19" customFormat="1" ht="300" customHeight="1" x14ac:dyDescent="0.2">
      <c r="A5" s="165"/>
      <c r="B5" s="165">
        <v>4</v>
      </c>
      <c r="C5" s="165">
        <v>2</v>
      </c>
      <c r="D5" s="165" t="s">
        <v>1789</v>
      </c>
      <c r="E5" s="164" t="s">
        <v>1949</v>
      </c>
      <c r="F5" s="166" t="s">
        <v>1975</v>
      </c>
      <c r="G5" s="166" t="s">
        <v>1954</v>
      </c>
      <c r="H5" s="166" t="s">
        <v>2072</v>
      </c>
      <c r="I5" s="166" t="s">
        <v>1957</v>
      </c>
      <c r="J5" s="164" t="s">
        <v>1958</v>
      </c>
      <c r="K5" s="164">
        <v>1</v>
      </c>
      <c r="L5" s="77">
        <v>43983</v>
      </c>
      <c r="M5" s="144">
        <v>44012</v>
      </c>
      <c r="N5" s="78">
        <f t="shared" si="0"/>
        <v>4.1428571428571432</v>
      </c>
      <c r="O5" s="76" t="s">
        <v>1971</v>
      </c>
      <c r="P5" s="164"/>
      <c r="Q5" s="164" t="s">
        <v>2194</v>
      </c>
      <c r="R5" s="79">
        <f t="shared" si="9"/>
        <v>0</v>
      </c>
      <c r="S5" s="80">
        <f t="shared" si="10"/>
        <v>0</v>
      </c>
      <c r="T5" s="80">
        <f t="shared" si="11"/>
        <v>0</v>
      </c>
      <c r="U5" s="80">
        <f t="shared" si="12"/>
        <v>0</v>
      </c>
      <c r="V5" s="81"/>
      <c r="W5" s="82" t="str">
        <f t="shared" si="13"/>
        <v>EN TERMINO</v>
      </c>
      <c r="X5" s="82" t="str">
        <f t="shared" ref="X5:X68" si="15">IF(A5&lt;&gt;"",IF(AD5=1,"VENCIDO",IF(AD5=2,"PRÓXIMO A VENCER",IF(AD5=3,"EN TERMINO",IF(AD5=4,"CON AVANCE",IF(AD5=5,"CUMPLIDO",))))),"")</f>
        <v/>
      </c>
      <c r="Y5" s="131" t="s">
        <v>1978</v>
      </c>
      <c r="Z5" s="131" t="str">
        <f t="shared" ref="Z5:Z68" si="16">AF5</f>
        <v>H5ACTL</v>
      </c>
      <c r="AA5" s="131">
        <f t="shared" si="14"/>
        <v>2</v>
      </c>
      <c r="AB5" s="131" t="str">
        <f t="shared" si="4"/>
        <v>H5ACTL - 2</v>
      </c>
      <c r="AC5" s="58">
        <f t="shared" si="5"/>
        <v>3</v>
      </c>
      <c r="AD5" s="58">
        <f t="shared" si="6"/>
        <v>3</v>
      </c>
      <c r="AE5" s="58" t="str">
        <f t="shared" si="7"/>
        <v>H5ACTL.</v>
      </c>
      <c r="AF5" s="58" t="str">
        <f t="shared" si="8"/>
        <v>H5ACTL</v>
      </c>
      <c r="AG5" s="59"/>
      <c r="AH5" s="60"/>
      <c r="AI5" s="61"/>
      <c r="AJ5" s="18"/>
    </row>
    <row r="6" spans="1:42" s="19" customFormat="1" ht="300" customHeight="1" x14ac:dyDescent="0.2">
      <c r="A6" s="165">
        <v>4</v>
      </c>
      <c r="B6" s="165">
        <v>5</v>
      </c>
      <c r="C6" s="165">
        <v>3</v>
      </c>
      <c r="D6" s="165" t="s">
        <v>1789</v>
      </c>
      <c r="E6" s="164" t="s">
        <v>1949</v>
      </c>
      <c r="F6" s="166" t="s">
        <v>1959</v>
      </c>
      <c r="G6" s="166" t="s">
        <v>1960</v>
      </c>
      <c r="H6" s="166" t="s">
        <v>1961</v>
      </c>
      <c r="I6" s="166" t="s">
        <v>1962</v>
      </c>
      <c r="J6" s="164" t="s">
        <v>1963</v>
      </c>
      <c r="K6" s="164">
        <v>1</v>
      </c>
      <c r="L6" s="77">
        <v>43710</v>
      </c>
      <c r="M6" s="144">
        <v>44012</v>
      </c>
      <c r="N6" s="78">
        <f t="shared" si="0"/>
        <v>43.142857142857146</v>
      </c>
      <c r="O6" s="76" t="s">
        <v>1972</v>
      </c>
      <c r="P6" s="164"/>
      <c r="Q6" s="164" t="s">
        <v>2194</v>
      </c>
      <c r="R6" s="79">
        <f t="shared" si="9"/>
        <v>0</v>
      </c>
      <c r="S6" s="80">
        <f t="shared" si="10"/>
        <v>0</v>
      </c>
      <c r="T6" s="80">
        <f t="shared" si="11"/>
        <v>0</v>
      </c>
      <c r="U6" s="80">
        <f t="shared" si="12"/>
        <v>0</v>
      </c>
      <c r="V6" s="81"/>
      <c r="W6" s="82" t="str">
        <f t="shared" si="13"/>
        <v>EN TERMINO</v>
      </c>
      <c r="X6" s="82" t="str">
        <f t="shared" si="15"/>
        <v>EN TERMINO</v>
      </c>
      <c r="Y6" s="131" t="s">
        <v>1978</v>
      </c>
      <c r="Z6" s="131" t="str">
        <f t="shared" si="16"/>
        <v>H12ACTL</v>
      </c>
      <c r="AA6" s="131">
        <f t="shared" si="14"/>
        <v>1</v>
      </c>
      <c r="AB6" s="131" t="str">
        <f t="shared" si="4"/>
        <v>H12ACTL - 1</v>
      </c>
      <c r="AC6" s="58">
        <f t="shared" si="5"/>
        <v>3</v>
      </c>
      <c r="AD6" s="58">
        <f t="shared" si="6"/>
        <v>3</v>
      </c>
      <c r="AE6" s="58" t="str">
        <f t="shared" si="7"/>
        <v>H12ACTL.</v>
      </c>
      <c r="AF6" s="58" t="str">
        <f t="shared" si="8"/>
        <v>H12ACTL</v>
      </c>
      <c r="AG6" s="59"/>
      <c r="AH6" s="60"/>
      <c r="AI6" s="61"/>
      <c r="AJ6" s="18"/>
    </row>
    <row r="7" spans="1:42" s="19" customFormat="1" ht="300" customHeight="1" x14ac:dyDescent="0.2">
      <c r="A7" s="165"/>
      <c r="B7" s="165">
        <v>6</v>
      </c>
      <c r="C7" s="165">
        <v>4</v>
      </c>
      <c r="D7" s="165" t="s">
        <v>1789</v>
      </c>
      <c r="E7" s="164" t="s">
        <v>1949</v>
      </c>
      <c r="F7" s="166" t="s">
        <v>1964</v>
      </c>
      <c r="G7" s="166" t="s">
        <v>1960</v>
      </c>
      <c r="H7" s="166" t="s">
        <v>1961</v>
      </c>
      <c r="I7" s="166" t="s">
        <v>1965</v>
      </c>
      <c r="J7" s="164" t="s">
        <v>1958</v>
      </c>
      <c r="K7" s="164">
        <v>1</v>
      </c>
      <c r="L7" s="77">
        <v>44013</v>
      </c>
      <c r="M7" s="144">
        <v>44043</v>
      </c>
      <c r="N7" s="78">
        <f t="shared" si="0"/>
        <v>4.2857142857142856</v>
      </c>
      <c r="O7" s="76" t="s">
        <v>1972</v>
      </c>
      <c r="P7" s="164"/>
      <c r="Q7" s="164" t="s">
        <v>2194</v>
      </c>
      <c r="R7" s="79">
        <f t="shared" si="9"/>
        <v>0</v>
      </c>
      <c r="S7" s="80">
        <f t="shared" si="10"/>
        <v>0</v>
      </c>
      <c r="T7" s="80">
        <f t="shared" si="11"/>
        <v>0</v>
      </c>
      <c r="U7" s="80">
        <f t="shared" si="12"/>
        <v>0</v>
      </c>
      <c r="V7" s="81"/>
      <c r="W7" s="82" t="str">
        <f t="shared" si="13"/>
        <v>EN TERMINO</v>
      </c>
      <c r="X7" s="82" t="str">
        <f t="shared" si="15"/>
        <v/>
      </c>
      <c r="Y7" s="131" t="s">
        <v>1978</v>
      </c>
      <c r="Z7" s="131" t="str">
        <f t="shared" si="16"/>
        <v>H12ACTL</v>
      </c>
      <c r="AA7" s="131">
        <f t="shared" si="14"/>
        <v>2</v>
      </c>
      <c r="AB7" s="131" t="str">
        <f t="shared" si="4"/>
        <v>H12ACTL - 2</v>
      </c>
      <c r="AC7" s="58">
        <f t="shared" si="5"/>
        <v>3</v>
      </c>
      <c r="AD7" s="58">
        <f t="shared" si="6"/>
        <v>3</v>
      </c>
      <c r="AE7" s="58" t="str">
        <f t="shared" si="7"/>
        <v>H12ACTL.</v>
      </c>
      <c r="AF7" s="58" t="str">
        <f t="shared" si="8"/>
        <v>H12ACTL</v>
      </c>
      <c r="AG7" s="59"/>
      <c r="AH7" s="60"/>
      <c r="AI7" s="61"/>
      <c r="AJ7" s="18"/>
    </row>
    <row r="8" spans="1:42" s="19" customFormat="1" ht="300" customHeight="1" x14ac:dyDescent="0.2">
      <c r="A8" s="165">
        <v>5</v>
      </c>
      <c r="B8" s="165">
        <v>7</v>
      </c>
      <c r="C8" s="165">
        <v>5</v>
      </c>
      <c r="D8" s="165" t="s">
        <v>1789</v>
      </c>
      <c r="E8" s="164" t="s">
        <v>1949</v>
      </c>
      <c r="F8" s="166" t="s">
        <v>1973</v>
      </c>
      <c r="G8" s="166" t="s">
        <v>1966</v>
      </c>
      <c r="H8" s="166" t="s">
        <v>1967</v>
      </c>
      <c r="I8" s="166" t="s">
        <v>1968</v>
      </c>
      <c r="J8" s="164" t="s">
        <v>2073</v>
      </c>
      <c r="K8" s="164">
        <v>1</v>
      </c>
      <c r="L8" s="77">
        <v>43710</v>
      </c>
      <c r="M8" s="144">
        <v>44012</v>
      </c>
      <c r="N8" s="78">
        <f t="shared" si="0"/>
        <v>43.142857142857146</v>
      </c>
      <c r="O8" s="76" t="s">
        <v>1972</v>
      </c>
      <c r="P8" s="164"/>
      <c r="Q8" s="164" t="s">
        <v>2194</v>
      </c>
      <c r="R8" s="79">
        <f t="shared" si="9"/>
        <v>0</v>
      </c>
      <c r="S8" s="80">
        <f t="shared" si="10"/>
        <v>0</v>
      </c>
      <c r="T8" s="80">
        <f t="shared" si="11"/>
        <v>0</v>
      </c>
      <c r="U8" s="80">
        <f t="shared" si="12"/>
        <v>0</v>
      </c>
      <c r="V8" s="81"/>
      <c r="W8" s="82" t="str">
        <f t="shared" si="13"/>
        <v>EN TERMINO</v>
      </c>
      <c r="X8" s="82" t="str">
        <f t="shared" si="15"/>
        <v>EN TERMINO</v>
      </c>
      <c r="Y8" s="131" t="s">
        <v>1978</v>
      </c>
      <c r="Z8" s="131" t="str">
        <f t="shared" si="16"/>
        <v>H15ACTL</v>
      </c>
      <c r="AA8" s="131">
        <f t="shared" si="14"/>
        <v>1</v>
      </c>
      <c r="AB8" s="131" t="str">
        <f t="shared" si="4"/>
        <v>H15ACTL - 1</v>
      </c>
      <c r="AC8" s="58">
        <f t="shared" si="5"/>
        <v>3</v>
      </c>
      <c r="AD8" s="58">
        <f t="shared" si="6"/>
        <v>3</v>
      </c>
      <c r="AE8" s="58" t="str">
        <f t="shared" si="7"/>
        <v>H15ACTL.</v>
      </c>
      <c r="AF8" s="58" t="str">
        <f t="shared" si="8"/>
        <v>H15ACTL</v>
      </c>
      <c r="AG8" s="59"/>
      <c r="AH8" s="60"/>
      <c r="AI8" s="61"/>
      <c r="AJ8" s="18"/>
    </row>
    <row r="9" spans="1:42" s="19" customFormat="1" ht="300" customHeight="1" x14ac:dyDescent="0.2">
      <c r="A9" s="165"/>
      <c r="B9" s="165">
        <v>8</v>
      </c>
      <c r="C9" s="165">
        <v>6</v>
      </c>
      <c r="D9" s="165" t="s">
        <v>1789</v>
      </c>
      <c r="E9" s="164" t="s">
        <v>1949</v>
      </c>
      <c r="F9" s="166" t="s">
        <v>1974</v>
      </c>
      <c r="G9" s="166" t="s">
        <v>1966</v>
      </c>
      <c r="H9" s="166" t="s">
        <v>1967</v>
      </c>
      <c r="I9" s="166" t="s">
        <v>2074</v>
      </c>
      <c r="J9" s="164" t="s">
        <v>1958</v>
      </c>
      <c r="K9" s="164">
        <v>1</v>
      </c>
      <c r="L9" s="77">
        <v>44013</v>
      </c>
      <c r="M9" s="144">
        <v>44043</v>
      </c>
      <c r="N9" s="78">
        <f t="shared" si="0"/>
        <v>4.2857142857142856</v>
      </c>
      <c r="O9" s="76" t="s">
        <v>1972</v>
      </c>
      <c r="P9" s="164"/>
      <c r="Q9" s="164" t="s">
        <v>2194</v>
      </c>
      <c r="R9" s="79">
        <f t="shared" si="9"/>
        <v>0</v>
      </c>
      <c r="S9" s="80">
        <f t="shared" si="10"/>
        <v>0</v>
      </c>
      <c r="T9" s="80">
        <f t="shared" si="11"/>
        <v>0</v>
      </c>
      <c r="U9" s="80">
        <f t="shared" si="12"/>
        <v>0</v>
      </c>
      <c r="V9" s="81"/>
      <c r="W9" s="82" t="str">
        <f t="shared" si="13"/>
        <v>EN TERMINO</v>
      </c>
      <c r="X9" s="82" t="str">
        <f t="shared" si="15"/>
        <v/>
      </c>
      <c r="Y9" s="131" t="s">
        <v>1978</v>
      </c>
      <c r="Z9" s="131" t="str">
        <f t="shared" si="16"/>
        <v>H15ACTL</v>
      </c>
      <c r="AA9" s="131">
        <f t="shared" si="14"/>
        <v>2</v>
      </c>
      <c r="AB9" s="131" t="str">
        <f t="shared" si="4"/>
        <v>H15ACTL - 2</v>
      </c>
      <c r="AC9" s="58">
        <f t="shared" si="5"/>
        <v>3</v>
      </c>
      <c r="AD9" s="58">
        <f t="shared" si="6"/>
        <v>3</v>
      </c>
      <c r="AE9" s="58" t="str">
        <f t="shared" si="7"/>
        <v>H15ACTL.</v>
      </c>
      <c r="AF9" s="58" t="str">
        <f t="shared" si="8"/>
        <v>H15ACTL</v>
      </c>
      <c r="AG9" s="59"/>
      <c r="AH9" s="60"/>
      <c r="AI9" s="61"/>
      <c r="AJ9" s="18"/>
    </row>
    <row r="10" spans="1:42" s="19" customFormat="1" ht="300" customHeight="1" x14ac:dyDescent="0.2">
      <c r="A10" s="70">
        <v>6</v>
      </c>
      <c r="B10" s="165">
        <v>9</v>
      </c>
      <c r="C10" s="70">
        <v>7</v>
      </c>
      <c r="D10" s="81" t="s">
        <v>1602</v>
      </c>
      <c r="E10" s="84">
        <v>1801001</v>
      </c>
      <c r="F10" s="89" t="s">
        <v>1980</v>
      </c>
      <c r="G10" s="85" t="s">
        <v>1648</v>
      </c>
      <c r="H10" s="86" t="s">
        <v>1649</v>
      </c>
      <c r="I10" s="86" t="s">
        <v>1650</v>
      </c>
      <c r="J10" s="75" t="s">
        <v>1969</v>
      </c>
      <c r="K10" s="81">
        <v>1</v>
      </c>
      <c r="L10" s="106">
        <v>43690</v>
      </c>
      <c r="M10" s="143">
        <v>43830</v>
      </c>
      <c r="N10" s="78">
        <f t="shared" ref="N10:N73" si="17">(+M10-L10)/7</f>
        <v>20</v>
      </c>
      <c r="O10" s="76" t="s">
        <v>488</v>
      </c>
      <c r="P10" s="76"/>
      <c r="Q10" s="84" t="s">
        <v>2194</v>
      </c>
      <c r="R10" s="79">
        <f t="shared" si="9"/>
        <v>0</v>
      </c>
      <c r="S10" s="80">
        <f t="shared" si="10"/>
        <v>0</v>
      </c>
      <c r="T10" s="80">
        <f t="shared" si="11"/>
        <v>0</v>
      </c>
      <c r="U10" s="80">
        <f t="shared" si="12"/>
        <v>20</v>
      </c>
      <c r="V10" s="81"/>
      <c r="W10" s="82" t="str">
        <f t="shared" si="13"/>
        <v>VENCIDO</v>
      </c>
      <c r="X10" s="82" t="str">
        <f t="shared" si="15"/>
        <v>VENCIDO</v>
      </c>
      <c r="Y10" s="131" t="s">
        <v>1647</v>
      </c>
      <c r="Z10" s="131" t="str">
        <f t="shared" si="16"/>
        <v>H1AF18</v>
      </c>
      <c r="AA10" s="131">
        <f t="shared" si="14"/>
        <v>1</v>
      </c>
      <c r="AB10" s="131" t="str">
        <f t="shared" si="4"/>
        <v>H1AF18 - 1</v>
      </c>
      <c r="AC10" s="58">
        <f t="shared" si="5"/>
        <v>1</v>
      </c>
      <c r="AD10" s="58">
        <f t="shared" si="6"/>
        <v>1</v>
      </c>
      <c r="AE10" s="58" t="str">
        <f t="shared" si="7"/>
        <v>H1AF18.</v>
      </c>
      <c r="AF10" s="58" t="str">
        <f t="shared" si="8"/>
        <v>H1AF18</v>
      </c>
      <c r="AG10" s="59"/>
      <c r="AH10" s="60"/>
      <c r="AI10" s="61"/>
      <c r="AJ10" s="18"/>
    </row>
    <row r="11" spans="1:42" s="19" customFormat="1" ht="300" customHeight="1" x14ac:dyDescent="0.2">
      <c r="A11" s="70"/>
      <c r="B11" s="165">
        <v>10</v>
      </c>
      <c r="C11" s="70">
        <v>8</v>
      </c>
      <c r="D11" s="81" t="s">
        <v>1602</v>
      </c>
      <c r="E11" s="84">
        <v>1801001</v>
      </c>
      <c r="F11" s="89" t="s">
        <v>1981</v>
      </c>
      <c r="G11" s="85" t="s">
        <v>1648</v>
      </c>
      <c r="H11" s="86" t="s">
        <v>1649</v>
      </c>
      <c r="I11" s="86" t="s">
        <v>1652</v>
      </c>
      <c r="J11" s="86" t="s">
        <v>1970</v>
      </c>
      <c r="K11" s="81">
        <v>1</v>
      </c>
      <c r="L11" s="106">
        <v>43690</v>
      </c>
      <c r="M11" s="143">
        <v>43830</v>
      </c>
      <c r="N11" s="78">
        <f t="shared" si="17"/>
        <v>20</v>
      </c>
      <c r="O11" s="76" t="s">
        <v>488</v>
      </c>
      <c r="P11" s="72"/>
      <c r="Q11" s="72" t="s">
        <v>2194</v>
      </c>
      <c r="R11" s="79">
        <f t="shared" si="9"/>
        <v>0</v>
      </c>
      <c r="S11" s="80">
        <f t="shared" si="10"/>
        <v>0</v>
      </c>
      <c r="T11" s="80">
        <f t="shared" si="11"/>
        <v>0</v>
      </c>
      <c r="U11" s="80">
        <f t="shared" si="12"/>
        <v>20</v>
      </c>
      <c r="V11" s="81"/>
      <c r="W11" s="82" t="str">
        <f t="shared" si="13"/>
        <v>VENCIDO</v>
      </c>
      <c r="X11" s="82" t="str">
        <f t="shared" si="15"/>
        <v/>
      </c>
      <c r="Y11" s="131" t="s">
        <v>1647</v>
      </c>
      <c r="Z11" s="131" t="str">
        <f t="shared" si="16"/>
        <v>H1AF18</v>
      </c>
      <c r="AA11" s="131">
        <f t="shared" si="14"/>
        <v>2</v>
      </c>
      <c r="AB11" s="131" t="str">
        <f t="shared" si="4"/>
        <v>H1AF18 - 2</v>
      </c>
      <c r="AC11" s="58">
        <f t="shared" si="5"/>
        <v>1</v>
      </c>
      <c r="AD11" s="58">
        <f t="shared" si="6"/>
        <v>1</v>
      </c>
      <c r="AE11" s="58" t="str">
        <f t="shared" si="7"/>
        <v>H1AF18.</v>
      </c>
      <c r="AF11" s="58" t="str">
        <f t="shared" si="8"/>
        <v>H1AF18</v>
      </c>
      <c r="AG11" s="59"/>
      <c r="AH11" s="60"/>
      <c r="AI11" s="61"/>
      <c r="AJ11" s="18"/>
    </row>
    <row r="12" spans="1:42" s="19" customFormat="1" ht="300" customHeight="1" x14ac:dyDescent="0.2">
      <c r="A12" s="70">
        <v>7</v>
      </c>
      <c r="B12" s="165">
        <v>11</v>
      </c>
      <c r="C12" s="70">
        <v>9</v>
      </c>
      <c r="D12" s="81" t="s">
        <v>1602</v>
      </c>
      <c r="E12" s="84">
        <v>1801001</v>
      </c>
      <c r="F12" s="87" t="s">
        <v>1982</v>
      </c>
      <c r="G12" s="87" t="s">
        <v>1654</v>
      </c>
      <c r="H12" s="75" t="s">
        <v>1655</v>
      </c>
      <c r="I12" s="86" t="s">
        <v>1656</v>
      </c>
      <c r="J12" s="86" t="s">
        <v>1657</v>
      </c>
      <c r="K12" s="81">
        <v>1</v>
      </c>
      <c r="L12" s="106">
        <v>43690</v>
      </c>
      <c r="M12" s="143">
        <v>43830</v>
      </c>
      <c r="N12" s="78">
        <f t="shared" si="17"/>
        <v>20</v>
      </c>
      <c r="O12" s="76" t="s">
        <v>488</v>
      </c>
      <c r="P12" s="72"/>
      <c r="Q12" s="72" t="s">
        <v>2194</v>
      </c>
      <c r="R12" s="79">
        <f t="shared" si="9"/>
        <v>0</v>
      </c>
      <c r="S12" s="80">
        <f t="shared" si="10"/>
        <v>0</v>
      </c>
      <c r="T12" s="80">
        <f t="shared" si="11"/>
        <v>0</v>
      </c>
      <c r="U12" s="80">
        <f t="shared" si="12"/>
        <v>20</v>
      </c>
      <c r="V12" s="81"/>
      <c r="W12" s="82" t="str">
        <f t="shared" si="13"/>
        <v>VENCIDO</v>
      </c>
      <c r="X12" s="82" t="str">
        <f t="shared" si="15"/>
        <v>VENCIDO</v>
      </c>
      <c r="Y12" s="131" t="s">
        <v>1647</v>
      </c>
      <c r="Z12" s="131" t="str">
        <f t="shared" si="16"/>
        <v>H2AF18</v>
      </c>
      <c r="AA12" s="131">
        <f t="shared" si="14"/>
        <v>1</v>
      </c>
      <c r="AB12" s="131" t="str">
        <f t="shared" si="4"/>
        <v>H2AF18 - 1</v>
      </c>
      <c r="AC12" s="58">
        <f t="shared" si="5"/>
        <v>1</v>
      </c>
      <c r="AD12" s="58">
        <f t="shared" si="6"/>
        <v>1</v>
      </c>
      <c r="AE12" s="58" t="str">
        <f t="shared" si="7"/>
        <v>H2AF18.</v>
      </c>
      <c r="AF12" s="58" t="str">
        <f t="shared" si="8"/>
        <v>H2AF18</v>
      </c>
      <c r="AG12" s="59"/>
      <c r="AH12" s="60"/>
      <c r="AI12" s="61"/>
      <c r="AJ12" s="18"/>
    </row>
    <row r="13" spans="1:42" s="19" customFormat="1" ht="300" customHeight="1" x14ac:dyDescent="0.2">
      <c r="A13" s="70"/>
      <c r="B13" s="165">
        <v>12</v>
      </c>
      <c r="C13" s="70">
        <v>10</v>
      </c>
      <c r="D13" s="81" t="s">
        <v>1602</v>
      </c>
      <c r="E13" s="84">
        <v>1801001</v>
      </c>
      <c r="F13" s="87" t="s">
        <v>1983</v>
      </c>
      <c r="G13" s="87" t="s">
        <v>1654</v>
      </c>
      <c r="H13" s="86" t="s">
        <v>1655</v>
      </c>
      <c r="I13" s="86" t="s">
        <v>1658</v>
      </c>
      <c r="J13" s="86" t="s">
        <v>1659</v>
      </c>
      <c r="K13" s="81">
        <v>1</v>
      </c>
      <c r="L13" s="106">
        <v>43690</v>
      </c>
      <c r="M13" s="143">
        <v>43830</v>
      </c>
      <c r="N13" s="78">
        <f t="shared" si="17"/>
        <v>20</v>
      </c>
      <c r="O13" s="76" t="s">
        <v>488</v>
      </c>
      <c r="P13" s="72">
        <v>1</v>
      </c>
      <c r="Q13" s="72" t="s">
        <v>2194</v>
      </c>
      <c r="R13" s="79">
        <f t="shared" si="9"/>
        <v>100</v>
      </c>
      <c r="S13" s="80">
        <f t="shared" si="10"/>
        <v>20</v>
      </c>
      <c r="T13" s="80">
        <f t="shared" si="11"/>
        <v>20</v>
      </c>
      <c r="U13" s="80">
        <f t="shared" si="12"/>
        <v>20</v>
      </c>
      <c r="V13" s="81"/>
      <c r="W13" s="82" t="str">
        <f t="shared" si="13"/>
        <v>CUMPLIDO</v>
      </c>
      <c r="X13" s="82" t="str">
        <f t="shared" si="15"/>
        <v/>
      </c>
      <c r="Y13" s="131" t="s">
        <v>1647</v>
      </c>
      <c r="Z13" s="131" t="str">
        <f t="shared" si="16"/>
        <v>H2AF18</v>
      </c>
      <c r="AA13" s="131">
        <f t="shared" si="14"/>
        <v>2</v>
      </c>
      <c r="AB13" s="131" t="str">
        <f t="shared" si="4"/>
        <v>H2AF18 - 2</v>
      </c>
      <c r="AC13" s="58">
        <f t="shared" si="5"/>
        <v>5</v>
      </c>
      <c r="AD13" s="58">
        <f t="shared" si="6"/>
        <v>5</v>
      </c>
      <c r="AE13" s="58" t="str">
        <f t="shared" si="7"/>
        <v>H2AF18.</v>
      </c>
      <c r="AF13" s="58" t="str">
        <f t="shared" si="8"/>
        <v>H2AF18</v>
      </c>
      <c r="AG13" s="59"/>
      <c r="AH13" s="60"/>
      <c r="AI13" s="61"/>
      <c r="AJ13" s="18"/>
    </row>
    <row r="14" spans="1:42" s="19" customFormat="1" ht="300" customHeight="1" x14ac:dyDescent="0.2">
      <c r="A14" s="70">
        <v>8</v>
      </c>
      <c r="B14" s="165">
        <v>13</v>
      </c>
      <c r="C14" s="70"/>
      <c r="D14" s="81" t="s">
        <v>1110</v>
      </c>
      <c r="E14" s="84">
        <v>1801001</v>
      </c>
      <c r="F14" s="87" t="s">
        <v>1984</v>
      </c>
      <c r="G14" s="87" t="s">
        <v>1660</v>
      </c>
      <c r="H14" s="86" t="s">
        <v>1661</v>
      </c>
      <c r="I14" s="86" t="s">
        <v>1662</v>
      </c>
      <c r="J14" s="86" t="s">
        <v>1663</v>
      </c>
      <c r="K14" s="81">
        <v>1</v>
      </c>
      <c r="L14" s="106">
        <v>43690</v>
      </c>
      <c r="M14" s="143">
        <v>43830</v>
      </c>
      <c r="N14" s="78">
        <f t="shared" si="17"/>
        <v>20</v>
      </c>
      <c r="O14" s="76" t="s">
        <v>488</v>
      </c>
      <c r="P14" s="72">
        <v>1</v>
      </c>
      <c r="Q14" s="72" t="s">
        <v>2194</v>
      </c>
      <c r="R14" s="79">
        <f t="shared" si="9"/>
        <v>100</v>
      </c>
      <c r="S14" s="80">
        <f t="shared" si="10"/>
        <v>20</v>
      </c>
      <c r="T14" s="80">
        <f t="shared" si="11"/>
        <v>20</v>
      </c>
      <c r="U14" s="80">
        <f t="shared" si="12"/>
        <v>20</v>
      </c>
      <c r="V14" s="81"/>
      <c r="W14" s="82" t="str">
        <f t="shared" si="13"/>
        <v>CUMPLIDO</v>
      </c>
      <c r="X14" s="82" t="str">
        <f t="shared" si="15"/>
        <v>VENCIDO</v>
      </c>
      <c r="Y14" s="131" t="s">
        <v>1647</v>
      </c>
      <c r="Z14" s="131" t="str">
        <f t="shared" si="16"/>
        <v>H3AF18</v>
      </c>
      <c r="AA14" s="131">
        <f t="shared" si="14"/>
        <v>1</v>
      </c>
      <c r="AB14" s="131" t="str">
        <f t="shared" si="4"/>
        <v>H3AF18 - 1</v>
      </c>
      <c r="AC14" s="58">
        <f t="shared" si="5"/>
        <v>5</v>
      </c>
      <c r="AD14" s="58">
        <f t="shared" si="6"/>
        <v>1</v>
      </c>
      <c r="AE14" s="58" t="str">
        <f t="shared" si="7"/>
        <v>H3AF18.</v>
      </c>
      <c r="AF14" s="58" t="str">
        <f t="shared" si="8"/>
        <v>H3AF18</v>
      </c>
      <c r="AG14" s="59"/>
      <c r="AH14" s="60"/>
      <c r="AI14" s="61"/>
      <c r="AJ14" s="18"/>
    </row>
    <row r="15" spans="1:42" s="19" customFormat="1" ht="300" customHeight="1" x14ac:dyDescent="0.2">
      <c r="A15" s="70"/>
      <c r="B15" s="165">
        <v>14</v>
      </c>
      <c r="C15" s="70"/>
      <c r="D15" s="81" t="s">
        <v>1110</v>
      </c>
      <c r="E15" s="84">
        <v>1801001</v>
      </c>
      <c r="F15" s="87" t="s">
        <v>1985</v>
      </c>
      <c r="G15" s="87" t="s">
        <v>1660</v>
      </c>
      <c r="H15" s="86" t="s">
        <v>1664</v>
      </c>
      <c r="I15" s="86" t="s">
        <v>1650</v>
      </c>
      <c r="J15" s="86" t="s">
        <v>1665</v>
      </c>
      <c r="K15" s="81">
        <v>1</v>
      </c>
      <c r="L15" s="106">
        <v>43690</v>
      </c>
      <c r="M15" s="143">
        <v>43830</v>
      </c>
      <c r="N15" s="78">
        <f t="shared" si="17"/>
        <v>20</v>
      </c>
      <c r="O15" s="76" t="s">
        <v>488</v>
      </c>
      <c r="P15" s="72">
        <v>1</v>
      </c>
      <c r="Q15" s="72" t="s">
        <v>2194</v>
      </c>
      <c r="R15" s="79">
        <f t="shared" si="9"/>
        <v>100</v>
      </c>
      <c r="S15" s="80">
        <f t="shared" si="10"/>
        <v>20</v>
      </c>
      <c r="T15" s="80">
        <f t="shared" si="11"/>
        <v>20</v>
      </c>
      <c r="U15" s="80">
        <f t="shared" si="12"/>
        <v>20</v>
      </c>
      <c r="V15" s="81"/>
      <c r="W15" s="82" t="str">
        <f t="shared" si="13"/>
        <v>CUMPLIDO</v>
      </c>
      <c r="X15" s="82" t="str">
        <f t="shared" si="15"/>
        <v/>
      </c>
      <c r="Y15" s="131" t="s">
        <v>1647</v>
      </c>
      <c r="Z15" s="131" t="str">
        <f t="shared" si="16"/>
        <v>H3AF18</v>
      </c>
      <c r="AA15" s="131">
        <f t="shared" si="14"/>
        <v>2</v>
      </c>
      <c r="AB15" s="131" t="str">
        <f t="shared" si="4"/>
        <v>H3AF18 - 2</v>
      </c>
      <c r="AC15" s="58">
        <f t="shared" si="5"/>
        <v>5</v>
      </c>
      <c r="AD15" s="58">
        <f t="shared" si="6"/>
        <v>1</v>
      </c>
      <c r="AE15" s="58" t="str">
        <f t="shared" si="7"/>
        <v>H3AF18.</v>
      </c>
      <c r="AF15" s="58" t="str">
        <f t="shared" si="8"/>
        <v>H3AF18</v>
      </c>
      <c r="AG15" s="59"/>
      <c r="AH15" s="60"/>
      <c r="AI15" s="61"/>
      <c r="AJ15" s="18"/>
    </row>
    <row r="16" spans="1:42" s="19" customFormat="1" ht="300" customHeight="1" x14ac:dyDescent="0.2">
      <c r="A16" s="70"/>
      <c r="B16" s="165">
        <v>15</v>
      </c>
      <c r="C16" s="70"/>
      <c r="D16" s="81" t="s">
        <v>1110</v>
      </c>
      <c r="E16" s="84">
        <v>1801001</v>
      </c>
      <c r="F16" s="87" t="s">
        <v>1986</v>
      </c>
      <c r="G16" s="87" t="s">
        <v>1660</v>
      </c>
      <c r="H16" s="86" t="s">
        <v>1649</v>
      </c>
      <c r="I16" s="86" t="s">
        <v>1666</v>
      </c>
      <c r="J16" s="86" t="s">
        <v>1651</v>
      </c>
      <c r="K16" s="81">
        <v>1</v>
      </c>
      <c r="L16" s="106">
        <v>43690</v>
      </c>
      <c r="M16" s="143">
        <v>43830</v>
      </c>
      <c r="N16" s="78">
        <f t="shared" si="17"/>
        <v>20</v>
      </c>
      <c r="O16" s="76" t="s">
        <v>488</v>
      </c>
      <c r="P16" s="72"/>
      <c r="Q16" s="72" t="s">
        <v>2194</v>
      </c>
      <c r="R16" s="79">
        <f t="shared" si="9"/>
        <v>0</v>
      </c>
      <c r="S16" s="80">
        <f t="shared" si="10"/>
        <v>0</v>
      </c>
      <c r="T16" s="80">
        <f t="shared" si="11"/>
        <v>0</v>
      </c>
      <c r="U16" s="80">
        <f t="shared" si="12"/>
        <v>20</v>
      </c>
      <c r="V16" s="81"/>
      <c r="W16" s="82" t="str">
        <f t="shared" si="13"/>
        <v>VENCIDO</v>
      </c>
      <c r="X16" s="82" t="str">
        <f t="shared" si="15"/>
        <v/>
      </c>
      <c r="Y16" s="131" t="s">
        <v>1647</v>
      </c>
      <c r="Z16" s="131" t="str">
        <f t="shared" si="16"/>
        <v>H3AF18</v>
      </c>
      <c r="AA16" s="131">
        <f t="shared" si="14"/>
        <v>3</v>
      </c>
      <c r="AB16" s="131" t="str">
        <f t="shared" si="4"/>
        <v>H3AF18 - 3</v>
      </c>
      <c r="AC16" s="58">
        <f t="shared" si="5"/>
        <v>1</v>
      </c>
      <c r="AD16" s="58">
        <f t="shared" si="6"/>
        <v>1</v>
      </c>
      <c r="AE16" s="58" t="str">
        <f t="shared" si="7"/>
        <v>H3AF18.</v>
      </c>
      <c r="AF16" s="58" t="str">
        <f t="shared" si="8"/>
        <v>H3AF18</v>
      </c>
      <c r="AG16" s="59"/>
      <c r="AH16" s="60"/>
      <c r="AI16" s="61"/>
      <c r="AJ16" s="18"/>
    </row>
    <row r="17" spans="1:36" s="19" customFormat="1" ht="300" customHeight="1" x14ac:dyDescent="0.2">
      <c r="A17" s="70">
        <v>9</v>
      </c>
      <c r="B17" s="165">
        <v>16</v>
      </c>
      <c r="C17" s="70"/>
      <c r="D17" s="81" t="s">
        <v>1602</v>
      </c>
      <c r="E17" s="84">
        <v>1801001</v>
      </c>
      <c r="F17" s="87" t="s">
        <v>1667</v>
      </c>
      <c r="G17" s="87" t="s">
        <v>1668</v>
      </c>
      <c r="H17" s="86" t="s">
        <v>1669</v>
      </c>
      <c r="I17" s="86" t="s">
        <v>1670</v>
      </c>
      <c r="J17" s="86" t="s">
        <v>1665</v>
      </c>
      <c r="K17" s="81">
        <v>1</v>
      </c>
      <c r="L17" s="106">
        <v>43690</v>
      </c>
      <c r="M17" s="143">
        <v>43769</v>
      </c>
      <c r="N17" s="78">
        <f t="shared" si="17"/>
        <v>11.285714285714286</v>
      </c>
      <c r="O17" s="76" t="s">
        <v>488</v>
      </c>
      <c r="P17" s="72">
        <v>1</v>
      </c>
      <c r="Q17" s="72" t="s">
        <v>2194</v>
      </c>
      <c r="R17" s="79">
        <f t="shared" si="9"/>
        <v>100</v>
      </c>
      <c r="S17" s="80">
        <f t="shared" si="10"/>
        <v>11.285714285714286</v>
      </c>
      <c r="T17" s="80">
        <f t="shared" si="11"/>
        <v>11.285714285714286</v>
      </c>
      <c r="U17" s="80">
        <f t="shared" si="12"/>
        <v>11.285714285714286</v>
      </c>
      <c r="V17" s="81"/>
      <c r="W17" s="82" t="str">
        <f t="shared" si="13"/>
        <v>CUMPLIDO</v>
      </c>
      <c r="X17" s="82" t="str">
        <f t="shared" si="15"/>
        <v>CUMPLIDO</v>
      </c>
      <c r="Y17" s="131" t="s">
        <v>1647</v>
      </c>
      <c r="Z17" s="131" t="str">
        <f t="shared" si="16"/>
        <v>H4AF18</v>
      </c>
      <c r="AA17" s="131">
        <f t="shared" si="14"/>
        <v>1</v>
      </c>
      <c r="AB17" s="131" t="str">
        <f t="shared" si="4"/>
        <v>H4AF18 - 1</v>
      </c>
      <c r="AC17" s="58">
        <f t="shared" si="5"/>
        <v>5</v>
      </c>
      <c r="AD17" s="58">
        <f t="shared" si="6"/>
        <v>5</v>
      </c>
      <c r="AE17" s="58" t="str">
        <f t="shared" si="7"/>
        <v>H4AF18.</v>
      </c>
      <c r="AF17" s="58" t="str">
        <f t="shared" si="8"/>
        <v>H4AF18</v>
      </c>
      <c r="AG17" s="59"/>
      <c r="AH17" s="60"/>
      <c r="AI17" s="61"/>
      <c r="AJ17" s="18"/>
    </row>
    <row r="18" spans="1:36" s="19" customFormat="1" ht="300" customHeight="1" x14ac:dyDescent="0.2">
      <c r="A18" s="70">
        <v>10</v>
      </c>
      <c r="B18" s="165">
        <v>17</v>
      </c>
      <c r="C18" s="70"/>
      <c r="D18" s="81" t="s">
        <v>1602</v>
      </c>
      <c r="E18" s="84">
        <v>1801001</v>
      </c>
      <c r="F18" s="87" t="s">
        <v>1671</v>
      </c>
      <c r="G18" s="87" t="s">
        <v>1672</v>
      </c>
      <c r="H18" s="86" t="s">
        <v>1673</v>
      </c>
      <c r="I18" s="86" t="s">
        <v>1674</v>
      </c>
      <c r="J18" s="86" t="s">
        <v>1653</v>
      </c>
      <c r="K18" s="81">
        <v>1</v>
      </c>
      <c r="L18" s="106">
        <v>43690</v>
      </c>
      <c r="M18" s="143">
        <v>43830</v>
      </c>
      <c r="N18" s="78">
        <f t="shared" si="17"/>
        <v>20</v>
      </c>
      <c r="O18" s="76" t="s">
        <v>488</v>
      </c>
      <c r="P18" s="72">
        <v>1</v>
      </c>
      <c r="Q18" s="72" t="s">
        <v>2194</v>
      </c>
      <c r="R18" s="79">
        <f t="shared" si="9"/>
        <v>100</v>
      </c>
      <c r="S18" s="80">
        <f t="shared" si="10"/>
        <v>20</v>
      </c>
      <c r="T18" s="80">
        <f t="shared" si="11"/>
        <v>20</v>
      </c>
      <c r="U18" s="80">
        <f t="shared" si="12"/>
        <v>20</v>
      </c>
      <c r="V18" s="81"/>
      <c r="W18" s="82" t="str">
        <f t="shared" si="13"/>
        <v>CUMPLIDO</v>
      </c>
      <c r="X18" s="82" t="str">
        <f t="shared" si="15"/>
        <v>CUMPLIDO</v>
      </c>
      <c r="Y18" s="131" t="s">
        <v>1647</v>
      </c>
      <c r="Z18" s="131" t="str">
        <f t="shared" si="16"/>
        <v>H5AF18</v>
      </c>
      <c r="AA18" s="131">
        <f t="shared" si="14"/>
        <v>1</v>
      </c>
      <c r="AB18" s="131" t="str">
        <f t="shared" si="4"/>
        <v>H5AF18 - 1</v>
      </c>
      <c r="AC18" s="58">
        <f t="shared" si="5"/>
        <v>5</v>
      </c>
      <c r="AD18" s="58">
        <f t="shared" si="6"/>
        <v>5</v>
      </c>
      <c r="AE18" s="58" t="str">
        <f t="shared" si="7"/>
        <v>H5AF18.</v>
      </c>
      <c r="AF18" s="58" t="str">
        <f t="shared" si="8"/>
        <v>H5AF18</v>
      </c>
      <c r="AG18" s="59"/>
      <c r="AH18" s="60"/>
      <c r="AI18" s="61"/>
      <c r="AJ18" s="18"/>
    </row>
    <row r="19" spans="1:36" s="19" customFormat="1" ht="300" customHeight="1" x14ac:dyDescent="0.2">
      <c r="A19" s="70">
        <v>11</v>
      </c>
      <c r="B19" s="165">
        <v>18</v>
      </c>
      <c r="C19" s="70"/>
      <c r="D19" s="71" t="s">
        <v>1602</v>
      </c>
      <c r="E19" s="72">
        <v>1801001</v>
      </c>
      <c r="F19" s="89" t="s">
        <v>2223</v>
      </c>
      <c r="G19" s="73" t="s">
        <v>1675</v>
      </c>
      <c r="H19" s="86" t="s">
        <v>1676</v>
      </c>
      <c r="I19" s="86" t="s">
        <v>1677</v>
      </c>
      <c r="J19" s="86" t="s">
        <v>1678</v>
      </c>
      <c r="K19" s="81">
        <v>1</v>
      </c>
      <c r="L19" s="106">
        <v>43690</v>
      </c>
      <c r="M19" s="143">
        <v>43861</v>
      </c>
      <c r="N19" s="78">
        <f t="shared" si="17"/>
        <v>24.428571428571427</v>
      </c>
      <c r="O19" s="76" t="s">
        <v>488</v>
      </c>
      <c r="P19" s="72"/>
      <c r="Q19" s="72" t="s">
        <v>2194</v>
      </c>
      <c r="R19" s="79">
        <f t="shared" si="9"/>
        <v>0</v>
      </c>
      <c r="S19" s="80">
        <f t="shared" si="10"/>
        <v>0</v>
      </c>
      <c r="T19" s="80">
        <f t="shared" si="11"/>
        <v>0</v>
      </c>
      <c r="U19" s="80">
        <f t="shared" si="12"/>
        <v>24.428571428571427</v>
      </c>
      <c r="V19" s="81"/>
      <c r="W19" s="82" t="str">
        <f t="shared" si="13"/>
        <v>VENCIDO</v>
      </c>
      <c r="X19" s="82" t="str">
        <f t="shared" si="15"/>
        <v>VENCIDO</v>
      </c>
      <c r="Y19" s="131" t="s">
        <v>1647</v>
      </c>
      <c r="Z19" s="131" t="str">
        <f t="shared" si="16"/>
        <v>H6AF18</v>
      </c>
      <c r="AA19" s="131">
        <f t="shared" si="14"/>
        <v>1</v>
      </c>
      <c r="AB19" s="131" t="str">
        <f t="shared" si="4"/>
        <v>H6AF18 - 1</v>
      </c>
      <c r="AC19" s="58">
        <f t="shared" si="5"/>
        <v>1</v>
      </c>
      <c r="AD19" s="58">
        <f t="shared" si="6"/>
        <v>1</v>
      </c>
      <c r="AE19" s="58" t="str">
        <f t="shared" si="7"/>
        <v>H6AF18.</v>
      </c>
      <c r="AF19" s="58" t="str">
        <f t="shared" si="8"/>
        <v>H6AF18</v>
      </c>
      <c r="AG19" s="59"/>
      <c r="AH19" s="60"/>
      <c r="AI19" s="61"/>
      <c r="AJ19" s="18"/>
    </row>
    <row r="20" spans="1:36" s="19" customFormat="1" ht="300" customHeight="1" x14ac:dyDescent="0.2">
      <c r="A20" s="70">
        <v>12</v>
      </c>
      <c r="B20" s="165">
        <v>19</v>
      </c>
      <c r="C20" s="70">
        <v>11</v>
      </c>
      <c r="D20" s="71" t="s">
        <v>1602</v>
      </c>
      <c r="E20" s="72">
        <v>1801001</v>
      </c>
      <c r="F20" s="89" t="s">
        <v>1987</v>
      </c>
      <c r="G20" s="73" t="s">
        <v>1679</v>
      </c>
      <c r="H20" s="86" t="s">
        <v>1649</v>
      </c>
      <c r="I20" s="86" t="s">
        <v>1680</v>
      </c>
      <c r="J20" s="86" t="s">
        <v>1681</v>
      </c>
      <c r="K20" s="81">
        <v>1</v>
      </c>
      <c r="L20" s="106">
        <v>43690</v>
      </c>
      <c r="M20" s="143">
        <v>43830</v>
      </c>
      <c r="N20" s="78">
        <f t="shared" si="17"/>
        <v>20</v>
      </c>
      <c r="O20" s="76" t="s">
        <v>488</v>
      </c>
      <c r="P20" s="72"/>
      <c r="Q20" s="72" t="s">
        <v>2194</v>
      </c>
      <c r="R20" s="79">
        <f t="shared" si="9"/>
        <v>0</v>
      </c>
      <c r="S20" s="80">
        <f t="shared" si="10"/>
        <v>0</v>
      </c>
      <c r="T20" s="80">
        <f t="shared" si="11"/>
        <v>0</v>
      </c>
      <c r="U20" s="80">
        <f t="shared" si="12"/>
        <v>20</v>
      </c>
      <c r="V20" s="81"/>
      <c r="W20" s="82" t="str">
        <f t="shared" si="13"/>
        <v>VENCIDO</v>
      </c>
      <c r="X20" s="82" t="str">
        <f t="shared" si="15"/>
        <v>VENCIDO</v>
      </c>
      <c r="Y20" s="131" t="s">
        <v>1647</v>
      </c>
      <c r="Z20" s="131" t="str">
        <f t="shared" si="16"/>
        <v>H7AF18</v>
      </c>
      <c r="AA20" s="131">
        <f t="shared" si="14"/>
        <v>1</v>
      </c>
      <c r="AB20" s="131" t="str">
        <f t="shared" si="4"/>
        <v>H7AF18 - 1</v>
      </c>
      <c r="AC20" s="58">
        <f t="shared" si="5"/>
        <v>1</v>
      </c>
      <c r="AD20" s="58">
        <f t="shared" si="6"/>
        <v>1</v>
      </c>
      <c r="AE20" s="58" t="str">
        <f t="shared" si="7"/>
        <v>H7AF18.</v>
      </c>
      <c r="AF20" s="58" t="str">
        <f t="shared" si="8"/>
        <v>H7AF18</v>
      </c>
      <c r="AG20" s="59"/>
      <c r="AH20" s="60"/>
      <c r="AI20" s="61"/>
      <c r="AJ20" s="18"/>
    </row>
    <row r="21" spans="1:36" s="19" customFormat="1" ht="300" customHeight="1" x14ac:dyDescent="0.2">
      <c r="A21" s="70"/>
      <c r="B21" s="165">
        <v>20</v>
      </c>
      <c r="C21" s="70">
        <v>12</v>
      </c>
      <c r="D21" s="71" t="s">
        <v>1602</v>
      </c>
      <c r="E21" s="72">
        <v>1801001</v>
      </c>
      <c r="F21" s="89" t="s">
        <v>1988</v>
      </c>
      <c r="G21" s="73" t="s">
        <v>1679</v>
      </c>
      <c r="H21" s="86" t="s">
        <v>1649</v>
      </c>
      <c r="I21" s="86" t="s">
        <v>1682</v>
      </c>
      <c r="J21" s="86" t="s">
        <v>1683</v>
      </c>
      <c r="K21" s="81">
        <v>2</v>
      </c>
      <c r="L21" s="106">
        <v>43690</v>
      </c>
      <c r="M21" s="143">
        <v>43830</v>
      </c>
      <c r="N21" s="78">
        <f t="shared" si="17"/>
        <v>20</v>
      </c>
      <c r="O21" s="76" t="s">
        <v>1935</v>
      </c>
      <c r="P21" s="72"/>
      <c r="Q21" s="72" t="s">
        <v>2194</v>
      </c>
      <c r="R21" s="79">
        <f t="shared" si="9"/>
        <v>0</v>
      </c>
      <c r="S21" s="80">
        <f t="shared" si="10"/>
        <v>0</v>
      </c>
      <c r="T21" s="80">
        <f t="shared" si="11"/>
        <v>0</v>
      </c>
      <c r="U21" s="80">
        <f t="shared" si="12"/>
        <v>20</v>
      </c>
      <c r="V21" s="81"/>
      <c r="W21" s="82" t="str">
        <f t="shared" si="13"/>
        <v>VENCIDO</v>
      </c>
      <c r="X21" s="82" t="str">
        <f t="shared" si="15"/>
        <v/>
      </c>
      <c r="Y21" s="131" t="s">
        <v>1647</v>
      </c>
      <c r="Z21" s="131" t="str">
        <f t="shared" si="16"/>
        <v>H7AF18</v>
      </c>
      <c r="AA21" s="131">
        <f t="shared" si="14"/>
        <v>2</v>
      </c>
      <c r="AB21" s="131" t="str">
        <f t="shared" si="4"/>
        <v>H7AF18 - 2</v>
      </c>
      <c r="AC21" s="58">
        <f t="shared" si="5"/>
        <v>1</v>
      </c>
      <c r="AD21" s="58">
        <f t="shared" si="6"/>
        <v>1</v>
      </c>
      <c r="AE21" s="58" t="str">
        <f t="shared" si="7"/>
        <v>H7AF18.</v>
      </c>
      <c r="AF21" s="58" t="str">
        <f t="shared" si="8"/>
        <v>H7AF18</v>
      </c>
      <c r="AG21" s="59"/>
      <c r="AH21" s="60"/>
      <c r="AI21" s="61"/>
      <c r="AJ21" s="18"/>
    </row>
    <row r="22" spans="1:36" s="19" customFormat="1" ht="300" customHeight="1" x14ac:dyDescent="0.2">
      <c r="A22" s="70">
        <v>13</v>
      </c>
      <c r="B22" s="165">
        <v>21</v>
      </c>
      <c r="C22" s="70"/>
      <c r="D22" s="71" t="s">
        <v>1602</v>
      </c>
      <c r="E22" s="72">
        <v>1801001</v>
      </c>
      <c r="F22" s="89" t="s">
        <v>1684</v>
      </c>
      <c r="G22" s="73" t="s">
        <v>1685</v>
      </c>
      <c r="H22" s="86" t="s">
        <v>1686</v>
      </c>
      <c r="I22" s="86" t="s">
        <v>1687</v>
      </c>
      <c r="J22" s="86" t="s">
        <v>1688</v>
      </c>
      <c r="K22" s="81">
        <v>1</v>
      </c>
      <c r="L22" s="106">
        <v>43690</v>
      </c>
      <c r="M22" s="143">
        <v>43889</v>
      </c>
      <c r="N22" s="78">
        <f t="shared" si="17"/>
        <v>28.428571428571427</v>
      </c>
      <c r="O22" s="76" t="s">
        <v>488</v>
      </c>
      <c r="P22" s="72"/>
      <c r="Q22" s="72" t="s">
        <v>2194</v>
      </c>
      <c r="R22" s="79">
        <f t="shared" si="9"/>
        <v>0</v>
      </c>
      <c r="S22" s="80">
        <f t="shared" si="10"/>
        <v>0</v>
      </c>
      <c r="T22" s="80">
        <f t="shared" si="11"/>
        <v>0</v>
      </c>
      <c r="U22" s="80">
        <f t="shared" si="12"/>
        <v>28.428571428571427</v>
      </c>
      <c r="V22" s="81"/>
      <c r="W22" s="82" t="str">
        <f t="shared" si="13"/>
        <v>VENCIDO</v>
      </c>
      <c r="X22" s="82" t="str">
        <f t="shared" si="15"/>
        <v>VENCIDO</v>
      </c>
      <c r="Y22" s="131" t="s">
        <v>1647</v>
      </c>
      <c r="Z22" s="131" t="str">
        <f t="shared" si="16"/>
        <v>H8AF18</v>
      </c>
      <c r="AA22" s="131">
        <f t="shared" si="14"/>
        <v>1</v>
      </c>
      <c r="AB22" s="131" t="str">
        <f t="shared" si="4"/>
        <v>H8AF18 - 1</v>
      </c>
      <c r="AC22" s="58">
        <f t="shared" si="5"/>
        <v>1</v>
      </c>
      <c r="AD22" s="58">
        <f t="shared" si="6"/>
        <v>1</v>
      </c>
      <c r="AE22" s="58" t="str">
        <f t="shared" si="7"/>
        <v>H8AF18.</v>
      </c>
      <c r="AF22" s="58" t="str">
        <f t="shared" si="8"/>
        <v>H8AF18</v>
      </c>
      <c r="AG22" s="59"/>
      <c r="AH22" s="60"/>
      <c r="AI22" s="61"/>
      <c r="AJ22" s="18"/>
    </row>
    <row r="23" spans="1:36" s="19" customFormat="1" ht="300" customHeight="1" x14ac:dyDescent="0.2">
      <c r="A23" s="70">
        <v>14</v>
      </c>
      <c r="B23" s="165">
        <v>22</v>
      </c>
      <c r="C23" s="70">
        <v>13</v>
      </c>
      <c r="D23" s="71" t="s">
        <v>1110</v>
      </c>
      <c r="E23" s="72">
        <v>1801001</v>
      </c>
      <c r="F23" s="89" t="s">
        <v>1989</v>
      </c>
      <c r="G23" s="73" t="s">
        <v>1689</v>
      </c>
      <c r="H23" s="86" t="s">
        <v>1649</v>
      </c>
      <c r="I23" s="86" t="s">
        <v>1690</v>
      </c>
      <c r="J23" s="86" t="s">
        <v>1653</v>
      </c>
      <c r="K23" s="81">
        <v>1</v>
      </c>
      <c r="L23" s="106">
        <v>43690</v>
      </c>
      <c r="M23" s="143">
        <v>43921</v>
      </c>
      <c r="N23" s="78">
        <f t="shared" si="17"/>
        <v>33</v>
      </c>
      <c r="O23" s="76" t="s">
        <v>1691</v>
      </c>
      <c r="P23" s="72"/>
      <c r="Q23" s="72" t="s">
        <v>2194</v>
      </c>
      <c r="R23" s="79">
        <f t="shared" si="9"/>
        <v>0</v>
      </c>
      <c r="S23" s="80">
        <f t="shared" si="10"/>
        <v>0</v>
      </c>
      <c r="T23" s="80">
        <f t="shared" si="11"/>
        <v>0</v>
      </c>
      <c r="U23" s="80">
        <f t="shared" si="12"/>
        <v>33</v>
      </c>
      <c r="V23" s="81"/>
      <c r="W23" s="82" t="str">
        <f t="shared" si="13"/>
        <v>PRÓXIMO A VENCER</v>
      </c>
      <c r="X23" s="82" t="str">
        <f t="shared" si="15"/>
        <v>VENCIDO</v>
      </c>
      <c r="Y23" s="131" t="s">
        <v>1647</v>
      </c>
      <c r="Z23" s="131" t="str">
        <f t="shared" si="16"/>
        <v>H9AF18</v>
      </c>
      <c r="AA23" s="131">
        <f t="shared" si="14"/>
        <v>1</v>
      </c>
      <c r="AB23" s="131" t="str">
        <f t="shared" si="4"/>
        <v>H9AF18 - 1</v>
      </c>
      <c r="AC23" s="58">
        <f t="shared" si="5"/>
        <v>2</v>
      </c>
      <c r="AD23" s="58">
        <f t="shared" si="6"/>
        <v>1</v>
      </c>
      <c r="AE23" s="58" t="str">
        <f t="shared" si="7"/>
        <v>H9AF18.</v>
      </c>
      <c r="AF23" s="58" t="str">
        <f t="shared" si="8"/>
        <v>H9AF18</v>
      </c>
      <c r="AG23" s="59"/>
      <c r="AH23" s="60"/>
      <c r="AI23" s="61"/>
      <c r="AJ23" s="18"/>
    </row>
    <row r="24" spans="1:36" s="19" customFormat="1" ht="300" customHeight="1" x14ac:dyDescent="0.2">
      <c r="A24" s="70"/>
      <c r="B24" s="165">
        <v>23</v>
      </c>
      <c r="C24" s="70">
        <v>14</v>
      </c>
      <c r="D24" s="71" t="s">
        <v>1110</v>
      </c>
      <c r="E24" s="72">
        <v>1801001</v>
      </c>
      <c r="F24" s="89" t="s">
        <v>1990</v>
      </c>
      <c r="G24" s="73" t="s">
        <v>1689</v>
      </c>
      <c r="H24" s="86" t="s">
        <v>1649</v>
      </c>
      <c r="I24" s="86" t="s">
        <v>1680</v>
      </c>
      <c r="J24" s="86" t="s">
        <v>1681</v>
      </c>
      <c r="K24" s="81">
        <v>1</v>
      </c>
      <c r="L24" s="106">
        <v>43690</v>
      </c>
      <c r="M24" s="143">
        <v>43830</v>
      </c>
      <c r="N24" s="78">
        <f t="shared" si="17"/>
        <v>20</v>
      </c>
      <c r="O24" s="76" t="s">
        <v>1691</v>
      </c>
      <c r="P24" s="72"/>
      <c r="Q24" s="72" t="s">
        <v>2194</v>
      </c>
      <c r="R24" s="79">
        <f t="shared" si="9"/>
        <v>0</v>
      </c>
      <c r="S24" s="80">
        <f t="shared" si="10"/>
        <v>0</v>
      </c>
      <c r="T24" s="80">
        <f t="shared" si="11"/>
        <v>0</v>
      </c>
      <c r="U24" s="80">
        <f t="shared" si="12"/>
        <v>20</v>
      </c>
      <c r="V24" s="81"/>
      <c r="W24" s="82" t="str">
        <f t="shared" si="13"/>
        <v>VENCIDO</v>
      </c>
      <c r="X24" s="82" t="str">
        <f t="shared" si="15"/>
        <v/>
      </c>
      <c r="Y24" s="131" t="s">
        <v>1647</v>
      </c>
      <c r="Z24" s="131" t="str">
        <f t="shared" si="16"/>
        <v>H9AF18</v>
      </c>
      <c r="AA24" s="131">
        <f t="shared" si="14"/>
        <v>2</v>
      </c>
      <c r="AB24" s="131" t="str">
        <f t="shared" si="4"/>
        <v>H9AF18 - 2</v>
      </c>
      <c r="AC24" s="58">
        <f t="shared" si="5"/>
        <v>1</v>
      </c>
      <c r="AD24" s="58">
        <f t="shared" si="6"/>
        <v>1</v>
      </c>
      <c r="AE24" s="58" t="str">
        <f t="shared" si="7"/>
        <v>H9AF18.</v>
      </c>
      <c r="AF24" s="58" t="str">
        <f t="shared" si="8"/>
        <v>H9AF18</v>
      </c>
      <c r="AG24" s="59"/>
      <c r="AH24" s="60"/>
      <c r="AI24" s="61"/>
      <c r="AJ24" s="18"/>
    </row>
    <row r="25" spans="1:36" s="19" customFormat="1" ht="300" customHeight="1" x14ac:dyDescent="0.2">
      <c r="A25" s="70"/>
      <c r="B25" s="165">
        <v>24</v>
      </c>
      <c r="C25" s="70">
        <v>15</v>
      </c>
      <c r="D25" s="71" t="s">
        <v>1110</v>
      </c>
      <c r="E25" s="72">
        <v>1801001</v>
      </c>
      <c r="F25" s="89" t="s">
        <v>1991</v>
      </c>
      <c r="G25" s="73" t="s">
        <v>1689</v>
      </c>
      <c r="H25" s="86" t="s">
        <v>1649</v>
      </c>
      <c r="I25" s="86" t="s">
        <v>1682</v>
      </c>
      <c r="J25" s="86" t="s">
        <v>1692</v>
      </c>
      <c r="K25" s="81">
        <v>1</v>
      </c>
      <c r="L25" s="106">
        <v>43690</v>
      </c>
      <c r="M25" s="143">
        <v>43830</v>
      </c>
      <c r="N25" s="78">
        <f t="shared" si="17"/>
        <v>20</v>
      </c>
      <c r="O25" s="84" t="s">
        <v>1691</v>
      </c>
      <c r="P25" s="72"/>
      <c r="Q25" s="72" t="s">
        <v>2194</v>
      </c>
      <c r="R25" s="79">
        <f t="shared" si="9"/>
        <v>0</v>
      </c>
      <c r="S25" s="80">
        <f t="shared" si="10"/>
        <v>0</v>
      </c>
      <c r="T25" s="80">
        <f t="shared" si="11"/>
        <v>0</v>
      </c>
      <c r="U25" s="80">
        <f t="shared" si="12"/>
        <v>20</v>
      </c>
      <c r="V25" s="81"/>
      <c r="W25" s="82" t="str">
        <f t="shared" si="13"/>
        <v>VENCIDO</v>
      </c>
      <c r="X25" s="82" t="str">
        <f t="shared" si="15"/>
        <v/>
      </c>
      <c r="Y25" s="131" t="s">
        <v>1647</v>
      </c>
      <c r="Z25" s="131" t="str">
        <f t="shared" si="16"/>
        <v>H9AF18</v>
      </c>
      <c r="AA25" s="131">
        <f t="shared" si="14"/>
        <v>3</v>
      </c>
      <c r="AB25" s="131" t="str">
        <f t="shared" si="4"/>
        <v>H9AF18 - 3</v>
      </c>
      <c r="AC25" s="58">
        <f t="shared" si="5"/>
        <v>1</v>
      </c>
      <c r="AD25" s="58">
        <f t="shared" si="6"/>
        <v>1</v>
      </c>
      <c r="AE25" s="58" t="str">
        <f t="shared" si="7"/>
        <v>H9AF18.</v>
      </c>
      <c r="AF25" s="58" t="str">
        <f t="shared" si="8"/>
        <v>H9AF18</v>
      </c>
      <c r="AG25" s="59"/>
      <c r="AH25" s="60"/>
      <c r="AI25" s="61"/>
      <c r="AJ25" s="18"/>
    </row>
    <row r="26" spans="1:36" s="19" customFormat="1" ht="300" customHeight="1" x14ac:dyDescent="0.2">
      <c r="A26" s="70">
        <v>15</v>
      </c>
      <c r="B26" s="165">
        <v>25</v>
      </c>
      <c r="C26" s="70">
        <v>16</v>
      </c>
      <c r="D26" s="71" t="s">
        <v>1110</v>
      </c>
      <c r="E26" s="72">
        <v>1801001</v>
      </c>
      <c r="F26" s="89" t="s">
        <v>1992</v>
      </c>
      <c r="G26" s="85" t="s">
        <v>1693</v>
      </c>
      <c r="H26" s="86" t="s">
        <v>1649</v>
      </c>
      <c r="I26" s="86" t="s">
        <v>1690</v>
      </c>
      <c r="J26" s="86" t="s">
        <v>1653</v>
      </c>
      <c r="K26" s="81">
        <v>1</v>
      </c>
      <c r="L26" s="106">
        <v>43690</v>
      </c>
      <c r="M26" s="143">
        <v>43921</v>
      </c>
      <c r="N26" s="78">
        <f t="shared" si="17"/>
        <v>33</v>
      </c>
      <c r="O26" s="76" t="s">
        <v>1936</v>
      </c>
      <c r="P26" s="72"/>
      <c r="Q26" s="72" t="s">
        <v>2194</v>
      </c>
      <c r="R26" s="79">
        <f t="shared" si="9"/>
        <v>0</v>
      </c>
      <c r="S26" s="80">
        <f t="shared" si="10"/>
        <v>0</v>
      </c>
      <c r="T26" s="80">
        <f t="shared" si="11"/>
        <v>0</v>
      </c>
      <c r="U26" s="80">
        <f t="shared" si="12"/>
        <v>33</v>
      </c>
      <c r="V26" s="81"/>
      <c r="W26" s="82" t="str">
        <f t="shared" si="13"/>
        <v>PRÓXIMO A VENCER</v>
      </c>
      <c r="X26" s="82" t="str">
        <f t="shared" si="15"/>
        <v>VENCIDO</v>
      </c>
      <c r="Y26" s="131" t="s">
        <v>1647</v>
      </c>
      <c r="Z26" s="131" t="str">
        <f t="shared" si="16"/>
        <v>H10AF18</v>
      </c>
      <c r="AA26" s="131">
        <f t="shared" si="14"/>
        <v>1</v>
      </c>
      <c r="AB26" s="131" t="str">
        <f t="shared" si="4"/>
        <v>H10AF18 - 1</v>
      </c>
      <c r="AC26" s="58">
        <f t="shared" si="5"/>
        <v>2</v>
      </c>
      <c r="AD26" s="58">
        <f t="shared" si="6"/>
        <v>1</v>
      </c>
      <c r="AE26" s="58" t="str">
        <f t="shared" si="7"/>
        <v>H10AF18.</v>
      </c>
      <c r="AF26" s="58" t="str">
        <f t="shared" si="8"/>
        <v>H10AF18</v>
      </c>
      <c r="AG26" s="59"/>
      <c r="AH26" s="60"/>
      <c r="AI26" s="61"/>
      <c r="AJ26" s="18"/>
    </row>
    <row r="27" spans="1:36" s="19" customFormat="1" ht="300" customHeight="1" x14ac:dyDescent="0.2">
      <c r="A27" s="70"/>
      <c r="B27" s="165">
        <v>26</v>
      </c>
      <c r="C27" s="70">
        <v>17</v>
      </c>
      <c r="D27" s="71" t="s">
        <v>1110</v>
      </c>
      <c r="E27" s="72">
        <v>1801001</v>
      </c>
      <c r="F27" s="89" t="s">
        <v>1993</v>
      </c>
      <c r="G27" s="85" t="s">
        <v>1693</v>
      </c>
      <c r="H27" s="86" t="s">
        <v>1649</v>
      </c>
      <c r="I27" s="86" t="s">
        <v>1680</v>
      </c>
      <c r="J27" s="86" t="s">
        <v>1681</v>
      </c>
      <c r="K27" s="81">
        <v>1</v>
      </c>
      <c r="L27" s="106">
        <v>43690</v>
      </c>
      <c r="M27" s="143">
        <v>43830</v>
      </c>
      <c r="N27" s="78">
        <f t="shared" si="17"/>
        <v>20</v>
      </c>
      <c r="O27" s="76" t="s">
        <v>1936</v>
      </c>
      <c r="P27" s="72"/>
      <c r="Q27" s="72" t="s">
        <v>2194</v>
      </c>
      <c r="R27" s="79">
        <f t="shared" si="9"/>
        <v>0</v>
      </c>
      <c r="S27" s="80">
        <f t="shared" si="10"/>
        <v>0</v>
      </c>
      <c r="T27" s="80">
        <f t="shared" si="11"/>
        <v>0</v>
      </c>
      <c r="U27" s="80">
        <f t="shared" si="12"/>
        <v>20</v>
      </c>
      <c r="V27" s="81"/>
      <c r="W27" s="82" t="str">
        <f t="shared" si="13"/>
        <v>VENCIDO</v>
      </c>
      <c r="X27" s="82" t="str">
        <f t="shared" si="15"/>
        <v/>
      </c>
      <c r="Y27" s="131" t="s">
        <v>1647</v>
      </c>
      <c r="Z27" s="131" t="str">
        <f t="shared" si="16"/>
        <v>H10AF18</v>
      </c>
      <c r="AA27" s="131">
        <f t="shared" si="14"/>
        <v>2</v>
      </c>
      <c r="AB27" s="131" t="str">
        <f t="shared" si="4"/>
        <v>H10AF18 - 2</v>
      </c>
      <c r="AC27" s="58">
        <f t="shared" si="5"/>
        <v>1</v>
      </c>
      <c r="AD27" s="58">
        <f t="shared" si="6"/>
        <v>1</v>
      </c>
      <c r="AE27" s="58" t="str">
        <f t="shared" si="7"/>
        <v>H10AF18.</v>
      </c>
      <c r="AF27" s="58" t="str">
        <f t="shared" si="8"/>
        <v>H10AF18</v>
      </c>
      <c r="AG27" s="59"/>
      <c r="AH27" s="60"/>
      <c r="AI27" s="61"/>
      <c r="AJ27" s="18"/>
    </row>
    <row r="28" spans="1:36" s="19" customFormat="1" ht="300" customHeight="1" x14ac:dyDescent="0.2">
      <c r="A28" s="70"/>
      <c r="B28" s="165">
        <v>27</v>
      </c>
      <c r="C28" s="70">
        <v>18</v>
      </c>
      <c r="D28" s="71" t="s">
        <v>1110</v>
      </c>
      <c r="E28" s="72">
        <v>1801001</v>
      </c>
      <c r="F28" s="89" t="s">
        <v>1994</v>
      </c>
      <c r="G28" s="85" t="s">
        <v>1693</v>
      </c>
      <c r="H28" s="86" t="s">
        <v>1649</v>
      </c>
      <c r="I28" s="86" t="s">
        <v>1682</v>
      </c>
      <c r="J28" s="86" t="s">
        <v>1694</v>
      </c>
      <c r="K28" s="81">
        <v>2</v>
      </c>
      <c r="L28" s="106">
        <v>43690</v>
      </c>
      <c r="M28" s="143">
        <v>43830</v>
      </c>
      <c r="N28" s="78">
        <f t="shared" si="17"/>
        <v>20</v>
      </c>
      <c r="O28" s="76" t="s">
        <v>1937</v>
      </c>
      <c r="P28" s="72"/>
      <c r="Q28" s="72" t="s">
        <v>2194</v>
      </c>
      <c r="R28" s="79">
        <f t="shared" si="9"/>
        <v>0</v>
      </c>
      <c r="S28" s="80">
        <f t="shared" si="10"/>
        <v>0</v>
      </c>
      <c r="T28" s="80">
        <f t="shared" si="11"/>
        <v>0</v>
      </c>
      <c r="U28" s="80">
        <f t="shared" si="12"/>
        <v>20</v>
      </c>
      <c r="V28" s="81"/>
      <c r="W28" s="82" t="str">
        <f t="shared" si="13"/>
        <v>VENCIDO</v>
      </c>
      <c r="X28" s="82" t="str">
        <f t="shared" si="15"/>
        <v/>
      </c>
      <c r="Y28" s="131" t="s">
        <v>1647</v>
      </c>
      <c r="Z28" s="131" t="str">
        <f t="shared" si="16"/>
        <v>H10AF18</v>
      </c>
      <c r="AA28" s="131">
        <f t="shared" si="14"/>
        <v>3</v>
      </c>
      <c r="AB28" s="131" t="str">
        <f t="shared" si="4"/>
        <v>H10AF18 - 3</v>
      </c>
      <c r="AC28" s="58">
        <f t="shared" si="5"/>
        <v>1</v>
      </c>
      <c r="AD28" s="58">
        <f t="shared" si="6"/>
        <v>1</v>
      </c>
      <c r="AE28" s="58" t="str">
        <f t="shared" si="7"/>
        <v>H10AF18.</v>
      </c>
      <c r="AF28" s="58" t="str">
        <f t="shared" si="8"/>
        <v>H10AF18</v>
      </c>
      <c r="AG28" s="59"/>
      <c r="AH28" s="60"/>
      <c r="AI28" s="61"/>
      <c r="AJ28" s="18"/>
    </row>
    <row r="29" spans="1:36" s="19" customFormat="1" ht="300" customHeight="1" x14ac:dyDescent="0.2">
      <c r="A29" s="70">
        <v>16</v>
      </c>
      <c r="B29" s="165">
        <v>28</v>
      </c>
      <c r="C29" s="70">
        <v>19</v>
      </c>
      <c r="D29" s="71" t="s">
        <v>1110</v>
      </c>
      <c r="E29" s="72">
        <v>1801001</v>
      </c>
      <c r="F29" s="89" t="s">
        <v>1995</v>
      </c>
      <c r="G29" s="85" t="s">
        <v>1695</v>
      </c>
      <c r="H29" s="86" t="s">
        <v>1649</v>
      </c>
      <c r="I29" s="86" t="s">
        <v>1696</v>
      </c>
      <c r="J29" s="86" t="s">
        <v>1653</v>
      </c>
      <c r="K29" s="81">
        <v>1</v>
      </c>
      <c r="L29" s="106">
        <v>43690</v>
      </c>
      <c r="M29" s="143">
        <v>43921</v>
      </c>
      <c r="N29" s="78">
        <f t="shared" si="17"/>
        <v>33</v>
      </c>
      <c r="O29" s="76" t="s">
        <v>1697</v>
      </c>
      <c r="P29" s="72"/>
      <c r="Q29" s="72" t="s">
        <v>2194</v>
      </c>
      <c r="R29" s="79">
        <f t="shared" si="9"/>
        <v>0</v>
      </c>
      <c r="S29" s="80">
        <f t="shared" si="10"/>
        <v>0</v>
      </c>
      <c r="T29" s="80">
        <f t="shared" si="11"/>
        <v>0</v>
      </c>
      <c r="U29" s="80">
        <f t="shared" si="12"/>
        <v>33</v>
      </c>
      <c r="V29" s="81"/>
      <c r="W29" s="82" t="str">
        <f t="shared" si="13"/>
        <v>PRÓXIMO A VENCER</v>
      </c>
      <c r="X29" s="82" t="str">
        <f t="shared" si="15"/>
        <v>VENCIDO</v>
      </c>
      <c r="Y29" s="131" t="s">
        <v>1647</v>
      </c>
      <c r="Z29" s="131" t="str">
        <f t="shared" si="16"/>
        <v>H11AF18</v>
      </c>
      <c r="AA29" s="131">
        <f t="shared" si="14"/>
        <v>1</v>
      </c>
      <c r="AB29" s="131" t="str">
        <f t="shared" si="4"/>
        <v>H11AF18 - 1</v>
      </c>
      <c r="AC29" s="58">
        <f t="shared" si="5"/>
        <v>2</v>
      </c>
      <c r="AD29" s="58">
        <f t="shared" si="6"/>
        <v>1</v>
      </c>
      <c r="AE29" s="58" t="str">
        <f t="shared" si="7"/>
        <v>H11AF18.</v>
      </c>
      <c r="AF29" s="58" t="str">
        <f t="shared" si="8"/>
        <v>H11AF18</v>
      </c>
      <c r="AG29" s="59"/>
      <c r="AH29" s="60"/>
      <c r="AI29" s="61"/>
      <c r="AJ29" s="18"/>
    </row>
    <row r="30" spans="1:36" s="19" customFormat="1" ht="300" customHeight="1" x14ac:dyDescent="0.2">
      <c r="A30" s="70"/>
      <c r="B30" s="165">
        <v>29</v>
      </c>
      <c r="C30" s="70">
        <v>20</v>
      </c>
      <c r="D30" s="71" t="s">
        <v>1110</v>
      </c>
      <c r="E30" s="72">
        <v>1801001</v>
      </c>
      <c r="F30" s="89" t="s">
        <v>1996</v>
      </c>
      <c r="G30" s="85" t="s">
        <v>1695</v>
      </c>
      <c r="H30" s="86" t="s">
        <v>1649</v>
      </c>
      <c r="I30" s="86" t="s">
        <v>1680</v>
      </c>
      <c r="J30" s="86" t="s">
        <v>1681</v>
      </c>
      <c r="K30" s="81">
        <v>1</v>
      </c>
      <c r="L30" s="106">
        <v>43690</v>
      </c>
      <c r="M30" s="143">
        <v>43830</v>
      </c>
      <c r="N30" s="78">
        <f t="shared" si="17"/>
        <v>20</v>
      </c>
      <c r="O30" s="76" t="s">
        <v>1697</v>
      </c>
      <c r="P30" s="72"/>
      <c r="Q30" s="72" t="s">
        <v>2194</v>
      </c>
      <c r="R30" s="79">
        <f t="shared" si="9"/>
        <v>0</v>
      </c>
      <c r="S30" s="80">
        <f t="shared" si="10"/>
        <v>0</v>
      </c>
      <c r="T30" s="80">
        <f t="shared" si="11"/>
        <v>0</v>
      </c>
      <c r="U30" s="80">
        <f t="shared" si="12"/>
        <v>20</v>
      </c>
      <c r="V30" s="81"/>
      <c r="W30" s="82" t="str">
        <f t="shared" si="13"/>
        <v>VENCIDO</v>
      </c>
      <c r="X30" s="82" t="str">
        <f t="shared" si="15"/>
        <v/>
      </c>
      <c r="Y30" s="131" t="s">
        <v>1647</v>
      </c>
      <c r="Z30" s="131" t="str">
        <f t="shared" si="16"/>
        <v>H11AF18</v>
      </c>
      <c r="AA30" s="131">
        <f t="shared" si="14"/>
        <v>2</v>
      </c>
      <c r="AB30" s="131" t="str">
        <f t="shared" si="4"/>
        <v>H11AF18 - 2</v>
      </c>
      <c r="AC30" s="58">
        <f t="shared" si="5"/>
        <v>1</v>
      </c>
      <c r="AD30" s="58">
        <f t="shared" si="6"/>
        <v>1</v>
      </c>
      <c r="AE30" s="58" t="str">
        <f t="shared" si="7"/>
        <v>H11AF18.</v>
      </c>
      <c r="AF30" s="58" t="str">
        <f t="shared" si="8"/>
        <v>H11AF18</v>
      </c>
      <c r="AG30" s="59"/>
      <c r="AH30" s="60"/>
      <c r="AI30" s="61"/>
      <c r="AJ30" s="18"/>
    </row>
    <row r="31" spans="1:36" s="19" customFormat="1" ht="300" customHeight="1" x14ac:dyDescent="0.2">
      <c r="A31" s="70"/>
      <c r="B31" s="165">
        <v>30</v>
      </c>
      <c r="C31" s="70">
        <v>21</v>
      </c>
      <c r="D31" s="71" t="s">
        <v>1110</v>
      </c>
      <c r="E31" s="72">
        <v>1801001</v>
      </c>
      <c r="F31" s="89" t="s">
        <v>1997</v>
      </c>
      <c r="G31" s="85" t="s">
        <v>1695</v>
      </c>
      <c r="H31" s="86" t="s">
        <v>1649</v>
      </c>
      <c r="I31" s="86" t="s">
        <v>1682</v>
      </c>
      <c r="J31" s="86" t="s">
        <v>1692</v>
      </c>
      <c r="K31" s="81">
        <v>1</v>
      </c>
      <c r="L31" s="106">
        <v>43690</v>
      </c>
      <c r="M31" s="143">
        <v>43830</v>
      </c>
      <c r="N31" s="78">
        <f t="shared" si="17"/>
        <v>20</v>
      </c>
      <c r="O31" s="76" t="s">
        <v>1697</v>
      </c>
      <c r="P31" s="72"/>
      <c r="Q31" s="72" t="s">
        <v>2194</v>
      </c>
      <c r="R31" s="79">
        <f t="shared" si="9"/>
        <v>0</v>
      </c>
      <c r="S31" s="80">
        <f t="shared" si="10"/>
        <v>0</v>
      </c>
      <c r="T31" s="80">
        <f t="shared" si="11"/>
        <v>0</v>
      </c>
      <c r="U31" s="80">
        <f t="shared" si="12"/>
        <v>20</v>
      </c>
      <c r="V31" s="81"/>
      <c r="W31" s="82" t="str">
        <f t="shared" si="13"/>
        <v>VENCIDO</v>
      </c>
      <c r="X31" s="82" t="str">
        <f t="shared" si="15"/>
        <v/>
      </c>
      <c r="Y31" s="131" t="s">
        <v>1647</v>
      </c>
      <c r="Z31" s="131" t="str">
        <f t="shared" si="16"/>
        <v>H11AF18</v>
      </c>
      <c r="AA31" s="131">
        <f t="shared" si="14"/>
        <v>3</v>
      </c>
      <c r="AB31" s="131" t="str">
        <f t="shared" si="4"/>
        <v>H11AF18 - 3</v>
      </c>
      <c r="AC31" s="58">
        <f t="shared" si="5"/>
        <v>1</v>
      </c>
      <c r="AD31" s="58">
        <f t="shared" si="6"/>
        <v>1</v>
      </c>
      <c r="AE31" s="58" t="str">
        <f t="shared" si="7"/>
        <v>H11AF18.</v>
      </c>
      <c r="AF31" s="58" t="str">
        <f t="shared" si="8"/>
        <v>H11AF18</v>
      </c>
      <c r="AG31" s="59"/>
      <c r="AH31" s="60"/>
      <c r="AI31" s="61"/>
      <c r="AJ31" s="18"/>
    </row>
    <row r="32" spans="1:36" s="19" customFormat="1" ht="300" customHeight="1" x14ac:dyDescent="0.2">
      <c r="A32" s="70">
        <v>17</v>
      </c>
      <c r="B32" s="165">
        <v>31</v>
      </c>
      <c r="C32" s="70">
        <v>22</v>
      </c>
      <c r="D32" s="71" t="s">
        <v>1110</v>
      </c>
      <c r="E32" s="72">
        <v>1801001</v>
      </c>
      <c r="F32" s="89" t="s">
        <v>1998</v>
      </c>
      <c r="G32" s="85" t="s">
        <v>1698</v>
      </c>
      <c r="H32" s="86" t="s">
        <v>1649</v>
      </c>
      <c r="I32" s="86" t="s">
        <v>1696</v>
      </c>
      <c r="J32" s="86" t="s">
        <v>1653</v>
      </c>
      <c r="K32" s="81">
        <v>1</v>
      </c>
      <c r="L32" s="106">
        <v>43690</v>
      </c>
      <c r="M32" s="143">
        <v>43921</v>
      </c>
      <c r="N32" s="78">
        <f t="shared" si="17"/>
        <v>33</v>
      </c>
      <c r="O32" s="76" t="s">
        <v>1697</v>
      </c>
      <c r="P32" s="72"/>
      <c r="Q32" s="72" t="s">
        <v>2194</v>
      </c>
      <c r="R32" s="79">
        <f t="shared" si="9"/>
        <v>0</v>
      </c>
      <c r="S32" s="80">
        <f t="shared" si="10"/>
        <v>0</v>
      </c>
      <c r="T32" s="80">
        <f t="shared" si="11"/>
        <v>0</v>
      </c>
      <c r="U32" s="80">
        <f t="shared" si="12"/>
        <v>33</v>
      </c>
      <c r="V32" s="81"/>
      <c r="W32" s="82" t="str">
        <f t="shared" si="13"/>
        <v>PRÓXIMO A VENCER</v>
      </c>
      <c r="X32" s="82" t="str">
        <f t="shared" si="15"/>
        <v>VENCIDO</v>
      </c>
      <c r="Y32" s="131" t="s">
        <v>1647</v>
      </c>
      <c r="Z32" s="131" t="str">
        <f t="shared" si="16"/>
        <v>H12AF18</v>
      </c>
      <c r="AA32" s="131">
        <f t="shared" si="14"/>
        <v>1</v>
      </c>
      <c r="AB32" s="131" t="str">
        <f t="shared" si="4"/>
        <v>H12AF18 - 1</v>
      </c>
      <c r="AC32" s="58">
        <f t="shared" si="5"/>
        <v>2</v>
      </c>
      <c r="AD32" s="58">
        <f t="shared" si="6"/>
        <v>1</v>
      </c>
      <c r="AE32" s="58" t="str">
        <f t="shared" si="7"/>
        <v>H12AF18.</v>
      </c>
      <c r="AF32" s="58" t="str">
        <f t="shared" si="8"/>
        <v>H12AF18</v>
      </c>
      <c r="AG32" s="59"/>
      <c r="AH32" s="60"/>
      <c r="AI32" s="61"/>
      <c r="AJ32" s="18"/>
    </row>
    <row r="33" spans="1:36" s="19" customFormat="1" ht="300" customHeight="1" x14ac:dyDescent="0.2">
      <c r="A33" s="70"/>
      <c r="B33" s="165">
        <v>32</v>
      </c>
      <c r="C33" s="70">
        <v>23</v>
      </c>
      <c r="D33" s="71" t="s">
        <v>1110</v>
      </c>
      <c r="E33" s="72">
        <v>1801001</v>
      </c>
      <c r="F33" s="89" t="s">
        <v>1999</v>
      </c>
      <c r="G33" s="85" t="s">
        <v>1698</v>
      </c>
      <c r="H33" s="86" t="s">
        <v>1649</v>
      </c>
      <c r="I33" s="86" t="s">
        <v>1680</v>
      </c>
      <c r="J33" s="86" t="s">
        <v>1681</v>
      </c>
      <c r="K33" s="81">
        <v>1</v>
      </c>
      <c r="L33" s="106">
        <v>43690</v>
      </c>
      <c r="M33" s="143">
        <v>43830</v>
      </c>
      <c r="N33" s="78">
        <f t="shared" si="17"/>
        <v>20</v>
      </c>
      <c r="O33" s="76" t="s">
        <v>1697</v>
      </c>
      <c r="P33" s="72"/>
      <c r="Q33" s="72" t="s">
        <v>2194</v>
      </c>
      <c r="R33" s="79">
        <f t="shared" si="9"/>
        <v>0</v>
      </c>
      <c r="S33" s="80">
        <f t="shared" si="10"/>
        <v>0</v>
      </c>
      <c r="T33" s="80">
        <f t="shared" si="11"/>
        <v>0</v>
      </c>
      <c r="U33" s="80">
        <f t="shared" si="12"/>
        <v>20</v>
      </c>
      <c r="V33" s="81"/>
      <c r="W33" s="82" t="str">
        <f t="shared" si="13"/>
        <v>VENCIDO</v>
      </c>
      <c r="X33" s="82" t="str">
        <f t="shared" si="15"/>
        <v/>
      </c>
      <c r="Y33" s="131" t="s">
        <v>1647</v>
      </c>
      <c r="Z33" s="131" t="str">
        <f t="shared" si="16"/>
        <v>H12AF18</v>
      </c>
      <c r="AA33" s="131">
        <f t="shared" si="14"/>
        <v>2</v>
      </c>
      <c r="AB33" s="131" t="str">
        <f t="shared" si="4"/>
        <v>H12AF18 - 2</v>
      </c>
      <c r="AC33" s="58">
        <f t="shared" si="5"/>
        <v>1</v>
      </c>
      <c r="AD33" s="58">
        <f t="shared" si="6"/>
        <v>1</v>
      </c>
      <c r="AE33" s="58" t="str">
        <f t="shared" si="7"/>
        <v>H12AF18.</v>
      </c>
      <c r="AF33" s="58" t="str">
        <f t="shared" si="8"/>
        <v>H12AF18</v>
      </c>
      <c r="AG33" s="59"/>
      <c r="AH33" s="60"/>
      <c r="AI33" s="61"/>
      <c r="AJ33" s="18"/>
    </row>
    <row r="34" spans="1:36" s="19" customFormat="1" ht="300" customHeight="1" x14ac:dyDescent="0.2">
      <c r="A34" s="70"/>
      <c r="B34" s="165">
        <v>33</v>
      </c>
      <c r="C34" s="70">
        <v>24</v>
      </c>
      <c r="D34" s="71" t="s">
        <v>1110</v>
      </c>
      <c r="E34" s="72">
        <v>1801001</v>
      </c>
      <c r="F34" s="89" t="s">
        <v>2000</v>
      </c>
      <c r="G34" s="85" t="s">
        <v>1698</v>
      </c>
      <c r="H34" s="86" t="s">
        <v>1649</v>
      </c>
      <c r="I34" s="86" t="s">
        <v>1682</v>
      </c>
      <c r="J34" s="86" t="s">
        <v>1692</v>
      </c>
      <c r="K34" s="81">
        <v>1</v>
      </c>
      <c r="L34" s="106">
        <v>43690</v>
      </c>
      <c r="M34" s="143">
        <v>43830</v>
      </c>
      <c r="N34" s="78">
        <f t="shared" si="17"/>
        <v>20</v>
      </c>
      <c r="O34" s="76" t="s">
        <v>1697</v>
      </c>
      <c r="P34" s="72"/>
      <c r="Q34" s="72" t="s">
        <v>2194</v>
      </c>
      <c r="R34" s="79">
        <f t="shared" si="9"/>
        <v>0</v>
      </c>
      <c r="S34" s="80">
        <f t="shared" si="10"/>
        <v>0</v>
      </c>
      <c r="T34" s="80">
        <f t="shared" si="11"/>
        <v>0</v>
      </c>
      <c r="U34" s="80">
        <f t="shared" si="12"/>
        <v>20</v>
      </c>
      <c r="V34" s="81"/>
      <c r="W34" s="82" t="str">
        <f t="shared" si="13"/>
        <v>VENCIDO</v>
      </c>
      <c r="X34" s="82" t="str">
        <f t="shared" si="15"/>
        <v/>
      </c>
      <c r="Y34" s="131" t="s">
        <v>1647</v>
      </c>
      <c r="Z34" s="131" t="str">
        <f t="shared" si="16"/>
        <v>H12AF18</v>
      </c>
      <c r="AA34" s="131">
        <f t="shared" si="14"/>
        <v>3</v>
      </c>
      <c r="AB34" s="131" t="str">
        <f t="shared" si="4"/>
        <v>H12AF18 - 3</v>
      </c>
      <c r="AC34" s="58">
        <f t="shared" si="5"/>
        <v>1</v>
      </c>
      <c r="AD34" s="58">
        <f t="shared" si="6"/>
        <v>1</v>
      </c>
      <c r="AE34" s="58" t="str">
        <f t="shared" si="7"/>
        <v>H12AF18.</v>
      </c>
      <c r="AF34" s="58" t="str">
        <f t="shared" si="8"/>
        <v>H12AF18</v>
      </c>
      <c r="AG34" s="59"/>
      <c r="AH34" s="60"/>
      <c r="AI34" s="61"/>
      <c r="AJ34" s="18"/>
    </row>
    <row r="35" spans="1:36" s="19" customFormat="1" ht="300" customHeight="1" x14ac:dyDescent="0.2">
      <c r="A35" s="70">
        <v>18</v>
      </c>
      <c r="B35" s="165">
        <v>34</v>
      </c>
      <c r="C35" s="70">
        <v>25</v>
      </c>
      <c r="D35" s="71" t="s">
        <v>1110</v>
      </c>
      <c r="E35" s="72">
        <v>1801001</v>
      </c>
      <c r="F35" s="89" t="s">
        <v>2001</v>
      </c>
      <c r="G35" s="85" t="s">
        <v>1699</v>
      </c>
      <c r="H35" s="86" t="s">
        <v>1649</v>
      </c>
      <c r="I35" s="86" t="s">
        <v>1696</v>
      </c>
      <c r="J35" s="86" t="s">
        <v>1653</v>
      </c>
      <c r="K35" s="81">
        <v>1</v>
      </c>
      <c r="L35" s="106">
        <v>43690</v>
      </c>
      <c r="M35" s="143">
        <v>43921</v>
      </c>
      <c r="N35" s="78">
        <f t="shared" si="17"/>
        <v>33</v>
      </c>
      <c r="O35" s="84" t="s">
        <v>1697</v>
      </c>
      <c r="P35" s="72"/>
      <c r="Q35" s="72" t="s">
        <v>2194</v>
      </c>
      <c r="R35" s="79">
        <f t="shared" si="9"/>
        <v>0</v>
      </c>
      <c r="S35" s="80">
        <f t="shared" si="10"/>
        <v>0</v>
      </c>
      <c r="T35" s="80">
        <f t="shared" si="11"/>
        <v>0</v>
      </c>
      <c r="U35" s="80">
        <f t="shared" si="12"/>
        <v>33</v>
      </c>
      <c r="V35" s="81"/>
      <c r="W35" s="82" t="str">
        <f t="shared" si="13"/>
        <v>PRÓXIMO A VENCER</v>
      </c>
      <c r="X35" s="82" t="str">
        <f t="shared" si="15"/>
        <v>VENCIDO</v>
      </c>
      <c r="Y35" s="131" t="s">
        <v>1647</v>
      </c>
      <c r="Z35" s="131" t="str">
        <f t="shared" si="16"/>
        <v>H13AF18</v>
      </c>
      <c r="AA35" s="131">
        <f t="shared" si="14"/>
        <v>1</v>
      </c>
      <c r="AB35" s="131" t="str">
        <f t="shared" si="4"/>
        <v>H13AF18 - 1</v>
      </c>
      <c r="AC35" s="58">
        <f t="shared" si="5"/>
        <v>2</v>
      </c>
      <c r="AD35" s="58">
        <f t="shared" si="6"/>
        <v>1</v>
      </c>
      <c r="AE35" s="58" t="str">
        <f t="shared" si="7"/>
        <v>H13AF18.</v>
      </c>
      <c r="AF35" s="58" t="str">
        <f t="shared" si="8"/>
        <v>H13AF18</v>
      </c>
      <c r="AG35" s="59"/>
      <c r="AH35" s="60"/>
      <c r="AI35" s="61"/>
      <c r="AJ35" s="18"/>
    </row>
    <row r="36" spans="1:36" s="19" customFormat="1" ht="300" customHeight="1" x14ac:dyDescent="0.2">
      <c r="A36" s="70"/>
      <c r="B36" s="165">
        <v>35</v>
      </c>
      <c r="C36" s="70">
        <v>26</v>
      </c>
      <c r="D36" s="71" t="s">
        <v>1110</v>
      </c>
      <c r="E36" s="72">
        <v>1801001</v>
      </c>
      <c r="F36" s="89" t="s">
        <v>2002</v>
      </c>
      <c r="G36" s="85" t="s">
        <v>1699</v>
      </c>
      <c r="H36" s="86" t="s">
        <v>1649</v>
      </c>
      <c r="I36" s="86" t="s">
        <v>1680</v>
      </c>
      <c r="J36" s="86" t="s">
        <v>1681</v>
      </c>
      <c r="K36" s="81">
        <v>1</v>
      </c>
      <c r="L36" s="106">
        <v>43690</v>
      </c>
      <c r="M36" s="143">
        <v>43830</v>
      </c>
      <c r="N36" s="78">
        <f t="shared" si="17"/>
        <v>20</v>
      </c>
      <c r="O36" s="84" t="s">
        <v>1697</v>
      </c>
      <c r="P36" s="72"/>
      <c r="Q36" s="72" t="s">
        <v>2194</v>
      </c>
      <c r="R36" s="79">
        <f t="shared" si="9"/>
        <v>0</v>
      </c>
      <c r="S36" s="80">
        <f t="shared" si="10"/>
        <v>0</v>
      </c>
      <c r="T36" s="80">
        <f t="shared" si="11"/>
        <v>0</v>
      </c>
      <c r="U36" s="80">
        <f t="shared" si="12"/>
        <v>20</v>
      </c>
      <c r="V36" s="81"/>
      <c r="W36" s="82" t="str">
        <f t="shared" si="13"/>
        <v>VENCIDO</v>
      </c>
      <c r="X36" s="82" t="str">
        <f t="shared" si="15"/>
        <v/>
      </c>
      <c r="Y36" s="131" t="s">
        <v>1647</v>
      </c>
      <c r="Z36" s="131" t="str">
        <f t="shared" si="16"/>
        <v>H13AF18</v>
      </c>
      <c r="AA36" s="131">
        <f t="shared" si="14"/>
        <v>2</v>
      </c>
      <c r="AB36" s="131" t="str">
        <f t="shared" si="4"/>
        <v>H13AF18 - 2</v>
      </c>
      <c r="AC36" s="58">
        <f t="shared" si="5"/>
        <v>1</v>
      </c>
      <c r="AD36" s="58">
        <f t="shared" si="6"/>
        <v>1</v>
      </c>
      <c r="AE36" s="58" t="str">
        <f t="shared" si="7"/>
        <v>H13AF18.</v>
      </c>
      <c r="AF36" s="58" t="str">
        <f t="shared" si="8"/>
        <v>H13AF18</v>
      </c>
      <c r="AG36" s="59"/>
      <c r="AH36" s="60"/>
      <c r="AI36" s="61"/>
      <c r="AJ36" s="18"/>
    </row>
    <row r="37" spans="1:36" s="19" customFormat="1" ht="300" customHeight="1" x14ac:dyDescent="0.2">
      <c r="A37" s="70"/>
      <c r="B37" s="165">
        <v>36</v>
      </c>
      <c r="C37" s="70">
        <v>27</v>
      </c>
      <c r="D37" s="71" t="s">
        <v>1110</v>
      </c>
      <c r="E37" s="72">
        <v>1801001</v>
      </c>
      <c r="F37" s="89" t="s">
        <v>2003</v>
      </c>
      <c r="G37" s="85" t="s">
        <v>1699</v>
      </c>
      <c r="H37" s="86" t="s">
        <v>1649</v>
      </c>
      <c r="I37" s="86" t="s">
        <v>1682</v>
      </c>
      <c r="J37" s="86" t="s">
        <v>1692</v>
      </c>
      <c r="K37" s="81">
        <v>1</v>
      </c>
      <c r="L37" s="106">
        <v>43690</v>
      </c>
      <c r="M37" s="143">
        <v>43830</v>
      </c>
      <c r="N37" s="78">
        <f t="shared" si="17"/>
        <v>20</v>
      </c>
      <c r="O37" s="84" t="s">
        <v>1697</v>
      </c>
      <c r="P37" s="72"/>
      <c r="Q37" s="72" t="s">
        <v>2194</v>
      </c>
      <c r="R37" s="79">
        <f t="shared" si="9"/>
        <v>0</v>
      </c>
      <c r="S37" s="80">
        <f t="shared" si="10"/>
        <v>0</v>
      </c>
      <c r="T37" s="80">
        <f t="shared" si="11"/>
        <v>0</v>
      </c>
      <c r="U37" s="80">
        <f t="shared" si="12"/>
        <v>20</v>
      </c>
      <c r="V37" s="81"/>
      <c r="W37" s="82" t="str">
        <f t="shared" si="13"/>
        <v>VENCIDO</v>
      </c>
      <c r="X37" s="82" t="str">
        <f t="shared" si="15"/>
        <v/>
      </c>
      <c r="Y37" s="131" t="s">
        <v>1647</v>
      </c>
      <c r="Z37" s="131" t="str">
        <f t="shared" si="16"/>
        <v>H13AF18</v>
      </c>
      <c r="AA37" s="131">
        <f t="shared" si="14"/>
        <v>3</v>
      </c>
      <c r="AB37" s="131" t="str">
        <f t="shared" si="4"/>
        <v>H13AF18 - 3</v>
      </c>
      <c r="AC37" s="58">
        <f t="shared" si="5"/>
        <v>1</v>
      </c>
      <c r="AD37" s="58">
        <f t="shared" si="6"/>
        <v>1</v>
      </c>
      <c r="AE37" s="58" t="str">
        <f t="shared" si="7"/>
        <v>H13AF18.</v>
      </c>
      <c r="AF37" s="58" t="str">
        <f t="shared" si="8"/>
        <v>H13AF18</v>
      </c>
      <c r="AG37" s="59"/>
      <c r="AH37" s="60"/>
      <c r="AI37" s="61"/>
      <c r="AJ37" s="18"/>
    </row>
    <row r="38" spans="1:36" s="19" customFormat="1" ht="300" customHeight="1" x14ac:dyDescent="0.2">
      <c r="A38" s="70">
        <v>19</v>
      </c>
      <c r="B38" s="165">
        <v>37</v>
      </c>
      <c r="C38" s="70"/>
      <c r="D38" s="71" t="s">
        <v>1110</v>
      </c>
      <c r="E38" s="72">
        <v>1801001</v>
      </c>
      <c r="F38" s="87" t="s">
        <v>2076</v>
      </c>
      <c r="G38" s="87" t="s">
        <v>1700</v>
      </c>
      <c r="H38" s="86" t="s">
        <v>1701</v>
      </c>
      <c r="I38" s="86" t="s">
        <v>1702</v>
      </c>
      <c r="J38" s="86" t="s">
        <v>1665</v>
      </c>
      <c r="K38" s="81">
        <v>1</v>
      </c>
      <c r="L38" s="106">
        <v>43690</v>
      </c>
      <c r="M38" s="143">
        <v>43738</v>
      </c>
      <c r="N38" s="78">
        <f t="shared" si="17"/>
        <v>6.8571428571428568</v>
      </c>
      <c r="O38" s="76" t="s">
        <v>488</v>
      </c>
      <c r="P38" s="72">
        <v>1</v>
      </c>
      <c r="Q38" s="72" t="s">
        <v>2194</v>
      </c>
      <c r="R38" s="79">
        <f t="shared" si="9"/>
        <v>100</v>
      </c>
      <c r="S38" s="80">
        <f t="shared" si="10"/>
        <v>6.8571428571428568</v>
      </c>
      <c r="T38" s="80">
        <f t="shared" si="11"/>
        <v>6.8571428571428568</v>
      </c>
      <c r="U38" s="80">
        <f t="shared" si="12"/>
        <v>6.8571428571428568</v>
      </c>
      <c r="V38" s="81"/>
      <c r="W38" s="82" t="str">
        <f t="shared" si="13"/>
        <v>CUMPLIDO</v>
      </c>
      <c r="X38" s="82" t="str">
        <f t="shared" si="15"/>
        <v>CUMPLIDO</v>
      </c>
      <c r="Y38" s="131" t="s">
        <v>1647</v>
      </c>
      <c r="Z38" s="131" t="str">
        <f t="shared" si="16"/>
        <v>H14AF18</v>
      </c>
      <c r="AA38" s="131">
        <f t="shared" si="14"/>
        <v>1</v>
      </c>
      <c r="AB38" s="131" t="str">
        <f t="shared" si="4"/>
        <v>H14AF18 - 1</v>
      </c>
      <c r="AC38" s="58">
        <f t="shared" si="5"/>
        <v>5</v>
      </c>
      <c r="AD38" s="58">
        <f t="shared" si="6"/>
        <v>5</v>
      </c>
      <c r="AE38" s="58" t="str">
        <f t="shared" si="7"/>
        <v>H14AF18.</v>
      </c>
      <c r="AF38" s="58" t="str">
        <f t="shared" si="8"/>
        <v>H14AF18</v>
      </c>
      <c r="AG38" s="59"/>
      <c r="AH38" s="60"/>
      <c r="AI38" s="61"/>
      <c r="AJ38" s="18"/>
    </row>
    <row r="39" spans="1:36" s="19" customFormat="1" ht="300" customHeight="1" x14ac:dyDescent="0.2">
      <c r="A39" s="70">
        <v>20</v>
      </c>
      <c r="B39" s="165">
        <v>38</v>
      </c>
      <c r="C39" s="70"/>
      <c r="D39" s="71" t="s">
        <v>1602</v>
      </c>
      <c r="E39" s="72">
        <v>1801001</v>
      </c>
      <c r="F39" s="87" t="s">
        <v>1703</v>
      </c>
      <c r="G39" s="87" t="s">
        <v>1704</v>
      </c>
      <c r="H39" s="75" t="s">
        <v>1920</v>
      </c>
      <c r="I39" s="75" t="s">
        <v>1705</v>
      </c>
      <c r="J39" s="75" t="s">
        <v>1706</v>
      </c>
      <c r="K39" s="76">
        <v>1</v>
      </c>
      <c r="L39" s="77">
        <v>43690</v>
      </c>
      <c r="M39" s="77">
        <v>43799</v>
      </c>
      <c r="N39" s="78">
        <f t="shared" si="17"/>
        <v>15.571428571428571</v>
      </c>
      <c r="O39" s="76" t="s">
        <v>1938</v>
      </c>
      <c r="P39" s="72">
        <v>1</v>
      </c>
      <c r="Q39" s="72" t="s">
        <v>2194</v>
      </c>
      <c r="R39" s="79">
        <f t="shared" si="9"/>
        <v>100</v>
      </c>
      <c r="S39" s="80">
        <f t="shared" si="10"/>
        <v>15.571428571428571</v>
      </c>
      <c r="T39" s="80">
        <f t="shared" si="11"/>
        <v>15.571428571428571</v>
      </c>
      <c r="U39" s="80">
        <f t="shared" si="12"/>
        <v>15.571428571428571</v>
      </c>
      <c r="V39" s="81"/>
      <c r="W39" s="82" t="str">
        <f t="shared" si="13"/>
        <v>CUMPLIDO</v>
      </c>
      <c r="X39" s="82" t="str">
        <f t="shared" si="15"/>
        <v>CUMPLIDO</v>
      </c>
      <c r="Y39" s="131" t="s">
        <v>1647</v>
      </c>
      <c r="Z39" s="131" t="str">
        <f t="shared" si="16"/>
        <v>H15AF18</v>
      </c>
      <c r="AA39" s="131">
        <f t="shared" si="14"/>
        <v>1</v>
      </c>
      <c r="AB39" s="131" t="str">
        <f t="shared" si="4"/>
        <v>H15AF18 - 1</v>
      </c>
      <c r="AC39" s="58">
        <f t="shared" si="5"/>
        <v>5</v>
      </c>
      <c r="AD39" s="58">
        <f t="shared" si="6"/>
        <v>5</v>
      </c>
      <c r="AE39" s="58" t="str">
        <f t="shared" si="7"/>
        <v>H15AF18.</v>
      </c>
      <c r="AF39" s="58" t="str">
        <f t="shared" si="8"/>
        <v>H15AF18</v>
      </c>
      <c r="AG39" s="59"/>
      <c r="AH39" s="60"/>
      <c r="AI39" s="61"/>
      <c r="AJ39" s="18"/>
    </row>
    <row r="40" spans="1:36" s="19" customFormat="1" ht="300" customHeight="1" x14ac:dyDescent="0.2">
      <c r="A40" s="70">
        <v>21</v>
      </c>
      <c r="B40" s="165">
        <v>39</v>
      </c>
      <c r="C40" s="70">
        <v>28</v>
      </c>
      <c r="D40" s="71" t="s">
        <v>1110</v>
      </c>
      <c r="E40" s="72">
        <v>1801001</v>
      </c>
      <c r="F40" s="87" t="s">
        <v>2004</v>
      </c>
      <c r="G40" s="87" t="s">
        <v>1707</v>
      </c>
      <c r="H40" s="86" t="s">
        <v>1649</v>
      </c>
      <c r="I40" s="86" t="s">
        <v>1708</v>
      </c>
      <c r="J40" s="86" t="s">
        <v>1653</v>
      </c>
      <c r="K40" s="81">
        <v>1</v>
      </c>
      <c r="L40" s="106">
        <v>43690</v>
      </c>
      <c r="M40" s="143">
        <v>43830</v>
      </c>
      <c r="N40" s="78">
        <f t="shared" si="17"/>
        <v>20</v>
      </c>
      <c r="O40" s="76" t="s">
        <v>1939</v>
      </c>
      <c r="P40" s="72"/>
      <c r="Q40" s="72" t="s">
        <v>2194</v>
      </c>
      <c r="R40" s="79">
        <f t="shared" si="9"/>
        <v>0</v>
      </c>
      <c r="S40" s="80">
        <f t="shared" si="10"/>
        <v>0</v>
      </c>
      <c r="T40" s="80">
        <f t="shared" si="11"/>
        <v>0</v>
      </c>
      <c r="U40" s="80">
        <f t="shared" si="12"/>
        <v>20</v>
      </c>
      <c r="V40" s="81"/>
      <c r="W40" s="82" t="str">
        <f t="shared" si="13"/>
        <v>VENCIDO</v>
      </c>
      <c r="X40" s="82" t="str">
        <f t="shared" si="15"/>
        <v>VENCIDO</v>
      </c>
      <c r="Y40" s="131" t="s">
        <v>1647</v>
      </c>
      <c r="Z40" s="131" t="str">
        <f t="shared" si="16"/>
        <v>H16AF18</v>
      </c>
      <c r="AA40" s="131">
        <f t="shared" si="14"/>
        <v>1</v>
      </c>
      <c r="AB40" s="131" t="str">
        <f t="shared" si="4"/>
        <v>H16AF18 - 1</v>
      </c>
      <c r="AC40" s="58">
        <f t="shared" si="5"/>
        <v>1</v>
      </c>
      <c r="AD40" s="58">
        <f t="shared" si="6"/>
        <v>1</v>
      </c>
      <c r="AE40" s="58" t="str">
        <f t="shared" si="7"/>
        <v>H16AF18.</v>
      </c>
      <c r="AF40" s="58" t="str">
        <f t="shared" si="8"/>
        <v>H16AF18</v>
      </c>
      <c r="AG40" s="59"/>
      <c r="AH40" s="60"/>
      <c r="AI40" s="61"/>
      <c r="AJ40" s="18"/>
    </row>
    <row r="41" spans="1:36" s="19" customFormat="1" ht="300" customHeight="1" x14ac:dyDescent="0.2">
      <c r="A41" s="70"/>
      <c r="B41" s="165">
        <v>40</v>
      </c>
      <c r="C41" s="70">
        <v>29</v>
      </c>
      <c r="D41" s="71" t="s">
        <v>1110</v>
      </c>
      <c r="E41" s="72">
        <v>1801001</v>
      </c>
      <c r="F41" s="87" t="s">
        <v>2005</v>
      </c>
      <c r="G41" s="87" t="s">
        <v>1707</v>
      </c>
      <c r="H41" s="86" t="s">
        <v>1649</v>
      </c>
      <c r="I41" s="86" t="s">
        <v>1680</v>
      </c>
      <c r="J41" s="86" t="s">
        <v>1681</v>
      </c>
      <c r="K41" s="81">
        <v>1</v>
      </c>
      <c r="L41" s="106">
        <v>43690</v>
      </c>
      <c r="M41" s="143">
        <v>43830</v>
      </c>
      <c r="N41" s="78">
        <f t="shared" si="17"/>
        <v>20</v>
      </c>
      <c r="O41" s="84" t="s">
        <v>1939</v>
      </c>
      <c r="P41" s="72"/>
      <c r="Q41" s="72" t="s">
        <v>2194</v>
      </c>
      <c r="R41" s="79">
        <f t="shared" si="9"/>
        <v>0</v>
      </c>
      <c r="S41" s="80">
        <f t="shared" si="10"/>
        <v>0</v>
      </c>
      <c r="T41" s="80">
        <f t="shared" si="11"/>
        <v>0</v>
      </c>
      <c r="U41" s="80">
        <f t="shared" si="12"/>
        <v>20</v>
      </c>
      <c r="V41" s="81"/>
      <c r="W41" s="82" t="str">
        <f t="shared" si="13"/>
        <v>VENCIDO</v>
      </c>
      <c r="X41" s="82" t="str">
        <f t="shared" si="15"/>
        <v/>
      </c>
      <c r="Y41" s="131" t="s">
        <v>1647</v>
      </c>
      <c r="Z41" s="131" t="str">
        <f t="shared" si="16"/>
        <v>H16AF18</v>
      </c>
      <c r="AA41" s="131">
        <f t="shared" si="14"/>
        <v>2</v>
      </c>
      <c r="AB41" s="131" t="str">
        <f t="shared" si="4"/>
        <v>H16AF18 - 2</v>
      </c>
      <c r="AC41" s="58">
        <f t="shared" si="5"/>
        <v>1</v>
      </c>
      <c r="AD41" s="58">
        <f t="shared" si="6"/>
        <v>1</v>
      </c>
      <c r="AE41" s="58" t="str">
        <f t="shared" si="7"/>
        <v>H16AF18.</v>
      </c>
      <c r="AF41" s="58" t="str">
        <f t="shared" si="8"/>
        <v>H16AF18</v>
      </c>
      <c r="AG41" s="59"/>
      <c r="AH41" s="60"/>
      <c r="AI41" s="61"/>
      <c r="AJ41" s="18"/>
    </row>
    <row r="42" spans="1:36" s="19" customFormat="1" ht="300" customHeight="1" x14ac:dyDescent="0.2">
      <c r="A42" s="70"/>
      <c r="B42" s="165">
        <v>41</v>
      </c>
      <c r="C42" s="70">
        <v>30</v>
      </c>
      <c r="D42" s="71" t="s">
        <v>1110</v>
      </c>
      <c r="E42" s="72">
        <v>1801001</v>
      </c>
      <c r="F42" s="87" t="s">
        <v>2006</v>
      </c>
      <c r="G42" s="87" t="s">
        <v>1707</v>
      </c>
      <c r="H42" s="86" t="s">
        <v>1649</v>
      </c>
      <c r="I42" s="86" t="s">
        <v>1682</v>
      </c>
      <c r="J42" s="86" t="s">
        <v>1683</v>
      </c>
      <c r="K42" s="81">
        <v>2</v>
      </c>
      <c r="L42" s="106">
        <v>43690</v>
      </c>
      <c r="M42" s="143">
        <v>43830</v>
      </c>
      <c r="N42" s="78">
        <f t="shared" si="17"/>
        <v>20</v>
      </c>
      <c r="O42" s="76" t="s">
        <v>1937</v>
      </c>
      <c r="P42" s="72"/>
      <c r="Q42" s="72" t="s">
        <v>2194</v>
      </c>
      <c r="R42" s="79">
        <f t="shared" si="9"/>
        <v>0</v>
      </c>
      <c r="S42" s="80">
        <f t="shared" si="10"/>
        <v>0</v>
      </c>
      <c r="T42" s="80">
        <f t="shared" si="11"/>
        <v>0</v>
      </c>
      <c r="U42" s="80">
        <f t="shared" si="12"/>
        <v>20</v>
      </c>
      <c r="V42" s="81"/>
      <c r="W42" s="82" t="str">
        <f t="shared" si="13"/>
        <v>VENCIDO</v>
      </c>
      <c r="X42" s="82" t="str">
        <f t="shared" si="15"/>
        <v/>
      </c>
      <c r="Y42" s="131" t="s">
        <v>1647</v>
      </c>
      <c r="Z42" s="131" t="str">
        <f t="shared" si="16"/>
        <v>H16AF18</v>
      </c>
      <c r="AA42" s="131">
        <f t="shared" si="14"/>
        <v>3</v>
      </c>
      <c r="AB42" s="131" t="str">
        <f t="shared" si="4"/>
        <v>H16AF18 - 3</v>
      </c>
      <c r="AC42" s="58">
        <f t="shared" si="5"/>
        <v>1</v>
      </c>
      <c r="AD42" s="58">
        <f t="shared" si="6"/>
        <v>1</v>
      </c>
      <c r="AE42" s="58" t="str">
        <f t="shared" si="7"/>
        <v>H16AF18.</v>
      </c>
      <c r="AF42" s="58" t="str">
        <f t="shared" si="8"/>
        <v>H16AF18</v>
      </c>
      <c r="AG42" s="59"/>
      <c r="AH42" s="60"/>
      <c r="AI42" s="61"/>
      <c r="AJ42" s="18"/>
    </row>
    <row r="43" spans="1:36" s="19" customFormat="1" ht="300" customHeight="1" x14ac:dyDescent="0.2">
      <c r="A43" s="70">
        <v>22</v>
      </c>
      <c r="B43" s="165">
        <v>42</v>
      </c>
      <c r="C43" s="70">
        <v>31</v>
      </c>
      <c r="D43" s="71" t="s">
        <v>1110</v>
      </c>
      <c r="E43" s="72">
        <v>1801001</v>
      </c>
      <c r="F43" s="87" t="s">
        <v>2007</v>
      </c>
      <c r="G43" s="87" t="s">
        <v>1709</v>
      </c>
      <c r="H43" s="86" t="s">
        <v>1649</v>
      </c>
      <c r="I43" s="86" t="s">
        <v>1680</v>
      </c>
      <c r="J43" s="86" t="s">
        <v>1681</v>
      </c>
      <c r="K43" s="81">
        <v>1</v>
      </c>
      <c r="L43" s="106">
        <v>43690</v>
      </c>
      <c r="M43" s="143">
        <v>43830</v>
      </c>
      <c r="N43" s="78">
        <f t="shared" si="17"/>
        <v>20</v>
      </c>
      <c r="O43" s="76" t="s">
        <v>1710</v>
      </c>
      <c r="P43" s="72"/>
      <c r="Q43" s="72" t="s">
        <v>2194</v>
      </c>
      <c r="R43" s="79">
        <f t="shared" si="9"/>
        <v>0</v>
      </c>
      <c r="S43" s="80">
        <f t="shared" si="10"/>
        <v>0</v>
      </c>
      <c r="T43" s="80">
        <f t="shared" si="11"/>
        <v>0</v>
      </c>
      <c r="U43" s="80">
        <f t="shared" si="12"/>
        <v>20</v>
      </c>
      <c r="V43" s="81"/>
      <c r="W43" s="82" t="str">
        <f t="shared" si="13"/>
        <v>VENCIDO</v>
      </c>
      <c r="X43" s="82" t="str">
        <f t="shared" si="15"/>
        <v>VENCIDO</v>
      </c>
      <c r="Y43" s="131" t="s">
        <v>1647</v>
      </c>
      <c r="Z43" s="131" t="str">
        <f t="shared" si="16"/>
        <v>H17AF18</v>
      </c>
      <c r="AA43" s="131">
        <f t="shared" si="14"/>
        <v>1</v>
      </c>
      <c r="AB43" s="131" t="str">
        <f t="shared" si="4"/>
        <v>H17AF18 - 1</v>
      </c>
      <c r="AC43" s="58">
        <f t="shared" si="5"/>
        <v>1</v>
      </c>
      <c r="AD43" s="58">
        <f t="shared" si="6"/>
        <v>1</v>
      </c>
      <c r="AE43" s="58" t="str">
        <f t="shared" si="7"/>
        <v>H17AF18.</v>
      </c>
      <c r="AF43" s="58" t="str">
        <f t="shared" si="8"/>
        <v>H17AF18</v>
      </c>
      <c r="AG43" s="59"/>
      <c r="AH43" s="60"/>
      <c r="AI43" s="61"/>
      <c r="AJ43" s="18"/>
    </row>
    <row r="44" spans="1:36" s="19" customFormat="1" ht="300" customHeight="1" x14ac:dyDescent="0.2">
      <c r="A44" s="70"/>
      <c r="B44" s="165">
        <v>43</v>
      </c>
      <c r="C44" s="70">
        <v>32</v>
      </c>
      <c r="D44" s="71" t="s">
        <v>1110</v>
      </c>
      <c r="E44" s="72">
        <v>1801001</v>
      </c>
      <c r="F44" s="87" t="s">
        <v>2008</v>
      </c>
      <c r="G44" s="87" t="s">
        <v>1709</v>
      </c>
      <c r="H44" s="86" t="s">
        <v>1649</v>
      </c>
      <c r="I44" s="86" t="s">
        <v>1682</v>
      </c>
      <c r="J44" s="86" t="s">
        <v>1711</v>
      </c>
      <c r="K44" s="81">
        <v>1</v>
      </c>
      <c r="L44" s="106">
        <v>43690</v>
      </c>
      <c r="M44" s="143">
        <v>43830</v>
      </c>
      <c r="N44" s="78">
        <f t="shared" si="17"/>
        <v>20</v>
      </c>
      <c r="O44" s="76" t="s">
        <v>1710</v>
      </c>
      <c r="P44" s="72"/>
      <c r="Q44" s="72" t="s">
        <v>2194</v>
      </c>
      <c r="R44" s="79">
        <f t="shared" si="9"/>
        <v>0</v>
      </c>
      <c r="S44" s="80">
        <f t="shared" si="10"/>
        <v>0</v>
      </c>
      <c r="T44" s="80">
        <f t="shared" si="11"/>
        <v>0</v>
      </c>
      <c r="U44" s="80">
        <f t="shared" si="12"/>
        <v>20</v>
      </c>
      <c r="V44" s="81"/>
      <c r="W44" s="82" t="str">
        <f t="shared" si="13"/>
        <v>VENCIDO</v>
      </c>
      <c r="X44" s="82" t="str">
        <f t="shared" si="15"/>
        <v/>
      </c>
      <c r="Y44" s="131" t="s">
        <v>1647</v>
      </c>
      <c r="Z44" s="131" t="str">
        <f t="shared" si="16"/>
        <v>H17AF18</v>
      </c>
      <c r="AA44" s="131">
        <f t="shared" si="14"/>
        <v>2</v>
      </c>
      <c r="AB44" s="131" t="str">
        <f t="shared" si="4"/>
        <v>H17AF18 - 2</v>
      </c>
      <c r="AC44" s="58">
        <f t="shared" si="5"/>
        <v>1</v>
      </c>
      <c r="AD44" s="58">
        <f t="shared" si="6"/>
        <v>1</v>
      </c>
      <c r="AE44" s="58" t="str">
        <f t="shared" si="7"/>
        <v>H17AF18.</v>
      </c>
      <c r="AF44" s="58" t="str">
        <f t="shared" si="8"/>
        <v>H17AF18</v>
      </c>
      <c r="AG44" s="59"/>
      <c r="AH44" s="60"/>
      <c r="AI44" s="61"/>
      <c r="AJ44" s="18"/>
    </row>
    <row r="45" spans="1:36" s="19" customFormat="1" ht="300" customHeight="1" x14ac:dyDescent="0.2">
      <c r="A45" s="70">
        <v>23</v>
      </c>
      <c r="B45" s="165">
        <v>44</v>
      </c>
      <c r="C45" s="70">
        <v>33</v>
      </c>
      <c r="D45" s="71" t="s">
        <v>1602</v>
      </c>
      <c r="E45" s="72">
        <v>1801001</v>
      </c>
      <c r="F45" s="87" t="s">
        <v>2009</v>
      </c>
      <c r="G45" s="87" t="s">
        <v>1712</v>
      </c>
      <c r="H45" s="86" t="s">
        <v>1649</v>
      </c>
      <c r="I45" s="86" t="s">
        <v>1680</v>
      </c>
      <c r="J45" s="86" t="s">
        <v>1681</v>
      </c>
      <c r="K45" s="81">
        <v>1</v>
      </c>
      <c r="L45" s="106">
        <v>43690</v>
      </c>
      <c r="M45" s="143">
        <v>43830</v>
      </c>
      <c r="N45" s="78">
        <f t="shared" si="17"/>
        <v>20</v>
      </c>
      <c r="O45" s="76" t="s">
        <v>1710</v>
      </c>
      <c r="P45" s="72"/>
      <c r="Q45" s="72" t="s">
        <v>2194</v>
      </c>
      <c r="R45" s="79">
        <f t="shared" si="9"/>
        <v>0</v>
      </c>
      <c r="S45" s="80">
        <f t="shared" si="10"/>
        <v>0</v>
      </c>
      <c r="T45" s="80">
        <f t="shared" si="11"/>
        <v>0</v>
      </c>
      <c r="U45" s="80">
        <f t="shared" si="12"/>
        <v>20</v>
      </c>
      <c r="V45" s="81"/>
      <c r="W45" s="82" t="str">
        <f t="shared" si="13"/>
        <v>VENCIDO</v>
      </c>
      <c r="X45" s="82" t="str">
        <f t="shared" si="15"/>
        <v>VENCIDO</v>
      </c>
      <c r="Y45" s="131" t="s">
        <v>1647</v>
      </c>
      <c r="Z45" s="131" t="str">
        <f t="shared" si="16"/>
        <v>H18AF18</v>
      </c>
      <c r="AA45" s="131">
        <f t="shared" si="14"/>
        <v>1</v>
      </c>
      <c r="AB45" s="131" t="str">
        <f t="shared" si="4"/>
        <v>H18AF18 - 1</v>
      </c>
      <c r="AC45" s="58">
        <f t="shared" si="5"/>
        <v>1</v>
      </c>
      <c r="AD45" s="58">
        <f t="shared" si="6"/>
        <v>1</v>
      </c>
      <c r="AE45" s="58" t="str">
        <f t="shared" si="7"/>
        <v>H18AF18.</v>
      </c>
      <c r="AF45" s="58" t="str">
        <f t="shared" si="8"/>
        <v>H18AF18</v>
      </c>
      <c r="AG45" s="59"/>
      <c r="AH45" s="60"/>
      <c r="AI45" s="61"/>
      <c r="AJ45" s="18"/>
    </row>
    <row r="46" spans="1:36" s="19" customFormat="1" ht="300" customHeight="1" x14ac:dyDescent="0.2">
      <c r="A46" s="70"/>
      <c r="B46" s="165">
        <v>45</v>
      </c>
      <c r="C46" s="70">
        <v>34</v>
      </c>
      <c r="D46" s="71" t="s">
        <v>1602</v>
      </c>
      <c r="E46" s="72">
        <v>1801001</v>
      </c>
      <c r="F46" s="87" t="s">
        <v>2010</v>
      </c>
      <c r="G46" s="87" t="s">
        <v>1712</v>
      </c>
      <c r="H46" s="86" t="s">
        <v>1649</v>
      </c>
      <c r="I46" s="86" t="s">
        <v>1682</v>
      </c>
      <c r="J46" s="86" t="s">
        <v>1711</v>
      </c>
      <c r="K46" s="81">
        <v>1</v>
      </c>
      <c r="L46" s="106">
        <v>43690</v>
      </c>
      <c r="M46" s="143">
        <v>43830</v>
      </c>
      <c r="N46" s="78">
        <f t="shared" si="17"/>
        <v>20</v>
      </c>
      <c r="O46" s="76" t="s">
        <v>1710</v>
      </c>
      <c r="P46" s="72"/>
      <c r="Q46" s="72" t="s">
        <v>2194</v>
      </c>
      <c r="R46" s="79">
        <f t="shared" si="9"/>
        <v>0</v>
      </c>
      <c r="S46" s="80">
        <f t="shared" si="10"/>
        <v>0</v>
      </c>
      <c r="T46" s="80">
        <f t="shared" si="11"/>
        <v>0</v>
      </c>
      <c r="U46" s="80">
        <f t="shared" si="12"/>
        <v>20</v>
      </c>
      <c r="V46" s="81"/>
      <c r="W46" s="82" t="str">
        <f t="shared" si="13"/>
        <v>VENCIDO</v>
      </c>
      <c r="X46" s="82" t="str">
        <f t="shared" si="15"/>
        <v/>
      </c>
      <c r="Y46" s="131" t="s">
        <v>1647</v>
      </c>
      <c r="Z46" s="131" t="str">
        <f t="shared" si="16"/>
        <v>H18AF18</v>
      </c>
      <c r="AA46" s="131">
        <f t="shared" si="14"/>
        <v>2</v>
      </c>
      <c r="AB46" s="131" t="str">
        <f t="shared" si="4"/>
        <v>H18AF18 - 2</v>
      </c>
      <c r="AC46" s="58">
        <f t="shared" si="5"/>
        <v>1</v>
      </c>
      <c r="AD46" s="58">
        <f t="shared" si="6"/>
        <v>1</v>
      </c>
      <c r="AE46" s="58" t="str">
        <f t="shared" si="7"/>
        <v>H18AF18.</v>
      </c>
      <c r="AF46" s="58" t="str">
        <f t="shared" si="8"/>
        <v>H18AF18</v>
      </c>
      <c r="AG46" s="59"/>
      <c r="AH46" s="60"/>
      <c r="AI46" s="61"/>
      <c r="AJ46" s="18"/>
    </row>
    <row r="47" spans="1:36" s="19" customFormat="1" ht="300" customHeight="1" x14ac:dyDescent="0.2">
      <c r="A47" s="70">
        <v>24</v>
      </c>
      <c r="B47" s="165">
        <v>46</v>
      </c>
      <c r="C47" s="70">
        <v>35</v>
      </c>
      <c r="D47" s="71" t="s">
        <v>1602</v>
      </c>
      <c r="E47" s="72">
        <v>1801001</v>
      </c>
      <c r="F47" s="89" t="s">
        <v>2011</v>
      </c>
      <c r="G47" s="85" t="s">
        <v>1713</v>
      </c>
      <c r="H47" s="86" t="s">
        <v>1649</v>
      </c>
      <c r="I47" s="86" t="s">
        <v>1680</v>
      </c>
      <c r="J47" s="86" t="s">
        <v>1681</v>
      </c>
      <c r="K47" s="81">
        <v>1</v>
      </c>
      <c r="L47" s="106">
        <v>43690</v>
      </c>
      <c r="M47" s="143">
        <v>43830</v>
      </c>
      <c r="N47" s="78">
        <f t="shared" si="17"/>
        <v>20</v>
      </c>
      <c r="O47" s="76" t="s">
        <v>1710</v>
      </c>
      <c r="P47" s="72"/>
      <c r="Q47" s="72" t="s">
        <v>2194</v>
      </c>
      <c r="R47" s="79">
        <f t="shared" si="9"/>
        <v>0</v>
      </c>
      <c r="S47" s="80">
        <f t="shared" si="10"/>
        <v>0</v>
      </c>
      <c r="T47" s="80">
        <f t="shared" si="11"/>
        <v>0</v>
      </c>
      <c r="U47" s="80">
        <f t="shared" si="12"/>
        <v>20</v>
      </c>
      <c r="V47" s="81"/>
      <c r="W47" s="82" t="str">
        <f t="shared" si="13"/>
        <v>VENCIDO</v>
      </c>
      <c r="X47" s="82" t="str">
        <f t="shared" si="15"/>
        <v>VENCIDO</v>
      </c>
      <c r="Y47" s="131" t="s">
        <v>1647</v>
      </c>
      <c r="Z47" s="131" t="str">
        <f t="shared" si="16"/>
        <v>H19AF18</v>
      </c>
      <c r="AA47" s="131">
        <f t="shared" si="14"/>
        <v>1</v>
      </c>
      <c r="AB47" s="131" t="str">
        <f t="shared" si="4"/>
        <v>H19AF18 - 1</v>
      </c>
      <c r="AC47" s="58">
        <f t="shared" si="5"/>
        <v>1</v>
      </c>
      <c r="AD47" s="58">
        <f t="shared" si="6"/>
        <v>1</v>
      </c>
      <c r="AE47" s="58" t="str">
        <f t="shared" si="7"/>
        <v>H19AF18.</v>
      </c>
      <c r="AF47" s="58" t="str">
        <f t="shared" si="8"/>
        <v>H19AF18</v>
      </c>
      <c r="AG47" s="59"/>
      <c r="AH47" s="60"/>
      <c r="AI47" s="61"/>
      <c r="AJ47" s="18"/>
    </row>
    <row r="48" spans="1:36" s="19" customFormat="1" ht="300" customHeight="1" x14ac:dyDescent="0.2">
      <c r="A48" s="70"/>
      <c r="B48" s="165">
        <v>47</v>
      </c>
      <c r="C48" s="70">
        <v>36</v>
      </c>
      <c r="D48" s="71" t="s">
        <v>1602</v>
      </c>
      <c r="E48" s="72">
        <v>1801001</v>
      </c>
      <c r="F48" s="89" t="s">
        <v>2012</v>
      </c>
      <c r="G48" s="85" t="s">
        <v>1713</v>
      </c>
      <c r="H48" s="86" t="s">
        <v>1649</v>
      </c>
      <c r="I48" s="86" t="s">
        <v>1682</v>
      </c>
      <c r="J48" s="86" t="s">
        <v>1711</v>
      </c>
      <c r="K48" s="81">
        <v>1</v>
      </c>
      <c r="L48" s="106">
        <v>43690</v>
      </c>
      <c r="M48" s="143">
        <v>43830</v>
      </c>
      <c r="N48" s="78">
        <f t="shared" si="17"/>
        <v>20</v>
      </c>
      <c r="O48" s="76" t="s">
        <v>1710</v>
      </c>
      <c r="P48" s="72"/>
      <c r="Q48" s="72" t="s">
        <v>2194</v>
      </c>
      <c r="R48" s="79">
        <f t="shared" si="9"/>
        <v>0</v>
      </c>
      <c r="S48" s="80">
        <f t="shared" si="10"/>
        <v>0</v>
      </c>
      <c r="T48" s="80">
        <f t="shared" si="11"/>
        <v>0</v>
      </c>
      <c r="U48" s="80">
        <f t="shared" si="12"/>
        <v>20</v>
      </c>
      <c r="V48" s="81"/>
      <c r="W48" s="82" t="str">
        <f t="shared" si="13"/>
        <v>VENCIDO</v>
      </c>
      <c r="X48" s="82" t="str">
        <f t="shared" si="15"/>
        <v/>
      </c>
      <c r="Y48" s="131" t="s">
        <v>1647</v>
      </c>
      <c r="Z48" s="131" t="str">
        <f t="shared" si="16"/>
        <v>H19AF18</v>
      </c>
      <c r="AA48" s="131">
        <f t="shared" si="14"/>
        <v>2</v>
      </c>
      <c r="AB48" s="131" t="str">
        <f t="shared" si="4"/>
        <v>H19AF18 - 2</v>
      </c>
      <c r="AC48" s="58">
        <f t="shared" si="5"/>
        <v>1</v>
      </c>
      <c r="AD48" s="58">
        <f t="shared" si="6"/>
        <v>1</v>
      </c>
      <c r="AE48" s="58" t="str">
        <f t="shared" si="7"/>
        <v>H19AF18.</v>
      </c>
      <c r="AF48" s="58" t="str">
        <f t="shared" si="8"/>
        <v>H19AF18</v>
      </c>
      <c r="AG48" s="59"/>
      <c r="AH48" s="60"/>
      <c r="AI48" s="61"/>
      <c r="AJ48" s="18"/>
    </row>
    <row r="49" spans="1:36" s="19" customFormat="1" ht="300" customHeight="1" x14ac:dyDescent="0.2">
      <c r="A49" s="70">
        <v>25</v>
      </c>
      <c r="B49" s="165">
        <v>48</v>
      </c>
      <c r="C49" s="70">
        <v>37</v>
      </c>
      <c r="D49" s="71" t="s">
        <v>1110</v>
      </c>
      <c r="E49" s="72">
        <v>1801001</v>
      </c>
      <c r="F49" s="73" t="s">
        <v>2013</v>
      </c>
      <c r="G49" s="87" t="s">
        <v>1714</v>
      </c>
      <c r="H49" s="86" t="s">
        <v>1649</v>
      </c>
      <c r="I49" s="86" t="s">
        <v>1680</v>
      </c>
      <c r="J49" s="86" t="s">
        <v>1681</v>
      </c>
      <c r="K49" s="81">
        <v>1</v>
      </c>
      <c r="L49" s="106">
        <v>43690</v>
      </c>
      <c r="M49" s="143">
        <v>43830</v>
      </c>
      <c r="N49" s="78">
        <f t="shared" si="17"/>
        <v>20</v>
      </c>
      <c r="O49" s="76" t="s">
        <v>1710</v>
      </c>
      <c r="P49" s="72"/>
      <c r="Q49" s="72" t="s">
        <v>2194</v>
      </c>
      <c r="R49" s="79">
        <f t="shared" si="9"/>
        <v>0</v>
      </c>
      <c r="S49" s="80">
        <f t="shared" si="10"/>
        <v>0</v>
      </c>
      <c r="T49" s="80">
        <f t="shared" si="11"/>
        <v>0</v>
      </c>
      <c r="U49" s="80">
        <f t="shared" si="12"/>
        <v>20</v>
      </c>
      <c r="V49" s="81"/>
      <c r="W49" s="82" t="str">
        <f t="shared" si="13"/>
        <v>VENCIDO</v>
      </c>
      <c r="X49" s="82" t="str">
        <f t="shared" si="15"/>
        <v>VENCIDO</v>
      </c>
      <c r="Y49" s="131" t="s">
        <v>1647</v>
      </c>
      <c r="Z49" s="131" t="str">
        <f t="shared" si="16"/>
        <v>H20AF18</v>
      </c>
      <c r="AA49" s="131">
        <f t="shared" si="14"/>
        <v>1</v>
      </c>
      <c r="AB49" s="131" t="str">
        <f t="shared" si="4"/>
        <v>H20AF18 - 1</v>
      </c>
      <c r="AC49" s="58">
        <f t="shared" si="5"/>
        <v>1</v>
      </c>
      <c r="AD49" s="58">
        <f t="shared" si="6"/>
        <v>1</v>
      </c>
      <c r="AE49" s="58" t="str">
        <f t="shared" si="7"/>
        <v>H20AF18.</v>
      </c>
      <c r="AF49" s="58" t="str">
        <f t="shared" si="8"/>
        <v>H20AF18</v>
      </c>
      <c r="AG49" s="59"/>
      <c r="AH49" s="60"/>
      <c r="AI49" s="61"/>
      <c r="AJ49" s="18"/>
    </row>
    <row r="50" spans="1:36" s="19" customFormat="1" ht="300" customHeight="1" x14ac:dyDescent="0.2">
      <c r="A50" s="70"/>
      <c r="B50" s="165">
        <v>49</v>
      </c>
      <c r="C50" s="70">
        <v>38</v>
      </c>
      <c r="D50" s="71" t="s">
        <v>1110</v>
      </c>
      <c r="E50" s="72">
        <v>1801001</v>
      </c>
      <c r="F50" s="73" t="s">
        <v>2014</v>
      </c>
      <c r="G50" s="87" t="s">
        <v>1714</v>
      </c>
      <c r="H50" s="86" t="s">
        <v>1649</v>
      </c>
      <c r="I50" s="86" t="s">
        <v>1682</v>
      </c>
      <c r="J50" s="86" t="s">
        <v>1711</v>
      </c>
      <c r="K50" s="81">
        <v>1</v>
      </c>
      <c r="L50" s="106">
        <v>43690</v>
      </c>
      <c r="M50" s="143">
        <v>43830</v>
      </c>
      <c r="N50" s="78">
        <f t="shared" si="17"/>
        <v>20</v>
      </c>
      <c r="O50" s="76" t="s">
        <v>1710</v>
      </c>
      <c r="P50" s="72"/>
      <c r="Q50" s="72" t="s">
        <v>2194</v>
      </c>
      <c r="R50" s="79">
        <f t="shared" si="9"/>
        <v>0</v>
      </c>
      <c r="S50" s="80">
        <f t="shared" si="10"/>
        <v>0</v>
      </c>
      <c r="T50" s="80">
        <f t="shared" si="11"/>
        <v>0</v>
      </c>
      <c r="U50" s="80">
        <f t="shared" si="12"/>
        <v>20</v>
      </c>
      <c r="V50" s="81"/>
      <c r="W50" s="82" t="str">
        <f t="shared" si="13"/>
        <v>VENCIDO</v>
      </c>
      <c r="X50" s="82" t="str">
        <f t="shared" si="15"/>
        <v/>
      </c>
      <c r="Y50" s="131" t="s">
        <v>1647</v>
      </c>
      <c r="Z50" s="131" t="str">
        <f t="shared" si="16"/>
        <v>H20AF18</v>
      </c>
      <c r="AA50" s="131">
        <f t="shared" si="14"/>
        <v>2</v>
      </c>
      <c r="AB50" s="131" t="str">
        <f t="shared" si="4"/>
        <v>H20AF18 - 2</v>
      </c>
      <c r="AC50" s="58">
        <f t="shared" si="5"/>
        <v>1</v>
      </c>
      <c r="AD50" s="58">
        <f t="shared" si="6"/>
        <v>1</v>
      </c>
      <c r="AE50" s="58" t="str">
        <f t="shared" si="7"/>
        <v>H20AF18.</v>
      </c>
      <c r="AF50" s="58" t="str">
        <f t="shared" si="8"/>
        <v>H20AF18</v>
      </c>
      <c r="AG50" s="59"/>
      <c r="AH50" s="60"/>
      <c r="AI50" s="61"/>
      <c r="AJ50" s="18"/>
    </row>
    <row r="51" spans="1:36" s="19" customFormat="1" ht="300" customHeight="1" x14ac:dyDescent="0.2">
      <c r="A51" s="70">
        <v>26</v>
      </c>
      <c r="B51" s="165">
        <v>50</v>
      </c>
      <c r="C51" s="70"/>
      <c r="D51" s="71" t="s">
        <v>1602</v>
      </c>
      <c r="E51" s="72">
        <v>1801001</v>
      </c>
      <c r="F51" s="73" t="s">
        <v>2195</v>
      </c>
      <c r="G51" s="87" t="s">
        <v>1715</v>
      </c>
      <c r="H51" s="86" t="s">
        <v>1716</v>
      </c>
      <c r="I51" s="86" t="s">
        <v>1717</v>
      </c>
      <c r="J51" s="86" t="s">
        <v>1718</v>
      </c>
      <c r="K51" s="81">
        <v>2</v>
      </c>
      <c r="L51" s="106">
        <v>43690</v>
      </c>
      <c r="M51" s="143">
        <v>44055</v>
      </c>
      <c r="N51" s="78">
        <f t="shared" si="17"/>
        <v>52.142857142857146</v>
      </c>
      <c r="O51" s="76" t="s">
        <v>406</v>
      </c>
      <c r="P51" s="72"/>
      <c r="Q51" s="72" t="s">
        <v>2194</v>
      </c>
      <c r="R51" s="79">
        <f t="shared" si="9"/>
        <v>0</v>
      </c>
      <c r="S51" s="80">
        <f t="shared" si="10"/>
        <v>0</v>
      </c>
      <c r="T51" s="80">
        <f t="shared" si="11"/>
        <v>0</v>
      </c>
      <c r="U51" s="80">
        <f t="shared" si="12"/>
        <v>0</v>
      </c>
      <c r="V51" s="81"/>
      <c r="W51" s="82" t="str">
        <f t="shared" si="13"/>
        <v>EN TERMINO</v>
      </c>
      <c r="X51" s="82" t="str">
        <f t="shared" si="15"/>
        <v>EN TERMINO</v>
      </c>
      <c r="Y51" s="131" t="s">
        <v>1647</v>
      </c>
      <c r="Z51" s="131" t="str">
        <f t="shared" si="16"/>
        <v>H21AF18</v>
      </c>
      <c r="AA51" s="131">
        <f t="shared" si="14"/>
        <v>1</v>
      </c>
      <c r="AB51" s="131" t="str">
        <f t="shared" si="4"/>
        <v>H21AF18 - 1</v>
      </c>
      <c r="AC51" s="58">
        <f t="shared" si="5"/>
        <v>3</v>
      </c>
      <c r="AD51" s="58">
        <f t="shared" si="6"/>
        <v>3</v>
      </c>
      <c r="AE51" s="58" t="str">
        <f t="shared" si="7"/>
        <v>H21AF18.</v>
      </c>
      <c r="AF51" s="58" t="str">
        <f t="shared" si="8"/>
        <v>H21AF18</v>
      </c>
      <c r="AG51" s="59"/>
      <c r="AH51" s="60"/>
      <c r="AI51" s="61"/>
      <c r="AJ51" s="18"/>
    </row>
    <row r="52" spans="1:36" s="19" customFormat="1" ht="300" customHeight="1" x14ac:dyDescent="0.2">
      <c r="A52" s="70">
        <v>27</v>
      </c>
      <c r="B52" s="165">
        <v>51</v>
      </c>
      <c r="C52" s="70">
        <v>39</v>
      </c>
      <c r="D52" s="84" t="s">
        <v>1602</v>
      </c>
      <c r="E52" s="72">
        <v>1801001</v>
      </c>
      <c r="F52" s="89" t="s">
        <v>2015</v>
      </c>
      <c r="G52" s="85" t="s">
        <v>1719</v>
      </c>
      <c r="H52" s="86" t="s">
        <v>1649</v>
      </c>
      <c r="I52" s="86" t="s">
        <v>1680</v>
      </c>
      <c r="J52" s="86" t="s">
        <v>1681</v>
      </c>
      <c r="K52" s="81">
        <v>1</v>
      </c>
      <c r="L52" s="106">
        <v>43690</v>
      </c>
      <c r="M52" s="143">
        <v>43830</v>
      </c>
      <c r="N52" s="78">
        <f t="shared" si="17"/>
        <v>20</v>
      </c>
      <c r="O52" s="76" t="s">
        <v>1710</v>
      </c>
      <c r="P52" s="72"/>
      <c r="Q52" s="72" t="s">
        <v>2194</v>
      </c>
      <c r="R52" s="79">
        <f t="shared" si="9"/>
        <v>0</v>
      </c>
      <c r="S52" s="80">
        <f t="shared" si="10"/>
        <v>0</v>
      </c>
      <c r="T52" s="80">
        <f t="shared" si="11"/>
        <v>0</v>
      </c>
      <c r="U52" s="80">
        <f t="shared" si="12"/>
        <v>20</v>
      </c>
      <c r="V52" s="81"/>
      <c r="W52" s="82" t="str">
        <f t="shared" si="13"/>
        <v>VENCIDO</v>
      </c>
      <c r="X52" s="82" t="str">
        <f t="shared" si="15"/>
        <v>VENCIDO</v>
      </c>
      <c r="Y52" s="131" t="s">
        <v>1647</v>
      </c>
      <c r="Z52" s="131" t="str">
        <f t="shared" si="16"/>
        <v>H22AF18</v>
      </c>
      <c r="AA52" s="131">
        <f t="shared" si="14"/>
        <v>1</v>
      </c>
      <c r="AB52" s="131" t="str">
        <f t="shared" si="4"/>
        <v>H22AF18 - 1</v>
      </c>
      <c r="AC52" s="58">
        <f t="shared" si="5"/>
        <v>1</v>
      </c>
      <c r="AD52" s="58">
        <f t="shared" si="6"/>
        <v>1</v>
      </c>
      <c r="AE52" s="58" t="str">
        <f t="shared" si="7"/>
        <v>H22AF18.</v>
      </c>
      <c r="AF52" s="58" t="str">
        <f t="shared" si="8"/>
        <v>H22AF18</v>
      </c>
      <c r="AG52" s="59"/>
      <c r="AH52" s="60"/>
      <c r="AI52" s="61"/>
      <c r="AJ52" s="18"/>
    </row>
    <row r="53" spans="1:36" s="19" customFormat="1" ht="300" customHeight="1" x14ac:dyDescent="0.2">
      <c r="A53" s="70"/>
      <c r="B53" s="165">
        <v>52</v>
      </c>
      <c r="C53" s="70">
        <v>40</v>
      </c>
      <c r="D53" s="84" t="s">
        <v>1602</v>
      </c>
      <c r="E53" s="72">
        <v>1801001</v>
      </c>
      <c r="F53" s="89" t="s">
        <v>2016</v>
      </c>
      <c r="G53" s="85" t="s">
        <v>1719</v>
      </c>
      <c r="H53" s="86" t="s">
        <v>1649</v>
      </c>
      <c r="I53" s="86" t="s">
        <v>1682</v>
      </c>
      <c r="J53" s="86" t="s">
        <v>1711</v>
      </c>
      <c r="K53" s="81">
        <v>1</v>
      </c>
      <c r="L53" s="106">
        <v>43690</v>
      </c>
      <c r="M53" s="143">
        <v>43830</v>
      </c>
      <c r="N53" s="78">
        <f t="shared" si="17"/>
        <v>20</v>
      </c>
      <c r="O53" s="76" t="s">
        <v>1710</v>
      </c>
      <c r="P53" s="72"/>
      <c r="Q53" s="72" t="s">
        <v>2194</v>
      </c>
      <c r="R53" s="79">
        <f t="shared" si="9"/>
        <v>0</v>
      </c>
      <c r="S53" s="80">
        <f t="shared" si="10"/>
        <v>0</v>
      </c>
      <c r="T53" s="80">
        <f t="shared" si="11"/>
        <v>0</v>
      </c>
      <c r="U53" s="80">
        <f t="shared" si="12"/>
        <v>20</v>
      </c>
      <c r="V53" s="81"/>
      <c r="W53" s="82" t="str">
        <f t="shared" si="13"/>
        <v>VENCIDO</v>
      </c>
      <c r="X53" s="82" t="str">
        <f t="shared" si="15"/>
        <v/>
      </c>
      <c r="Y53" s="131" t="s">
        <v>1647</v>
      </c>
      <c r="Z53" s="131" t="str">
        <f t="shared" si="16"/>
        <v>H22AF18</v>
      </c>
      <c r="AA53" s="131">
        <f t="shared" si="14"/>
        <v>2</v>
      </c>
      <c r="AB53" s="131" t="str">
        <f t="shared" si="4"/>
        <v>H22AF18 - 2</v>
      </c>
      <c r="AC53" s="58">
        <f t="shared" si="5"/>
        <v>1</v>
      </c>
      <c r="AD53" s="58">
        <f t="shared" si="6"/>
        <v>1</v>
      </c>
      <c r="AE53" s="58" t="str">
        <f t="shared" si="7"/>
        <v>H22AF18.</v>
      </c>
      <c r="AF53" s="58" t="str">
        <f t="shared" si="8"/>
        <v>H22AF18</v>
      </c>
      <c r="AG53" s="59"/>
      <c r="AH53" s="60"/>
      <c r="AI53" s="61"/>
      <c r="AJ53" s="18"/>
    </row>
    <row r="54" spans="1:36" s="19" customFormat="1" ht="300" customHeight="1" x14ac:dyDescent="0.2">
      <c r="A54" s="70">
        <v>28</v>
      </c>
      <c r="B54" s="165">
        <v>53</v>
      </c>
      <c r="C54" s="70">
        <v>41</v>
      </c>
      <c r="D54" s="88" t="s">
        <v>1602</v>
      </c>
      <c r="E54" s="72">
        <v>1801001</v>
      </c>
      <c r="F54" s="89" t="s">
        <v>2017</v>
      </c>
      <c r="G54" s="89" t="s">
        <v>1720</v>
      </c>
      <c r="H54" s="86" t="s">
        <v>1721</v>
      </c>
      <c r="I54" s="86" t="s">
        <v>1722</v>
      </c>
      <c r="J54" s="86" t="s">
        <v>1663</v>
      </c>
      <c r="K54" s="81">
        <v>1</v>
      </c>
      <c r="L54" s="106">
        <v>43690</v>
      </c>
      <c r="M54" s="143">
        <v>43830</v>
      </c>
      <c r="N54" s="78">
        <f t="shared" si="17"/>
        <v>20</v>
      </c>
      <c r="O54" s="76" t="s">
        <v>488</v>
      </c>
      <c r="P54" s="72"/>
      <c r="Q54" s="72" t="s">
        <v>2194</v>
      </c>
      <c r="R54" s="79">
        <f t="shared" si="9"/>
        <v>0</v>
      </c>
      <c r="S54" s="80">
        <f t="shared" si="10"/>
        <v>0</v>
      </c>
      <c r="T54" s="80">
        <f t="shared" si="11"/>
        <v>0</v>
      </c>
      <c r="U54" s="80">
        <f t="shared" si="12"/>
        <v>20</v>
      </c>
      <c r="V54" s="81"/>
      <c r="W54" s="82" t="str">
        <f t="shared" si="13"/>
        <v>VENCIDO</v>
      </c>
      <c r="X54" s="82" t="str">
        <f t="shared" si="15"/>
        <v>VENCIDO</v>
      </c>
      <c r="Y54" s="131" t="s">
        <v>1647</v>
      </c>
      <c r="Z54" s="131" t="str">
        <f t="shared" si="16"/>
        <v>H23AF18</v>
      </c>
      <c r="AA54" s="131">
        <f t="shared" si="14"/>
        <v>1</v>
      </c>
      <c r="AB54" s="131" t="str">
        <f t="shared" si="4"/>
        <v>H23AF18 - 1</v>
      </c>
      <c r="AC54" s="58">
        <f t="shared" si="5"/>
        <v>1</v>
      </c>
      <c r="AD54" s="58">
        <f t="shared" si="6"/>
        <v>1</v>
      </c>
      <c r="AE54" s="58" t="str">
        <f t="shared" si="7"/>
        <v>H23AF18.</v>
      </c>
      <c r="AF54" s="58" t="str">
        <f t="shared" si="8"/>
        <v>H23AF18</v>
      </c>
      <c r="AG54" s="59"/>
      <c r="AH54" s="60"/>
      <c r="AI54" s="61"/>
      <c r="AJ54" s="18"/>
    </row>
    <row r="55" spans="1:36" s="19" customFormat="1" ht="300" customHeight="1" x14ac:dyDescent="0.2">
      <c r="A55" s="70"/>
      <c r="B55" s="165">
        <v>54</v>
      </c>
      <c r="C55" s="70">
        <v>42</v>
      </c>
      <c r="D55" s="88" t="s">
        <v>1602</v>
      </c>
      <c r="E55" s="72">
        <v>1801001</v>
      </c>
      <c r="F55" s="89" t="s">
        <v>2018</v>
      </c>
      <c r="G55" s="89" t="s">
        <v>1720</v>
      </c>
      <c r="H55" s="86" t="s">
        <v>1220</v>
      </c>
      <c r="I55" s="86" t="s">
        <v>1723</v>
      </c>
      <c r="J55" s="86" t="s">
        <v>1724</v>
      </c>
      <c r="K55" s="81">
        <v>1</v>
      </c>
      <c r="L55" s="106">
        <v>43690</v>
      </c>
      <c r="M55" s="143">
        <v>43921</v>
      </c>
      <c r="N55" s="78">
        <f t="shared" si="17"/>
        <v>33</v>
      </c>
      <c r="O55" s="76" t="s">
        <v>488</v>
      </c>
      <c r="P55" s="72"/>
      <c r="Q55" s="72" t="s">
        <v>2194</v>
      </c>
      <c r="R55" s="79">
        <f t="shared" si="9"/>
        <v>0</v>
      </c>
      <c r="S55" s="80">
        <f t="shared" si="10"/>
        <v>0</v>
      </c>
      <c r="T55" s="80">
        <f t="shared" si="11"/>
        <v>0</v>
      </c>
      <c r="U55" s="80">
        <f t="shared" si="12"/>
        <v>33</v>
      </c>
      <c r="V55" s="81"/>
      <c r="W55" s="82" t="str">
        <f t="shared" si="13"/>
        <v>PRÓXIMO A VENCER</v>
      </c>
      <c r="X55" s="82" t="str">
        <f t="shared" si="15"/>
        <v/>
      </c>
      <c r="Y55" s="131" t="s">
        <v>1647</v>
      </c>
      <c r="Z55" s="131" t="str">
        <f t="shared" si="16"/>
        <v>H23AF18</v>
      </c>
      <c r="AA55" s="131">
        <f t="shared" si="14"/>
        <v>2</v>
      </c>
      <c r="AB55" s="131" t="str">
        <f t="shared" si="4"/>
        <v>H23AF18 - 2</v>
      </c>
      <c r="AC55" s="58">
        <f t="shared" si="5"/>
        <v>2</v>
      </c>
      <c r="AD55" s="58">
        <f t="shared" si="6"/>
        <v>2</v>
      </c>
      <c r="AE55" s="58" t="str">
        <f t="shared" si="7"/>
        <v>H23AF18.</v>
      </c>
      <c r="AF55" s="58" t="str">
        <f t="shared" si="8"/>
        <v>H23AF18</v>
      </c>
      <c r="AG55" s="59"/>
      <c r="AH55" s="60"/>
      <c r="AI55" s="61"/>
      <c r="AJ55" s="18"/>
    </row>
    <row r="56" spans="1:36" s="19" customFormat="1" ht="300" customHeight="1" x14ac:dyDescent="0.2">
      <c r="A56" s="70">
        <v>29</v>
      </c>
      <c r="B56" s="165">
        <v>55</v>
      </c>
      <c r="C56" s="70"/>
      <c r="D56" s="84" t="s">
        <v>1602</v>
      </c>
      <c r="E56" s="72">
        <v>1801001</v>
      </c>
      <c r="F56" s="89" t="s">
        <v>2019</v>
      </c>
      <c r="G56" s="85" t="s">
        <v>1725</v>
      </c>
      <c r="H56" s="86" t="s">
        <v>1726</v>
      </c>
      <c r="I56" s="86" t="s">
        <v>1727</v>
      </c>
      <c r="J56" s="86" t="s">
        <v>1728</v>
      </c>
      <c r="K56" s="81">
        <v>1</v>
      </c>
      <c r="L56" s="106">
        <v>43690</v>
      </c>
      <c r="M56" s="143">
        <v>43830</v>
      </c>
      <c r="N56" s="78">
        <f t="shared" si="17"/>
        <v>20</v>
      </c>
      <c r="O56" s="76" t="s">
        <v>488</v>
      </c>
      <c r="P56" s="72"/>
      <c r="Q56" s="72" t="s">
        <v>2194</v>
      </c>
      <c r="R56" s="79">
        <f t="shared" si="9"/>
        <v>0</v>
      </c>
      <c r="S56" s="80">
        <f t="shared" si="10"/>
        <v>0</v>
      </c>
      <c r="T56" s="80">
        <f t="shared" si="11"/>
        <v>0</v>
      </c>
      <c r="U56" s="80">
        <f t="shared" si="12"/>
        <v>20</v>
      </c>
      <c r="V56" s="81"/>
      <c r="W56" s="82" t="str">
        <f t="shared" si="13"/>
        <v>VENCIDO</v>
      </c>
      <c r="X56" s="82" t="str">
        <f t="shared" si="15"/>
        <v>VENCIDO</v>
      </c>
      <c r="Y56" s="131" t="s">
        <v>1647</v>
      </c>
      <c r="Z56" s="131" t="str">
        <f t="shared" si="16"/>
        <v xml:space="preserve">
H24AF18</v>
      </c>
      <c r="AA56" s="131">
        <f t="shared" si="14"/>
        <v>1</v>
      </c>
      <c r="AB56" s="131" t="str">
        <f t="shared" si="4"/>
        <v xml:space="preserve">
H24AF18 - 1</v>
      </c>
      <c r="AC56" s="58">
        <f t="shared" si="5"/>
        <v>1</v>
      </c>
      <c r="AD56" s="58">
        <f t="shared" si="6"/>
        <v>1</v>
      </c>
      <c r="AE56" s="58" t="str">
        <f t="shared" si="7"/>
        <v xml:space="preserve">
H24AF18.</v>
      </c>
      <c r="AF56" s="58" t="str">
        <f t="shared" si="8"/>
        <v xml:space="preserve">
H24AF18</v>
      </c>
      <c r="AG56" s="59"/>
      <c r="AH56" s="60"/>
      <c r="AI56" s="61"/>
      <c r="AJ56" s="18"/>
    </row>
    <row r="57" spans="1:36" s="19" customFormat="1" ht="300" customHeight="1" x14ac:dyDescent="0.2">
      <c r="A57" s="70">
        <v>30</v>
      </c>
      <c r="B57" s="165">
        <v>56</v>
      </c>
      <c r="C57" s="70">
        <v>43</v>
      </c>
      <c r="D57" s="71" t="s">
        <v>1110</v>
      </c>
      <c r="E57" s="72">
        <v>1801001</v>
      </c>
      <c r="F57" s="89" t="s">
        <v>2020</v>
      </c>
      <c r="G57" s="73" t="s">
        <v>1729</v>
      </c>
      <c r="H57" s="86" t="s">
        <v>1730</v>
      </c>
      <c r="I57" s="75" t="s">
        <v>1731</v>
      </c>
      <c r="J57" s="76" t="s">
        <v>1732</v>
      </c>
      <c r="K57" s="76">
        <v>2</v>
      </c>
      <c r="L57" s="77">
        <v>43690</v>
      </c>
      <c r="M57" s="77">
        <v>43738</v>
      </c>
      <c r="N57" s="78">
        <f t="shared" si="17"/>
        <v>6.8571428571428568</v>
      </c>
      <c r="O57" s="76" t="s">
        <v>1940</v>
      </c>
      <c r="P57" s="72">
        <v>2</v>
      </c>
      <c r="Q57" s="72" t="s">
        <v>2194</v>
      </c>
      <c r="R57" s="79">
        <f t="shared" si="9"/>
        <v>100</v>
      </c>
      <c r="S57" s="80">
        <f t="shared" si="10"/>
        <v>6.8571428571428568</v>
      </c>
      <c r="T57" s="80">
        <f t="shared" si="11"/>
        <v>6.8571428571428568</v>
      </c>
      <c r="U57" s="80">
        <f t="shared" si="12"/>
        <v>6.8571428571428568</v>
      </c>
      <c r="V57" s="81"/>
      <c r="W57" s="82" t="str">
        <f t="shared" si="13"/>
        <v>CUMPLIDO</v>
      </c>
      <c r="X57" s="82" t="str">
        <f t="shared" si="15"/>
        <v>CUMPLIDO</v>
      </c>
      <c r="Y57" s="131" t="s">
        <v>1647</v>
      </c>
      <c r="Z57" s="131" t="str">
        <f t="shared" si="16"/>
        <v>H25AF18</v>
      </c>
      <c r="AA57" s="131">
        <f t="shared" si="14"/>
        <v>1</v>
      </c>
      <c r="AB57" s="131" t="str">
        <f t="shared" si="4"/>
        <v>H25AF18 - 1</v>
      </c>
      <c r="AC57" s="58">
        <f t="shared" si="5"/>
        <v>5</v>
      </c>
      <c r="AD57" s="58">
        <f t="shared" si="6"/>
        <v>5</v>
      </c>
      <c r="AE57" s="58" t="str">
        <f t="shared" si="7"/>
        <v>H25AF18.</v>
      </c>
      <c r="AF57" s="58" t="str">
        <f t="shared" si="8"/>
        <v>H25AF18</v>
      </c>
      <c r="AG57" s="59"/>
      <c r="AH57" s="60"/>
      <c r="AI57" s="61"/>
      <c r="AJ57" s="18"/>
    </row>
    <row r="58" spans="1:36" s="19" customFormat="1" ht="300" customHeight="1" x14ac:dyDescent="0.2">
      <c r="A58" s="70"/>
      <c r="B58" s="165">
        <v>57</v>
      </c>
      <c r="C58" s="70">
        <v>44</v>
      </c>
      <c r="D58" s="71" t="s">
        <v>1110</v>
      </c>
      <c r="E58" s="72">
        <v>1801001</v>
      </c>
      <c r="F58" s="89" t="s">
        <v>2021</v>
      </c>
      <c r="G58" s="73" t="s">
        <v>1729</v>
      </c>
      <c r="H58" s="86" t="s">
        <v>1730</v>
      </c>
      <c r="I58" s="75" t="s">
        <v>1733</v>
      </c>
      <c r="J58" s="75" t="s">
        <v>1734</v>
      </c>
      <c r="K58" s="76">
        <v>1</v>
      </c>
      <c r="L58" s="77">
        <v>43739</v>
      </c>
      <c r="M58" s="77">
        <v>43768</v>
      </c>
      <c r="N58" s="78">
        <f t="shared" si="17"/>
        <v>4.1428571428571432</v>
      </c>
      <c r="O58" s="76" t="s">
        <v>1735</v>
      </c>
      <c r="P58" s="72">
        <v>1</v>
      </c>
      <c r="Q58" s="72" t="s">
        <v>2194</v>
      </c>
      <c r="R58" s="79">
        <f t="shared" si="9"/>
        <v>100</v>
      </c>
      <c r="S58" s="80">
        <f t="shared" si="10"/>
        <v>4.1428571428571432</v>
      </c>
      <c r="T58" s="80">
        <f t="shared" si="11"/>
        <v>4.1428571428571432</v>
      </c>
      <c r="U58" s="80">
        <f t="shared" si="12"/>
        <v>4.1428571428571432</v>
      </c>
      <c r="V58" s="81"/>
      <c r="W58" s="82" t="str">
        <f t="shared" si="13"/>
        <v>CUMPLIDO</v>
      </c>
      <c r="X58" s="82" t="str">
        <f t="shared" si="15"/>
        <v/>
      </c>
      <c r="Y58" s="131" t="s">
        <v>1647</v>
      </c>
      <c r="Z58" s="131" t="str">
        <f t="shared" si="16"/>
        <v>H25AF18</v>
      </c>
      <c r="AA58" s="131">
        <f t="shared" si="14"/>
        <v>2</v>
      </c>
      <c r="AB58" s="131" t="str">
        <f t="shared" si="4"/>
        <v>H25AF18 - 2</v>
      </c>
      <c r="AC58" s="58">
        <f t="shared" si="5"/>
        <v>5</v>
      </c>
      <c r="AD58" s="58">
        <f t="shared" si="6"/>
        <v>5</v>
      </c>
      <c r="AE58" s="58" t="str">
        <f t="shared" si="7"/>
        <v>H25AF18.</v>
      </c>
      <c r="AF58" s="58" t="str">
        <f t="shared" si="8"/>
        <v>H25AF18</v>
      </c>
      <c r="AG58" s="59"/>
      <c r="AH58" s="60"/>
      <c r="AI58" s="61"/>
      <c r="AJ58" s="18"/>
    </row>
    <row r="59" spans="1:36" s="19" customFormat="1" ht="300" customHeight="1" x14ac:dyDescent="0.2">
      <c r="A59" s="70"/>
      <c r="B59" s="165">
        <v>58</v>
      </c>
      <c r="C59" s="70">
        <v>45</v>
      </c>
      <c r="D59" s="71" t="s">
        <v>1110</v>
      </c>
      <c r="E59" s="72">
        <v>1801001</v>
      </c>
      <c r="F59" s="89" t="s">
        <v>2022</v>
      </c>
      <c r="G59" s="73" t="s">
        <v>1729</v>
      </c>
      <c r="H59" s="86" t="s">
        <v>1730</v>
      </c>
      <c r="I59" s="75" t="s">
        <v>1736</v>
      </c>
      <c r="J59" s="75" t="s">
        <v>1737</v>
      </c>
      <c r="K59" s="76">
        <v>1</v>
      </c>
      <c r="L59" s="77">
        <v>43753</v>
      </c>
      <c r="M59" s="77">
        <v>43768</v>
      </c>
      <c r="N59" s="78">
        <f t="shared" si="17"/>
        <v>2.1428571428571428</v>
      </c>
      <c r="O59" s="76" t="s">
        <v>434</v>
      </c>
      <c r="P59" s="72">
        <v>1</v>
      </c>
      <c r="Q59" s="72" t="s">
        <v>2194</v>
      </c>
      <c r="R59" s="79">
        <f t="shared" si="9"/>
        <v>100</v>
      </c>
      <c r="S59" s="80">
        <f t="shared" si="10"/>
        <v>2.1428571428571428</v>
      </c>
      <c r="T59" s="80">
        <f t="shared" si="11"/>
        <v>2.1428571428571428</v>
      </c>
      <c r="U59" s="80">
        <f t="shared" si="12"/>
        <v>2.1428571428571428</v>
      </c>
      <c r="V59" s="81"/>
      <c r="W59" s="82" t="str">
        <f t="shared" si="13"/>
        <v>CUMPLIDO</v>
      </c>
      <c r="X59" s="82" t="str">
        <f t="shared" si="15"/>
        <v/>
      </c>
      <c r="Y59" s="131" t="s">
        <v>1647</v>
      </c>
      <c r="Z59" s="131" t="str">
        <f t="shared" si="16"/>
        <v>H25AF18</v>
      </c>
      <c r="AA59" s="131">
        <f t="shared" si="14"/>
        <v>3</v>
      </c>
      <c r="AB59" s="131" t="str">
        <f t="shared" si="4"/>
        <v>H25AF18 - 3</v>
      </c>
      <c r="AC59" s="58">
        <f t="shared" si="5"/>
        <v>5</v>
      </c>
      <c r="AD59" s="58">
        <f t="shared" si="6"/>
        <v>5</v>
      </c>
      <c r="AE59" s="58" t="str">
        <f t="shared" si="7"/>
        <v>H25AF18.</v>
      </c>
      <c r="AF59" s="58" t="str">
        <f t="shared" si="8"/>
        <v>H25AF18</v>
      </c>
      <c r="AG59" s="59"/>
      <c r="AH59" s="60"/>
      <c r="AI59" s="61"/>
      <c r="AJ59" s="18"/>
    </row>
    <row r="60" spans="1:36" s="19" customFormat="1" ht="300" customHeight="1" x14ac:dyDescent="0.2">
      <c r="A60" s="70"/>
      <c r="B60" s="165">
        <v>59</v>
      </c>
      <c r="C60" s="70">
        <v>46</v>
      </c>
      <c r="D60" s="71" t="s">
        <v>1110</v>
      </c>
      <c r="E60" s="72">
        <v>1801001</v>
      </c>
      <c r="F60" s="89" t="s">
        <v>2023</v>
      </c>
      <c r="G60" s="73" t="s">
        <v>1729</v>
      </c>
      <c r="H60" s="86" t="s">
        <v>1730</v>
      </c>
      <c r="I60" s="75" t="s">
        <v>1738</v>
      </c>
      <c r="J60" s="75" t="s">
        <v>1739</v>
      </c>
      <c r="K60" s="76">
        <v>1</v>
      </c>
      <c r="L60" s="77">
        <v>43770</v>
      </c>
      <c r="M60" s="77">
        <v>43860</v>
      </c>
      <c r="N60" s="78">
        <f t="shared" si="17"/>
        <v>12.857142857142858</v>
      </c>
      <c r="O60" s="76" t="s">
        <v>1941</v>
      </c>
      <c r="P60" s="72">
        <v>1</v>
      </c>
      <c r="Q60" s="72" t="s">
        <v>2194</v>
      </c>
      <c r="R60" s="79">
        <f t="shared" si="9"/>
        <v>100</v>
      </c>
      <c r="S60" s="80">
        <f t="shared" si="10"/>
        <v>12.857142857142858</v>
      </c>
      <c r="T60" s="80">
        <f t="shared" si="11"/>
        <v>12.857142857142858</v>
      </c>
      <c r="U60" s="80">
        <f t="shared" si="12"/>
        <v>12.857142857142858</v>
      </c>
      <c r="V60" s="81"/>
      <c r="W60" s="82" t="str">
        <f t="shared" si="13"/>
        <v>CUMPLIDO</v>
      </c>
      <c r="X60" s="82" t="str">
        <f t="shared" si="15"/>
        <v/>
      </c>
      <c r="Y60" s="131" t="s">
        <v>1647</v>
      </c>
      <c r="Z60" s="131" t="str">
        <f t="shared" si="16"/>
        <v>H25AF18</v>
      </c>
      <c r="AA60" s="131">
        <f t="shared" si="14"/>
        <v>4</v>
      </c>
      <c r="AB60" s="131" t="str">
        <f t="shared" si="4"/>
        <v>H25AF18 - 4</v>
      </c>
      <c r="AC60" s="58">
        <f t="shared" si="5"/>
        <v>5</v>
      </c>
      <c r="AD60" s="58">
        <f t="shared" si="6"/>
        <v>5</v>
      </c>
      <c r="AE60" s="58" t="str">
        <f t="shared" si="7"/>
        <v>H25AF18.</v>
      </c>
      <c r="AF60" s="58" t="str">
        <f t="shared" si="8"/>
        <v>H25AF18</v>
      </c>
      <c r="AG60" s="59"/>
      <c r="AH60" s="60"/>
      <c r="AI60" s="61"/>
      <c r="AJ60" s="18"/>
    </row>
    <row r="61" spans="1:36" s="19" customFormat="1" ht="300" customHeight="1" x14ac:dyDescent="0.2">
      <c r="A61" s="70"/>
      <c r="B61" s="165">
        <v>60</v>
      </c>
      <c r="C61" s="70"/>
      <c r="D61" s="71" t="s">
        <v>1110</v>
      </c>
      <c r="E61" s="72">
        <v>1801001</v>
      </c>
      <c r="F61" s="89" t="s">
        <v>2024</v>
      </c>
      <c r="G61" s="73" t="s">
        <v>1729</v>
      </c>
      <c r="H61" s="86" t="s">
        <v>1740</v>
      </c>
      <c r="I61" s="76" t="s">
        <v>1741</v>
      </c>
      <c r="J61" s="76" t="s">
        <v>1742</v>
      </c>
      <c r="K61" s="76">
        <v>2</v>
      </c>
      <c r="L61" s="77">
        <v>43697</v>
      </c>
      <c r="M61" s="77">
        <v>43738</v>
      </c>
      <c r="N61" s="78">
        <f t="shared" si="17"/>
        <v>5.8571428571428568</v>
      </c>
      <c r="O61" s="76" t="s">
        <v>434</v>
      </c>
      <c r="P61" s="72">
        <v>2</v>
      </c>
      <c r="Q61" s="72" t="s">
        <v>2194</v>
      </c>
      <c r="R61" s="79">
        <f t="shared" si="9"/>
        <v>100</v>
      </c>
      <c r="S61" s="80">
        <f t="shared" si="10"/>
        <v>5.8571428571428568</v>
      </c>
      <c r="T61" s="80">
        <f t="shared" si="11"/>
        <v>5.8571428571428568</v>
      </c>
      <c r="U61" s="80">
        <f t="shared" si="12"/>
        <v>5.8571428571428568</v>
      </c>
      <c r="V61" s="81"/>
      <c r="W61" s="82" t="str">
        <f t="shared" si="13"/>
        <v>CUMPLIDO</v>
      </c>
      <c r="X61" s="82" t="str">
        <f t="shared" si="15"/>
        <v/>
      </c>
      <c r="Y61" s="131" t="s">
        <v>1647</v>
      </c>
      <c r="Z61" s="131" t="str">
        <f t="shared" si="16"/>
        <v>H25AF18</v>
      </c>
      <c r="AA61" s="131">
        <f t="shared" si="14"/>
        <v>5</v>
      </c>
      <c r="AB61" s="131" t="str">
        <f t="shared" si="4"/>
        <v>H25AF18 - 5</v>
      </c>
      <c r="AC61" s="58">
        <f t="shared" si="5"/>
        <v>5</v>
      </c>
      <c r="AD61" s="58">
        <f t="shared" si="6"/>
        <v>5</v>
      </c>
      <c r="AE61" s="58" t="str">
        <f t="shared" si="7"/>
        <v>H25AF18.</v>
      </c>
      <c r="AF61" s="58" t="str">
        <f t="shared" si="8"/>
        <v>H25AF18</v>
      </c>
      <c r="AG61" s="59"/>
      <c r="AH61" s="60"/>
      <c r="AI61" s="61"/>
      <c r="AJ61" s="18"/>
    </row>
    <row r="62" spans="1:36" s="19" customFormat="1" ht="300" customHeight="1" x14ac:dyDescent="0.2">
      <c r="A62" s="70">
        <v>31</v>
      </c>
      <c r="B62" s="165">
        <v>61</v>
      </c>
      <c r="C62" s="70">
        <v>47</v>
      </c>
      <c r="D62" s="84" t="s">
        <v>1602</v>
      </c>
      <c r="E62" s="72">
        <v>1801001</v>
      </c>
      <c r="F62" s="89" t="s">
        <v>2025</v>
      </c>
      <c r="G62" s="85" t="s">
        <v>1743</v>
      </c>
      <c r="H62" s="86" t="s">
        <v>1744</v>
      </c>
      <c r="I62" s="87" t="s">
        <v>1745</v>
      </c>
      <c r="J62" s="87" t="s">
        <v>1742</v>
      </c>
      <c r="K62" s="72">
        <v>2</v>
      </c>
      <c r="L62" s="144">
        <v>43770</v>
      </c>
      <c r="M62" s="144">
        <v>43860</v>
      </c>
      <c r="N62" s="78">
        <f t="shared" si="17"/>
        <v>12.857142857142858</v>
      </c>
      <c r="O62" s="76" t="s">
        <v>1942</v>
      </c>
      <c r="P62" s="72">
        <v>2</v>
      </c>
      <c r="Q62" s="72" t="s">
        <v>2194</v>
      </c>
      <c r="R62" s="79">
        <f t="shared" si="9"/>
        <v>100</v>
      </c>
      <c r="S62" s="80">
        <f t="shared" si="10"/>
        <v>12.857142857142858</v>
      </c>
      <c r="T62" s="80">
        <f t="shared" si="11"/>
        <v>12.857142857142858</v>
      </c>
      <c r="U62" s="80">
        <f t="shared" si="12"/>
        <v>12.857142857142858</v>
      </c>
      <c r="V62" s="81"/>
      <c r="W62" s="82" t="str">
        <f t="shared" si="13"/>
        <v>CUMPLIDO</v>
      </c>
      <c r="X62" s="82" t="str">
        <f t="shared" si="15"/>
        <v>VENCIDO</v>
      </c>
      <c r="Y62" s="131" t="s">
        <v>1647</v>
      </c>
      <c r="Z62" s="131" t="str">
        <f t="shared" si="16"/>
        <v>H26AF18</v>
      </c>
      <c r="AA62" s="131">
        <f t="shared" si="14"/>
        <v>1</v>
      </c>
      <c r="AB62" s="131" t="str">
        <f t="shared" si="4"/>
        <v>H26AF18 - 1</v>
      </c>
      <c r="AC62" s="58">
        <f t="shared" si="5"/>
        <v>5</v>
      </c>
      <c r="AD62" s="58">
        <f t="shared" si="6"/>
        <v>1</v>
      </c>
      <c r="AE62" s="58" t="str">
        <f t="shared" si="7"/>
        <v>H26AF18.</v>
      </c>
      <c r="AF62" s="58" t="str">
        <f t="shared" si="8"/>
        <v>H26AF18</v>
      </c>
      <c r="AG62" s="59"/>
      <c r="AH62" s="60"/>
      <c r="AI62" s="61"/>
      <c r="AJ62" s="18"/>
    </row>
    <row r="63" spans="1:36" s="19" customFormat="1" ht="300" customHeight="1" x14ac:dyDescent="0.2">
      <c r="A63" s="70"/>
      <c r="B63" s="165">
        <v>62</v>
      </c>
      <c r="C63" s="70">
        <v>48</v>
      </c>
      <c r="D63" s="84" t="s">
        <v>1602</v>
      </c>
      <c r="E63" s="72">
        <v>1801001</v>
      </c>
      <c r="F63" s="89" t="s">
        <v>2026</v>
      </c>
      <c r="G63" s="85" t="s">
        <v>1743</v>
      </c>
      <c r="H63" s="86" t="s">
        <v>1744</v>
      </c>
      <c r="I63" s="87" t="s">
        <v>1746</v>
      </c>
      <c r="J63" s="87" t="s">
        <v>1747</v>
      </c>
      <c r="K63" s="72">
        <v>1</v>
      </c>
      <c r="L63" s="144">
        <v>43860</v>
      </c>
      <c r="M63" s="144">
        <f>L63+16</f>
        <v>43876</v>
      </c>
      <c r="N63" s="78">
        <f t="shared" si="17"/>
        <v>2.2857142857142856</v>
      </c>
      <c r="O63" s="72" t="s">
        <v>1942</v>
      </c>
      <c r="P63" s="72"/>
      <c r="Q63" s="72" t="s">
        <v>2194</v>
      </c>
      <c r="R63" s="79">
        <f t="shared" si="9"/>
        <v>0</v>
      </c>
      <c r="S63" s="80">
        <f t="shared" si="10"/>
        <v>0</v>
      </c>
      <c r="T63" s="80">
        <f t="shared" si="11"/>
        <v>0</v>
      </c>
      <c r="U63" s="80">
        <f t="shared" si="12"/>
        <v>2.2857142857142856</v>
      </c>
      <c r="V63" s="81"/>
      <c r="W63" s="82" t="str">
        <f t="shared" si="13"/>
        <v>VENCIDO</v>
      </c>
      <c r="X63" s="82" t="str">
        <f t="shared" si="15"/>
        <v/>
      </c>
      <c r="Y63" s="131" t="s">
        <v>1647</v>
      </c>
      <c r="Z63" s="131" t="str">
        <f t="shared" si="16"/>
        <v>H26AF18</v>
      </c>
      <c r="AA63" s="131">
        <f t="shared" si="14"/>
        <v>2</v>
      </c>
      <c r="AB63" s="131" t="str">
        <f t="shared" si="4"/>
        <v>H26AF18 - 2</v>
      </c>
      <c r="AC63" s="58">
        <f t="shared" si="5"/>
        <v>1</v>
      </c>
      <c r="AD63" s="58">
        <f t="shared" si="6"/>
        <v>1</v>
      </c>
      <c r="AE63" s="58" t="str">
        <f t="shared" si="7"/>
        <v>H26AF18.</v>
      </c>
      <c r="AF63" s="58" t="str">
        <f t="shared" si="8"/>
        <v>H26AF18</v>
      </c>
      <c r="AG63" s="59"/>
      <c r="AH63" s="60"/>
      <c r="AI63" s="61"/>
      <c r="AJ63" s="18"/>
    </row>
    <row r="64" spans="1:36" s="19" customFormat="1" ht="300" customHeight="1" x14ac:dyDescent="0.2">
      <c r="A64" s="70"/>
      <c r="B64" s="165">
        <v>63</v>
      </c>
      <c r="C64" s="70">
        <v>49</v>
      </c>
      <c r="D64" s="84" t="s">
        <v>1602</v>
      </c>
      <c r="E64" s="72">
        <v>1801001</v>
      </c>
      <c r="F64" s="89" t="s">
        <v>2027</v>
      </c>
      <c r="G64" s="85" t="s">
        <v>1743</v>
      </c>
      <c r="H64" s="86" t="s">
        <v>1744</v>
      </c>
      <c r="I64" s="87" t="s">
        <v>1748</v>
      </c>
      <c r="J64" s="87" t="s">
        <v>1739</v>
      </c>
      <c r="K64" s="72">
        <v>1</v>
      </c>
      <c r="L64" s="144">
        <f>M62</f>
        <v>43860</v>
      </c>
      <c r="M64" s="144">
        <f>L64+7</f>
        <v>43867</v>
      </c>
      <c r="N64" s="78">
        <f t="shared" si="17"/>
        <v>1</v>
      </c>
      <c r="O64" s="72" t="s">
        <v>434</v>
      </c>
      <c r="P64" s="72"/>
      <c r="Q64" s="72" t="s">
        <v>2194</v>
      </c>
      <c r="R64" s="79">
        <f t="shared" si="9"/>
        <v>0</v>
      </c>
      <c r="S64" s="80">
        <f t="shared" si="10"/>
        <v>0</v>
      </c>
      <c r="T64" s="80">
        <f t="shared" si="11"/>
        <v>0</v>
      </c>
      <c r="U64" s="80">
        <f t="shared" si="12"/>
        <v>1</v>
      </c>
      <c r="V64" s="81"/>
      <c r="W64" s="82" t="str">
        <f t="shared" si="13"/>
        <v>VENCIDO</v>
      </c>
      <c r="X64" s="82" t="str">
        <f t="shared" si="15"/>
        <v/>
      </c>
      <c r="Y64" s="131" t="s">
        <v>1647</v>
      </c>
      <c r="Z64" s="131" t="str">
        <f t="shared" si="16"/>
        <v>H26AF18</v>
      </c>
      <c r="AA64" s="131">
        <f t="shared" si="14"/>
        <v>3</v>
      </c>
      <c r="AB64" s="131" t="str">
        <f t="shared" si="4"/>
        <v>H26AF18 - 3</v>
      </c>
      <c r="AC64" s="58">
        <f t="shared" si="5"/>
        <v>1</v>
      </c>
      <c r="AD64" s="58">
        <f t="shared" si="6"/>
        <v>1</v>
      </c>
      <c r="AE64" s="58" t="str">
        <f t="shared" si="7"/>
        <v>H26AF18.</v>
      </c>
      <c r="AF64" s="58" t="str">
        <f t="shared" si="8"/>
        <v>H26AF18</v>
      </c>
      <c r="AG64" s="59"/>
      <c r="AH64" s="60"/>
      <c r="AI64" s="61"/>
      <c r="AJ64" s="18"/>
    </row>
    <row r="65" spans="1:36" s="19" customFormat="1" ht="300" customHeight="1" x14ac:dyDescent="0.2">
      <c r="A65" s="70"/>
      <c r="B65" s="165">
        <v>64</v>
      </c>
      <c r="C65" s="70">
        <v>50</v>
      </c>
      <c r="D65" s="84" t="s">
        <v>1602</v>
      </c>
      <c r="E65" s="72">
        <v>1801001</v>
      </c>
      <c r="F65" s="89" t="s">
        <v>2028</v>
      </c>
      <c r="G65" s="85" t="s">
        <v>1743</v>
      </c>
      <c r="H65" s="86" t="s">
        <v>1744</v>
      </c>
      <c r="I65" s="87" t="s">
        <v>1749</v>
      </c>
      <c r="J65" s="87" t="s">
        <v>1750</v>
      </c>
      <c r="K65" s="72">
        <v>12</v>
      </c>
      <c r="L65" s="144">
        <f>M64</f>
        <v>43867</v>
      </c>
      <c r="M65" s="144">
        <v>44226</v>
      </c>
      <c r="N65" s="78">
        <f t="shared" si="17"/>
        <v>51.285714285714285</v>
      </c>
      <c r="O65" s="72" t="s">
        <v>1161</v>
      </c>
      <c r="P65" s="72"/>
      <c r="Q65" s="72" t="s">
        <v>2194</v>
      </c>
      <c r="R65" s="79">
        <f t="shared" si="9"/>
        <v>0</v>
      </c>
      <c r="S65" s="80">
        <f t="shared" si="10"/>
        <v>0</v>
      </c>
      <c r="T65" s="80">
        <f t="shared" si="11"/>
        <v>0</v>
      </c>
      <c r="U65" s="80">
        <f t="shared" si="12"/>
        <v>0</v>
      </c>
      <c r="V65" s="81"/>
      <c r="W65" s="82" t="str">
        <f t="shared" si="13"/>
        <v>EN TERMINO</v>
      </c>
      <c r="X65" s="82" t="str">
        <f t="shared" si="15"/>
        <v/>
      </c>
      <c r="Y65" s="131" t="s">
        <v>1647</v>
      </c>
      <c r="Z65" s="131" t="str">
        <f t="shared" si="16"/>
        <v>H26AF18</v>
      </c>
      <c r="AA65" s="131">
        <f t="shared" si="14"/>
        <v>4</v>
      </c>
      <c r="AB65" s="131" t="str">
        <f t="shared" si="4"/>
        <v>H26AF18 - 4</v>
      </c>
      <c r="AC65" s="58">
        <f t="shared" si="5"/>
        <v>3</v>
      </c>
      <c r="AD65" s="58">
        <f t="shared" si="6"/>
        <v>3</v>
      </c>
      <c r="AE65" s="58" t="str">
        <f t="shared" si="7"/>
        <v>H26AF18.</v>
      </c>
      <c r="AF65" s="58" t="str">
        <f t="shared" si="8"/>
        <v>H26AF18</v>
      </c>
      <c r="AG65" s="59"/>
      <c r="AH65" s="60"/>
      <c r="AI65" s="61"/>
      <c r="AJ65" s="18"/>
    </row>
    <row r="66" spans="1:36" s="19" customFormat="1" ht="300" customHeight="1" x14ac:dyDescent="0.2">
      <c r="A66" s="70">
        <v>32</v>
      </c>
      <c r="B66" s="165">
        <v>65</v>
      </c>
      <c r="C66" s="70">
        <v>51</v>
      </c>
      <c r="D66" s="88" t="s">
        <v>1751</v>
      </c>
      <c r="E66" s="72">
        <v>1801001</v>
      </c>
      <c r="F66" s="89" t="s">
        <v>2029</v>
      </c>
      <c r="G66" s="89" t="s">
        <v>1752</v>
      </c>
      <c r="H66" s="145" t="s">
        <v>1753</v>
      </c>
      <c r="I66" s="87" t="s">
        <v>1754</v>
      </c>
      <c r="J66" s="87" t="s">
        <v>1755</v>
      </c>
      <c r="K66" s="72">
        <v>1</v>
      </c>
      <c r="L66" s="144">
        <v>43690</v>
      </c>
      <c r="M66" s="144">
        <v>43799</v>
      </c>
      <c r="N66" s="78">
        <f t="shared" si="17"/>
        <v>15.571428571428571</v>
      </c>
      <c r="O66" s="76" t="s">
        <v>1756</v>
      </c>
      <c r="P66" s="72">
        <v>1</v>
      </c>
      <c r="Q66" s="72" t="s">
        <v>2194</v>
      </c>
      <c r="R66" s="79">
        <f t="shared" si="9"/>
        <v>100</v>
      </c>
      <c r="S66" s="80">
        <f t="shared" si="10"/>
        <v>15.571428571428571</v>
      </c>
      <c r="T66" s="80">
        <f t="shared" si="11"/>
        <v>15.571428571428571</v>
      </c>
      <c r="U66" s="80">
        <f t="shared" si="12"/>
        <v>15.571428571428571</v>
      </c>
      <c r="V66" s="81"/>
      <c r="W66" s="82" t="str">
        <f t="shared" si="13"/>
        <v>CUMPLIDO</v>
      </c>
      <c r="X66" s="82" t="str">
        <f t="shared" si="15"/>
        <v>CUMPLIDO</v>
      </c>
      <c r="Y66" s="131" t="s">
        <v>1647</v>
      </c>
      <c r="Z66" s="131" t="str">
        <f t="shared" si="16"/>
        <v>H27AF18</v>
      </c>
      <c r="AA66" s="131">
        <f t="shared" si="14"/>
        <v>1</v>
      </c>
      <c r="AB66" s="131" t="str">
        <f t="shared" si="4"/>
        <v>H27AF18 - 1</v>
      </c>
      <c r="AC66" s="58">
        <f t="shared" si="5"/>
        <v>5</v>
      </c>
      <c r="AD66" s="58">
        <f t="shared" si="6"/>
        <v>5</v>
      </c>
      <c r="AE66" s="58" t="str">
        <f t="shared" si="7"/>
        <v>H27AF18.</v>
      </c>
      <c r="AF66" s="58" t="str">
        <f t="shared" si="8"/>
        <v>H27AF18</v>
      </c>
      <c r="AG66" s="59"/>
      <c r="AH66" s="60"/>
      <c r="AI66" s="61"/>
      <c r="AJ66" s="18"/>
    </row>
    <row r="67" spans="1:36" s="19" customFormat="1" ht="300" customHeight="1" x14ac:dyDescent="0.2">
      <c r="A67" s="70"/>
      <c r="B67" s="165">
        <v>66</v>
      </c>
      <c r="C67" s="70">
        <v>52</v>
      </c>
      <c r="D67" s="88" t="s">
        <v>1751</v>
      </c>
      <c r="E67" s="72">
        <v>1801001</v>
      </c>
      <c r="F67" s="89" t="s">
        <v>2030</v>
      </c>
      <c r="G67" s="89" t="s">
        <v>1752</v>
      </c>
      <c r="H67" s="145" t="s">
        <v>1753</v>
      </c>
      <c r="I67" s="87" t="s">
        <v>1757</v>
      </c>
      <c r="J67" s="72" t="s">
        <v>1678</v>
      </c>
      <c r="K67" s="72">
        <v>1</v>
      </c>
      <c r="L67" s="144">
        <v>43690</v>
      </c>
      <c r="M67" s="144">
        <v>43707</v>
      </c>
      <c r="N67" s="78">
        <f t="shared" si="17"/>
        <v>2.4285714285714284</v>
      </c>
      <c r="O67" s="76" t="s">
        <v>1160</v>
      </c>
      <c r="P67" s="72">
        <v>1</v>
      </c>
      <c r="Q67" s="72" t="s">
        <v>2194</v>
      </c>
      <c r="R67" s="79">
        <f t="shared" si="9"/>
        <v>100</v>
      </c>
      <c r="S67" s="80">
        <f t="shared" si="10"/>
        <v>2.4285714285714284</v>
      </c>
      <c r="T67" s="80">
        <f t="shared" si="11"/>
        <v>2.4285714285714284</v>
      </c>
      <c r="U67" s="80">
        <f t="shared" si="12"/>
        <v>2.4285714285714284</v>
      </c>
      <c r="V67" s="81"/>
      <c r="W67" s="82" t="str">
        <f t="shared" si="13"/>
        <v>CUMPLIDO</v>
      </c>
      <c r="X67" s="82" t="str">
        <f t="shared" si="15"/>
        <v/>
      </c>
      <c r="Y67" s="131" t="s">
        <v>1647</v>
      </c>
      <c r="Z67" s="131" t="str">
        <f t="shared" si="16"/>
        <v>H27AF18</v>
      </c>
      <c r="AA67" s="131">
        <f t="shared" si="14"/>
        <v>2</v>
      </c>
      <c r="AB67" s="131" t="str">
        <f t="shared" ref="AB67:AB130" si="18">CONCATENATE(Z67," - ",AA67)</f>
        <v>H27AF18 - 2</v>
      </c>
      <c r="AC67" s="58">
        <f t="shared" ref="AC67:AC130" si="19">IF(W67="VENCIDO",1,IF(W67="PRÓXIMO A VENCER",2,IF(W67="EN TERMINO",3,IF(W67="CON AVANCE",4,IF(W67="CUMPLIDO",5,)))))</f>
        <v>5</v>
      </c>
      <c r="AD67" s="58">
        <f t="shared" ref="AD67:AD130" si="20">IF(AA68=AA67+1,MIN(AC67,AD68),AC67)</f>
        <v>5</v>
      </c>
      <c r="AE67" s="58" t="str">
        <f t="shared" ref="AE67:AE130" si="21">IF(A67&lt;&gt;"",MID(F67,1,FIND(" ",F67,1)-1),AE66)</f>
        <v>H27AF18.</v>
      </c>
      <c r="AF67" s="58" t="str">
        <f t="shared" ref="AF67:AF130" si="22">IFERROR(MID(AE67,1,FIND(".",AE67,1)-1),AE67)</f>
        <v>H27AF18</v>
      </c>
      <c r="AG67" s="59"/>
      <c r="AH67" s="60"/>
      <c r="AI67" s="61"/>
      <c r="AJ67" s="18"/>
    </row>
    <row r="68" spans="1:36" s="19" customFormat="1" ht="300" customHeight="1" x14ac:dyDescent="0.2">
      <c r="A68" s="70"/>
      <c r="B68" s="165">
        <v>67</v>
      </c>
      <c r="C68" s="70"/>
      <c r="D68" s="88" t="s">
        <v>1751</v>
      </c>
      <c r="E68" s="72">
        <v>1801001</v>
      </c>
      <c r="F68" s="89" t="s">
        <v>2031</v>
      </c>
      <c r="G68" s="89" t="s">
        <v>1752</v>
      </c>
      <c r="H68" s="145" t="s">
        <v>1758</v>
      </c>
      <c r="I68" s="87" t="s">
        <v>1759</v>
      </c>
      <c r="J68" s="87" t="s">
        <v>1760</v>
      </c>
      <c r="K68" s="72">
        <v>1</v>
      </c>
      <c r="L68" s="144">
        <v>43690</v>
      </c>
      <c r="M68" s="144">
        <v>43830</v>
      </c>
      <c r="N68" s="78">
        <f t="shared" si="17"/>
        <v>20</v>
      </c>
      <c r="O68" s="76" t="s">
        <v>1756</v>
      </c>
      <c r="P68" s="72">
        <v>1</v>
      </c>
      <c r="Q68" s="72" t="s">
        <v>2194</v>
      </c>
      <c r="R68" s="79">
        <f t="shared" ref="R68:R131" si="23">IF(P68/K68&gt;1,100,+P68/K68*100)</f>
        <v>100</v>
      </c>
      <c r="S68" s="80">
        <f t="shared" ref="S68:S131" si="24">+N68*R68/100</f>
        <v>20</v>
      </c>
      <c r="T68" s="80">
        <f t="shared" ref="T68:T131" si="25">IF(M68&lt;=$AH$1,S68,0)</f>
        <v>20</v>
      </c>
      <c r="U68" s="80">
        <f t="shared" ref="U68:U131" si="26">IF($AH$1&gt;=M68,N68,0)</f>
        <v>20</v>
      </c>
      <c r="V68" s="81"/>
      <c r="W68" s="82" t="str">
        <f t="shared" ref="W68:W131" si="27">IF(R68=100,"CUMPLIDO",IF(M68-$AH$1&lt;0,"VENCIDO",IF(M68-$AH$1&lt;=30,"PRÓXIMO A VENCER",IF(R68&gt;0,"CON AVANCE","EN TERMINO"))))</f>
        <v>CUMPLIDO</v>
      </c>
      <c r="X68" s="82" t="str">
        <f t="shared" si="15"/>
        <v/>
      </c>
      <c r="Y68" s="131" t="s">
        <v>1647</v>
      </c>
      <c r="Z68" s="131" t="str">
        <f t="shared" si="16"/>
        <v>H27AF18</v>
      </c>
      <c r="AA68" s="131">
        <f t="shared" ref="AA68:AA131" si="28">IF(A68&lt;&gt;"",1,AA67+1)</f>
        <v>3</v>
      </c>
      <c r="AB68" s="131" t="str">
        <f t="shared" si="18"/>
        <v>H27AF18 - 3</v>
      </c>
      <c r="AC68" s="58">
        <f t="shared" si="19"/>
        <v>5</v>
      </c>
      <c r="AD68" s="58">
        <f t="shared" si="20"/>
        <v>5</v>
      </c>
      <c r="AE68" s="58" t="str">
        <f t="shared" si="21"/>
        <v>H27AF18.</v>
      </c>
      <c r="AF68" s="58" t="str">
        <f t="shared" si="22"/>
        <v>H27AF18</v>
      </c>
      <c r="AG68" s="59"/>
      <c r="AH68" s="60"/>
      <c r="AI68" s="61"/>
      <c r="AJ68" s="18"/>
    </row>
    <row r="69" spans="1:36" s="19" customFormat="1" ht="300" customHeight="1" x14ac:dyDescent="0.2">
      <c r="A69" s="70">
        <v>33</v>
      </c>
      <c r="B69" s="165">
        <v>68</v>
      </c>
      <c r="C69" s="70">
        <v>53</v>
      </c>
      <c r="D69" s="71" t="s">
        <v>1602</v>
      </c>
      <c r="E69" s="72">
        <v>1801001</v>
      </c>
      <c r="F69" s="73" t="s">
        <v>2067</v>
      </c>
      <c r="G69" s="73" t="s">
        <v>1761</v>
      </c>
      <c r="H69" s="86" t="s">
        <v>1730</v>
      </c>
      <c r="I69" s="75" t="s">
        <v>1731</v>
      </c>
      <c r="J69" s="76" t="s">
        <v>1732</v>
      </c>
      <c r="K69" s="76">
        <v>2</v>
      </c>
      <c r="L69" s="77">
        <v>43690</v>
      </c>
      <c r="M69" s="77">
        <v>43738</v>
      </c>
      <c r="N69" s="78">
        <f t="shared" si="17"/>
        <v>6.8571428571428568</v>
      </c>
      <c r="O69" s="76" t="s">
        <v>1940</v>
      </c>
      <c r="P69" s="72">
        <v>2</v>
      </c>
      <c r="Q69" s="72" t="s">
        <v>2194</v>
      </c>
      <c r="R69" s="79">
        <f t="shared" si="23"/>
        <v>100</v>
      </c>
      <c r="S69" s="80">
        <f t="shared" si="24"/>
        <v>6.8571428571428568</v>
      </c>
      <c r="T69" s="80">
        <f t="shared" si="25"/>
        <v>6.8571428571428568</v>
      </c>
      <c r="U69" s="80">
        <f t="shared" si="26"/>
        <v>6.8571428571428568</v>
      </c>
      <c r="V69" s="81"/>
      <c r="W69" s="82" t="str">
        <f t="shared" si="27"/>
        <v>CUMPLIDO</v>
      </c>
      <c r="X69" s="82" t="str">
        <f t="shared" ref="X69:X132" si="29">IF(A69&lt;&gt;"",IF(AD69=1,"VENCIDO",IF(AD69=2,"PRÓXIMO A VENCER",IF(AD69=3,"EN TERMINO",IF(AD69=4,"CON AVANCE",IF(AD69=5,"CUMPLIDO",))))),"")</f>
        <v>CUMPLIDO</v>
      </c>
      <c r="Y69" s="131" t="s">
        <v>1647</v>
      </c>
      <c r="Z69" s="131" t="str">
        <f t="shared" ref="Z69:Z132" si="30">AF69</f>
        <v>H28AF18</v>
      </c>
      <c r="AA69" s="131">
        <f t="shared" si="28"/>
        <v>1</v>
      </c>
      <c r="AB69" s="131" t="str">
        <f t="shared" si="18"/>
        <v>H28AF18 - 1</v>
      </c>
      <c r="AC69" s="58">
        <f t="shared" si="19"/>
        <v>5</v>
      </c>
      <c r="AD69" s="58">
        <f t="shared" si="20"/>
        <v>5</v>
      </c>
      <c r="AE69" s="58" t="str">
        <f t="shared" si="21"/>
        <v>H28AF18.</v>
      </c>
      <c r="AF69" s="58" t="str">
        <f t="shared" si="22"/>
        <v>H28AF18</v>
      </c>
      <c r="AG69" s="59"/>
      <c r="AH69" s="60"/>
      <c r="AI69" s="61"/>
      <c r="AJ69" s="18"/>
    </row>
    <row r="70" spans="1:36" s="19" customFormat="1" ht="300" customHeight="1" x14ac:dyDescent="0.2">
      <c r="A70" s="70"/>
      <c r="B70" s="165">
        <v>69</v>
      </c>
      <c r="C70" s="70">
        <v>54</v>
      </c>
      <c r="D70" s="71" t="s">
        <v>1602</v>
      </c>
      <c r="E70" s="72">
        <v>1801001</v>
      </c>
      <c r="F70" s="73" t="s">
        <v>2032</v>
      </c>
      <c r="G70" s="73" t="s">
        <v>1761</v>
      </c>
      <c r="H70" s="86" t="s">
        <v>1730</v>
      </c>
      <c r="I70" s="75" t="s">
        <v>1733</v>
      </c>
      <c r="J70" s="75" t="s">
        <v>1734</v>
      </c>
      <c r="K70" s="76">
        <v>1</v>
      </c>
      <c r="L70" s="77">
        <v>43739</v>
      </c>
      <c r="M70" s="77">
        <v>43768</v>
      </c>
      <c r="N70" s="78">
        <f t="shared" si="17"/>
        <v>4.1428571428571432</v>
      </c>
      <c r="O70" s="76" t="s">
        <v>434</v>
      </c>
      <c r="P70" s="72">
        <v>1</v>
      </c>
      <c r="Q70" s="72" t="s">
        <v>2194</v>
      </c>
      <c r="R70" s="79">
        <f t="shared" si="23"/>
        <v>100</v>
      </c>
      <c r="S70" s="80">
        <f t="shared" si="24"/>
        <v>4.1428571428571432</v>
      </c>
      <c r="T70" s="80">
        <f t="shared" si="25"/>
        <v>4.1428571428571432</v>
      </c>
      <c r="U70" s="80">
        <f t="shared" si="26"/>
        <v>4.1428571428571432</v>
      </c>
      <c r="V70" s="81"/>
      <c r="W70" s="82" t="str">
        <f t="shared" si="27"/>
        <v>CUMPLIDO</v>
      </c>
      <c r="X70" s="82" t="str">
        <f t="shared" si="29"/>
        <v/>
      </c>
      <c r="Y70" s="131" t="s">
        <v>1647</v>
      </c>
      <c r="Z70" s="131" t="str">
        <f t="shared" si="30"/>
        <v>H28AF18</v>
      </c>
      <c r="AA70" s="131">
        <f t="shared" si="28"/>
        <v>2</v>
      </c>
      <c r="AB70" s="131" t="str">
        <f t="shared" si="18"/>
        <v>H28AF18 - 2</v>
      </c>
      <c r="AC70" s="58">
        <f t="shared" si="19"/>
        <v>5</v>
      </c>
      <c r="AD70" s="58">
        <f t="shared" si="20"/>
        <v>5</v>
      </c>
      <c r="AE70" s="58" t="str">
        <f t="shared" si="21"/>
        <v>H28AF18.</v>
      </c>
      <c r="AF70" s="58" t="str">
        <f t="shared" si="22"/>
        <v>H28AF18</v>
      </c>
      <c r="AG70" s="59"/>
      <c r="AH70" s="60"/>
      <c r="AI70" s="61"/>
      <c r="AJ70" s="18"/>
    </row>
    <row r="71" spans="1:36" s="19" customFormat="1" ht="300" customHeight="1" x14ac:dyDescent="0.2">
      <c r="A71" s="70"/>
      <c r="B71" s="165">
        <v>70</v>
      </c>
      <c r="C71" s="70">
        <v>55</v>
      </c>
      <c r="D71" s="71" t="s">
        <v>1602</v>
      </c>
      <c r="E71" s="72">
        <v>1801001</v>
      </c>
      <c r="F71" s="73" t="s">
        <v>2033</v>
      </c>
      <c r="G71" s="73" t="s">
        <v>1761</v>
      </c>
      <c r="H71" s="86" t="s">
        <v>1730</v>
      </c>
      <c r="I71" s="75" t="s">
        <v>1736</v>
      </c>
      <c r="J71" s="75" t="s">
        <v>1737</v>
      </c>
      <c r="K71" s="76">
        <v>1</v>
      </c>
      <c r="L71" s="77">
        <v>43753</v>
      </c>
      <c r="M71" s="77">
        <v>43768</v>
      </c>
      <c r="N71" s="78">
        <f t="shared" si="17"/>
        <v>2.1428571428571428</v>
      </c>
      <c r="O71" s="76" t="s">
        <v>434</v>
      </c>
      <c r="P71" s="72">
        <v>1</v>
      </c>
      <c r="Q71" s="72" t="s">
        <v>2194</v>
      </c>
      <c r="R71" s="79">
        <f t="shared" si="23"/>
        <v>100</v>
      </c>
      <c r="S71" s="80">
        <f t="shared" si="24"/>
        <v>2.1428571428571428</v>
      </c>
      <c r="T71" s="80">
        <f t="shared" si="25"/>
        <v>2.1428571428571428</v>
      </c>
      <c r="U71" s="80">
        <f t="shared" si="26"/>
        <v>2.1428571428571428</v>
      </c>
      <c r="V71" s="81"/>
      <c r="W71" s="82" t="str">
        <f t="shared" si="27"/>
        <v>CUMPLIDO</v>
      </c>
      <c r="X71" s="82" t="str">
        <f t="shared" si="29"/>
        <v/>
      </c>
      <c r="Y71" s="131" t="s">
        <v>1647</v>
      </c>
      <c r="Z71" s="131" t="str">
        <f t="shared" si="30"/>
        <v>H28AF18</v>
      </c>
      <c r="AA71" s="131">
        <f t="shared" si="28"/>
        <v>3</v>
      </c>
      <c r="AB71" s="131" t="str">
        <f t="shared" si="18"/>
        <v>H28AF18 - 3</v>
      </c>
      <c r="AC71" s="58">
        <f t="shared" si="19"/>
        <v>5</v>
      </c>
      <c r="AD71" s="58">
        <f t="shared" si="20"/>
        <v>5</v>
      </c>
      <c r="AE71" s="58" t="str">
        <f t="shared" si="21"/>
        <v>H28AF18.</v>
      </c>
      <c r="AF71" s="58" t="str">
        <f t="shared" si="22"/>
        <v>H28AF18</v>
      </c>
      <c r="AG71" s="59"/>
      <c r="AH71" s="60"/>
      <c r="AI71" s="61"/>
      <c r="AJ71" s="18"/>
    </row>
    <row r="72" spans="1:36" s="19" customFormat="1" ht="300" customHeight="1" x14ac:dyDescent="0.2">
      <c r="A72" s="70"/>
      <c r="B72" s="165">
        <v>71</v>
      </c>
      <c r="C72" s="70">
        <v>56</v>
      </c>
      <c r="D72" s="71" t="s">
        <v>1602</v>
      </c>
      <c r="E72" s="72">
        <v>1801001</v>
      </c>
      <c r="F72" s="73" t="s">
        <v>2034</v>
      </c>
      <c r="G72" s="73" t="s">
        <v>1761</v>
      </c>
      <c r="H72" s="86" t="s">
        <v>1730</v>
      </c>
      <c r="I72" s="75" t="s">
        <v>1738</v>
      </c>
      <c r="J72" s="75" t="s">
        <v>1739</v>
      </c>
      <c r="K72" s="76">
        <v>1</v>
      </c>
      <c r="L72" s="77">
        <v>43770</v>
      </c>
      <c r="M72" s="77">
        <v>43860</v>
      </c>
      <c r="N72" s="78">
        <f t="shared" si="17"/>
        <v>12.857142857142858</v>
      </c>
      <c r="O72" s="76" t="s">
        <v>1941</v>
      </c>
      <c r="P72" s="72">
        <v>1</v>
      </c>
      <c r="Q72" s="72" t="s">
        <v>2194</v>
      </c>
      <c r="R72" s="79">
        <f t="shared" si="23"/>
        <v>100</v>
      </c>
      <c r="S72" s="80">
        <f t="shared" si="24"/>
        <v>12.857142857142858</v>
      </c>
      <c r="T72" s="80">
        <f t="shared" si="25"/>
        <v>12.857142857142858</v>
      </c>
      <c r="U72" s="80">
        <f t="shared" si="26"/>
        <v>12.857142857142858</v>
      </c>
      <c r="V72" s="81"/>
      <c r="W72" s="82" t="str">
        <f t="shared" si="27"/>
        <v>CUMPLIDO</v>
      </c>
      <c r="X72" s="82" t="str">
        <f t="shared" si="29"/>
        <v/>
      </c>
      <c r="Y72" s="131" t="s">
        <v>1647</v>
      </c>
      <c r="Z72" s="131" t="str">
        <f t="shared" si="30"/>
        <v>H28AF18</v>
      </c>
      <c r="AA72" s="131">
        <f t="shared" si="28"/>
        <v>4</v>
      </c>
      <c r="AB72" s="131" t="str">
        <f t="shared" si="18"/>
        <v>H28AF18 - 4</v>
      </c>
      <c r="AC72" s="58">
        <f t="shared" si="19"/>
        <v>5</v>
      </c>
      <c r="AD72" s="58">
        <f t="shared" si="20"/>
        <v>5</v>
      </c>
      <c r="AE72" s="58" t="str">
        <f t="shared" si="21"/>
        <v>H28AF18.</v>
      </c>
      <c r="AF72" s="58" t="str">
        <f t="shared" si="22"/>
        <v>H28AF18</v>
      </c>
      <c r="AG72" s="59"/>
      <c r="AH72" s="60"/>
      <c r="AI72" s="61"/>
      <c r="AJ72" s="18"/>
    </row>
    <row r="73" spans="1:36" s="19" customFormat="1" ht="300" customHeight="1" x14ac:dyDescent="0.2">
      <c r="A73" s="70"/>
      <c r="B73" s="165">
        <v>72</v>
      </c>
      <c r="C73" s="70"/>
      <c r="D73" s="71" t="s">
        <v>1602</v>
      </c>
      <c r="E73" s="72">
        <v>1801001</v>
      </c>
      <c r="F73" s="73" t="s">
        <v>2035</v>
      </c>
      <c r="G73" s="73" t="s">
        <v>1761</v>
      </c>
      <c r="H73" s="86" t="s">
        <v>1740</v>
      </c>
      <c r="I73" s="75" t="s">
        <v>1741</v>
      </c>
      <c r="J73" s="75" t="s">
        <v>1742</v>
      </c>
      <c r="K73" s="76">
        <v>2</v>
      </c>
      <c r="L73" s="77">
        <v>43697</v>
      </c>
      <c r="M73" s="77">
        <v>43738</v>
      </c>
      <c r="N73" s="78">
        <f t="shared" si="17"/>
        <v>5.8571428571428568</v>
      </c>
      <c r="O73" s="76" t="s">
        <v>434</v>
      </c>
      <c r="P73" s="72">
        <v>2</v>
      </c>
      <c r="Q73" s="72" t="s">
        <v>2194</v>
      </c>
      <c r="R73" s="79">
        <f t="shared" si="23"/>
        <v>100</v>
      </c>
      <c r="S73" s="80">
        <f t="shared" si="24"/>
        <v>5.8571428571428568</v>
      </c>
      <c r="T73" s="80">
        <f t="shared" si="25"/>
        <v>5.8571428571428568</v>
      </c>
      <c r="U73" s="80">
        <f t="shared" si="26"/>
        <v>5.8571428571428568</v>
      </c>
      <c r="V73" s="81"/>
      <c r="W73" s="82" t="str">
        <f t="shared" si="27"/>
        <v>CUMPLIDO</v>
      </c>
      <c r="X73" s="82" t="str">
        <f t="shared" si="29"/>
        <v/>
      </c>
      <c r="Y73" s="131" t="s">
        <v>1647</v>
      </c>
      <c r="Z73" s="131" t="str">
        <f t="shared" si="30"/>
        <v>H28AF18</v>
      </c>
      <c r="AA73" s="131">
        <f t="shared" si="28"/>
        <v>5</v>
      </c>
      <c r="AB73" s="131" t="str">
        <f t="shared" si="18"/>
        <v>H28AF18 - 5</v>
      </c>
      <c r="AC73" s="58">
        <f t="shared" si="19"/>
        <v>5</v>
      </c>
      <c r="AD73" s="58">
        <f t="shared" si="20"/>
        <v>5</v>
      </c>
      <c r="AE73" s="58" t="str">
        <f t="shared" si="21"/>
        <v>H28AF18.</v>
      </c>
      <c r="AF73" s="58" t="str">
        <f t="shared" si="22"/>
        <v>H28AF18</v>
      </c>
      <c r="AG73" s="59"/>
      <c r="AH73" s="60"/>
      <c r="AI73" s="61"/>
      <c r="AJ73" s="18"/>
    </row>
    <row r="74" spans="1:36" s="19" customFormat="1" ht="300" customHeight="1" x14ac:dyDescent="0.2">
      <c r="A74" s="70">
        <v>34</v>
      </c>
      <c r="B74" s="165">
        <v>73</v>
      </c>
      <c r="C74" s="70">
        <v>57</v>
      </c>
      <c r="D74" s="88" t="s">
        <v>1762</v>
      </c>
      <c r="E74" s="72">
        <v>1801001</v>
      </c>
      <c r="F74" s="89" t="s">
        <v>2036</v>
      </c>
      <c r="G74" s="89" t="s">
        <v>1763</v>
      </c>
      <c r="H74" s="85" t="s">
        <v>1730</v>
      </c>
      <c r="I74" s="87" t="s">
        <v>1731</v>
      </c>
      <c r="J74" s="87" t="s">
        <v>1732</v>
      </c>
      <c r="K74" s="72">
        <v>2</v>
      </c>
      <c r="L74" s="144">
        <v>43690</v>
      </c>
      <c r="M74" s="144">
        <v>43738</v>
      </c>
      <c r="N74" s="78">
        <f t="shared" ref="N74:N132" si="31">(+M74-L74)/7</f>
        <v>6.8571428571428568</v>
      </c>
      <c r="O74" s="72" t="s">
        <v>1940</v>
      </c>
      <c r="P74" s="72">
        <v>2</v>
      </c>
      <c r="Q74" s="72" t="s">
        <v>2194</v>
      </c>
      <c r="R74" s="79">
        <f t="shared" si="23"/>
        <v>100</v>
      </c>
      <c r="S74" s="80">
        <f t="shared" si="24"/>
        <v>6.8571428571428568</v>
      </c>
      <c r="T74" s="80">
        <f t="shared" si="25"/>
        <v>6.8571428571428568</v>
      </c>
      <c r="U74" s="80">
        <f t="shared" si="26"/>
        <v>6.8571428571428568</v>
      </c>
      <c r="V74" s="81"/>
      <c r="W74" s="82" t="str">
        <f t="shared" si="27"/>
        <v>CUMPLIDO</v>
      </c>
      <c r="X74" s="82" t="str">
        <f t="shared" si="29"/>
        <v>CUMPLIDO</v>
      </c>
      <c r="Y74" s="131" t="s">
        <v>1647</v>
      </c>
      <c r="Z74" s="131" t="str">
        <f t="shared" si="30"/>
        <v>H29AF18</v>
      </c>
      <c r="AA74" s="131">
        <f t="shared" si="28"/>
        <v>1</v>
      </c>
      <c r="AB74" s="131" t="str">
        <f t="shared" si="18"/>
        <v>H29AF18 - 1</v>
      </c>
      <c r="AC74" s="58">
        <f t="shared" si="19"/>
        <v>5</v>
      </c>
      <c r="AD74" s="58">
        <f t="shared" si="20"/>
        <v>5</v>
      </c>
      <c r="AE74" s="58" t="str">
        <f t="shared" si="21"/>
        <v>H29AF18.</v>
      </c>
      <c r="AF74" s="58" t="str">
        <f t="shared" si="22"/>
        <v>H29AF18</v>
      </c>
      <c r="AG74" s="59"/>
      <c r="AH74" s="60"/>
      <c r="AI74" s="61"/>
      <c r="AJ74" s="18"/>
    </row>
    <row r="75" spans="1:36" s="19" customFormat="1" ht="300" customHeight="1" x14ac:dyDescent="0.2">
      <c r="A75" s="70"/>
      <c r="B75" s="165">
        <v>74</v>
      </c>
      <c r="C75" s="70">
        <v>58</v>
      </c>
      <c r="D75" s="88" t="s">
        <v>1762</v>
      </c>
      <c r="E75" s="72">
        <v>1801001</v>
      </c>
      <c r="F75" s="89" t="s">
        <v>2037</v>
      </c>
      <c r="G75" s="89" t="s">
        <v>1763</v>
      </c>
      <c r="H75" s="85" t="s">
        <v>1730</v>
      </c>
      <c r="I75" s="87" t="s">
        <v>1733</v>
      </c>
      <c r="J75" s="87" t="s">
        <v>1734</v>
      </c>
      <c r="K75" s="72">
        <v>1</v>
      </c>
      <c r="L75" s="144">
        <v>43739</v>
      </c>
      <c r="M75" s="144">
        <v>43768</v>
      </c>
      <c r="N75" s="78">
        <f t="shared" si="31"/>
        <v>4.1428571428571432</v>
      </c>
      <c r="O75" s="72" t="s">
        <v>434</v>
      </c>
      <c r="P75" s="72">
        <v>1</v>
      </c>
      <c r="Q75" s="72" t="s">
        <v>2194</v>
      </c>
      <c r="R75" s="79">
        <f t="shared" si="23"/>
        <v>100</v>
      </c>
      <c r="S75" s="80">
        <f t="shared" si="24"/>
        <v>4.1428571428571432</v>
      </c>
      <c r="T75" s="80">
        <f t="shared" si="25"/>
        <v>4.1428571428571432</v>
      </c>
      <c r="U75" s="80">
        <f t="shared" si="26"/>
        <v>4.1428571428571432</v>
      </c>
      <c r="V75" s="81"/>
      <c r="W75" s="82" t="str">
        <f t="shared" si="27"/>
        <v>CUMPLIDO</v>
      </c>
      <c r="X75" s="82" t="str">
        <f t="shared" si="29"/>
        <v/>
      </c>
      <c r="Y75" s="131" t="s">
        <v>1647</v>
      </c>
      <c r="Z75" s="131" t="str">
        <f t="shared" si="30"/>
        <v>H29AF18</v>
      </c>
      <c r="AA75" s="131">
        <f t="shared" si="28"/>
        <v>2</v>
      </c>
      <c r="AB75" s="131" t="str">
        <f t="shared" si="18"/>
        <v>H29AF18 - 2</v>
      </c>
      <c r="AC75" s="58">
        <f t="shared" si="19"/>
        <v>5</v>
      </c>
      <c r="AD75" s="58">
        <f t="shared" si="20"/>
        <v>5</v>
      </c>
      <c r="AE75" s="58" t="str">
        <f t="shared" si="21"/>
        <v>H29AF18.</v>
      </c>
      <c r="AF75" s="58" t="str">
        <f t="shared" si="22"/>
        <v>H29AF18</v>
      </c>
      <c r="AG75" s="59"/>
      <c r="AH75" s="60"/>
      <c r="AI75" s="61"/>
      <c r="AJ75" s="18"/>
    </row>
    <row r="76" spans="1:36" s="19" customFormat="1" ht="300" customHeight="1" x14ac:dyDescent="0.2">
      <c r="A76" s="70"/>
      <c r="B76" s="165">
        <v>75</v>
      </c>
      <c r="C76" s="70">
        <v>59</v>
      </c>
      <c r="D76" s="88" t="s">
        <v>1762</v>
      </c>
      <c r="E76" s="72">
        <v>1801001</v>
      </c>
      <c r="F76" s="89" t="s">
        <v>2038</v>
      </c>
      <c r="G76" s="89" t="s">
        <v>1763</v>
      </c>
      <c r="H76" s="85" t="s">
        <v>1730</v>
      </c>
      <c r="I76" s="87" t="s">
        <v>1736</v>
      </c>
      <c r="J76" s="87" t="s">
        <v>1737</v>
      </c>
      <c r="K76" s="72">
        <v>1</v>
      </c>
      <c r="L76" s="144">
        <v>43753</v>
      </c>
      <c r="M76" s="144">
        <v>43768</v>
      </c>
      <c r="N76" s="78">
        <f t="shared" si="31"/>
        <v>2.1428571428571428</v>
      </c>
      <c r="O76" s="72" t="s">
        <v>434</v>
      </c>
      <c r="P76" s="72">
        <v>1</v>
      </c>
      <c r="Q76" s="72" t="s">
        <v>2194</v>
      </c>
      <c r="R76" s="79">
        <f t="shared" si="23"/>
        <v>100</v>
      </c>
      <c r="S76" s="80">
        <f t="shared" si="24"/>
        <v>2.1428571428571428</v>
      </c>
      <c r="T76" s="80">
        <f t="shared" si="25"/>
        <v>2.1428571428571428</v>
      </c>
      <c r="U76" s="80">
        <f t="shared" si="26"/>
        <v>2.1428571428571428</v>
      </c>
      <c r="V76" s="81"/>
      <c r="W76" s="82" t="str">
        <f t="shared" si="27"/>
        <v>CUMPLIDO</v>
      </c>
      <c r="X76" s="82" t="str">
        <f t="shared" si="29"/>
        <v/>
      </c>
      <c r="Y76" s="131" t="s">
        <v>1647</v>
      </c>
      <c r="Z76" s="131" t="str">
        <f t="shared" si="30"/>
        <v>H29AF18</v>
      </c>
      <c r="AA76" s="131">
        <f t="shared" si="28"/>
        <v>3</v>
      </c>
      <c r="AB76" s="131" t="str">
        <f t="shared" si="18"/>
        <v>H29AF18 - 3</v>
      </c>
      <c r="AC76" s="58">
        <f t="shared" si="19"/>
        <v>5</v>
      </c>
      <c r="AD76" s="58">
        <f t="shared" si="20"/>
        <v>5</v>
      </c>
      <c r="AE76" s="58" t="str">
        <f t="shared" si="21"/>
        <v>H29AF18.</v>
      </c>
      <c r="AF76" s="58" t="str">
        <f t="shared" si="22"/>
        <v>H29AF18</v>
      </c>
      <c r="AG76" s="59"/>
      <c r="AH76" s="60"/>
      <c r="AI76" s="61"/>
      <c r="AJ76" s="18"/>
    </row>
    <row r="77" spans="1:36" s="19" customFormat="1" ht="300" customHeight="1" x14ac:dyDescent="0.2">
      <c r="A77" s="70"/>
      <c r="B77" s="165">
        <v>76</v>
      </c>
      <c r="C77" s="70">
        <v>60</v>
      </c>
      <c r="D77" s="88" t="s">
        <v>1762</v>
      </c>
      <c r="E77" s="72">
        <v>1801001</v>
      </c>
      <c r="F77" s="89" t="s">
        <v>2039</v>
      </c>
      <c r="G77" s="89" t="s">
        <v>1763</v>
      </c>
      <c r="H77" s="85" t="s">
        <v>1730</v>
      </c>
      <c r="I77" s="87" t="s">
        <v>1738</v>
      </c>
      <c r="J77" s="87" t="s">
        <v>1739</v>
      </c>
      <c r="K77" s="72">
        <v>1</v>
      </c>
      <c r="L77" s="144">
        <v>43770</v>
      </c>
      <c r="M77" s="144">
        <v>43860</v>
      </c>
      <c r="N77" s="78">
        <f t="shared" si="31"/>
        <v>12.857142857142858</v>
      </c>
      <c r="O77" s="72" t="s">
        <v>1941</v>
      </c>
      <c r="P77" s="72">
        <v>1</v>
      </c>
      <c r="Q77" s="72" t="s">
        <v>2194</v>
      </c>
      <c r="R77" s="79">
        <f t="shared" si="23"/>
        <v>100</v>
      </c>
      <c r="S77" s="80">
        <f t="shared" si="24"/>
        <v>12.857142857142858</v>
      </c>
      <c r="T77" s="80">
        <f t="shared" si="25"/>
        <v>12.857142857142858</v>
      </c>
      <c r="U77" s="80">
        <f t="shared" si="26"/>
        <v>12.857142857142858</v>
      </c>
      <c r="V77" s="81"/>
      <c r="W77" s="82" t="str">
        <f t="shared" si="27"/>
        <v>CUMPLIDO</v>
      </c>
      <c r="X77" s="82" t="str">
        <f t="shared" si="29"/>
        <v/>
      </c>
      <c r="Y77" s="131" t="s">
        <v>1647</v>
      </c>
      <c r="Z77" s="131" t="str">
        <f t="shared" si="30"/>
        <v>H29AF18</v>
      </c>
      <c r="AA77" s="131">
        <f t="shared" si="28"/>
        <v>4</v>
      </c>
      <c r="AB77" s="131" t="str">
        <f t="shared" si="18"/>
        <v>H29AF18 - 4</v>
      </c>
      <c r="AC77" s="58">
        <f t="shared" si="19"/>
        <v>5</v>
      </c>
      <c r="AD77" s="58">
        <f t="shared" si="20"/>
        <v>5</v>
      </c>
      <c r="AE77" s="58" t="str">
        <f t="shared" si="21"/>
        <v>H29AF18.</v>
      </c>
      <c r="AF77" s="58" t="str">
        <f t="shared" si="22"/>
        <v>H29AF18</v>
      </c>
      <c r="AG77" s="59"/>
      <c r="AH77" s="60"/>
      <c r="AI77" s="61"/>
      <c r="AJ77" s="18"/>
    </row>
    <row r="78" spans="1:36" s="19" customFormat="1" ht="300" customHeight="1" x14ac:dyDescent="0.2">
      <c r="A78" s="70"/>
      <c r="B78" s="165">
        <v>77</v>
      </c>
      <c r="C78" s="70"/>
      <c r="D78" s="88" t="s">
        <v>1762</v>
      </c>
      <c r="E78" s="72">
        <v>1801001</v>
      </c>
      <c r="F78" s="89" t="s">
        <v>2040</v>
      </c>
      <c r="G78" s="89" t="s">
        <v>1763</v>
      </c>
      <c r="H78" s="85" t="s">
        <v>1740</v>
      </c>
      <c r="I78" s="87" t="s">
        <v>1741</v>
      </c>
      <c r="J78" s="87" t="s">
        <v>1742</v>
      </c>
      <c r="K78" s="72">
        <v>2</v>
      </c>
      <c r="L78" s="144">
        <v>43697</v>
      </c>
      <c r="M78" s="144">
        <v>43738</v>
      </c>
      <c r="N78" s="78">
        <f t="shared" si="31"/>
        <v>5.8571428571428568</v>
      </c>
      <c r="O78" s="72" t="s">
        <v>434</v>
      </c>
      <c r="P78" s="72">
        <v>2</v>
      </c>
      <c r="Q78" s="72" t="s">
        <v>2194</v>
      </c>
      <c r="R78" s="79">
        <f t="shared" si="23"/>
        <v>100</v>
      </c>
      <c r="S78" s="80">
        <f t="shared" si="24"/>
        <v>5.8571428571428568</v>
      </c>
      <c r="T78" s="80">
        <f t="shared" si="25"/>
        <v>5.8571428571428568</v>
      </c>
      <c r="U78" s="80">
        <f t="shared" si="26"/>
        <v>5.8571428571428568</v>
      </c>
      <c r="V78" s="81"/>
      <c r="W78" s="82" t="str">
        <f t="shared" si="27"/>
        <v>CUMPLIDO</v>
      </c>
      <c r="X78" s="82" t="str">
        <f t="shared" si="29"/>
        <v/>
      </c>
      <c r="Y78" s="131" t="s">
        <v>1647</v>
      </c>
      <c r="Z78" s="131" t="str">
        <f t="shared" si="30"/>
        <v>H29AF18</v>
      </c>
      <c r="AA78" s="131">
        <f t="shared" si="28"/>
        <v>5</v>
      </c>
      <c r="AB78" s="131" t="str">
        <f t="shared" si="18"/>
        <v>H29AF18 - 5</v>
      </c>
      <c r="AC78" s="58">
        <f t="shared" si="19"/>
        <v>5</v>
      </c>
      <c r="AD78" s="58">
        <f t="shared" si="20"/>
        <v>5</v>
      </c>
      <c r="AE78" s="58" t="str">
        <f t="shared" si="21"/>
        <v>H29AF18.</v>
      </c>
      <c r="AF78" s="58" t="str">
        <f t="shared" si="22"/>
        <v>H29AF18</v>
      </c>
      <c r="AG78" s="59"/>
      <c r="AH78" s="60"/>
      <c r="AI78" s="61"/>
      <c r="AJ78" s="18"/>
    </row>
    <row r="79" spans="1:36" s="19" customFormat="1" ht="300" customHeight="1" x14ac:dyDescent="0.2">
      <c r="A79" s="70">
        <v>35</v>
      </c>
      <c r="B79" s="165">
        <v>78</v>
      </c>
      <c r="C79" s="70"/>
      <c r="D79" s="71" t="s">
        <v>1110</v>
      </c>
      <c r="E79" s="72" t="s">
        <v>1764</v>
      </c>
      <c r="F79" s="73" t="s">
        <v>1765</v>
      </c>
      <c r="G79" s="73" t="s">
        <v>1766</v>
      </c>
      <c r="H79" s="75" t="s">
        <v>1767</v>
      </c>
      <c r="I79" s="75" t="s">
        <v>1768</v>
      </c>
      <c r="J79" s="75" t="s">
        <v>437</v>
      </c>
      <c r="K79" s="76">
        <v>6</v>
      </c>
      <c r="L79" s="77">
        <v>43690</v>
      </c>
      <c r="M79" s="77">
        <v>43861</v>
      </c>
      <c r="N79" s="78">
        <f t="shared" si="31"/>
        <v>24.428571428571427</v>
      </c>
      <c r="O79" s="76" t="s">
        <v>1769</v>
      </c>
      <c r="P79" s="72">
        <v>6</v>
      </c>
      <c r="Q79" s="72" t="s">
        <v>2199</v>
      </c>
      <c r="R79" s="79">
        <f t="shared" si="23"/>
        <v>100</v>
      </c>
      <c r="S79" s="80">
        <f t="shared" si="24"/>
        <v>24.428571428571427</v>
      </c>
      <c r="T79" s="80">
        <f t="shared" si="25"/>
        <v>24.428571428571427</v>
      </c>
      <c r="U79" s="80">
        <f t="shared" si="26"/>
        <v>24.428571428571427</v>
      </c>
      <c r="V79" s="81"/>
      <c r="W79" s="82" t="str">
        <f t="shared" si="27"/>
        <v>CUMPLIDO</v>
      </c>
      <c r="X79" s="82" t="str">
        <f t="shared" si="29"/>
        <v>VENCIDO</v>
      </c>
      <c r="Y79" s="131" t="s">
        <v>1647</v>
      </c>
      <c r="Z79" s="131" t="str">
        <f t="shared" si="30"/>
        <v>H30AF18</v>
      </c>
      <c r="AA79" s="131">
        <f t="shared" si="28"/>
        <v>1</v>
      </c>
      <c r="AB79" s="131" t="str">
        <f t="shared" si="18"/>
        <v>H30AF18 - 1</v>
      </c>
      <c r="AC79" s="58">
        <f t="shared" si="19"/>
        <v>5</v>
      </c>
      <c r="AD79" s="58">
        <f t="shared" si="20"/>
        <v>1</v>
      </c>
      <c r="AE79" s="58" t="str">
        <f t="shared" si="21"/>
        <v>H30AF18.</v>
      </c>
      <c r="AF79" s="58" t="str">
        <f t="shared" si="22"/>
        <v>H30AF18</v>
      </c>
      <c r="AG79" s="59"/>
      <c r="AH79" s="60"/>
      <c r="AI79" s="61"/>
      <c r="AJ79" s="18"/>
    </row>
    <row r="80" spans="1:36" s="19" customFormat="1" ht="300" customHeight="1" x14ac:dyDescent="0.2">
      <c r="A80" s="70"/>
      <c r="B80" s="165">
        <v>79</v>
      </c>
      <c r="C80" s="70"/>
      <c r="D80" s="71"/>
      <c r="E80" s="72" t="s">
        <v>1764</v>
      </c>
      <c r="F80" s="73" t="s">
        <v>1770</v>
      </c>
      <c r="G80" s="73" t="s">
        <v>1766</v>
      </c>
      <c r="H80" s="75" t="s">
        <v>1771</v>
      </c>
      <c r="I80" s="75" t="s">
        <v>1772</v>
      </c>
      <c r="J80" s="76" t="s">
        <v>1773</v>
      </c>
      <c r="K80" s="76">
        <v>29</v>
      </c>
      <c r="L80" s="77">
        <v>43690</v>
      </c>
      <c r="M80" s="77">
        <v>43861</v>
      </c>
      <c r="N80" s="78">
        <f t="shared" si="31"/>
        <v>24.428571428571427</v>
      </c>
      <c r="O80" s="76" t="s">
        <v>1943</v>
      </c>
      <c r="P80" s="72">
        <v>26</v>
      </c>
      <c r="Q80" s="72" t="s">
        <v>2194</v>
      </c>
      <c r="R80" s="79">
        <f t="shared" si="23"/>
        <v>89.65517241379311</v>
      </c>
      <c r="S80" s="80">
        <f t="shared" si="24"/>
        <v>21.901477832512313</v>
      </c>
      <c r="T80" s="80">
        <f t="shared" si="25"/>
        <v>21.901477832512313</v>
      </c>
      <c r="U80" s="80">
        <f t="shared" si="26"/>
        <v>24.428571428571427</v>
      </c>
      <c r="V80" s="81"/>
      <c r="W80" s="82" t="str">
        <f t="shared" si="27"/>
        <v>VENCIDO</v>
      </c>
      <c r="X80" s="82" t="str">
        <f t="shared" si="29"/>
        <v/>
      </c>
      <c r="Y80" s="131" t="s">
        <v>1647</v>
      </c>
      <c r="Z80" s="131" t="str">
        <f t="shared" si="30"/>
        <v>H30AF18</v>
      </c>
      <c r="AA80" s="131">
        <f t="shared" si="28"/>
        <v>2</v>
      </c>
      <c r="AB80" s="131" t="str">
        <f t="shared" si="18"/>
        <v>H30AF18 - 2</v>
      </c>
      <c r="AC80" s="58">
        <f t="shared" si="19"/>
        <v>1</v>
      </c>
      <c r="AD80" s="58">
        <f t="shared" si="20"/>
        <v>1</v>
      </c>
      <c r="AE80" s="58" t="str">
        <f t="shared" si="21"/>
        <v>H30AF18.</v>
      </c>
      <c r="AF80" s="58" t="str">
        <f t="shared" si="22"/>
        <v>H30AF18</v>
      </c>
      <c r="AG80" s="59"/>
      <c r="AH80" s="60"/>
      <c r="AI80" s="61"/>
      <c r="AJ80" s="18"/>
    </row>
    <row r="81" spans="1:36" s="19" customFormat="1" ht="300" customHeight="1" x14ac:dyDescent="0.2">
      <c r="A81" s="70">
        <v>36</v>
      </c>
      <c r="B81" s="165">
        <v>80</v>
      </c>
      <c r="C81" s="70"/>
      <c r="D81" s="71" t="s">
        <v>1602</v>
      </c>
      <c r="E81" s="72" t="s">
        <v>1774</v>
      </c>
      <c r="F81" s="87" t="s">
        <v>2041</v>
      </c>
      <c r="G81" s="87" t="s">
        <v>1775</v>
      </c>
      <c r="H81" s="87" t="s">
        <v>1776</v>
      </c>
      <c r="I81" s="87" t="s">
        <v>1777</v>
      </c>
      <c r="J81" s="87" t="s">
        <v>1778</v>
      </c>
      <c r="K81" s="146">
        <v>1</v>
      </c>
      <c r="L81" s="144">
        <v>43690</v>
      </c>
      <c r="M81" s="144">
        <v>43830</v>
      </c>
      <c r="N81" s="78">
        <f t="shared" si="31"/>
        <v>20</v>
      </c>
      <c r="O81" s="72" t="s">
        <v>406</v>
      </c>
      <c r="P81" s="72"/>
      <c r="Q81" s="72" t="s">
        <v>2194</v>
      </c>
      <c r="R81" s="79">
        <f t="shared" si="23"/>
        <v>0</v>
      </c>
      <c r="S81" s="80">
        <f t="shared" si="24"/>
        <v>0</v>
      </c>
      <c r="T81" s="80">
        <f t="shared" si="25"/>
        <v>0</v>
      </c>
      <c r="U81" s="80">
        <f t="shared" si="26"/>
        <v>20</v>
      </c>
      <c r="V81" s="81"/>
      <c r="W81" s="82" t="str">
        <f t="shared" si="27"/>
        <v>VENCIDO</v>
      </c>
      <c r="X81" s="82" t="str">
        <f t="shared" si="29"/>
        <v>VENCIDO</v>
      </c>
      <c r="Y81" s="131" t="s">
        <v>1647</v>
      </c>
      <c r="Z81" s="131" t="str">
        <f t="shared" si="30"/>
        <v>H31AF18</v>
      </c>
      <c r="AA81" s="131">
        <f t="shared" si="28"/>
        <v>1</v>
      </c>
      <c r="AB81" s="131" t="str">
        <f t="shared" si="18"/>
        <v>H31AF18 - 1</v>
      </c>
      <c r="AC81" s="58">
        <f t="shared" si="19"/>
        <v>1</v>
      </c>
      <c r="AD81" s="58">
        <f t="shared" si="20"/>
        <v>1</v>
      </c>
      <c r="AE81" s="58" t="str">
        <f t="shared" si="21"/>
        <v>H31AF18.</v>
      </c>
      <c r="AF81" s="58" t="str">
        <f t="shared" si="22"/>
        <v>H31AF18</v>
      </c>
      <c r="AG81" s="59"/>
      <c r="AH81" s="60"/>
      <c r="AI81" s="61"/>
      <c r="AJ81" s="18"/>
    </row>
    <row r="82" spans="1:36" s="19" customFormat="1" ht="300" customHeight="1" x14ac:dyDescent="0.2">
      <c r="A82" s="70"/>
      <c r="B82" s="165">
        <v>81</v>
      </c>
      <c r="C82" s="70"/>
      <c r="D82" s="71" t="s">
        <v>1602</v>
      </c>
      <c r="E82" s="72" t="s">
        <v>1774</v>
      </c>
      <c r="F82" s="87" t="s">
        <v>2042</v>
      </c>
      <c r="G82" s="87" t="s">
        <v>1775</v>
      </c>
      <c r="H82" s="87" t="s">
        <v>1779</v>
      </c>
      <c r="I82" s="87" t="s">
        <v>1780</v>
      </c>
      <c r="J82" s="87" t="s">
        <v>1781</v>
      </c>
      <c r="K82" s="144">
        <v>43690</v>
      </c>
      <c r="L82" s="144">
        <v>43690</v>
      </c>
      <c r="M82" s="144">
        <v>43830</v>
      </c>
      <c r="N82" s="78">
        <f t="shared" si="31"/>
        <v>20</v>
      </c>
      <c r="O82" s="72" t="s">
        <v>406</v>
      </c>
      <c r="P82" s="72"/>
      <c r="Q82" s="72" t="s">
        <v>2194</v>
      </c>
      <c r="R82" s="79">
        <f t="shared" si="23"/>
        <v>0</v>
      </c>
      <c r="S82" s="80">
        <f t="shared" si="24"/>
        <v>0</v>
      </c>
      <c r="T82" s="80">
        <f t="shared" si="25"/>
        <v>0</v>
      </c>
      <c r="U82" s="80">
        <f t="shared" si="26"/>
        <v>20</v>
      </c>
      <c r="V82" s="81"/>
      <c r="W82" s="82" t="str">
        <f t="shared" si="27"/>
        <v>VENCIDO</v>
      </c>
      <c r="X82" s="82" t="str">
        <f t="shared" si="29"/>
        <v/>
      </c>
      <c r="Y82" s="131" t="s">
        <v>1647</v>
      </c>
      <c r="Z82" s="131" t="str">
        <f t="shared" si="30"/>
        <v>H31AF18</v>
      </c>
      <c r="AA82" s="131">
        <f t="shared" si="28"/>
        <v>2</v>
      </c>
      <c r="AB82" s="131" t="str">
        <f t="shared" si="18"/>
        <v>H31AF18 - 2</v>
      </c>
      <c r="AC82" s="58">
        <f t="shared" si="19"/>
        <v>1</v>
      </c>
      <c r="AD82" s="58">
        <f t="shared" si="20"/>
        <v>1</v>
      </c>
      <c r="AE82" s="58" t="str">
        <f t="shared" si="21"/>
        <v>H31AF18.</v>
      </c>
      <c r="AF82" s="58" t="str">
        <f t="shared" si="22"/>
        <v>H31AF18</v>
      </c>
      <c r="AG82" s="59"/>
      <c r="AH82" s="60"/>
      <c r="AI82" s="61"/>
      <c r="AJ82" s="18"/>
    </row>
    <row r="83" spans="1:36" s="19" customFormat="1" ht="300" customHeight="1" x14ac:dyDescent="0.2">
      <c r="A83" s="70">
        <v>37</v>
      </c>
      <c r="B83" s="165">
        <v>82</v>
      </c>
      <c r="C83" s="70"/>
      <c r="D83" s="71" t="s">
        <v>1602</v>
      </c>
      <c r="E83" s="72" t="s">
        <v>1774</v>
      </c>
      <c r="F83" s="87" t="s">
        <v>2043</v>
      </c>
      <c r="G83" s="87" t="s">
        <v>1782</v>
      </c>
      <c r="H83" s="73" t="s">
        <v>1783</v>
      </c>
      <c r="I83" s="87" t="s">
        <v>1784</v>
      </c>
      <c r="J83" s="87" t="s">
        <v>1785</v>
      </c>
      <c r="K83" s="146">
        <v>1</v>
      </c>
      <c r="L83" s="144">
        <v>43690</v>
      </c>
      <c r="M83" s="144">
        <v>44055</v>
      </c>
      <c r="N83" s="78">
        <f t="shared" si="31"/>
        <v>52.142857142857146</v>
      </c>
      <c r="O83" s="72" t="s">
        <v>406</v>
      </c>
      <c r="P83" s="72"/>
      <c r="Q83" s="72" t="s">
        <v>2194</v>
      </c>
      <c r="R83" s="79">
        <f t="shared" si="23"/>
        <v>0</v>
      </c>
      <c r="S83" s="80">
        <f t="shared" si="24"/>
        <v>0</v>
      </c>
      <c r="T83" s="80">
        <f t="shared" si="25"/>
        <v>0</v>
      </c>
      <c r="U83" s="80">
        <f t="shared" si="26"/>
        <v>0</v>
      </c>
      <c r="V83" s="81"/>
      <c r="W83" s="82" t="str">
        <f t="shared" si="27"/>
        <v>EN TERMINO</v>
      </c>
      <c r="X83" s="82" t="str">
        <f t="shared" si="29"/>
        <v>EN TERMINO</v>
      </c>
      <c r="Y83" s="131" t="s">
        <v>1647</v>
      </c>
      <c r="Z83" s="131" t="str">
        <f t="shared" si="30"/>
        <v>H32AF18</v>
      </c>
      <c r="AA83" s="131">
        <f t="shared" si="28"/>
        <v>1</v>
      </c>
      <c r="AB83" s="131" t="str">
        <f t="shared" si="18"/>
        <v>H32AF18 - 1</v>
      </c>
      <c r="AC83" s="58">
        <f t="shared" si="19"/>
        <v>3</v>
      </c>
      <c r="AD83" s="58">
        <f t="shared" si="20"/>
        <v>3</v>
      </c>
      <c r="AE83" s="58" t="str">
        <f t="shared" si="21"/>
        <v>H32AF18.</v>
      </c>
      <c r="AF83" s="58" t="str">
        <f t="shared" si="22"/>
        <v>H32AF18</v>
      </c>
      <c r="AG83" s="59"/>
      <c r="AH83" s="60"/>
      <c r="AI83" s="61"/>
      <c r="AJ83" s="18"/>
    </row>
    <row r="84" spans="1:36" s="19" customFormat="1" ht="300" customHeight="1" x14ac:dyDescent="0.2">
      <c r="A84" s="70"/>
      <c r="B84" s="165">
        <v>83</v>
      </c>
      <c r="C84" s="70"/>
      <c r="D84" s="71" t="s">
        <v>1602</v>
      </c>
      <c r="E84" s="72" t="s">
        <v>1774</v>
      </c>
      <c r="F84" s="87" t="s">
        <v>2044</v>
      </c>
      <c r="G84" s="87" t="s">
        <v>1782</v>
      </c>
      <c r="H84" s="147" t="s">
        <v>1786</v>
      </c>
      <c r="I84" s="147" t="s">
        <v>1787</v>
      </c>
      <c r="J84" s="85" t="s">
        <v>1788</v>
      </c>
      <c r="K84" s="84">
        <v>2</v>
      </c>
      <c r="L84" s="143">
        <v>43690</v>
      </c>
      <c r="M84" s="143">
        <v>44055</v>
      </c>
      <c r="N84" s="78">
        <f t="shared" si="31"/>
        <v>52.142857142857146</v>
      </c>
      <c r="O84" s="70" t="s">
        <v>406</v>
      </c>
      <c r="P84" s="72"/>
      <c r="Q84" s="72" t="s">
        <v>2194</v>
      </c>
      <c r="R84" s="79">
        <f t="shared" si="23"/>
        <v>0</v>
      </c>
      <c r="S84" s="80">
        <f t="shared" si="24"/>
        <v>0</v>
      </c>
      <c r="T84" s="80">
        <f t="shared" si="25"/>
        <v>0</v>
      </c>
      <c r="U84" s="80">
        <f t="shared" si="26"/>
        <v>0</v>
      </c>
      <c r="V84" s="81"/>
      <c r="W84" s="82" t="str">
        <f t="shared" si="27"/>
        <v>EN TERMINO</v>
      </c>
      <c r="X84" s="82" t="str">
        <f t="shared" si="29"/>
        <v/>
      </c>
      <c r="Y84" s="131" t="s">
        <v>1647</v>
      </c>
      <c r="Z84" s="131" t="str">
        <f t="shared" si="30"/>
        <v>H32AF18</v>
      </c>
      <c r="AA84" s="131">
        <f t="shared" si="28"/>
        <v>2</v>
      </c>
      <c r="AB84" s="131" t="str">
        <f t="shared" si="18"/>
        <v>H32AF18 - 2</v>
      </c>
      <c r="AC84" s="58">
        <f t="shared" si="19"/>
        <v>3</v>
      </c>
      <c r="AD84" s="58">
        <f t="shared" si="20"/>
        <v>3</v>
      </c>
      <c r="AE84" s="58" t="str">
        <f t="shared" si="21"/>
        <v>H32AF18.</v>
      </c>
      <c r="AF84" s="58" t="str">
        <f t="shared" si="22"/>
        <v>H32AF18</v>
      </c>
      <c r="AG84" s="59"/>
      <c r="AH84" s="60"/>
      <c r="AI84" s="61"/>
      <c r="AJ84" s="18"/>
    </row>
    <row r="85" spans="1:36" s="19" customFormat="1" ht="300" customHeight="1" x14ac:dyDescent="0.2">
      <c r="A85" s="70">
        <v>38</v>
      </c>
      <c r="B85" s="165">
        <v>84</v>
      </c>
      <c r="C85" s="70"/>
      <c r="D85" s="71" t="s">
        <v>1789</v>
      </c>
      <c r="E85" s="72" t="s">
        <v>1790</v>
      </c>
      <c r="F85" s="87" t="s">
        <v>1791</v>
      </c>
      <c r="G85" s="87" t="s">
        <v>1792</v>
      </c>
      <c r="H85" s="89" t="s">
        <v>1793</v>
      </c>
      <c r="I85" s="89" t="s">
        <v>1794</v>
      </c>
      <c r="J85" s="89" t="s">
        <v>1795</v>
      </c>
      <c r="K85" s="88">
        <v>1</v>
      </c>
      <c r="L85" s="144">
        <v>43690</v>
      </c>
      <c r="M85" s="144">
        <v>43768</v>
      </c>
      <c r="N85" s="78">
        <f t="shared" si="31"/>
        <v>11.142857142857142</v>
      </c>
      <c r="O85" s="72" t="s">
        <v>740</v>
      </c>
      <c r="P85" s="72"/>
      <c r="Q85" s="72" t="s">
        <v>2194</v>
      </c>
      <c r="R85" s="79">
        <f t="shared" si="23"/>
        <v>0</v>
      </c>
      <c r="S85" s="80">
        <f t="shared" si="24"/>
        <v>0</v>
      </c>
      <c r="T85" s="80">
        <f t="shared" si="25"/>
        <v>0</v>
      </c>
      <c r="U85" s="80">
        <f t="shared" si="26"/>
        <v>11.142857142857142</v>
      </c>
      <c r="V85" s="81"/>
      <c r="W85" s="82" t="str">
        <f t="shared" si="27"/>
        <v>VENCIDO</v>
      </c>
      <c r="X85" s="82" t="str">
        <f t="shared" si="29"/>
        <v>VENCIDO</v>
      </c>
      <c r="Y85" s="131" t="s">
        <v>1647</v>
      </c>
      <c r="Z85" s="131" t="str">
        <f t="shared" si="30"/>
        <v>H33AF18</v>
      </c>
      <c r="AA85" s="131">
        <f t="shared" si="28"/>
        <v>1</v>
      </c>
      <c r="AB85" s="131" t="str">
        <f t="shared" si="18"/>
        <v>H33AF18 - 1</v>
      </c>
      <c r="AC85" s="58">
        <f t="shared" si="19"/>
        <v>1</v>
      </c>
      <c r="AD85" s="58">
        <f t="shared" si="20"/>
        <v>1</v>
      </c>
      <c r="AE85" s="58" t="str">
        <f t="shared" si="21"/>
        <v>H33AF18.</v>
      </c>
      <c r="AF85" s="58" t="str">
        <f t="shared" si="22"/>
        <v>H33AF18</v>
      </c>
      <c r="AG85" s="59"/>
      <c r="AH85" s="60"/>
      <c r="AI85" s="61"/>
      <c r="AJ85" s="18"/>
    </row>
    <row r="86" spans="1:36" s="19" customFormat="1" ht="300" customHeight="1" x14ac:dyDescent="0.2">
      <c r="A86" s="70">
        <v>39</v>
      </c>
      <c r="B86" s="165">
        <v>85</v>
      </c>
      <c r="C86" s="70"/>
      <c r="D86" s="71" t="s">
        <v>1110</v>
      </c>
      <c r="E86" s="72" t="s">
        <v>1790</v>
      </c>
      <c r="F86" s="87" t="s">
        <v>1796</v>
      </c>
      <c r="G86" s="87" t="s">
        <v>1797</v>
      </c>
      <c r="H86" s="85" t="s">
        <v>1798</v>
      </c>
      <c r="I86" s="85" t="s">
        <v>1799</v>
      </c>
      <c r="J86" s="85" t="s">
        <v>638</v>
      </c>
      <c r="K86" s="84">
        <v>1</v>
      </c>
      <c r="L86" s="143">
        <v>43690</v>
      </c>
      <c r="M86" s="143">
        <v>43723</v>
      </c>
      <c r="N86" s="78">
        <f t="shared" si="31"/>
        <v>4.7142857142857144</v>
      </c>
      <c r="O86" s="72" t="s">
        <v>1800</v>
      </c>
      <c r="P86" s="72"/>
      <c r="Q86" s="72" t="s">
        <v>2194</v>
      </c>
      <c r="R86" s="79">
        <f t="shared" si="23"/>
        <v>0</v>
      </c>
      <c r="S86" s="80">
        <f t="shared" si="24"/>
        <v>0</v>
      </c>
      <c r="T86" s="80">
        <f t="shared" si="25"/>
        <v>0</v>
      </c>
      <c r="U86" s="80">
        <f t="shared" si="26"/>
        <v>4.7142857142857144</v>
      </c>
      <c r="V86" s="81"/>
      <c r="W86" s="82" t="str">
        <f t="shared" si="27"/>
        <v>VENCIDO</v>
      </c>
      <c r="X86" s="82" t="str">
        <f t="shared" si="29"/>
        <v>VENCIDO</v>
      </c>
      <c r="Y86" s="131" t="s">
        <v>1647</v>
      </c>
      <c r="Z86" s="131" t="str">
        <f t="shared" si="30"/>
        <v>H34AF18</v>
      </c>
      <c r="AA86" s="131">
        <f t="shared" si="28"/>
        <v>1</v>
      </c>
      <c r="AB86" s="131" t="str">
        <f t="shared" si="18"/>
        <v>H34AF18 - 1</v>
      </c>
      <c r="AC86" s="58">
        <f t="shared" si="19"/>
        <v>1</v>
      </c>
      <c r="AD86" s="58">
        <f t="shared" si="20"/>
        <v>1</v>
      </c>
      <c r="AE86" s="58" t="str">
        <f t="shared" si="21"/>
        <v>H34AF18.</v>
      </c>
      <c r="AF86" s="58" t="str">
        <f t="shared" si="22"/>
        <v>H34AF18</v>
      </c>
      <c r="AG86" s="59"/>
      <c r="AH86" s="60"/>
      <c r="AI86" s="61"/>
      <c r="AJ86" s="18"/>
    </row>
    <row r="87" spans="1:36" s="19" customFormat="1" ht="300" customHeight="1" x14ac:dyDescent="0.2">
      <c r="A87" s="70">
        <v>40</v>
      </c>
      <c r="B87" s="165">
        <v>86</v>
      </c>
      <c r="C87" s="70"/>
      <c r="D87" s="71" t="s">
        <v>1110</v>
      </c>
      <c r="E87" s="72" t="s">
        <v>1790</v>
      </c>
      <c r="F87" s="87" t="s">
        <v>2045</v>
      </c>
      <c r="G87" s="87" t="s">
        <v>1801</v>
      </c>
      <c r="H87" s="145" t="s">
        <v>1802</v>
      </c>
      <c r="I87" s="148" t="s">
        <v>1803</v>
      </c>
      <c r="J87" s="148" t="s">
        <v>1804</v>
      </c>
      <c r="K87" s="151">
        <v>1</v>
      </c>
      <c r="L87" s="149">
        <v>43709</v>
      </c>
      <c r="M87" s="149">
        <v>43799</v>
      </c>
      <c r="N87" s="78">
        <f t="shared" si="31"/>
        <v>12.857142857142858</v>
      </c>
      <c r="O87" s="76" t="s">
        <v>1944</v>
      </c>
      <c r="P87" s="72"/>
      <c r="Q87" s="72" t="s">
        <v>2194</v>
      </c>
      <c r="R87" s="79">
        <f t="shared" si="23"/>
        <v>0</v>
      </c>
      <c r="S87" s="80">
        <f t="shared" si="24"/>
        <v>0</v>
      </c>
      <c r="T87" s="80">
        <f t="shared" si="25"/>
        <v>0</v>
      </c>
      <c r="U87" s="80">
        <f t="shared" si="26"/>
        <v>12.857142857142858</v>
      </c>
      <c r="V87" s="81"/>
      <c r="W87" s="82" t="str">
        <f t="shared" si="27"/>
        <v>VENCIDO</v>
      </c>
      <c r="X87" s="82" t="str">
        <f t="shared" si="29"/>
        <v>VENCIDO</v>
      </c>
      <c r="Y87" s="131" t="s">
        <v>1647</v>
      </c>
      <c r="Z87" s="131" t="str">
        <f t="shared" si="30"/>
        <v>H35AF18</v>
      </c>
      <c r="AA87" s="131">
        <f t="shared" si="28"/>
        <v>1</v>
      </c>
      <c r="AB87" s="131" t="str">
        <f t="shared" si="18"/>
        <v>H35AF18 - 1</v>
      </c>
      <c r="AC87" s="58">
        <f t="shared" si="19"/>
        <v>1</v>
      </c>
      <c r="AD87" s="58">
        <f t="shared" si="20"/>
        <v>1</v>
      </c>
      <c r="AE87" s="58" t="str">
        <f t="shared" si="21"/>
        <v>H35AF18.</v>
      </c>
      <c r="AF87" s="58" t="str">
        <f t="shared" si="22"/>
        <v>H35AF18</v>
      </c>
      <c r="AG87" s="59"/>
      <c r="AH87" s="60"/>
      <c r="AI87" s="61"/>
      <c r="AJ87" s="18"/>
    </row>
    <row r="88" spans="1:36" s="19" customFormat="1" ht="300" customHeight="1" x14ac:dyDescent="0.2">
      <c r="A88" s="70"/>
      <c r="B88" s="165">
        <v>87</v>
      </c>
      <c r="C88" s="70"/>
      <c r="D88" s="71" t="s">
        <v>1110</v>
      </c>
      <c r="E88" s="72" t="s">
        <v>1790</v>
      </c>
      <c r="F88" s="87" t="s">
        <v>2046</v>
      </c>
      <c r="G88" s="87" t="s">
        <v>1801</v>
      </c>
      <c r="H88" s="145" t="s">
        <v>1805</v>
      </c>
      <c r="I88" s="150" t="s">
        <v>1806</v>
      </c>
      <c r="J88" s="150" t="s">
        <v>1807</v>
      </c>
      <c r="K88" s="151">
        <v>8</v>
      </c>
      <c r="L88" s="149">
        <v>43718</v>
      </c>
      <c r="M88" s="149">
        <v>44012</v>
      </c>
      <c r="N88" s="78">
        <f t="shared" si="31"/>
        <v>42</v>
      </c>
      <c r="O88" s="72" t="s">
        <v>1944</v>
      </c>
      <c r="P88" s="72"/>
      <c r="Q88" s="72" t="s">
        <v>2194</v>
      </c>
      <c r="R88" s="79">
        <f t="shared" si="23"/>
        <v>0</v>
      </c>
      <c r="S88" s="80">
        <f t="shared" si="24"/>
        <v>0</v>
      </c>
      <c r="T88" s="80">
        <f t="shared" si="25"/>
        <v>0</v>
      </c>
      <c r="U88" s="80">
        <f t="shared" si="26"/>
        <v>0</v>
      </c>
      <c r="V88" s="81"/>
      <c r="W88" s="82" t="str">
        <f t="shared" si="27"/>
        <v>EN TERMINO</v>
      </c>
      <c r="X88" s="82" t="str">
        <f t="shared" si="29"/>
        <v/>
      </c>
      <c r="Y88" s="131" t="s">
        <v>1647</v>
      </c>
      <c r="Z88" s="131" t="str">
        <f t="shared" si="30"/>
        <v>H35AF18</v>
      </c>
      <c r="AA88" s="131">
        <f t="shared" si="28"/>
        <v>2</v>
      </c>
      <c r="AB88" s="131" t="str">
        <f t="shared" si="18"/>
        <v>H35AF18 - 2</v>
      </c>
      <c r="AC88" s="58">
        <f t="shared" si="19"/>
        <v>3</v>
      </c>
      <c r="AD88" s="58">
        <f t="shared" si="20"/>
        <v>1</v>
      </c>
      <c r="AE88" s="58" t="str">
        <f t="shared" si="21"/>
        <v>H35AF18.</v>
      </c>
      <c r="AF88" s="58" t="str">
        <f t="shared" si="22"/>
        <v>H35AF18</v>
      </c>
      <c r="AG88" s="59"/>
      <c r="AH88" s="60"/>
      <c r="AI88" s="61"/>
      <c r="AJ88" s="18"/>
    </row>
    <row r="89" spans="1:36" s="19" customFormat="1" ht="300" customHeight="1" x14ac:dyDescent="0.2">
      <c r="A89" s="70"/>
      <c r="B89" s="165">
        <v>88</v>
      </c>
      <c r="C89" s="70"/>
      <c r="D89" s="71" t="s">
        <v>1110</v>
      </c>
      <c r="E89" s="72" t="s">
        <v>1790</v>
      </c>
      <c r="F89" s="87" t="s">
        <v>2047</v>
      </c>
      <c r="G89" s="87" t="s">
        <v>1801</v>
      </c>
      <c r="H89" s="145" t="s">
        <v>1808</v>
      </c>
      <c r="I89" s="148" t="s">
        <v>1809</v>
      </c>
      <c r="J89" s="148" t="s">
        <v>1810</v>
      </c>
      <c r="K89" s="151">
        <v>1</v>
      </c>
      <c r="L89" s="149">
        <v>43713</v>
      </c>
      <c r="M89" s="149">
        <v>43830</v>
      </c>
      <c r="N89" s="78">
        <f t="shared" si="31"/>
        <v>16.714285714285715</v>
      </c>
      <c r="O89" s="76" t="s">
        <v>1944</v>
      </c>
      <c r="P89" s="72"/>
      <c r="Q89" s="72" t="s">
        <v>2194</v>
      </c>
      <c r="R89" s="79">
        <f t="shared" si="23"/>
        <v>0</v>
      </c>
      <c r="S89" s="80">
        <f t="shared" si="24"/>
        <v>0</v>
      </c>
      <c r="T89" s="80">
        <f t="shared" si="25"/>
        <v>0</v>
      </c>
      <c r="U89" s="80">
        <f t="shared" si="26"/>
        <v>16.714285714285715</v>
      </c>
      <c r="V89" s="81"/>
      <c r="W89" s="82" t="str">
        <f t="shared" si="27"/>
        <v>VENCIDO</v>
      </c>
      <c r="X89" s="82" t="str">
        <f t="shared" si="29"/>
        <v/>
      </c>
      <c r="Y89" s="131" t="s">
        <v>1647</v>
      </c>
      <c r="Z89" s="131" t="str">
        <f t="shared" si="30"/>
        <v>H35AF18</v>
      </c>
      <c r="AA89" s="131">
        <f t="shared" si="28"/>
        <v>3</v>
      </c>
      <c r="AB89" s="131" t="str">
        <f t="shared" si="18"/>
        <v>H35AF18 - 3</v>
      </c>
      <c r="AC89" s="58">
        <f t="shared" si="19"/>
        <v>1</v>
      </c>
      <c r="AD89" s="58">
        <f t="shared" si="20"/>
        <v>1</v>
      </c>
      <c r="AE89" s="58" t="str">
        <f t="shared" si="21"/>
        <v>H35AF18.</v>
      </c>
      <c r="AF89" s="58" t="str">
        <f t="shared" si="22"/>
        <v>H35AF18</v>
      </c>
      <c r="AG89" s="59"/>
      <c r="AH89" s="60"/>
      <c r="AI89" s="61"/>
      <c r="AJ89" s="18"/>
    </row>
    <row r="90" spans="1:36" s="19" customFormat="1" ht="300" customHeight="1" x14ac:dyDescent="0.2">
      <c r="A90" s="70">
        <v>41</v>
      </c>
      <c r="B90" s="165">
        <v>89</v>
      </c>
      <c r="C90" s="70"/>
      <c r="D90" s="71" t="s">
        <v>1110</v>
      </c>
      <c r="E90" s="72" t="s">
        <v>1790</v>
      </c>
      <c r="F90" s="87" t="s">
        <v>1811</v>
      </c>
      <c r="G90" s="87" t="s">
        <v>1812</v>
      </c>
      <c r="H90" s="85" t="s">
        <v>1813</v>
      </c>
      <c r="I90" s="85" t="s">
        <v>1814</v>
      </c>
      <c r="J90" s="85" t="s">
        <v>747</v>
      </c>
      <c r="K90" s="84">
        <v>1</v>
      </c>
      <c r="L90" s="143">
        <v>43690</v>
      </c>
      <c r="M90" s="143">
        <v>43800</v>
      </c>
      <c r="N90" s="78">
        <f t="shared" si="31"/>
        <v>15.714285714285714</v>
      </c>
      <c r="O90" s="72" t="s">
        <v>740</v>
      </c>
      <c r="P90" s="72"/>
      <c r="Q90" s="72" t="s">
        <v>2194</v>
      </c>
      <c r="R90" s="79">
        <f t="shared" si="23"/>
        <v>0</v>
      </c>
      <c r="S90" s="80">
        <f t="shared" si="24"/>
        <v>0</v>
      </c>
      <c r="T90" s="80">
        <f t="shared" si="25"/>
        <v>0</v>
      </c>
      <c r="U90" s="80">
        <f t="shared" si="26"/>
        <v>15.714285714285714</v>
      </c>
      <c r="V90" s="81"/>
      <c r="W90" s="82" t="str">
        <f t="shared" si="27"/>
        <v>VENCIDO</v>
      </c>
      <c r="X90" s="82" t="str">
        <f t="shared" si="29"/>
        <v>VENCIDO</v>
      </c>
      <c r="Y90" s="131" t="s">
        <v>1647</v>
      </c>
      <c r="Z90" s="131" t="str">
        <f t="shared" si="30"/>
        <v>H36AF18</v>
      </c>
      <c r="AA90" s="131">
        <f t="shared" si="28"/>
        <v>1</v>
      </c>
      <c r="AB90" s="131" t="str">
        <f t="shared" si="18"/>
        <v>H36AF18 - 1</v>
      </c>
      <c r="AC90" s="58">
        <f t="shared" si="19"/>
        <v>1</v>
      </c>
      <c r="AD90" s="58">
        <f t="shared" si="20"/>
        <v>1</v>
      </c>
      <c r="AE90" s="58" t="str">
        <f t="shared" si="21"/>
        <v>H36AF18.</v>
      </c>
      <c r="AF90" s="58" t="str">
        <f t="shared" si="22"/>
        <v>H36AF18</v>
      </c>
      <c r="AG90" s="59"/>
      <c r="AH90" s="60"/>
      <c r="AI90" s="61"/>
      <c r="AJ90" s="18"/>
    </row>
    <row r="91" spans="1:36" s="19" customFormat="1" ht="300" customHeight="1" x14ac:dyDescent="0.2">
      <c r="A91" s="70">
        <v>42</v>
      </c>
      <c r="B91" s="165">
        <v>90</v>
      </c>
      <c r="C91" s="70"/>
      <c r="D91" s="88" t="s">
        <v>1789</v>
      </c>
      <c r="E91" s="72" t="s">
        <v>1790</v>
      </c>
      <c r="F91" s="87" t="s">
        <v>1815</v>
      </c>
      <c r="G91" s="87" t="s">
        <v>1816</v>
      </c>
      <c r="H91" s="89" t="s">
        <v>1793</v>
      </c>
      <c r="I91" s="89" t="s">
        <v>1794</v>
      </c>
      <c r="J91" s="89" t="s">
        <v>1795</v>
      </c>
      <c r="K91" s="88">
        <v>1</v>
      </c>
      <c r="L91" s="144">
        <v>43690</v>
      </c>
      <c r="M91" s="144">
        <v>43768</v>
      </c>
      <c r="N91" s="78">
        <f t="shared" si="31"/>
        <v>11.142857142857142</v>
      </c>
      <c r="O91" s="72" t="s">
        <v>740</v>
      </c>
      <c r="P91" s="72"/>
      <c r="Q91" s="72" t="s">
        <v>2194</v>
      </c>
      <c r="R91" s="79">
        <f t="shared" si="23"/>
        <v>0</v>
      </c>
      <c r="S91" s="80">
        <f t="shared" si="24"/>
        <v>0</v>
      </c>
      <c r="T91" s="80">
        <f t="shared" si="25"/>
        <v>0</v>
      </c>
      <c r="U91" s="80">
        <f t="shared" si="26"/>
        <v>11.142857142857142</v>
      </c>
      <c r="V91" s="81"/>
      <c r="W91" s="82" t="str">
        <f t="shared" si="27"/>
        <v>VENCIDO</v>
      </c>
      <c r="X91" s="82" t="str">
        <f t="shared" si="29"/>
        <v>VENCIDO</v>
      </c>
      <c r="Y91" s="131" t="s">
        <v>1647</v>
      </c>
      <c r="Z91" s="131" t="str">
        <f t="shared" si="30"/>
        <v>H37AF18</v>
      </c>
      <c r="AA91" s="131">
        <f t="shared" si="28"/>
        <v>1</v>
      </c>
      <c r="AB91" s="131" t="str">
        <f t="shared" si="18"/>
        <v>H37AF18 - 1</v>
      </c>
      <c r="AC91" s="58">
        <f t="shared" si="19"/>
        <v>1</v>
      </c>
      <c r="AD91" s="58">
        <f t="shared" si="20"/>
        <v>1</v>
      </c>
      <c r="AE91" s="58" t="str">
        <f t="shared" si="21"/>
        <v>H37AF18.</v>
      </c>
      <c r="AF91" s="58" t="str">
        <f t="shared" si="22"/>
        <v>H37AF18</v>
      </c>
      <c r="AG91" s="59"/>
      <c r="AH91" s="60"/>
      <c r="AI91" s="61"/>
      <c r="AJ91" s="18"/>
    </row>
    <row r="92" spans="1:36" s="19" customFormat="1" ht="300" customHeight="1" x14ac:dyDescent="0.2">
      <c r="A92" s="70">
        <v>43</v>
      </c>
      <c r="B92" s="165">
        <v>91</v>
      </c>
      <c r="C92" s="70"/>
      <c r="D92" s="88" t="s">
        <v>1789</v>
      </c>
      <c r="E92" s="72" t="s">
        <v>1790</v>
      </c>
      <c r="F92" s="87" t="s">
        <v>1817</v>
      </c>
      <c r="G92" s="87" t="s">
        <v>1818</v>
      </c>
      <c r="H92" s="89" t="s">
        <v>1793</v>
      </c>
      <c r="I92" s="89" t="s">
        <v>1794</v>
      </c>
      <c r="J92" s="89" t="s">
        <v>1795</v>
      </c>
      <c r="K92" s="88">
        <v>1</v>
      </c>
      <c r="L92" s="144">
        <v>43690</v>
      </c>
      <c r="M92" s="144">
        <v>43768</v>
      </c>
      <c r="N92" s="78">
        <f t="shared" si="31"/>
        <v>11.142857142857142</v>
      </c>
      <c r="O92" s="72" t="s">
        <v>740</v>
      </c>
      <c r="P92" s="72"/>
      <c r="Q92" s="72" t="s">
        <v>2194</v>
      </c>
      <c r="R92" s="79">
        <f t="shared" si="23"/>
        <v>0</v>
      </c>
      <c r="S92" s="80">
        <f t="shared" si="24"/>
        <v>0</v>
      </c>
      <c r="T92" s="80">
        <f t="shared" si="25"/>
        <v>0</v>
      </c>
      <c r="U92" s="80">
        <f t="shared" si="26"/>
        <v>11.142857142857142</v>
      </c>
      <c r="V92" s="81"/>
      <c r="W92" s="82" t="str">
        <f t="shared" si="27"/>
        <v>VENCIDO</v>
      </c>
      <c r="X92" s="82" t="str">
        <f t="shared" si="29"/>
        <v>VENCIDO</v>
      </c>
      <c r="Y92" s="131" t="s">
        <v>1647</v>
      </c>
      <c r="Z92" s="131" t="str">
        <f t="shared" si="30"/>
        <v>H38AF18</v>
      </c>
      <c r="AA92" s="131">
        <f t="shared" si="28"/>
        <v>1</v>
      </c>
      <c r="AB92" s="131" t="str">
        <f t="shared" si="18"/>
        <v>H38AF18 - 1</v>
      </c>
      <c r="AC92" s="58">
        <f t="shared" si="19"/>
        <v>1</v>
      </c>
      <c r="AD92" s="58">
        <f t="shared" si="20"/>
        <v>1</v>
      </c>
      <c r="AE92" s="58" t="str">
        <f t="shared" si="21"/>
        <v>H38AF18.</v>
      </c>
      <c r="AF92" s="58" t="str">
        <f t="shared" si="22"/>
        <v>H38AF18</v>
      </c>
      <c r="AG92" s="59"/>
      <c r="AH92" s="60"/>
      <c r="AI92" s="61"/>
      <c r="AJ92" s="18"/>
    </row>
    <row r="93" spans="1:36" s="19" customFormat="1" ht="300" customHeight="1" x14ac:dyDescent="0.2">
      <c r="A93" s="70">
        <v>44</v>
      </c>
      <c r="B93" s="165">
        <v>92</v>
      </c>
      <c r="C93" s="70"/>
      <c r="D93" s="88" t="s">
        <v>1789</v>
      </c>
      <c r="E93" s="72" t="s">
        <v>1790</v>
      </c>
      <c r="F93" s="87" t="s">
        <v>2048</v>
      </c>
      <c r="G93" s="87" t="s">
        <v>1819</v>
      </c>
      <c r="H93" s="145" t="s">
        <v>1820</v>
      </c>
      <c r="I93" s="152" t="s">
        <v>1821</v>
      </c>
      <c r="J93" s="145" t="s">
        <v>1822</v>
      </c>
      <c r="K93" s="153">
        <v>1</v>
      </c>
      <c r="L93" s="149">
        <v>43690</v>
      </c>
      <c r="M93" s="149">
        <v>43830</v>
      </c>
      <c r="N93" s="78">
        <f t="shared" si="31"/>
        <v>20</v>
      </c>
      <c r="O93" s="72" t="s">
        <v>1945</v>
      </c>
      <c r="P93" s="72"/>
      <c r="Q93" s="72" t="s">
        <v>2194</v>
      </c>
      <c r="R93" s="79">
        <f t="shared" si="23"/>
        <v>0</v>
      </c>
      <c r="S93" s="80">
        <f t="shared" si="24"/>
        <v>0</v>
      </c>
      <c r="T93" s="80">
        <f t="shared" si="25"/>
        <v>0</v>
      </c>
      <c r="U93" s="80">
        <f t="shared" si="26"/>
        <v>20</v>
      </c>
      <c r="V93" s="81"/>
      <c r="W93" s="82" t="str">
        <f t="shared" si="27"/>
        <v>VENCIDO</v>
      </c>
      <c r="X93" s="82" t="str">
        <f t="shared" si="29"/>
        <v>VENCIDO</v>
      </c>
      <c r="Y93" s="131" t="s">
        <v>1647</v>
      </c>
      <c r="Z93" s="131" t="str">
        <f t="shared" si="30"/>
        <v>H39AF18</v>
      </c>
      <c r="AA93" s="131">
        <f t="shared" si="28"/>
        <v>1</v>
      </c>
      <c r="AB93" s="131" t="str">
        <f t="shared" si="18"/>
        <v>H39AF18 - 1</v>
      </c>
      <c r="AC93" s="58">
        <f t="shared" si="19"/>
        <v>1</v>
      </c>
      <c r="AD93" s="58">
        <f t="shared" si="20"/>
        <v>1</v>
      </c>
      <c r="AE93" s="58" t="str">
        <f t="shared" si="21"/>
        <v>H39AF18.</v>
      </c>
      <c r="AF93" s="58" t="str">
        <f t="shared" si="22"/>
        <v>H39AF18</v>
      </c>
      <c r="AG93" s="59"/>
      <c r="AH93" s="60"/>
      <c r="AI93" s="61"/>
      <c r="AJ93" s="18"/>
    </row>
    <row r="94" spans="1:36" s="19" customFormat="1" ht="300" customHeight="1" x14ac:dyDescent="0.2">
      <c r="A94" s="70"/>
      <c r="B94" s="165">
        <v>93</v>
      </c>
      <c r="C94" s="70"/>
      <c r="D94" s="70" t="s">
        <v>1789</v>
      </c>
      <c r="E94" s="72" t="s">
        <v>1790</v>
      </c>
      <c r="F94" s="87" t="s">
        <v>2049</v>
      </c>
      <c r="G94" s="87" t="s">
        <v>1819</v>
      </c>
      <c r="H94" s="154" t="s">
        <v>1823</v>
      </c>
      <c r="I94" s="155" t="s">
        <v>1824</v>
      </c>
      <c r="J94" s="156" t="s">
        <v>1825</v>
      </c>
      <c r="K94" s="157">
        <v>1</v>
      </c>
      <c r="L94" s="149">
        <v>43690</v>
      </c>
      <c r="M94" s="149">
        <v>43830</v>
      </c>
      <c r="N94" s="78">
        <f t="shared" si="31"/>
        <v>20</v>
      </c>
      <c r="O94" s="76" t="s">
        <v>1944</v>
      </c>
      <c r="P94" s="72"/>
      <c r="Q94" s="72" t="s">
        <v>2194</v>
      </c>
      <c r="R94" s="79">
        <f t="shared" si="23"/>
        <v>0</v>
      </c>
      <c r="S94" s="80">
        <f t="shared" si="24"/>
        <v>0</v>
      </c>
      <c r="T94" s="80">
        <f t="shared" si="25"/>
        <v>0</v>
      </c>
      <c r="U94" s="80">
        <f t="shared" si="26"/>
        <v>20</v>
      </c>
      <c r="V94" s="81"/>
      <c r="W94" s="82" t="str">
        <f t="shared" si="27"/>
        <v>VENCIDO</v>
      </c>
      <c r="X94" s="82" t="str">
        <f t="shared" si="29"/>
        <v/>
      </c>
      <c r="Y94" s="131" t="s">
        <v>1647</v>
      </c>
      <c r="Z94" s="131" t="str">
        <f t="shared" si="30"/>
        <v>H39AF18</v>
      </c>
      <c r="AA94" s="131">
        <f t="shared" si="28"/>
        <v>2</v>
      </c>
      <c r="AB94" s="131" t="str">
        <f t="shared" si="18"/>
        <v>H39AF18 - 2</v>
      </c>
      <c r="AC94" s="58">
        <f t="shared" si="19"/>
        <v>1</v>
      </c>
      <c r="AD94" s="58">
        <f t="shared" si="20"/>
        <v>1</v>
      </c>
      <c r="AE94" s="58" t="str">
        <f t="shared" si="21"/>
        <v>H39AF18.</v>
      </c>
      <c r="AF94" s="58" t="str">
        <f t="shared" si="22"/>
        <v>H39AF18</v>
      </c>
      <c r="AG94" s="59"/>
      <c r="AH94" s="60"/>
      <c r="AI94" s="61"/>
      <c r="AJ94" s="18"/>
    </row>
    <row r="95" spans="1:36" s="19" customFormat="1" ht="300" customHeight="1" x14ac:dyDescent="0.2">
      <c r="A95" s="70">
        <v>45</v>
      </c>
      <c r="B95" s="165">
        <v>94</v>
      </c>
      <c r="C95" s="70"/>
      <c r="D95" s="70" t="s">
        <v>1602</v>
      </c>
      <c r="E95" s="72" t="s">
        <v>1790</v>
      </c>
      <c r="F95" s="87" t="s">
        <v>1826</v>
      </c>
      <c r="G95" s="87" t="s">
        <v>1827</v>
      </c>
      <c r="H95" s="145" t="s">
        <v>1828</v>
      </c>
      <c r="I95" s="145" t="s">
        <v>1829</v>
      </c>
      <c r="J95" s="145" t="s">
        <v>1830</v>
      </c>
      <c r="K95" s="151">
        <v>1</v>
      </c>
      <c r="L95" s="149">
        <v>43709</v>
      </c>
      <c r="M95" s="149">
        <v>43830</v>
      </c>
      <c r="N95" s="78">
        <f t="shared" si="31"/>
        <v>17.285714285714285</v>
      </c>
      <c r="O95" s="76" t="s">
        <v>1944</v>
      </c>
      <c r="P95" s="72"/>
      <c r="Q95" s="72" t="s">
        <v>2194</v>
      </c>
      <c r="R95" s="79">
        <f t="shared" si="23"/>
        <v>0</v>
      </c>
      <c r="S95" s="80">
        <f t="shared" si="24"/>
        <v>0</v>
      </c>
      <c r="T95" s="80">
        <f t="shared" si="25"/>
        <v>0</v>
      </c>
      <c r="U95" s="80">
        <f t="shared" si="26"/>
        <v>17.285714285714285</v>
      </c>
      <c r="V95" s="81"/>
      <c r="W95" s="82" t="str">
        <f t="shared" si="27"/>
        <v>VENCIDO</v>
      </c>
      <c r="X95" s="82" t="str">
        <f t="shared" si="29"/>
        <v>VENCIDO</v>
      </c>
      <c r="Y95" s="131" t="s">
        <v>1647</v>
      </c>
      <c r="Z95" s="131" t="str">
        <f t="shared" si="30"/>
        <v>H40AF18</v>
      </c>
      <c r="AA95" s="131">
        <f t="shared" si="28"/>
        <v>1</v>
      </c>
      <c r="AB95" s="131" t="str">
        <f t="shared" si="18"/>
        <v>H40AF18 - 1</v>
      </c>
      <c r="AC95" s="58">
        <f t="shared" si="19"/>
        <v>1</v>
      </c>
      <c r="AD95" s="58">
        <f t="shared" si="20"/>
        <v>1</v>
      </c>
      <c r="AE95" s="58" t="str">
        <f t="shared" si="21"/>
        <v>H40AF18.</v>
      </c>
      <c r="AF95" s="58" t="str">
        <f t="shared" si="22"/>
        <v>H40AF18</v>
      </c>
      <c r="AG95" s="59"/>
      <c r="AH95" s="60"/>
      <c r="AI95" s="61"/>
      <c r="AJ95" s="18"/>
    </row>
    <row r="96" spans="1:36" s="19" customFormat="1" ht="300" customHeight="1" x14ac:dyDescent="0.2">
      <c r="A96" s="70">
        <v>46</v>
      </c>
      <c r="B96" s="165">
        <v>95</v>
      </c>
      <c r="C96" s="70"/>
      <c r="D96" s="88" t="s">
        <v>1110</v>
      </c>
      <c r="E96" s="72" t="s">
        <v>1790</v>
      </c>
      <c r="F96" s="87" t="s">
        <v>2050</v>
      </c>
      <c r="G96" s="87" t="s">
        <v>1831</v>
      </c>
      <c r="H96" s="85" t="s">
        <v>1832</v>
      </c>
      <c r="I96" s="85" t="s">
        <v>1833</v>
      </c>
      <c r="J96" s="85" t="s">
        <v>1678</v>
      </c>
      <c r="K96" s="84">
        <v>1</v>
      </c>
      <c r="L96" s="143">
        <v>43690</v>
      </c>
      <c r="M96" s="143">
        <v>44055</v>
      </c>
      <c r="N96" s="78">
        <f t="shared" si="31"/>
        <v>52.142857142857146</v>
      </c>
      <c r="O96" s="72" t="s">
        <v>740</v>
      </c>
      <c r="P96" s="72"/>
      <c r="Q96" s="72" t="s">
        <v>2194</v>
      </c>
      <c r="R96" s="79">
        <f t="shared" si="23"/>
        <v>0</v>
      </c>
      <c r="S96" s="80">
        <f t="shared" si="24"/>
        <v>0</v>
      </c>
      <c r="T96" s="80">
        <f t="shared" si="25"/>
        <v>0</v>
      </c>
      <c r="U96" s="80">
        <f t="shared" si="26"/>
        <v>0</v>
      </c>
      <c r="V96" s="81"/>
      <c r="W96" s="82" t="str">
        <f t="shared" si="27"/>
        <v>EN TERMINO</v>
      </c>
      <c r="X96" s="82" t="str">
        <f t="shared" si="29"/>
        <v>VENCIDO</v>
      </c>
      <c r="Y96" s="131" t="s">
        <v>1647</v>
      </c>
      <c r="Z96" s="131" t="str">
        <f t="shared" si="30"/>
        <v>H41AF18</v>
      </c>
      <c r="AA96" s="131">
        <f t="shared" si="28"/>
        <v>1</v>
      </c>
      <c r="AB96" s="131" t="str">
        <f t="shared" si="18"/>
        <v>H41AF18 - 1</v>
      </c>
      <c r="AC96" s="58">
        <f t="shared" si="19"/>
        <v>3</v>
      </c>
      <c r="AD96" s="58">
        <f t="shared" si="20"/>
        <v>1</v>
      </c>
      <c r="AE96" s="58" t="str">
        <f t="shared" si="21"/>
        <v>H41AF18.</v>
      </c>
      <c r="AF96" s="58" t="str">
        <f t="shared" si="22"/>
        <v>H41AF18</v>
      </c>
      <c r="AG96" s="59"/>
      <c r="AH96" s="60"/>
      <c r="AI96" s="61"/>
      <c r="AJ96" s="18"/>
    </row>
    <row r="97" spans="1:36" s="19" customFormat="1" ht="300" customHeight="1" x14ac:dyDescent="0.2">
      <c r="A97" s="70"/>
      <c r="B97" s="165">
        <v>96</v>
      </c>
      <c r="C97" s="70"/>
      <c r="D97" s="88" t="s">
        <v>1110</v>
      </c>
      <c r="E97" s="72" t="s">
        <v>1790</v>
      </c>
      <c r="F97" s="87" t="s">
        <v>2051</v>
      </c>
      <c r="G97" s="87" t="s">
        <v>1831</v>
      </c>
      <c r="H97" s="85" t="s">
        <v>1834</v>
      </c>
      <c r="I97" s="85" t="s">
        <v>1835</v>
      </c>
      <c r="J97" s="85" t="s">
        <v>1836</v>
      </c>
      <c r="K97" s="84">
        <v>1</v>
      </c>
      <c r="L97" s="143">
        <v>43690</v>
      </c>
      <c r="M97" s="143">
        <v>43769</v>
      </c>
      <c r="N97" s="78">
        <f t="shared" si="31"/>
        <v>11.285714285714286</v>
      </c>
      <c r="O97" s="72" t="s">
        <v>740</v>
      </c>
      <c r="P97" s="72"/>
      <c r="Q97" s="72" t="s">
        <v>2194</v>
      </c>
      <c r="R97" s="79">
        <f t="shared" si="23"/>
        <v>0</v>
      </c>
      <c r="S97" s="80">
        <f t="shared" si="24"/>
        <v>0</v>
      </c>
      <c r="T97" s="80">
        <f t="shared" si="25"/>
        <v>0</v>
      </c>
      <c r="U97" s="80">
        <f t="shared" si="26"/>
        <v>11.285714285714286</v>
      </c>
      <c r="V97" s="81"/>
      <c r="W97" s="82" t="str">
        <f t="shared" si="27"/>
        <v>VENCIDO</v>
      </c>
      <c r="X97" s="82" t="str">
        <f t="shared" si="29"/>
        <v/>
      </c>
      <c r="Y97" s="131" t="s">
        <v>1647</v>
      </c>
      <c r="Z97" s="131" t="str">
        <f t="shared" si="30"/>
        <v>H41AF18</v>
      </c>
      <c r="AA97" s="131">
        <f t="shared" si="28"/>
        <v>2</v>
      </c>
      <c r="AB97" s="131" t="str">
        <f t="shared" si="18"/>
        <v>H41AF18 - 2</v>
      </c>
      <c r="AC97" s="58">
        <f t="shared" si="19"/>
        <v>1</v>
      </c>
      <c r="AD97" s="58">
        <f t="shared" si="20"/>
        <v>1</v>
      </c>
      <c r="AE97" s="58" t="str">
        <f t="shared" si="21"/>
        <v>H41AF18.</v>
      </c>
      <c r="AF97" s="58" t="str">
        <f t="shared" si="22"/>
        <v>H41AF18</v>
      </c>
      <c r="AG97" s="59"/>
      <c r="AH97" s="60"/>
      <c r="AI97" s="61"/>
      <c r="AJ97" s="18"/>
    </row>
    <row r="98" spans="1:36" s="19" customFormat="1" ht="300" customHeight="1" x14ac:dyDescent="0.2">
      <c r="A98" s="70">
        <v>47</v>
      </c>
      <c r="B98" s="165">
        <v>97</v>
      </c>
      <c r="C98" s="70"/>
      <c r="D98" s="88" t="s">
        <v>1602</v>
      </c>
      <c r="E98" s="72" t="s">
        <v>1790</v>
      </c>
      <c r="F98" s="87" t="s">
        <v>2052</v>
      </c>
      <c r="G98" s="87" t="s">
        <v>1837</v>
      </c>
      <c r="H98" s="85" t="s">
        <v>1838</v>
      </c>
      <c r="I98" s="85" t="s">
        <v>1833</v>
      </c>
      <c r="J98" s="85" t="s">
        <v>1678</v>
      </c>
      <c r="K98" s="84">
        <v>1</v>
      </c>
      <c r="L98" s="143">
        <v>43690</v>
      </c>
      <c r="M98" s="143">
        <v>44055</v>
      </c>
      <c r="N98" s="78">
        <f t="shared" si="31"/>
        <v>52.142857142857146</v>
      </c>
      <c r="O98" s="72" t="s">
        <v>740</v>
      </c>
      <c r="P98" s="72">
        <v>1</v>
      </c>
      <c r="Q98" s="72" t="s">
        <v>2194</v>
      </c>
      <c r="R98" s="79">
        <f t="shared" si="23"/>
        <v>100</v>
      </c>
      <c r="S98" s="80">
        <f t="shared" si="24"/>
        <v>52.142857142857146</v>
      </c>
      <c r="T98" s="80">
        <f t="shared" si="25"/>
        <v>0</v>
      </c>
      <c r="U98" s="80">
        <f t="shared" si="26"/>
        <v>0</v>
      </c>
      <c r="V98" s="81"/>
      <c r="W98" s="82" t="str">
        <f t="shared" si="27"/>
        <v>CUMPLIDO</v>
      </c>
      <c r="X98" s="82" t="str">
        <f t="shared" si="29"/>
        <v>VENCIDO</v>
      </c>
      <c r="Y98" s="131" t="s">
        <v>1647</v>
      </c>
      <c r="Z98" s="131" t="str">
        <f t="shared" si="30"/>
        <v>H42AF18</v>
      </c>
      <c r="AA98" s="131">
        <f t="shared" si="28"/>
        <v>1</v>
      </c>
      <c r="AB98" s="131" t="str">
        <f t="shared" si="18"/>
        <v>H42AF18 - 1</v>
      </c>
      <c r="AC98" s="58">
        <f t="shared" si="19"/>
        <v>5</v>
      </c>
      <c r="AD98" s="58">
        <f t="shared" si="20"/>
        <v>1</v>
      </c>
      <c r="AE98" s="58" t="str">
        <f t="shared" si="21"/>
        <v>H42AF18.</v>
      </c>
      <c r="AF98" s="58" t="str">
        <f t="shared" si="22"/>
        <v>H42AF18</v>
      </c>
      <c r="AG98" s="59"/>
      <c r="AH98" s="60"/>
      <c r="AI98" s="61"/>
      <c r="AJ98" s="18"/>
    </row>
    <row r="99" spans="1:36" s="19" customFormat="1" ht="300" customHeight="1" x14ac:dyDescent="0.2">
      <c r="A99" s="70"/>
      <c r="B99" s="165">
        <v>98</v>
      </c>
      <c r="C99" s="70"/>
      <c r="D99" s="88" t="s">
        <v>1602</v>
      </c>
      <c r="E99" s="72" t="s">
        <v>1790</v>
      </c>
      <c r="F99" s="87" t="s">
        <v>2053</v>
      </c>
      <c r="G99" s="87" t="s">
        <v>1837</v>
      </c>
      <c r="H99" s="85" t="s">
        <v>1839</v>
      </c>
      <c r="I99" s="85" t="s">
        <v>1840</v>
      </c>
      <c r="J99" s="85" t="s">
        <v>1841</v>
      </c>
      <c r="K99" s="84">
        <v>1</v>
      </c>
      <c r="L99" s="143">
        <v>43690</v>
      </c>
      <c r="M99" s="143">
        <v>43830</v>
      </c>
      <c r="N99" s="78">
        <f t="shared" si="31"/>
        <v>20</v>
      </c>
      <c r="O99" s="72" t="s">
        <v>740</v>
      </c>
      <c r="P99" s="72"/>
      <c r="Q99" s="72" t="s">
        <v>2194</v>
      </c>
      <c r="R99" s="79">
        <f t="shared" si="23"/>
        <v>0</v>
      </c>
      <c r="S99" s="80">
        <f t="shared" si="24"/>
        <v>0</v>
      </c>
      <c r="T99" s="80">
        <f t="shared" si="25"/>
        <v>0</v>
      </c>
      <c r="U99" s="80">
        <f t="shared" si="26"/>
        <v>20</v>
      </c>
      <c r="V99" s="81"/>
      <c r="W99" s="82" t="str">
        <f t="shared" si="27"/>
        <v>VENCIDO</v>
      </c>
      <c r="X99" s="82" t="str">
        <f t="shared" si="29"/>
        <v/>
      </c>
      <c r="Y99" s="131" t="s">
        <v>1647</v>
      </c>
      <c r="Z99" s="131" t="str">
        <f t="shared" si="30"/>
        <v>H42AF18</v>
      </c>
      <c r="AA99" s="131">
        <f t="shared" si="28"/>
        <v>2</v>
      </c>
      <c r="AB99" s="131" t="str">
        <f t="shared" si="18"/>
        <v>H42AF18 - 2</v>
      </c>
      <c r="AC99" s="58">
        <f t="shared" si="19"/>
        <v>1</v>
      </c>
      <c r="AD99" s="58">
        <f t="shared" si="20"/>
        <v>1</v>
      </c>
      <c r="AE99" s="58" t="str">
        <f t="shared" si="21"/>
        <v>H42AF18.</v>
      </c>
      <c r="AF99" s="58" t="str">
        <f t="shared" si="22"/>
        <v>H42AF18</v>
      </c>
      <c r="AG99" s="59"/>
      <c r="AH99" s="60"/>
      <c r="AI99" s="61"/>
      <c r="AJ99" s="18"/>
    </row>
    <row r="100" spans="1:36" s="19" customFormat="1" ht="300" customHeight="1" x14ac:dyDescent="0.2">
      <c r="A100" s="70">
        <v>48</v>
      </c>
      <c r="B100" s="165">
        <v>99</v>
      </c>
      <c r="C100" s="70"/>
      <c r="D100" s="88" t="s">
        <v>1110</v>
      </c>
      <c r="E100" s="72" t="s">
        <v>1790</v>
      </c>
      <c r="F100" s="87" t="s">
        <v>1842</v>
      </c>
      <c r="G100" s="87" t="s">
        <v>1843</v>
      </c>
      <c r="H100" s="85" t="s">
        <v>1844</v>
      </c>
      <c r="I100" s="85" t="s">
        <v>1845</v>
      </c>
      <c r="J100" s="85" t="s">
        <v>1846</v>
      </c>
      <c r="K100" s="84">
        <v>1</v>
      </c>
      <c r="L100" s="143">
        <v>43690</v>
      </c>
      <c r="M100" s="143">
        <v>43830</v>
      </c>
      <c r="N100" s="78">
        <f t="shared" si="31"/>
        <v>20</v>
      </c>
      <c r="O100" s="72" t="s">
        <v>740</v>
      </c>
      <c r="P100" s="72">
        <v>0.5</v>
      </c>
      <c r="Q100" s="72" t="s">
        <v>2194</v>
      </c>
      <c r="R100" s="79">
        <f t="shared" si="23"/>
        <v>50</v>
      </c>
      <c r="S100" s="80">
        <f t="shared" si="24"/>
        <v>10</v>
      </c>
      <c r="T100" s="80">
        <f t="shared" si="25"/>
        <v>10</v>
      </c>
      <c r="U100" s="80">
        <f t="shared" si="26"/>
        <v>20</v>
      </c>
      <c r="V100" s="81"/>
      <c r="W100" s="82" t="str">
        <f t="shared" si="27"/>
        <v>VENCIDO</v>
      </c>
      <c r="X100" s="82" t="str">
        <f t="shared" si="29"/>
        <v>VENCIDO</v>
      </c>
      <c r="Y100" s="131" t="s">
        <v>1647</v>
      </c>
      <c r="Z100" s="131" t="str">
        <f t="shared" si="30"/>
        <v>H43AF18</v>
      </c>
      <c r="AA100" s="131">
        <f t="shared" si="28"/>
        <v>1</v>
      </c>
      <c r="AB100" s="131" t="str">
        <f t="shared" si="18"/>
        <v>H43AF18 - 1</v>
      </c>
      <c r="AC100" s="58">
        <f t="shared" si="19"/>
        <v>1</v>
      </c>
      <c r="AD100" s="58">
        <f t="shared" si="20"/>
        <v>1</v>
      </c>
      <c r="AE100" s="58" t="str">
        <f t="shared" si="21"/>
        <v>H43AF18.</v>
      </c>
      <c r="AF100" s="58" t="str">
        <f t="shared" si="22"/>
        <v>H43AF18</v>
      </c>
      <c r="AG100" s="59"/>
      <c r="AH100" s="60"/>
      <c r="AI100" s="61"/>
      <c r="AJ100" s="18"/>
    </row>
    <row r="101" spans="1:36" s="19" customFormat="1" ht="300" customHeight="1" x14ac:dyDescent="0.2">
      <c r="A101" s="70">
        <v>49</v>
      </c>
      <c r="B101" s="165">
        <v>100</v>
      </c>
      <c r="C101" s="70"/>
      <c r="D101" s="88" t="s">
        <v>1110</v>
      </c>
      <c r="E101" s="72" t="s">
        <v>1790</v>
      </c>
      <c r="F101" s="87" t="s">
        <v>1847</v>
      </c>
      <c r="G101" s="87" t="s">
        <v>1848</v>
      </c>
      <c r="H101" s="85" t="s">
        <v>1849</v>
      </c>
      <c r="I101" s="85" t="s">
        <v>1850</v>
      </c>
      <c r="J101" s="84" t="s">
        <v>1253</v>
      </c>
      <c r="K101" s="84">
        <v>2</v>
      </c>
      <c r="L101" s="143">
        <v>43690</v>
      </c>
      <c r="M101" s="143">
        <v>43811</v>
      </c>
      <c r="N101" s="78">
        <f t="shared" si="31"/>
        <v>17.285714285714285</v>
      </c>
      <c r="O101" s="72" t="s">
        <v>740</v>
      </c>
      <c r="P101" s="72">
        <v>2</v>
      </c>
      <c r="Q101" s="72" t="s">
        <v>2194</v>
      </c>
      <c r="R101" s="79">
        <f t="shared" si="23"/>
        <v>100</v>
      </c>
      <c r="S101" s="80">
        <f t="shared" si="24"/>
        <v>17.285714285714285</v>
      </c>
      <c r="T101" s="80">
        <f t="shared" si="25"/>
        <v>17.285714285714285</v>
      </c>
      <c r="U101" s="80">
        <f t="shared" si="26"/>
        <v>17.285714285714285</v>
      </c>
      <c r="V101" s="81"/>
      <c r="W101" s="82" t="str">
        <f t="shared" si="27"/>
        <v>CUMPLIDO</v>
      </c>
      <c r="X101" s="82" t="str">
        <f t="shared" si="29"/>
        <v>CUMPLIDO</v>
      </c>
      <c r="Y101" s="131" t="s">
        <v>1647</v>
      </c>
      <c r="Z101" s="131" t="str">
        <f t="shared" si="30"/>
        <v>H44AF18</v>
      </c>
      <c r="AA101" s="131">
        <f t="shared" si="28"/>
        <v>1</v>
      </c>
      <c r="AB101" s="131" t="str">
        <f t="shared" si="18"/>
        <v>H44AF18 - 1</v>
      </c>
      <c r="AC101" s="58">
        <f t="shared" si="19"/>
        <v>5</v>
      </c>
      <c r="AD101" s="58">
        <f t="shared" si="20"/>
        <v>5</v>
      </c>
      <c r="AE101" s="58" t="str">
        <f t="shared" si="21"/>
        <v>H44AF18.</v>
      </c>
      <c r="AF101" s="58" t="str">
        <f t="shared" si="22"/>
        <v>H44AF18</v>
      </c>
      <c r="AG101" s="59"/>
      <c r="AH101" s="60"/>
      <c r="AI101" s="61"/>
      <c r="AJ101" s="18"/>
    </row>
    <row r="102" spans="1:36" s="19" customFormat="1" ht="300" customHeight="1" x14ac:dyDescent="0.2">
      <c r="A102" s="70">
        <v>50</v>
      </c>
      <c r="B102" s="165">
        <v>101</v>
      </c>
      <c r="C102" s="70"/>
      <c r="D102" s="70" t="s">
        <v>1110</v>
      </c>
      <c r="E102" s="72" t="s">
        <v>1790</v>
      </c>
      <c r="F102" s="87" t="s">
        <v>2054</v>
      </c>
      <c r="G102" s="87" t="s">
        <v>1851</v>
      </c>
      <c r="H102" s="145" t="s">
        <v>1852</v>
      </c>
      <c r="I102" s="148" t="s">
        <v>1853</v>
      </c>
      <c r="J102" s="148" t="s">
        <v>1854</v>
      </c>
      <c r="K102" s="153">
        <v>1</v>
      </c>
      <c r="L102" s="149">
        <v>43718</v>
      </c>
      <c r="M102" s="149">
        <v>44012</v>
      </c>
      <c r="N102" s="78">
        <f t="shared" si="31"/>
        <v>42</v>
      </c>
      <c r="O102" s="76" t="s">
        <v>1946</v>
      </c>
      <c r="P102" s="72"/>
      <c r="Q102" s="72" t="s">
        <v>2194</v>
      </c>
      <c r="R102" s="79">
        <f t="shared" si="23"/>
        <v>0</v>
      </c>
      <c r="S102" s="80">
        <f t="shared" si="24"/>
        <v>0</v>
      </c>
      <c r="T102" s="80">
        <f t="shared" si="25"/>
        <v>0</v>
      </c>
      <c r="U102" s="80">
        <f t="shared" si="26"/>
        <v>0</v>
      </c>
      <c r="V102" s="81"/>
      <c r="W102" s="82" t="str">
        <f t="shared" si="27"/>
        <v>EN TERMINO</v>
      </c>
      <c r="X102" s="82" t="str">
        <f t="shared" si="29"/>
        <v>VENCIDO</v>
      </c>
      <c r="Y102" s="131" t="s">
        <v>1647</v>
      </c>
      <c r="Z102" s="131" t="str">
        <f t="shared" si="30"/>
        <v>H45AF18</v>
      </c>
      <c r="AA102" s="131">
        <f t="shared" si="28"/>
        <v>1</v>
      </c>
      <c r="AB102" s="131" t="str">
        <f t="shared" si="18"/>
        <v>H45AF18 - 1</v>
      </c>
      <c r="AC102" s="58">
        <f t="shared" si="19"/>
        <v>3</v>
      </c>
      <c r="AD102" s="58">
        <f t="shared" si="20"/>
        <v>1</v>
      </c>
      <c r="AE102" s="58" t="str">
        <f t="shared" si="21"/>
        <v>H45AF18.</v>
      </c>
      <c r="AF102" s="58" t="str">
        <f t="shared" si="22"/>
        <v>H45AF18</v>
      </c>
      <c r="AG102" s="59"/>
      <c r="AH102" s="60"/>
      <c r="AI102" s="61"/>
      <c r="AJ102" s="18"/>
    </row>
    <row r="103" spans="1:36" s="19" customFormat="1" ht="300" customHeight="1" x14ac:dyDescent="0.2">
      <c r="A103" s="70"/>
      <c r="B103" s="165">
        <v>102</v>
      </c>
      <c r="C103" s="70"/>
      <c r="D103" s="70" t="s">
        <v>1110</v>
      </c>
      <c r="E103" s="72" t="s">
        <v>1790</v>
      </c>
      <c r="F103" s="87" t="s">
        <v>2055</v>
      </c>
      <c r="G103" s="87" t="s">
        <v>1851</v>
      </c>
      <c r="H103" s="145" t="s">
        <v>1921</v>
      </c>
      <c r="I103" s="148" t="s">
        <v>1855</v>
      </c>
      <c r="J103" s="148" t="s">
        <v>1856</v>
      </c>
      <c r="K103" s="153">
        <v>1</v>
      </c>
      <c r="L103" s="149">
        <v>43690</v>
      </c>
      <c r="M103" s="149">
        <v>43830</v>
      </c>
      <c r="N103" s="78">
        <f t="shared" si="31"/>
        <v>20</v>
      </c>
      <c r="O103" s="76" t="s">
        <v>1946</v>
      </c>
      <c r="P103" s="72"/>
      <c r="Q103" s="72" t="s">
        <v>2194</v>
      </c>
      <c r="R103" s="79">
        <f t="shared" si="23"/>
        <v>0</v>
      </c>
      <c r="S103" s="80">
        <f t="shared" si="24"/>
        <v>0</v>
      </c>
      <c r="T103" s="80">
        <f t="shared" si="25"/>
        <v>0</v>
      </c>
      <c r="U103" s="80">
        <f t="shared" si="26"/>
        <v>20</v>
      </c>
      <c r="V103" s="81"/>
      <c r="W103" s="82" t="str">
        <f t="shared" si="27"/>
        <v>VENCIDO</v>
      </c>
      <c r="X103" s="82" t="str">
        <f t="shared" si="29"/>
        <v/>
      </c>
      <c r="Y103" s="131" t="s">
        <v>1647</v>
      </c>
      <c r="Z103" s="131" t="str">
        <f t="shared" si="30"/>
        <v>H45AF18</v>
      </c>
      <c r="AA103" s="131">
        <f t="shared" si="28"/>
        <v>2</v>
      </c>
      <c r="AB103" s="131" t="str">
        <f t="shared" si="18"/>
        <v>H45AF18 - 2</v>
      </c>
      <c r="AC103" s="58">
        <f t="shared" si="19"/>
        <v>1</v>
      </c>
      <c r="AD103" s="58">
        <f t="shared" si="20"/>
        <v>1</v>
      </c>
      <c r="AE103" s="58" t="str">
        <f t="shared" si="21"/>
        <v>H45AF18.</v>
      </c>
      <c r="AF103" s="58" t="str">
        <f t="shared" si="22"/>
        <v>H45AF18</v>
      </c>
      <c r="AG103" s="59"/>
      <c r="AH103" s="60"/>
      <c r="AI103" s="61"/>
      <c r="AJ103" s="18"/>
    </row>
    <row r="104" spans="1:36" s="19" customFormat="1" ht="300" customHeight="1" x14ac:dyDescent="0.2">
      <c r="A104" s="70"/>
      <c r="B104" s="165">
        <v>103</v>
      </c>
      <c r="C104" s="70"/>
      <c r="D104" s="88" t="s">
        <v>1110</v>
      </c>
      <c r="E104" s="72" t="s">
        <v>1790</v>
      </c>
      <c r="F104" s="87" t="s">
        <v>2056</v>
      </c>
      <c r="G104" s="87" t="s">
        <v>1851</v>
      </c>
      <c r="H104" s="145" t="s">
        <v>1857</v>
      </c>
      <c r="I104" s="145" t="s">
        <v>1858</v>
      </c>
      <c r="J104" s="145" t="s">
        <v>1859</v>
      </c>
      <c r="K104" s="158" t="s">
        <v>1860</v>
      </c>
      <c r="L104" s="149">
        <v>43690</v>
      </c>
      <c r="M104" s="149">
        <v>43830</v>
      </c>
      <c r="N104" s="78">
        <f t="shared" si="31"/>
        <v>20</v>
      </c>
      <c r="O104" s="72" t="s">
        <v>1946</v>
      </c>
      <c r="P104" s="72"/>
      <c r="Q104" s="72" t="s">
        <v>2194</v>
      </c>
      <c r="R104" s="79">
        <f t="shared" si="23"/>
        <v>0</v>
      </c>
      <c r="S104" s="80">
        <f t="shared" si="24"/>
        <v>0</v>
      </c>
      <c r="T104" s="80">
        <f t="shared" si="25"/>
        <v>0</v>
      </c>
      <c r="U104" s="80">
        <f t="shared" si="26"/>
        <v>20</v>
      </c>
      <c r="V104" s="81"/>
      <c r="W104" s="82" t="str">
        <f t="shared" si="27"/>
        <v>VENCIDO</v>
      </c>
      <c r="X104" s="82" t="str">
        <f t="shared" si="29"/>
        <v/>
      </c>
      <c r="Y104" s="131" t="s">
        <v>1647</v>
      </c>
      <c r="Z104" s="131" t="str">
        <f t="shared" si="30"/>
        <v>H45AF18</v>
      </c>
      <c r="AA104" s="131">
        <f t="shared" si="28"/>
        <v>3</v>
      </c>
      <c r="AB104" s="131" t="str">
        <f t="shared" si="18"/>
        <v>H45AF18 - 3</v>
      </c>
      <c r="AC104" s="58">
        <f t="shared" si="19"/>
        <v>1</v>
      </c>
      <c r="AD104" s="58">
        <f t="shared" si="20"/>
        <v>1</v>
      </c>
      <c r="AE104" s="58" t="str">
        <f t="shared" si="21"/>
        <v>H45AF18.</v>
      </c>
      <c r="AF104" s="58" t="str">
        <f t="shared" si="22"/>
        <v>H45AF18</v>
      </c>
      <c r="AG104" s="59"/>
      <c r="AH104" s="60"/>
      <c r="AI104" s="61"/>
      <c r="AJ104" s="18"/>
    </row>
    <row r="105" spans="1:36" s="19" customFormat="1" ht="300" customHeight="1" x14ac:dyDescent="0.2">
      <c r="A105" s="70">
        <v>51</v>
      </c>
      <c r="B105" s="165">
        <v>104</v>
      </c>
      <c r="C105" s="70"/>
      <c r="D105" s="70" t="s">
        <v>1110</v>
      </c>
      <c r="E105" s="72" t="s">
        <v>1790</v>
      </c>
      <c r="F105" s="87" t="s">
        <v>2057</v>
      </c>
      <c r="G105" s="87" t="s">
        <v>1861</v>
      </c>
      <c r="H105" s="145" t="s">
        <v>1862</v>
      </c>
      <c r="I105" s="148" t="s">
        <v>1863</v>
      </c>
      <c r="J105" s="148" t="s">
        <v>1864</v>
      </c>
      <c r="K105" s="153">
        <v>1</v>
      </c>
      <c r="L105" s="149">
        <v>43690</v>
      </c>
      <c r="M105" s="149">
        <v>43830</v>
      </c>
      <c r="N105" s="78">
        <f t="shared" si="31"/>
        <v>20</v>
      </c>
      <c r="O105" s="76" t="s">
        <v>1944</v>
      </c>
      <c r="P105" s="72"/>
      <c r="Q105" s="72" t="s">
        <v>2194</v>
      </c>
      <c r="R105" s="79">
        <f t="shared" si="23"/>
        <v>0</v>
      </c>
      <c r="S105" s="80">
        <f t="shared" si="24"/>
        <v>0</v>
      </c>
      <c r="T105" s="80">
        <f t="shared" si="25"/>
        <v>0</v>
      </c>
      <c r="U105" s="80">
        <f t="shared" si="26"/>
        <v>20</v>
      </c>
      <c r="V105" s="81"/>
      <c r="W105" s="82" t="str">
        <f t="shared" si="27"/>
        <v>VENCIDO</v>
      </c>
      <c r="X105" s="82" t="str">
        <f t="shared" si="29"/>
        <v>VENCIDO</v>
      </c>
      <c r="Y105" s="131" t="s">
        <v>1647</v>
      </c>
      <c r="Z105" s="131" t="str">
        <f t="shared" si="30"/>
        <v>H46AF18</v>
      </c>
      <c r="AA105" s="131">
        <f t="shared" si="28"/>
        <v>1</v>
      </c>
      <c r="AB105" s="131" t="str">
        <f t="shared" si="18"/>
        <v>H46AF18 - 1</v>
      </c>
      <c r="AC105" s="58">
        <f t="shared" si="19"/>
        <v>1</v>
      </c>
      <c r="AD105" s="58">
        <f t="shared" si="20"/>
        <v>1</v>
      </c>
      <c r="AE105" s="58" t="str">
        <f t="shared" si="21"/>
        <v>H46AF18.</v>
      </c>
      <c r="AF105" s="58" t="str">
        <f t="shared" si="22"/>
        <v>H46AF18</v>
      </c>
      <c r="AG105" s="59"/>
      <c r="AH105" s="60"/>
      <c r="AI105" s="61"/>
      <c r="AJ105" s="18"/>
    </row>
    <row r="106" spans="1:36" s="19" customFormat="1" ht="300" customHeight="1" x14ac:dyDescent="0.2">
      <c r="A106" s="70"/>
      <c r="B106" s="165">
        <v>105</v>
      </c>
      <c r="C106" s="70"/>
      <c r="D106" s="88" t="s">
        <v>1110</v>
      </c>
      <c r="E106" s="72" t="s">
        <v>1790</v>
      </c>
      <c r="F106" s="87" t="s">
        <v>2058</v>
      </c>
      <c r="G106" s="87" t="s">
        <v>1861</v>
      </c>
      <c r="H106" s="145" t="s">
        <v>1805</v>
      </c>
      <c r="I106" s="150" t="s">
        <v>1806</v>
      </c>
      <c r="J106" s="150" t="s">
        <v>1807</v>
      </c>
      <c r="K106" s="151">
        <v>8</v>
      </c>
      <c r="L106" s="149">
        <v>43718</v>
      </c>
      <c r="M106" s="149">
        <v>44012</v>
      </c>
      <c r="N106" s="78">
        <f t="shared" si="31"/>
        <v>42</v>
      </c>
      <c r="O106" s="72" t="s">
        <v>1944</v>
      </c>
      <c r="P106" s="72"/>
      <c r="Q106" s="72" t="s">
        <v>2194</v>
      </c>
      <c r="R106" s="79">
        <f t="shared" si="23"/>
        <v>0</v>
      </c>
      <c r="S106" s="80">
        <f t="shared" si="24"/>
        <v>0</v>
      </c>
      <c r="T106" s="80">
        <f t="shared" si="25"/>
        <v>0</v>
      </c>
      <c r="U106" s="80">
        <f t="shared" si="26"/>
        <v>0</v>
      </c>
      <c r="V106" s="81"/>
      <c r="W106" s="82" t="str">
        <f t="shared" si="27"/>
        <v>EN TERMINO</v>
      </c>
      <c r="X106" s="82" t="str">
        <f t="shared" si="29"/>
        <v/>
      </c>
      <c r="Y106" s="131" t="s">
        <v>1647</v>
      </c>
      <c r="Z106" s="131" t="str">
        <f t="shared" si="30"/>
        <v>H46AF18</v>
      </c>
      <c r="AA106" s="131">
        <f t="shared" si="28"/>
        <v>2</v>
      </c>
      <c r="AB106" s="131" t="str">
        <f t="shared" si="18"/>
        <v>H46AF18 - 2</v>
      </c>
      <c r="AC106" s="58">
        <f t="shared" si="19"/>
        <v>3</v>
      </c>
      <c r="AD106" s="58">
        <f t="shared" si="20"/>
        <v>3</v>
      </c>
      <c r="AE106" s="58" t="str">
        <f t="shared" si="21"/>
        <v>H46AF18.</v>
      </c>
      <c r="AF106" s="58" t="str">
        <f t="shared" si="22"/>
        <v>H46AF18</v>
      </c>
      <c r="AG106" s="59"/>
      <c r="AH106" s="60"/>
      <c r="AI106" s="61"/>
      <c r="AJ106" s="18"/>
    </row>
    <row r="107" spans="1:36" s="19" customFormat="1" ht="300" customHeight="1" x14ac:dyDescent="0.2">
      <c r="A107" s="70">
        <v>52</v>
      </c>
      <c r="B107" s="165">
        <v>106</v>
      </c>
      <c r="C107" s="70"/>
      <c r="D107" s="88" t="s">
        <v>1110</v>
      </c>
      <c r="E107" s="72" t="s">
        <v>1790</v>
      </c>
      <c r="F107" s="87" t="s">
        <v>1865</v>
      </c>
      <c r="G107" s="87" t="s">
        <v>1866</v>
      </c>
      <c r="H107" s="85" t="s">
        <v>1867</v>
      </c>
      <c r="I107" s="85" t="s">
        <v>1868</v>
      </c>
      <c r="J107" s="85" t="s">
        <v>1058</v>
      </c>
      <c r="K107" s="84">
        <v>1</v>
      </c>
      <c r="L107" s="143">
        <v>43690</v>
      </c>
      <c r="M107" s="143">
        <v>43830</v>
      </c>
      <c r="N107" s="78">
        <f t="shared" si="31"/>
        <v>20</v>
      </c>
      <c r="O107" s="72" t="s">
        <v>740</v>
      </c>
      <c r="P107" s="72"/>
      <c r="Q107" s="72" t="s">
        <v>2194</v>
      </c>
      <c r="R107" s="79">
        <f t="shared" si="23"/>
        <v>0</v>
      </c>
      <c r="S107" s="80">
        <f t="shared" si="24"/>
        <v>0</v>
      </c>
      <c r="T107" s="80">
        <f t="shared" si="25"/>
        <v>0</v>
      </c>
      <c r="U107" s="80">
        <f t="shared" si="26"/>
        <v>20</v>
      </c>
      <c r="V107" s="81"/>
      <c r="W107" s="82" t="str">
        <f t="shared" si="27"/>
        <v>VENCIDO</v>
      </c>
      <c r="X107" s="82" t="str">
        <f t="shared" si="29"/>
        <v>VENCIDO</v>
      </c>
      <c r="Y107" s="131" t="s">
        <v>1647</v>
      </c>
      <c r="Z107" s="131" t="str">
        <f t="shared" si="30"/>
        <v>H47AF18</v>
      </c>
      <c r="AA107" s="131">
        <f t="shared" si="28"/>
        <v>1</v>
      </c>
      <c r="AB107" s="131" t="str">
        <f t="shared" si="18"/>
        <v>H47AF18 - 1</v>
      </c>
      <c r="AC107" s="58">
        <f t="shared" si="19"/>
        <v>1</v>
      </c>
      <c r="AD107" s="58">
        <f t="shared" si="20"/>
        <v>1</v>
      </c>
      <c r="AE107" s="58" t="str">
        <f t="shared" si="21"/>
        <v>H47AF18.</v>
      </c>
      <c r="AF107" s="58" t="str">
        <f t="shared" si="22"/>
        <v>H47AF18</v>
      </c>
      <c r="AG107" s="59"/>
      <c r="AH107" s="60"/>
      <c r="AI107" s="61"/>
      <c r="AJ107" s="18"/>
    </row>
    <row r="108" spans="1:36" s="19" customFormat="1" ht="300" customHeight="1" x14ac:dyDescent="0.2">
      <c r="A108" s="70">
        <v>53</v>
      </c>
      <c r="B108" s="165">
        <v>107</v>
      </c>
      <c r="C108" s="70"/>
      <c r="D108" s="88" t="s">
        <v>1602</v>
      </c>
      <c r="E108" s="72" t="s">
        <v>1790</v>
      </c>
      <c r="F108" s="87" t="s">
        <v>2059</v>
      </c>
      <c r="G108" s="87" t="s">
        <v>1869</v>
      </c>
      <c r="H108" s="145" t="s">
        <v>1870</v>
      </c>
      <c r="I108" s="145" t="s">
        <v>1871</v>
      </c>
      <c r="J108" s="145" t="s">
        <v>1872</v>
      </c>
      <c r="K108" s="158" t="s">
        <v>1860</v>
      </c>
      <c r="L108" s="149">
        <v>43690</v>
      </c>
      <c r="M108" s="149">
        <v>43830</v>
      </c>
      <c r="N108" s="78">
        <f t="shared" si="31"/>
        <v>20</v>
      </c>
      <c r="O108" s="72" t="s">
        <v>1944</v>
      </c>
      <c r="P108" s="72"/>
      <c r="Q108" s="72" t="s">
        <v>2194</v>
      </c>
      <c r="R108" s="79">
        <f t="shared" si="23"/>
        <v>0</v>
      </c>
      <c r="S108" s="80">
        <f t="shared" si="24"/>
        <v>0</v>
      </c>
      <c r="T108" s="80">
        <f t="shared" si="25"/>
        <v>0</v>
      </c>
      <c r="U108" s="80">
        <f t="shared" si="26"/>
        <v>20</v>
      </c>
      <c r="V108" s="81"/>
      <c r="W108" s="82" t="str">
        <f t="shared" si="27"/>
        <v>VENCIDO</v>
      </c>
      <c r="X108" s="82" t="str">
        <f t="shared" si="29"/>
        <v>VENCIDO</v>
      </c>
      <c r="Y108" s="131" t="s">
        <v>1647</v>
      </c>
      <c r="Z108" s="131" t="str">
        <f t="shared" si="30"/>
        <v>H48AF18</v>
      </c>
      <c r="AA108" s="131">
        <f t="shared" si="28"/>
        <v>1</v>
      </c>
      <c r="AB108" s="131" t="str">
        <f t="shared" si="18"/>
        <v>H48AF18 - 1</v>
      </c>
      <c r="AC108" s="58">
        <f t="shared" si="19"/>
        <v>1</v>
      </c>
      <c r="AD108" s="58">
        <f t="shared" si="20"/>
        <v>1</v>
      </c>
      <c r="AE108" s="58" t="str">
        <f t="shared" si="21"/>
        <v>H48AF18.</v>
      </c>
      <c r="AF108" s="58" t="str">
        <f t="shared" si="22"/>
        <v>H48AF18</v>
      </c>
      <c r="AG108" s="59"/>
      <c r="AH108" s="60"/>
      <c r="AI108" s="61"/>
      <c r="AJ108" s="18"/>
    </row>
    <row r="109" spans="1:36" s="19" customFormat="1" ht="300" customHeight="1" x14ac:dyDescent="0.2">
      <c r="A109" s="70"/>
      <c r="B109" s="165">
        <v>108</v>
      </c>
      <c r="C109" s="70"/>
      <c r="D109" s="88" t="s">
        <v>1602</v>
      </c>
      <c r="E109" s="72" t="s">
        <v>1790</v>
      </c>
      <c r="F109" s="87" t="s">
        <v>2060</v>
      </c>
      <c r="G109" s="87" t="s">
        <v>1869</v>
      </c>
      <c r="H109" s="145" t="s">
        <v>1873</v>
      </c>
      <c r="I109" s="145" t="s">
        <v>1874</v>
      </c>
      <c r="J109" s="145" t="s">
        <v>10</v>
      </c>
      <c r="K109" s="158" t="s">
        <v>1860</v>
      </c>
      <c r="L109" s="149">
        <v>43690</v>
      </c>
      <c r="M109" s="149">
        <v>43830</v>
      </c>
      <c r="N109" s="78">
        <f t="shared" si="31"/>
        <v>20</v>
      </c>
      <c r="O109" s="72" t="s">
        <v>1944</v>
      </c>
      <c r="P109" s="72"/>
      <c r="Q109" s="72" t="s">
        <v>2194</v>
      </c>
      <c r="R109" s="79">
        <f t="shared" si="23"/>
        <v>0</v>
      </c>
      <c r="S109" s="80">
        <f t="shared" si="24"/>
        <v>0</v>
      </c>
      <c r="T109" s="80">
        <f t="shared" si="25"/>
        <v>0</v>
      </c>
      <c r="U109" s="80">
        <f t="shared" si="26"/>
        <v>20</v>
      </c>
      <c r="V109" s="81"/>
      <c r="W109" s="82" t="str">
        <f t="shared" si="27"/>
        <v>VENCIDO</v>
      </c>
      <c r="X109" s="82" t="str">
        <f t="shared" si="29"/>
        <v/>
      </c>
      <c r="Y109" s="131" t="s">
        <v>1647</v>
      </c>
      <c r="Z109" s="131" t="str">
        <f t="shared" si="30"/>
        <v>H48AF18</v>
      </c>
      <c r="AA109" s="131">
        <f t="shared" si="28"/>
        <v>2</v>
      </c>
      <c r="AB109" s="131" t="str">
        <f t="shared" si="18"/>
        <v>H48AF18 - 2</v>
      </c>
      <c r="AC109" s="58">
        <f t="shared" si="19"/>
        <v>1</v>
      </c>
      <c r="AD109" s="58">
        <f t="shared" si="20"/>
        <v>1</v>
      </c>
      <c r="AE109" s="58" t="str">
        <f t="shared" si="21"/>
        <v>H48AF18.</v>
      </c>
      <c r="AF109" s="58" t="str">
        <f t="shared" si="22"/>
        <v>H48AF18</v>
      </c>
      <c r="AG109" s="59"/>
      <c r="AH109" s="60"/>
      <c r="AI109" s="61"/>
      <c r="AJ109" s="18"/>
    </row>
    <row r="110" spans="1:36" s="19" customFormat="1" ht="300" customHeight="1" x14ac:dyDescent="0.2">
      <c r="A110" s="70">
        <v>54</v>
      </c>
      <c r="B110" s="165">
        <v>109</v>
      </c>
      <c r="C110" s="70"/>
      <c r="D110" s="88" t="s">
        <v>1602</v>
      </c>
      <c r="E110" s="72" t="s">
        <v>1790</v>
      </c>
      <c r="F110" s="87" t="s">
        <v>1875</v>
      </c>
      <c r="G110" s="87" t="s">
        <v>1876</v>
      </c>
      <c r="H110" s="87" t="s">
        <v>1877</v>
      </c>
      <c r="I110" s="87" t="s">
        <v>1878</v>
      </c>
      <c r="J110" s="72" t="s">
        <v>9</v>
      </c>
      <c r="K110" s="72">
        <v>1</v>
      </c>
      <c r="L110" s="91">
        <v>43690</v>
      </c>
      <c r="M110" s="91">
        <v>43708</v>
      </c>
      <c r="N110" s="78">
        <f t="shared" si="31"/>
        <v>2.5714285714285716</v>
      </c>
      <c r="O110" s="72" t="s">
        <v>1628</v>
      </c>
      <c r="P110" s="72">
        <v>1</v>
      </c>
      <c r="Q110" s="72" t="s">
        <v>2194</v>
      </c>
      <c r="R110" s="79">
        <f t="shared" si="23"/>
        <v>100</v>
      </c>
      <c r="S110" s="80">
        <f t="shared" si="24"/>
        <v>2.5714285714285716</v>
      </c>
      <c r="T110" s="80">
        <f t="shared" si="25"/>
        <v>2.5714285714285716</v>
      </c>
      <c r="U110" s="80">
        <f t="shared" si="26"/>
        <v>2.5714285714285716</v>
      </c>
      <c r="V110" s="81"/>
      <c r="W110" s="82" t="str">
        <f t="shared" si="27"/>
        <v>CUMPLIDO</v>
      </c>
      <c r="X110" s="82" t="str">
        <f t="shared" si="29"/>
        <v>CUMPLIDO</v>
      </c>
      <c r="Y110" s="131" t="s">
        <v>1647</v>
      </c>
      <c r="Z110" s="131" t="str">
        <f t="shared" si="30"/>
        <v>H49AF18</v>
      </c>
      <c r="AA110" s="131">
        <f t="shared" si="28"/>
        <v>1</v>
      </c>
      <c r="AB110" s="131" t="str">
        <f t="shared" si="18"/>
        <v>H49AF18 - 1</v>
      </c>
      <c r="AC110" s="58">
        <f t="shared" si="19"/>
        <v>5</v>
      </c>
      <c r="AD110" s="58">
        <f t="shared" si="20"/>
        <v>5</v>
      </c>
      <c r="AE110" s="58" t="str">
        <f t="shared" si="21"/>
        <v>H49AF18.</v>
      </c>
      <c r="AF110" s="58" t="str">
        <f t="shared" si="22"/>
        <v>H49AF18</v>
      </c>
      <c r="AG110" s="59"/>
      <c r="AH110" s="60"/>
      <c r="AI110" s="61"/>
      <c r="AJ110" s="18"/>
    </row>
    <row r="111" spans="1:36" s="19" customFormat="1" ht="300" customHeight="1" x14ac:dyDescent="0.2">
      <c r="A111" s="70">
        <v>55</v>
      </c>
      <c r="B111" s="165">
        <v>110</v>
      </c>
      <c r="C111" s="70"/>
      <c r="D111" s="88" t="s">
        <v>1789</v>
      </c>
      <c r="E111" s="72" t="s">
        <v>1790</v>
      </c>
      <c r="F111" s="87" t="s">
        <v>2061</v>
      </c>
      <c r="G111" s="87" t="s">
        <v>1879</v>
      </c>
      <c r="H111" s="87" t="s">
        <v>1880</v>
      </c>
      <c r="I111" s="87" t="s">
        <v>1881</v>
      </c>
      <c r="J111" s="87" t="s">
        <v>1882</v>
      </c>
      <c r="K111" s="72">
        <v>2</v>
      </c>
      <c r="L111" s="91">
        <v>43690</v>
      </c>
      <c r="M111" s="91">
        <v>44055</v>
      </c>
      <c r="N111" s="78">
        <f t="shared" si="31"/>
        <v>52.142857142857146</v>
      </c>
      <c r="O111" s="72" t="s">
        <v>1628</v>
      </c>
      <c r="P111" s="72"/>
      <c r="Q111" s="72" t="s">
        <v>2194</v>
      </c>
      <c r="R111" s="79">
        <f t="shared" si="23"/>
        <v>0</v>
      </c>
      <c r="S111" s="80">
        <f t="shared" si="24"/>
        <v>0</v>
      </c>
      <c r="T111" s="80">
        <f t="shared" si="25"/>
        <v>0</v>
      </c>
      <c r="U111" s="80">
        <f t="shared" si="26"/>
        <v>0</v>
      </c>
      <c r="V111" s="81"/>
      <c r="W111" s="82" t="str">
        <f t="shared" si="27"/>
        <v>EN TERMINO</v>
      </c>
      <c r="X111" s="82" t="str">
        <f t="shared" si="29"/>
        <v>EN TERMINO</v>
      </c>
      <c r="Y111" s="131" t="s">
        <v>1647</v>
      </c>
      <c r="Z111" s="131" t="str">
        <f t="shared" si="30"/>
        <v>H50AF18</v>
      </c>
      <c r="AA111" s="131">
        <f t="shared" si="28"/>
        <v>1</v>
      </c>
      <c r="AB111" s="131" t="str">
        <f t="shared" si="18"/>
        <v>H50AF18 - 1</v>
      </c>
      <c r="AC111" s="58">
        <f t="shared" si="19"/>
        <v>3</v>
      </c>
      <c r="AD111" s="58">
        <f t="shared" si="20"/>
        <v>3</v>
      </c>
      <c r="AE111" s="58" t="str">
        <f t="shared" si="21"/>
        <v>H50AF18.</v>
      </c>
      <c r="AF111" s="58" t="str">
        <f t="shared" si="22"/>
        <v>H50AF18</v>
      </c>
      <c r="AG111" s="59"/>
      <c r="AH111" s="60"/>
      <c r="AI111" s="61"/>
      <c r="AJ111" s="18"/>
    </row>
    <row r="112" spans="1:36" s="19" customFormat="1" ht="300" customHeight="1" x14ac:dyDescent="0.2">
      <c r="A112" s="70"/>
      <c r="B112" s="165">
        <v>111</v>
      </c>
      <c r="C112" s="70"/>
      <c r="D112" s="88" t="s">
        <v>1789</v>
      </c>
      <c r="E112" s="72" t="s">
        <v>1790</v>
      </c>
      <c r="F112" s="87" t="s">
        <v>2062</v>
      </c>
      <c r="G112" s="87" t="s">
        <v>1879</v>
      </c>
      <c r="H112" s="87" t="s">
        <v>1883</v>
      </c>
      <c r="I112" s="87" t="s">
        <v>1884</v>
      </c>
      <c r="J112" s="87" t="s">
        <v>1885</v>
      </c>
      <c r="K112" s="72">
        <v>40</v>
      </c>
      <c r="L112" s="91">
        <v>43690</v>
      </c>
      <c r="M112" s="91">
        <v>44012</v>
      </c>
      <c r="N112" s="78">
        <f t="shared" si="31"/>
        <v>46</v>
      </c>
      <c r="O112" s="72" t="s">
        <v>1628</v>
      </c>
      <c r="P112" s="72"/>
      <c r="Q112" s="72" t="s">
        <v>2194</v>
      </c>
      <c r="R112" s="79">
        <f t="shared" si="23"/>
        <v>0</v>
      </c>
      <c r="S112" s="80">
        <f t="shared" si="24"/>
        <v>0</v>
      </c>
      <c r="T112" s="80">
        <f t="shared" si="25"/>
        <v>0</v>
      </c>
      <c r="U112" s="80">
        <f t="shared" si="26"/>
        <v>0</v>
      </c>
      <c r="V112" s="81"/>
      <c r="W112" s="82" t="str">
        <f t="shared" si="27"/>
        <v>EN TERMINO</v>
      </c>
      <c r="X112" s="82" t="str">
        <f t="shared" si="29"/>
        <v/>
      </c>
      <c r="Y112" s="131" t="s">
        <v>1647</v>
      </c>
      <c r="Z112" s="131" t="str">
        <f t="shared" si="30"/>
        <v>H50AF18</v>
      </c>
      <c r="AA112" s="131">
        <f t="shared" si="28"/>
        <v>2</v>
      </c>
      <c r="AB112" s="131" t="str">
        <f t="shared" si="18"/>
        <v>H50AF18 - 2</v>
      </c>
      <c r="AC112" s="58">
        <f t="shared" si="19"/>
        <v>3</v>
      </c>
      <c r="AD112" s="58">
        <f t="shared" si="20"/>
        <v>3</v>
      </c>
      <c r="AE112" s="58" t="str">
        <f t="shared" si="21"/>
        <v>H50AF18.</v>
      </c>
      <c r="AF112" s="58" t="str">
        <f t="shared" si="22"/>
        <v>H50AF18</v>
      </c>
      <c r="AG112" s="59"/>
      <c r="AH112" s="60"/>
      <c r="AI112" s="61"/>
      <c r="AJ112" s="18"/>
    </row>
    <row r="113" spans="1:36" s="19" customFormat="1" ht="300" customHeight="1" x14ac:dyDescent="0.2">
      <c r="A113" s="70">
        <v>56</v>
      </c>
      <c r="B113" s="165">
        <v>112</v>
      </c>
      <c r="C113" s="70"/>
      <c r="D113" s="88" t="s">
        <v>1602</v>
      </c>
      <c r="E113" s="72" t="s">
        <v>1790</v>
      </c>
      <c r="F113" s="87" t="s">
        <v>2063</v>
      </c>
      <c r="G113" s="87" t="s">
        <v>1886</v>
      </c>
      <c r="H113" s="87" t="s">
        <v>1880</v>
      </c>
      <c r="I113" s="87" t="s">
        <v>1881</v>
      </c>
      <c r="J113" s="87" t="s">
        <v>1882</v>
      </c>
      <c r="K113" s="72">
        <v>2</v>
      </c>
      <c r="L113" s="91">
        <v>43690</v>
      </c>
      <c r="M113" s="91">
        <v>44055</v>
      </c>
      <c r="N113" s="78">
        <f t="shared" si="31"/>
        <v>52.142857142857146</v>
      </c>
      <c r="O113" s="72" t="s">
        <v>1628</v>
      </c>
      <c r="P113" s="72"/>
      <c r="Q113" s="72" t="s">
        <v>2194</v>
      </c>
      <c r="R113" s="79">
        <f t="shared" si="23"/>
        <v>0</v>
      </c>
      <c r="S113" s="80">
        <f t="shared" si="24"/>
        <v>0</v>
      </c>
      <c r="T113" s="80">
        <f t="shared" si="25"/>
        <v>0</v>
      </c>
      <c r="U113" s="80">
        <f t="shared" si="26"/>
        <v>0</v>
      </c>
      <c r="V113" s="81"/>
      <c r="W113" s="82" t="str">
        <f t="shared" si="27"/>
        <v>EN TERMINO</v>
      </c>
      <c r="X113" s="82" t="str">
        <f t="shared" si="29"/>
        <v>EN TERMINO</v>
      </c>
      <c r="Y113" s="131" t="s">
        <v>1647</v>
      </c>
      <c r="Z113" s="131" t="str">
        <f t="shared" si="30"/>
        <v>H51AF18</v>
      </c>
      <c r="AA113" s="131">
        <f t="shared" si="28"/>
        <v>1</v>
      </c>
      <c r="AB113" s="131" t="str">
        <f t="shared" si="18"/>
        <v>H51AF18 - 1</v>
      </c>
      <c r="AC113" s="58">
        <f t="shared" si="19"/>
        <v>3</v>
      </c>
      <c r="AD113" s="58">
        <f t="shared" si="20"/>
        <v>3</v>
      </c>
      <c r="AE113" s="58" t="str">
        <f t="shared" si="21"/>
        <v>H51AF18.</v>
      </c>
      <c r="AF113" s="58" t="str">
        <f t="shared" si="22"/>
        <v>H51AF18</v>
      </c>
      <c r="AG113" s="59"/>
      <c r="AH113" s="60"/>
      <c r="AI113" s="61"/>
      <c r="AJ113" s="18"/>
    </row>
    <row r="114" spans="1:36" s="19" customFormat="1" ht="300" customHeight="1" x14ac:dyDescent="0.2">
      <c r="A114" s="70"/>
      <c r="B114" s="165">
        <v>113</v>
      </c>
      <c r="C114" s="70"/>
      <c r="D114" s="88" t="s">
        <v>1602</v>
      </c>
      <c r="E114" s="72" t="s">
        <v>1790</v>
      </c>
      <c r="F114" s="87" t="s">
        <v>2064</v>
      </c>
      <c r="G114" s="87" t="s">
        <v>1886</v>
      </c>
      <c r="H114" s="87" t="s">
        <v>1883</v>
      </c>
      <c r="I114" s="87" t="s">
        <v>1884</v>
      </c>
      <c r="J114" s="87" t="s">
        <v>1885</v>
      </c>
      <c r="K114" s="72">
        <v>40</v>
      </c>
      <c r="L114" s="91">
        <v>43690</v>
      </c>
      <c r="M114" s="91">
        <v>44012</v>
      </c>
      <c r="N114" s="78">
        <f t="shared" si="31"/>
        <v>46</v>
      </c>
      <c r="O114" s="72" t="s">
        <v>1628</v>
      </c>
      <c r="P114" s="72"/>
      <c r="Q114" s="72" t="s">
        <v>2194</v>
      </c>
      <c r="R114" s="79">
        <f t="shared" si="23"/>
        <v>0</v>
      </c>
      <c r="S114" s="80">
        <f t="shared" si="24"/>
        <v>0</v>
      </c>
      <c r="T114" s="80">
        <f t="shared" si="25"/>
        <v>0</v>
      </c>
      <c r="U114" s="80">
        <f t="shared" si="26"/>
        <v>0</v>
      </c>
      <c r="V114" s="81"/>
      <c r="W114" s="82" t="str">
        <f t="shared" si="27"/>
        <v>EN TERMINO</v>
      </c>
      <c r="X114" s="82" t="str">
        <f t="shared" si="29"/>
        <v/>
      </c>
      <c r="Y114" s="131" t="s">
        <v>1647</v>
      </c>
      <c r="Z114" s="131" t="str">
        <f t="shared" si="30"/>
        <v>H51AF18</v>
      </c>
      <c r="AA114" s="131">
        <f t="shared" si="28"/>
        <v>2</v>
      </c>
      <c r="AB114" s="131" t="str">
        <f t="shared" si="18"/>
        <v>H51AF18 - 2</v>
      </c>
      <c r="AC114" s="58">
        <f t="shared" si="19"/>
        <v>3</v>
      </c>
      <c r="AD114" s="58">
        <f t="shared" si="20"/>
        <v>3</v>
      </c>
      <c r="AE114" s="58" t="str">
        <f t="shared" si="21"/>
        <v>H51AF18.</v>
      </c>
      <c r="AF114" s="58" t="str">
        <f t="shared" si="22"/>
        <v>H51AF18</v>
      </c>
      <c r="AG114" s="59"/>
      <c r="AH114" s="60"/>
      <c r="AI114" s="61"/>
      <c r="AJ114" s="18"/>
    </row>
    <row r="115" spans="1:36" s="19" customFormat="1" ht="300" customHeight="1" x14ac:dyDescent="0.2">
      <c r="A115" s="70">
        <v>57</v>
      </c>
      <c r="B115" s="165">
        <v>114</v>
      </c>
      <c r="C115" s="70"/>
      <c r="D115" s="88" t="s">
        <v>1110</v>
      </c>
      <c r="E115" s="72" t="s">
        <v>1790</v>
      </c>
      <c r="F115" s="87" t="s">
        <v>1887</v>
      </c>
      <c r="G115" s="87" t="s">
        <v>1888</v>
      </c>
      <c r="H115" s="89" t="s">
        <v>1889</v>
      </c>
      <c r="I115" s="89" t="s">
        <v>1890</v>
      </c>
      <c r="J115" s="89" t="s">
        <v>1891</v>
      </c>
      <c r="K115" s="88">
        <v>1</v>
      </c>
      <c r="L115" s="144">
        <v>43690</v>
      </c>
      <c r="M115" s="144">
        <v>44012</v>
      </c>
      <c r="N115" s="78">
        <f t="shared" si="31"/>
        <v>46</v>
      </c>
      <c r="O115" s="72" t="s">
        <v>1628</v>
      </c>
      <c r="P115" s="72"/>
      <c r="Q115" s="72" t="s">
        <v>2194</v>
      </c>
      <c r="R115" s="79">
        <f t="shared" si="23"/>
        <v>0</v>
      </c>
      <c r="S115" s="80">
        <f t="shared" si="24"/>
        <v>0</v>
      </c>
      <c r="T115" s="80">
        <f t="shared" si="25"/>
        <v>0</v>
      </c>
      <c r="U115" s="80">
        <f t="shared" si="26"/>
        <v>0</v>
      </c>
      <c r="V115" s="81"/>
      <c r="W115" s="82" t="str">
        <f t="shared" si="27"/>
        <v>EN TERMINO</v>
      </c>
      <c r="X115" s="82" t="str">
        <f t="shared" si="29"/>
        <v>EN TERMINO</v>
      </c>
      <c r="Y115" s="131" t="s">
        <v>1647</v>
      </c>
      <c r="Z115" s="131" t="str">
        <f t="shared" si="30"/>
        <v>H52AF18</v>
      </c>
      <c r="AA115" s="131">
        <f t="shared" si="28"/>
        <v>1</v>
      </c>
      <c r="AB115" s="131" t="str">
        <f t="shared" si="18"/>
        <v>H52AF18 - 1</v>
      </c>
      <c r="AC115" s="58">
        <f t="shared" si="19"/>
        <v>3</v>
      </c>
      <c r="AD115" s="58">
        <f t="shared" si="20"/>
        <v>3</v>
      </c>
      <c r="AE115" s="58" t="str">
        <f t="shared" si="21"/>
        <v>H52AF18.</v>
      </c>
      <c r="AF115" s="58" t="str">
        <f t="shared" si="22"/>
        <v>H52AF18</v>
      </c>
      <c r="AG115" s="59"/>
      <c r="AH115" s="60"/>
      <c r="AI115" s="61"/>
      <c r="AJ115" s="18"/>
    </row>
    <row r="116" spans="1:36" s="19" customFormat="1" ht="300" customHeight="1" x14ac:dyDescent="0.2">
      <c r="A116" s="70">
        <v>58</v>
      </c>
      <c r="B116" s="165">
        <v>115</v>
      </c>
      <c r="C116" s="70"/>
      <c r="D116" s="70" t="s">
        <v>1602</v>
      </c>
      <c r="E116" s="72" t="s">
        <v>1790</v>
      </c>
      <c r="F116" s="75" t="s">
        <v>1892</v>
      </c>
      <c r="G116" s="75" t="s">
        <v>1893</v>
      </c>
      <c r="H116" s="159" t="s">
        <v>1894</v>
      </c>
      <c r="I116" s="75" t="s">
        <v>1895</v>
      </c>
      <c r="J116" s="75" t="s">
        <v>1896</v>
      </c>
      <c r="K116" s="76">
        <v>1</v>
      </c>
      <c r="L116" s="77">
        <v>43690</v>
      </c>
      <c r="M116" s="77">
        <v>43830</v>
      </c>
      <c r="N116" s="78">
        <f t="shared" si="31"/>
        <v>20</v>
      </c>
      <c r="O116" s="76" t="s">
        <v>736</v>
      </c>
      <c r="P116" s="72"/>
      <c r="Q116" s="72" t="s">
        <v>2194</v>
      </c>
      <c r="R116" s="79">
        <f t="shared" si="23"/>
        <v>0</v>
      </c>
      <c r="S116" s="80">
        <f t="shared" si="24"/>
        <v>0</v>
      </c>
      <c r="T116" s="80">
        <f t="shared" si="25"/>
        <v>0</v>
      </c>
      <c r="U116" s="80">
        <f t="shared" si="26"/>
        <v>20</v>
      </c>
      <c r="V116" s="81"/>
      <c r="W116" s="82" t="str">
        <f t="shared" si="27"/>
        <v>VENCIDO</v>
      </c>
      <c r="X116" s="82" t="str">
        <f t="shared" si="29"/>
        <v>VENCIDO</v>
      </c>
      <c r="Y116" s="131" t="s">
        <v>1647</v>
      </c>
      <c r="Z116" s="131" t="str">
        <f t="shared" si="30"/>
        <v>H53AF18</v>
      </c>
      <c r="AA116" s="131">
        <f t="shared" si="28"/>
        <v>1</v>
      </c>
      <c r="AB116" s="131" t="str">
        <f t="shared" si="18"/>
        <v>H53AF18 - 1</v>
      </c>
      <c r="AC116" s="58">
        <f t="shared" si="19"/>
        <v>1</v>
      </c>
      <c r="AD116" s="58">
        <f t="shared" si="20"/>
        <v>1</v>
      </c>
      <c r="AE116" s="58" t="str">
        <f t="shared" si="21"/>
        <v>H53AF18.</v>
      </c>
      <c r="AF116" s="58" t="str">
        <f t="shared" si="22"/>
        <v>H53AF18</v>
      </c>
      <c r="AG116" s="59"/>
      <c r="AH116" s="60"/>
      <c r="AI116" s="61"/>
      <c r="AJ116" s="18"/>
    </row>
    <row r="117" spans="1:36" s="19" customFormat="1" ht="300" customHeight="1" x14ac:dyDescent="0.2">
      <c r="A117" s="70">
        <v>59</v>
      </c>
      <c r="B117" s="165">
        <v>116</v>
      </c>
      <c r="C117" s="70"/>
      <c r="D117" s="70" t="s">
        <v>1602</v>
      </c>
      <c r="E117" s="72" t="s">
        <v>1790</v>
      </c>
      <c r="F117" s="75" t="s">
        <v>1897</v>
      </c>
      <c r="G117" s="75" t="s">
        <v>1898</v>
      </c>
      <c r="H117" s="150" t="s">
        <v>1922</v>
      </c>
      <c r="I117" s="150" t="s">
        <v>1899</v>
      </c>
      <c r="J117" s="150" t="s">
        <v>1900</v>
      </c>
      <c r="K117" s="160">
        <v>1</v>
      </c>
      <c r="L117" s="161">
        <v>43690</v>
      </c>
      <c r="M117" s="161">
        <v>43830</v>
      </c>
      <c r="N117" s="78">
        <f t="shared" si="31"/>
        <v>20</v>
      </c>
      <c r="O117" s="76" t="s">
        <v>1944</v>
      </c>
      <c r="P117" s="72"/>
      <c r="Q117" s="72" t="s">
        <v>2194</v>
      </c>
      <c r="R117" s="79">
        <f t="shared" si="23"/>
        <v>0</v>
      </c>
      <c r="S117" s="80">
        <f t="shared" si="24"/>
        <v>0</v>
      </c>
      <c r="T117" s="80">
        <f t="shared" si="25"/>
        <v>0</v>
      </c>
      <c r="U117" s="80">
        <f t="shared" si="26"/>
        <v>20</v>
      </c>
      <c r="V117" s="81"/>
      <c r="W117" s="82" t="str">
        <f t="shared" si="27"/>
        <v>VENCIDO</v>
      </c>
      <c r="X117" s="82" t="str">
        <f t="shared" si="29"/>
        <v>VENCIDO</v>
      </c>
      <c r="Y117" s="131" t="s">
        <v>1647</v>
      </c>
      <c r="Z117" s="131" t="str">
        <f t="shared" si="30"/>
        <v xml:space="preserve">
H54AF18</v>
      </c>
      <c r="AA117" s="131">
        <f t="shared" si="28"/>
        <v>1</v>
      </c>
      <c r="AB117" s="131" t="str">
        <f t="shared" si="18"/>
        <v xml:space="preserve">
H54AF18 - 1</v>
      </c>
      <c r="AC117" s="58">
        <f t="shared" si="19"/>
        <v>1</v>
      </c>
      <c r="AD117" s="58">
        <f t="shared" si="20"/>
        <v>1</v>
      </c>
      <c r="AE117" s="58" t="str">
        <f t="shared" si="21"/>
        <v xml:space="preserve">
H54AF18.</v>
      </c>
      <c r="AF117" s="58" t="str">
        <f t="shared" si="22"/>
        <v xml:space="preserve">
H54AF18</v>
      </c>
      <c r="AG117" s="59"/>
      <c r="AH117" s="60"/>
      <c r="AI117" s="61"/>
      <c r="AJ117" s="18"/>
    </row>
    <row r="118" spans="1:36" s="19" customFormat="1" ht="300" customHeight="1" x14ac:dyDescent="0.2">
      <c r="A118" s="70">
        <v>60</v>
      </c>
      <c r="B118" s="165">
        <v>117</v>
      </c>
      <c r="C118" s="70"/>
      <c r="D118" s="70" t="s">
        <v>1901</v>
      </c>
      <c r="E118" s="72" t="s">
        <v>1790</v>
      </c>
      <c r="F118" s="75" t="s">
        <v>1902</v>
      </c>
      <c r="G118" s="75" t="s">
        <v>1903</v>
      </c>
      <c r="H118" s="150" t="s">
        <v>1923</v>
      </c>
      <c r="I118" s="150" t="s">
        <v>1924</v>
      </c>
      <c r="J118" s="150" t="s">
        <v>1904</v>
      </c>
      <c r="K118" s="163">
        <v>1</v>
      </c>
      <c r="L118" s="161">
        <v>43690</v>
      </c>
      <c r="M118" s="161">
        <v>43830</v>
      </c>
      <c r="N118" s="78">
        <f t="shared" si="31"/>
        <v>20</v>
      </c>
      <c r="O118" s="76" t="s">
        <v>1944</v>
      </c>
      <c r="P118" s="72"/>
      <c r="Q118" s="72" t="s">
        <v>2194</v>
      </c>
      <c r="R118" s="79">
        <f t="shared" si="23"/>
        <v>0</v>
      </c>
      <c r="S118" s="80">
        <f t="shared" si="24"/>
        <v>0</v>
      </c>
      <c r="T118" s="80">
        <f t="shared" si="25"/>
        <v>0</v>
      </c>
      <c r="U118" s="80">
        <f t="shared" si="26"/>
        <v>20</v>
      </c>
      <c r="V118" s="81"/>
      <c r="W118" s="82" t="str">
        <f t="shared" si="27"/>
        <v>VENCIDO</v>
      </c>
      <c r="X118" s="82" t="str">
        <f t="shared" si="29"/>
        <v>VENCIDO</v>
      </c>
      <c r="Y118" s="131" t="s">
        <v>1647</v>
      </c>
      <c r="Z118" s="131" t="str">
        <f t="shared" si="30"/>
        <v>H55AF18</v>
      </c>
      <c r="AA118" s="131">
        <f t="shared" si="28"/>
        <v>1</v>
      </c>
      <c r="AB118" s="131" t="str">
        <f t="shared" si="18"/>
        <v>H55AF18 - 1</v>
      </c>
      <c r="AC118" s="58">
        <f t="shared" si="19"/>
        <v>1</v>
      </c>
      <c r="AD118" s="58">
        <f t="shared" si="20"/>
        <v>1</v>
      </c>
      <c r="AE118" s="58" t="str">
        <f t="shared" si="21"/>
        <v>H55AF18.</v>
      </c>
      <c r="AF118" s="58" t="str">
        <f t="shared" si="22"/>
        <v>H55AF18</v>
      </c>
      <c r="AG118" s="59"/>
      <c r="AH118" s="60"/>
      <c r="AI118" s="61"/>
      <c r="AJ118" s="18"/>
    </row>
    <row r="119" spans="1:36" s="19" customFormat="1" ht="300" customHeight="1" x14ac:dyDescent="0.2">
      <c r="A119" s="70">
        <v>61</v>
      </c>
      <c r="B119" s="165">
        <v>118</v>
      </c>
      <c r="C119" s="70"/>
      <c r="D119" s="88" t="s">
        <v>1901</v>
      </c>
      <c r="E119" s="72" t="s">
        <v>1790</v>
      </c>
      <c r="F119" s="87" t="s">
        <v>1905</v>
      </c>
      <c r="G119" s="87" t="s">
        <v>1906</v>
      </c>
      <c r="H119" s="85" t="s">
        <v>1907</v>
      </c>
      <c r="I119" s="85" t="s">
        <v>1908</v>
      </c>
      <c r="J119" s="85" t="s">
        <v>748</v>
      </c>
      <c r="K119" s="84">
        <v>4</v>
      </c>
      <c r="L119" s="143">
        <v>43690</v>
      </c>
      <c r="M119" s="143">
        <v>44055</v>
      </c>
      <c r="N119" s="78">
        <f t="shared" si="31"/>
        <v>52.142857142857146</v>
      </c>
      <c r="O119" s="72" t="s">
        <v>740</v>
      </c>
      <c r="P119" s="72"/>
      <c r="Q119" s="72" t="s">
        <v>2194</v>
      </c>
      <c r="R119" s="79">
        <f t="shared" si="23"/>
        <v>0</v>
      </c>
      <c r="S119" s="80">
        <f t="shared" si="24"/>
        <v>0</v>
      </c>
      <c r="T119" s="80">
        <f t="shared" si="25"/>
        <v>0</v>
      </c>
      <c r="U119" s="80">
        <f t="shared" si="26"/>
        <v>0</v>
      </c>
      <c r="V119" s="81"/>
      <c r="W119" s="82" t="str">
        <f t="shared" si="27"/>
        <v>EN TERMINO</v>
      </c>
      <c r="X119" s="82" t="str">
        <f t="shared" si="29"/>
        <v>EN TERMINO</v>
      </c>
      <c r="Y119" s="131" t="s">
        <v>1647</v>
      </c>
      <c r="Z119" s="131" t="str">
        <f t="shared" si="30"/>
        <v>H56AF18</v>
      </c>
      <c r="AA119" s="131">
        <f t="shared" si="28"/>
        <v>1</v>
      </c>
      <c r="AB119" s="131" t="str">
        <f t="shared" si="18"/>
        <v>H56AF18 - 1</v>
      </c>
      <c r="AC119" s="58">
        <f t="shared" si="19"/>
        <v>3</v>
      </c>
      <c r="AD119" s="58">
        <f t="shared" si="20"/>
        <v>3</v>
      </c>
      <c r="AE119" s="58" t="str">
        <f t="shared" si="21"/>
        <v>H56AF18.</v>
      </c>
      <c r="AF119" s="58" t="str">
        <f t="shared" si="22"/>
        <v>H56AF18</v>
      </c>
      <c r="AG119" s="59"/>
      <c r="AH119" s="60"/>
      <c r="AI119" s="61"/>
      <c r="AJ119" s="18"/>
    </row>
    <row r="120" spans="1:36" s="19" customFormat="1" ht="300" customHeight="1" x14ac:dyDescent="0.2">
      <c r="A120" s="70">
        <v>62</v>
      </c>
      <c r="B120" s="165">
        <v>119</v>
      </c>
      <c r="C120" s="70"/>
      <c r="D120" s="88" t="s">
        <v>1110</v>
      </c>
      <c r="E120" s="72" t="s">
        <v>1790</v>
      </c>
      <c r="F120" s="87" t="s">
        <v>1909</v>
      </c>
      <c r="G120" s="87" t="s">
        <v>1910</v>
      </c>
      <c r="H120" s="89" t="s">
        <v>1911</v>
      </c>
      <c r="I120" s="89" t="s">
        <v>1912</v>
      </c>
      <c r="J120" s="89" t="s">
        <v>1913</v>
      </c>
      <c r="K120" s="88">
        <v>1</v>
      </c>
      <c r="L120" s="144">
        <v>43690</v>
      </c>
      <c r="M120" s="144">
        <v>43753</v>
      </c>
      <c r="N120" s="78">
        <f t="shared" si="31"/>
        <v>9</v>
      </c>
      <c r="O120" s="72" t="s">
        <v>698</v>
      </c>
      <c r="P120" s="72">
        <v>0.5</v>
      </c>
      <c r="Q120" s="72" t="s">
        <v>2194</v>
      </c>
      <c r="R120" s="79">
        <f t="shared" si="23"/>
        <v>50</v>
      </c>
      <c r="S120" s="80">
        <f t="shared" si="24"/>
        <v>4.5</v>
      </c>
      <c r="T120" s="80">
        <f t="shared" si="25"/>
        <v>4.5</v>
      </c>
      <c r="U120" s="80">
        <f t="shared" si="26"/>
        <v>9</v>
      </c>
      <c r="V120" s="81"/>
      <c r="W120" s="82" t="str">
        <f t="shared" si="27"/>
        <v>VENCIDO</v>
      </c>
      <c r="X120" s="82" t="str">
        <f t="shared" si="29"/>
        <v>VENCIDO</v>
      </c>
      <c r="Y120" s="131" t="s">
        <v>1647</v>
      </c>
      <c r="Z120" s="131" t="str">
        <f t="shared" si="30"/>
        <v>H57AF18</v>
      </c>
      <c r="AA120" s="131">
        <f t="shared" si="28"/>
        <v>1</v>
      </c>
      <c r="AB120" s="131" t="str">
        <f t="shared" si="18"/>
        <v>H57AF18 - 1</v>
      </c>
      <c r="AC120" s="58">
        <f t="shared" si="19"/>
        <v>1</v>
      </c>
      <c r="AD120" s="58">
        <f t="shared" si="20"/>
        <v>1</v>
      </c>
      <c r="AE120" s="58" t="str">
        <f t="shared" si="21"/>
        <v>H57AF18.</v>
      </c>
      <c r="AF120" s="58" t="str">
        <f t="shared" si="22"/>
        <v>H57AF18</v>
      </c>
      <c r="AG120" s="59"/>
      <c r="AH120" s="60"/>
      <c r="AI120" s="61"/>
      <c r="AJ120" s="18"/>
    </row>
    <row r="121" spans="1:36" s="19" customFormat="1" ht="300" customHeight="1" x14ac:dyDescent="0.2">
      <c r="A121" s="70">
        <v>63</v>
      </c>
      <c r="B121" s="165">
        <v>120</v>
      </c>
      <c r="C121" s="70">
        <v>61</v>
      </c>
      <c r="D121" s="70" t="s">
        <v>1109</v>
      </c>
      <c r="E121" s="72" t="s">
        <v>1790</v>
      </c>
      <c r="F121" s="75" t="s">
        <v>2065</v>
      </c>
      <c r="G121" s="75" t="s">
        <v>1914</v>
      </c>
      <c r="H121" s="75" t="s">
        <v>1915</v>
      </c>
      <c r="I121" s="75" t="s">
        <v>1925</v>
      </c>
      <c r="J121" s="75" t="s">
        <v>1916</v>
      </c>
      <c r="K121" s="76">
        <v>1</v>
      </c>
      <c r="L121" s="77">
        <v>43679</v>
      </c>
      <c r="M121" s="77">
        <v>43799</v>
      </c>
      <c r="N121" s="78">
        <f t="shared" si="31"/>
        <v>17.142857142857142</v>
      </c>
      <c r="O121" s="76" t="s">
        <v>1917</v>
      </c>
      <c r="P121" s="72">
        <v>0.1</v>
      </c>
      <c r="Q121" s="72" t="s">
        <v>2194</v>
      </c>
      <c r="R121" s="79">
        <f t="shared" si="23"/>
        <v>10</v>
      </c>
      <c r="S121" s="80">
        <f t="shared" si="24"/>
        <v>1.7142857142857142</v>
      </c>
      <c r="T121" s="80">
        <f t="shared" si="25"/>
        <v>1.7142857142857142</v>
      </c>
      <c r="U121" s="80">
        <f t="shared" si="26"/>
        <v>17.142857142857142</v>
      </c>
      <c r="V121" s="81"/>
      <c r="W121" s="82" t="str">
        <f t="shared" si="27"/>
        <v>VENCIDO</v>
      </c>
      <c r="X121" s="82" t="str">
        <f t="shared" si="29"/>
        <v>VENCIDO</v>
      </c>
      <c r="Y121" s="131" t="s">
        <v>1647</v>
      </c>
      <c r="Z121" s="131" t="str">
        <f t="shared" si="30"/>
        <v>H58AF18</v>
      </c>
      <c r="AA121" s="131">
        <f t="shared" si="28"/>
        <v>1</v>
      </c>
      <c r="AB121" s="131" t="str">
        <f t="shared" si="18"/>
        <v>H58AF18 - 1</v>
      </c>
      <c r="AC121" s="58">
        <f t="shared" si="19"/>
        <v>1</v>
      </c>
      <c r="AD121" s="58">
        <f t="shared" si="20"/>
        <v>1</v>
      </c>
      <c r="AE121" s="58" t="str">
        <f t="shared" si="21"/>
        <v>H58AF18.</v>
      </c>
      <c r="AF121" s="58" t="str">
        <f t="shared" si="22"/>
        <v>H58AF18</v>
      </c>
      <c r="AG121" s="59"/>
      <c r="AH121" s="60"/>
      <c r="AI121" s="61"/>
      <c r="AJ121" s="18"/>
    </row>
    <row r="122" spans="1:36" s="19" customFormat="1" ht="300" customHeight="1" x14ac:dyDescent="0.2">
      <c r="A122" s="70"/>
      <c r="B122" s="165">
        <v>121</v>
      </c>
      <c r="C122" s="70">
        <v>62</v>
      </c>
      <c r="D122" s="70" t="s">
        <v>1109</v>
      </c>
      <c r="E122" s="72" t="s">
        <v>1790</v>
      </c>
      <c r="F122" s="75" t="s">
        <v>2066</v>
      </c>
      <c r="G122" s="75" t="s">
        <v>1914</v>
      </c>
      <c r="H122" s="75" t="s">
        <v>1915</v>
      </c>
      <c r="I122" s="75" t="s">
        <v>1918</v>
      </c>
      <c r="J122" s="75" t="s">
        <v>1919</v>
      </c>
      <c r="K122" s="76">
        <v>2</v>
      </c>
      <c r="L122" s="77">
        <v>43800</v>
      </c>
      <c r="M122" s="77">
        <v>43830</v>
      </c>
      <c r="N122" s="78">
        <f t="shared" si="31"/>
        <v>4.2857142857142856</v>
      </c>
      <c r="O122" s="76" t="s">
        <v>1917</v>
      </c>
      <c r="P122" s="72"/>
      <c r="Q122" s="72" t="s">
        <v>2194</v>
      </c>
      <c r="R122" s="79">
        <f t="shared" si="23"/>
        <v>0</v>
      </c>
      <c r="S122" s="80">
        <f t="shared" si="24"/>
        <v>0</v>
      </c>
      <c r="T122" s="80">
        <f t="shared" si="25"/>
        <v>0</v>
      </c>
      <c r="U122" s="80">
        <f t="shared" si="26"/>
        <v>4.2857142857142856</v>
      </c>
      <c r="V122" s="81"/>
      <c r="W122" s="82" t="str">
        <f t="shared" si="27"/>
        <v>VENCIDO</v>
      </c>
      <c r="X122" s="82" t="str">
        <f t="shared" si="29"/>
        <v/>
      </c>
      <c r="Y122" s="131" t="s">
        <v>1647</v>
      </c>
      <c r="Z122" s="131" t="str">
        <f t="shared" si="30"/>
        <v>H58AF18</v>
      </c>
      <c r="AA122" s="131">
        <f t="shared" si="28"/>
        <v>2</v>
      </c>
      <c r="AB122" s="131" t="str">
        <f t="shared" si="18"/>
        <v>H58AF18 - 2</v>
      </c>
      <c r="AC122" s="58">
        <f t="shared" si="19"/>
        <v>1</v>
      </c>
      <c r="AD122" s="58">
        <f t="shared" si="20"/>
        <v>1</v>
      </c>
      <c r="AE122" s="58" t="str">
        <f t="shared" si="21"/>
        <v>H58AF18.</v>
      </c>
      <c r="AF122" s="58" t="str">
        <f t="shared" si="22"/>
        <v>H58AF18</v>
      </c>
      <c r="AG122" s="59"/>
      <c r="AH122" s="60"/>
      <c r="AI122" s="61"/>
      <c r="AJ122" s="18"/>
    </row>
    <row r="123" spans="1:36" s="136" customFormat="1" ht="300" customHeight="1" x14ac:dyDescent="0.2">
      <c r="A123" s="81">
        <v>64</v>
      </c>
      <c r="B123" s="165">
        <v>122</v>
      </c>
      <c r="C123" s="81"/>
      <c r="D123" s="81" t="s">
        <v>1601</v>
      </c>
      <c r="E123" s="84" t="s">
        <v>1531</v>
      </c>
      <c r="F123" s="73" t="s">
        <v>1632</v>
      </c>
      <c r="G123" s="73" t="s">
        <v>1604</v>
      </c>
      <c r="H123" s="75" t="s">
        <v>1605</v>
      </c>
      <c r="I123" s="75" t="s">
        <v>1606</v>
      </c>
      <c r="J123" s="76" t="s">
        <v>1482</v>
      </c>
      <c r="K123" s="76">
        <v>1</v>
      </c>
      <c r="L123" s="77">
        <v>43480</v>
      </c>
      <c r="M123" s="77">
        <v>43524</v>
      </c>
      <c r="N123" s="78">
        <f t="shared" si="31"/>
        <v>6.2857142857142856</v>
      </c>
      <c r="O123" s="76" t="s">
        <v>698</v>
      </c>
      <c r="P123" s="76">
        <v>0.4</v>
      </c>
      <c r="Q123" s="84" t="s">
        <v>2194</v>
      </c>
      <c r="R123" s="79">
        <f t="shared" si="23"/>
        <v>40</v>
      </c>
      <c r="S123" s="80">
        <f t="shared" si="24"/>
        <v>2.5142857142857142</v>
      </c>
      <c r="T123" s="80">
        <f t="shared" si="25"/>
        <v>2.5142857142857142</v>
      </c>
      <c r="U123" s="80">
        <f t="shared" si="26"/>
        <v>6.2857142857142856</v>
      </c>
      <c r="V123" s="81"/>
      <c r="W123" s="82" t="str">
        <f t="shared" si="27"/>
        <v>VENCIDO</v>
      </c>
      <c r="X123" s="82" t="str">
        <f t="shared" si="29"/>
        <v>VENCIDO</v>
      </c>
      <c r="Y123" s="131" t="s">
        <v>1631</v>
      </c>
      <c r="Z123" s="131" t="str">
        <f t="shared" si="30"/>
        <v>H1APCSMF18</v>
      </c>
      <c r="AA123" s="131">
        <f t="shared" si="28"/>
        <v>1</v>
      </c>
      <c r="AB123" s="131" t="str">
        <f t="shared" si="18"/>
        <v>H1APCSMF18 - 1</v>
      </c>
      <c r="AC123" s="58">
        <f t="shared" si="19"/>
        <v>1</v>
      </c>
      <c r="AD123" s="58">
        <f t="shared" si="20"/>
        <v>1</v>
      </c>
      <c r="AE123" s="58" t="str">
        <f t="shared" si="21"/>
        <v>H1APCSMF18.</v>
      </c>
      <c r="AF123" s="58" t="str">
        <f t="shared" si="22"/>
        <v>H1APCSMF18</v>
      </c>
      <c r="AG123" s="132"/>
      <c r="AH123" s="133"/>
      <c r="AI123" s="134"/>
      <c r="AJ123" s="135"/>
    </row>
    <row r="124" spans="1:36" s="136" customFormat="1" ht="306" customHeight="1" x14ac:dyDescent="0.2">
      <c r="A124" s="81">
        <v>65</v>
      </c>
      <c r="B124" s="165">
        <v>123</v>
      </c>
      <c r="C124" s="81"/>
      <c r="D124" s="81" t="s">
        <v>1602</v>
      </c>
      <c r="E124" s="84" t="s">
        <v>1531</v>
      </c>
      <c r="F124" s="85" t="s">
        <v>1633</v>
      </c>
      <c r="G124" s="85" t="s">
        <v>1607</v>
      </c>
      <c r="H124" s="86" t="s">
        <v>1608</v>
      </c>
      <c r="I124" s="86" t="s">
        <v>1475</v>
      </c>
      <c r="J124" s="76" t="s">
        <v>1482</v>
      </c>
      <c r="K124" s="76">
        <v>1</v>
      </c>
      <c r="L124" s="77">
        <v>43480</v>
      </c>
      <c r="M124" s="77">
        <v>43524</v>
      </c>
      <c r="N124" s="78">
        <f t="shared" si="31"/>
        <v>6.2857142857142856</v>
      </c>
      <c r="O124" s="76" t="s">
        <v>698</v>
      </c>
      <c r="P124" s="76">
        <v>0.4</v>
      </c>
      <c r="Q124" s="84" t="s">
        <v>2194</v>
      </c>
      <c r="R124" s="79">
        <f t="shared" si="23"/>
        <v>40</v>
      </c>
      <c r="S124" s="80">
        <f t="shared" si="24"/>
        <v>2.5142857142857142</v>
      </c>
      <c r="T124" s="80">
        <f t="shared" si="25"/>
        <v>2.5142857142857142</v>
      </c>
      <c r="U124" s="80">
        <f t="shared" si="26"/>
        <v>6.2857142857142856</v>
      </c>
      <c r="V124" s="81"/>
      <c r="W124" s="82" t="str">
        <f t="shared" si="27"/>
        <v>VENCIDO</v>
      </c>
      <c r="X124" s="82" t="str">
        <f t="shared" si="29"/>
        <v>VENCIDO</v>
      </c>
      <c r="Y124" s="131" t="s">
        <v>1631</v>
      </c>
      <c r="Z124" s="131" t="str">
        <f t="shared" si="30"/>
        <v>H2APCSMF18</v>
      </c>
      <c r="AA124" s="131">
        <f t="shared" si="28"/>
        <v>1</v>
      </c>
      <c r="AB124" s="131" t="str">
        <f t="shared" si="18"/>
        <v>H2APCSMF18 - 1</v>
      </c>
      <c r="AC124" s="58">
        <f t="shared" si="19"/>
        <v>1</v>
      </c>
      <c r="AD124" s="58">
        <f t="shared" si="20"/>
        <v>1</v>
      </c>
      <c r="AE124" s="58" t="str">
        <f t="shared" si="21"/>
        <v>H2APCSMF18.</v>
      </c>
      <c r="AF124" s="58" t="str">
        <f t="shared" si="22"/>
        <v>H2APCSMF18</v>
      </c>
      <c r="AG124" s="132"/>
      <c r="AH124" s="133"/>
      <c r="AI124" s="134"/>
      <c r="AJ124" s="135"/>
    </row>
    <row r="125" spans="1:36" s="136" customFormat="1" ht="300" customHeight="1" x14ac:dyDescent="0.2">
      <c r="A125" s="81">
        <v>66</v>
      </c>
      <c r="B125" s="165">
        <v>124</v>
      </c>
      <c r="C125" s="81"/>
      <c r="D125" s="81" t="s">
        <v>1602</v>
      </c>
      <c r="E125" s="84" t="s">
        <v>1625</v>
      </c>
      <c r="F125" s="87" t="s">
        <v>1634</v>
      </c>
      <c r="G125" s="87" t="s">
        <v>1609</v>
      </c>
      <c r="H125" s="75" t="s">
        <v>1610</v>
      </c>
      <c r="I125" s="75" t="s">
        <v>1611</v>
      </c>
      <c r="J125" s="76" t="s">
        <v>1612</v>
      </c>
      <c r="K125" s="76">
        <v>1</v>
      </c>
      <c r="L125" s="77">
        <v>43480</v>
      </c>
      <c r="M125" s="77">
        <v>43537</v>
      </c>
      <c r="N125" s="78">
        <f t="shared" si="31"/>
        <v>8.1428571428571423</v>
      </c>
      <c r="O125" s="76" t="s">
        <v>975</v>
      </c>
      <c r="P125" s="76">
        <v>1</v>
      </c>
      <c r="Q125" s="84" t="s">
        <v>2194</v>
      </c>
      <c r="R125" s="79">
        <f t="shared" si="23"/>
        <v>100</v>
      </c>
      <c r="S125" s="80">
        <f t="shared" si="24"/>
        <v>8.1428571428571423</v>
      </c>
      <c r="T125" s="80">
        <f t="shared" si="25"/>
        <v>8.1428571428571423</v>
      </c>
      <c r="U125" s="80">
        <f t="shared" si="26"/>
        <v>8.1428571428571423</v>
      </c>
      <c r="V125" s="81"/>
      <c r="W125" s="82" t="str">
        <f t="shared" si="27"/>
        <v>CUMPLIDO</v>
      </c>
      <c r="X125" s="82" t="str">
        <f t="shared" si="29"/>
        <v>CUMPLIDO</v>
      </c>
      <c r="Y125" s="131" t="s">
        <v>1631</v>
      </c>
      <c r="Z125" s="131" t="str">
        <f t="shared" si="30"/>
        <v>H3APCSMF18</v>
      </c>
      <c r="AA125" s="131">
        <f t="shared" si="28"/>
        <v>1</v>
      </c>
      <c r="AB125" s="131" t="str">
        <f t="shared" si="18"/>
        <v>H3APCSMF18 - 1</v>
      </c>
      <c r="AC125" s="58">
        <f t="shared" si="19"/>
        <v>5</v>
      </c>
      <c r="AD125" s="58">
        <f t="shared" si="20"/>
        <v>5</v>
      </c>
      <c r="AE125" s="58" t="str">
        <f t="shared" si="21"/>
        <v>H3APCSMF18.</v>
      </c>
      <c r="AF125" s="58" t="str">
        <f t="shared" si="22"/>
        <v>H3APCSMF18</v>
      </c>
      <c r="AG125" s="132"/>
      <c r="AH125" s="133"/>
      <c r="AI125" s="134"/>
      <c r="AJ125" s="135"/>
    </row>
    <row r="126" spans="1:36" s="136" customFormat="1" ht="300" customHeight="1" x14ac:dyDescent="0.2">
      <c r="A126" s="81">
        <v>67</v>
      </c>
      <c r="B126" s="165">
        <v>125</v>
      </c>
      <c r="C126" s="81"/>
      <c r="D126" s="81" t="s">
        <v>1603</v>
      </c>
      <c r="E126" s="84" t="s">
        <v>1626</v>
      </c>
      <c r="F126" s="87" t="s">
        <v>1635</v>
      </c>
      <c r="G126" s="87" t="s">
        <v>1613</v>
      </c>
      <c r="H126" s="75" t="s">
        <v>1614</v>
      </c>
      <c r="I126" s="75" t="s">
        <v>1615</v>
      </c>
      <c r="J126" s="76" t="s">
        <v>1616</v>
      </c>
      <c r="K126" s="76">
        <v>1</v>
      </c>
      <c r="L126" s="77">
        <v>43480</v>
      </c>
      <c r="M126" s="77">
        <v>43646</v>
      </c>
      <c r="N126" s="78">
        <f t="shared" si="31"/>
        <v>23.714285714285715</v>
      </c>
      <c r="O126" s="76" t="s">
        <v>1617</v>
      </c>
      <c r="P126" s="76">
        <v>0</v>
      </c>
      <c r="Q126" s="84" t="s">
        <v>2194</v>
      </c>
      <c r="R126" s="79">
        <f t="shared" si="23"/>
        <v>0</v>
      </c>
      <c r="S126" s="80">
        <f t="shared" si="24"/>
        <v>0</v>
      </c>
      <c r="T126" s="80">
        <f t="shared" si="25"/>
        <v>0</v>
      </c>
      <c r="U126" s="80">
        <f t="shared" si="26"/>
        <v>23.714285714285715</v>
      </c>
      <c r="V126" s="81"/>
      <c r="W126" s="82" t="str">
        <f t="shared" si="27"/>
        <v>VENCIDO</v>
      </c>
      <c r="X126" s="82" t="str">
        <f t="shared" si="29"/>
        <v>VENCIDO</v>
      </c>
      <c r="Y126" s="131" t="s">
        <v>1631</v>
      </c>
      <c r="Z126" s="131" t="str">
        <f t="shared" si="30"/>
        <v>H4APCSMF18</v>
      </c>
      <c r="AA126" s="131">
        <f t="shared" si="28"/>
        <v>1</v>
      </c>
      <c r="AB126" s="131" t="str">
        <f t="shared" si="18"/>
        <v>H4APCSMF18 - 1</v>
      </c>
      <c r="AC126" s="58">
        <f t="shared" si="19"/>
        <v>1</v>
      </c>
      <c r="AD126" s="58">
        <f t="shared" si="20"/>
        <v>1</v>
      </c>
      <c r="AE126" s="58" t="str">
        <f t="shared" si="21"/>
        <v>H4APCSMF18.</v>
      </c>
      <c r="AF126" s="58" t="str">
        <f t="shared" si="22"/>
        <v>H4APCSMF18</v>
      </c>
      <c r="AG126" s="132"/>
      <c r="AH126" s="133"/>
      <c r="AI126" s="134"/>
      <c r="AJ126" s="135"/>
    </row>
    <row r="127" spans="1:36" s="136" customFormat="1" ht="300" customHeight="1" x14ac:dyDescent="0.2">
      <c r="A127" s="81">
        <v>68</v>
      </c>
      <c r="B127" s="165">
        <v>126</v>
      </c>
      <c r="C127" s="81"/>
      <c r="D127" s="81" t="s">
        <v>1110</v>
      </c>
      <c r="E127" s="84" t="s">
        <v>1627</v>
      </c>
      <c r="F127" s="87" t="s">
        <v>1636</v>
      </c>
      <c r="G127" s="87" t="s">
        <v>1618</v>
      </c>
      <c r="H127" s="75" t="s">
        <v>1619</v>
      </c>
      <c r="I127" s="75" t="s">
        <v>1620</v>
      </c>
      <c r="J127" s="76" t="s">
        <v>1621</v>
      </c>
      <c r="K127" s="76">
        <v>1</v>
      </c>
      <c r="L127" s="77">
        <v>43480</v>
      </c>
      <c r="M127" s="77">
        <v>43524</v>
      </c>
      <c r="N127" s="78">
        <f t="shared" si="31"/>
        <v>6.2857142857142856</v>
      </c>
      <c r="O127" s="76" t="s">
        <v>698</v>
      </c>
      <c r="P127" s="76">
        <v>0</v>
      </c>
      <c r="Q127" s="84" t="s">
        <v>2194</v>
      </c>
      <c r="R127" s="79">
        <f t="shared" si="23"/>
        <v>0</v>
      </c>
      <c r="S127" s="80">
        <f t="shared" si="24"/>
        <v>0</v>
      </c>
      <c r="T127" s="80">
        <f t="shared" si="25"/>
        <v>0</v>
      </c>
      <c r="U127" s="80">
        <f t="shared" si="26"/>
        <v>6.2857142857142856</v>
      </c>
      <c r="V127" s="81"/>
      <c r="W127" s="82" t="str">
        <f t="shared" si="27"/>
        <v>VENCIDO</v>
      </c>
      <c r="X127" s="82" t="str">
        <f t="shared" si="29"/>
        <v>VENCIDO</v>
      </c>
      <c r="Y127" s="131" t="s">
        <v>1631</v>
      </c>
      <c r="Z127" s="131" t="str">
        <f t="shared" si="30"/>
        <v>H5APCSMF18</v>
      </c>
      <c r="AA127" s="131">
        <f t="shared" si="28"/>
        <v>1</v>
      </c>
      <c r="AB127" s="131" t="str">
        <f t="shared" si="18"/>
        <v>H5APCSMF18 - 1</v>
      </c>
      <c r="AC127" s="58">
        <f t="shared" si="19"/>
        <v>1</v>
      </c>
      <c r="AD127" s="58">
        <f t="shared" si="20"/>
        <v>1</v>
      </c>
      <c r="AE127" s="58" t="str">
        <f t="shared" si="21"/>
        <v>H5APCSMF18.</v>
      </c>
      <c r="AF127" s="58" t="str">
        <f t="shared" si="22"/>
        <v>H5APCSMF18</v>
      </c>
      <c r="AG127" s="132"/>
      <c r="AH127" s="133"/>
      <c r="AI127" s="134"/>
      <c r="AJ127" s="135"/>
    </row>
    <row r="128" spans="1:36" s="136" customFormat="1" ht="300" customHeight="1" x14ac:dyDescent="0.2">
      <c r="A128" s="81">
        <v>69</v>
      </c>
      <c r="B128" s="165">
        <v>127</v>
      </c>
      <c r="C128" s="81"/>
      <c r="D128" s="81" t="s">
        <v>1601</v>
      </c>
      <c r="E128" s="84" t="s">
        <v>1531</v>
      </c>
      <c r="F128" s="87" t="s">
        <v>1637</v>
      </c>
      <c r="G128" s="87" t="s">
        <v>1622</v>
      </c>
      <c r="H128" s="75" t="s">
        <v>1623</v>
      </c>
      <c r="I128" s="75" t="s">
        <v>1624</v>
      </c>
      <c r="J128" s="76" t="s">
        <v>1482</v>
      </c>
      <c r="K128" s="76">
        <v>1</v>
      </c>
      <c r="L128" s="77">
        <v>43480</v>
      </c>
      <c r="M128" s="77">
        <v>43524</v>
      </c>
      <c r="N128" s="78">
        <f t="shared" si="31"/>
        <v>6.2857142857142856</v>
      </c>
      <c r="O128" s="76" t="s">
        <v>698</v>
      </c>
      <c r="P128" s="76">
        <v>0.4</v>
      </c>
      <c r="Q128" s="84" t="s">
        <v>2194</v>
      </c>
      <c r="R128" s="79">
        <f t="shared" si="23"/>
        <v>40</v>
      </c>
      <c r="S128" s="80">
        <f t="shared" si="24"/>
        <v>2.5142857142857142</v>
      </c>
      <c r="T128" s="80">
        <f t="shared" si="25"/>
        <v>2.5142857142857142</v>
      </c>
      <c r="U128" s="80">
        <f t="shared" si="26"/>
        <v>6.2857142857142856</v>
      </c>
      <c r="V128" s="81"/>
      <c r="W128" s="82" t="str">
        <f t="shared" si="27"/>
        <v>VENCIDO</v>
      </c>
      <c r="X128" s="82" t="str">
        <f t="shared" si="29"/>
        <v>VENCIDO</v>
      </c>
      <c r="Y128" s="131" t="s">
        <v>1631</v>
      </c>
      <c r="Z128" s="131" t="str">
        <f t="shared" si="30"/>
        <v>H6APCSMF18</v>
      </c>
      <c r="AA128" s="131">
        <f t="shared" si="28"/>
        <v>1</v>
      </c>
      <c r="AB128" s="131" t="str">
        <f t="shared" si="18"/>
        <v>H6APCSMF18 - 1</v>
      </c>
      <c r="AC128" s="58">
        <f t="shared" si="19"/>
        <v>1</v>
      </c>
      <c r="AD128" s="58">
        <f t="shared" si="20"/>
        <v>1</v>
      </c>
      <c r="AE128" s="58" t="str">
        <f t="shared" si="21"/>
        <v>H6APCSMF18.</v>
      </c>
      <c r="AF128" s="58" t="str">
        <f t="shared" si="22"/>
        <v>H6APCSMF18</v>
      </c>
      <c r="AG128" s="132"/>
      <c r="AH128" s="133"/>
      <c r="AI128" s="134"/>
      <c r="AJ128" s="135"/>
    </row>
    <row r="129" spans="1:36" s="19" customFormat="1" ht="300" customHeight="1" x14ac:dyDescent="0.2">
      <c r="A129" s="81">
        <v>70</v>
      </c>
      <c r="B129" s="165">
        <v>128</v>
      </c>
      <c r="C129" s="81"/>
      <c r="D129" s="71" t="s">
        <v>1289</v>
      </c>
      <c r="E129" s="72" t="s">
        <v>1528</v>
      </c>
      <c r="F129" s="73" t="s">
        <v>1417</v>
      </c>
      <c r="G129" s="73" t="s">
        <v>1418</v>
      </c>
      <c r="H129" s="74" t="s">
        <v>1489</v>
      </c>
      <c r="I129" s="75" t="s">
        <v>1474</v>
      </c>
      <c r="J129" s="76" t="s">
        <v>1490</v>
      </c>
      <c r="K129" s="76">
        <v>1</v>
      </c>
      <c r="L129" s="77">
        <v>43467</v>
      </c>
      <c r="M129" s="77">
        <v>43524</v>
      </c>
      <c r="N129" s="78">
        <f t="shared" si="31"/>
        <v>8.1428571428571423</v>
      </c>
      <c r="O129" s="76" t="s">
        <v>861</v>
      </c>
      <c r="P129" s="76">
        <v>0</v>
      </c>
      <c r="Q129" s="76" t="s">
        <v>2194</v>
      </c>
      <c r="R129" s="79">
        <f t="shared" si="23"/>
        <v>0</v>
      </c>
      <c r="S129" s="80">
        <f t="shared" si="24"/>
        <v>0</v>
      </c>
      <c r="T129" s="80">
        <f t="shared" si="25"/>
        <v>0</v>
      </c>
      <c r="U129" s="80">
        <f t="shared" si="26"/>
        <v>8.1428571428571423</v>
      </c>
      <c r="V129" s="81"/>
      <c r="W129" s="82" t="str">
        <f t="shared" si="27"/>
        <v>VENCIDO</v>
      </c>
      <c r="X129" s="82" t="str">
        <f t="shared" si="29"/>
        <v>VENCIDO</v>
      </c>
      <c r="Y129" s="83" t="s">
        <v>1488</v>
      </c>
      <c r="Z129" s="131" t="str">
        <f t="shared" si="30"/>
        <v>H1ACSRT17</v>
      </c>
      <c r="AA129" s="131">
        <f t="shared" si="28"/>
        <v>1</v>
      </c>
      <c r="AB129" s="131" t="str">
        <f t="shared" si="18"/>
        <v>H1ACSRT17 - 1</v>
      </c>
      <c r="AC129" s="58">
        <f t="shared" si="19"/>
        <v>1</v>
      </c>
      <c r="AD129" s="58">
        <f t="shared" si="20"/>
        <v>1</v>
      </c>
      <c r="AE129" s="58" t="str">
        <f t="shared" si="21"/>
        <v>H1ACSRT17.</v>
      </c>
      <c r="AF129" s="58" t="str">
        <f t="shared" si="22"/>
        <v>H1ACSRT17</v>
      </c>
      <c r="AG129" s="59"/>
      <c r="AH129" s="60"/>
      <c r="AI129" s="61"/>
      <c r="AJ129" s="18"/>
    </row>
    <row r="130" spans="1:36" s="19" customFormat="1" ht="300" customHeight="1" x14ac:dyDescent="0.2">
      <c r="A130" s="81">
        <v>71</v>
      </c>
      <c r="B130" s="165">
        <v>129</v>
      </c>
      <c r="C130" s="81"/>
      <c r="D130" s="71" t="s">
        <v>1109</v>
      </c>
      <c r="E130" s="72" t="s">
        <v>1530</v>
      </c>
      <c r="F130" s="73" t="s">
        <v>1596</v>
      </c>
      <c r="G130" s="73" t="s">
        <v>1529</v>
      </c>
      <c r="H130" s="75" t="s">
        <v>1491</v>
      </c>
      <c r="I130" s="75" t="s">
        <v>1492</v>
      </c>
      <c r="J130" s="76" t="s">
        <v>1493</v>
      </c>
      <c r="K130" s="76">
        <v>1</v>
      </c>
      <c r="L130" s="77">
        <v>43467</v>
      </c>
      <c r="M130" s="77">
        <v>43524</v>
      </c>
      <c r="N130" s="78">
        <f t="shared" si="31"/>
        <v>8.1428571428571423</v>
      </c>
      <c r="O130" s="76" t="s">
        <v>861</v>
      </c>
      <c r="P130" s="76">
        <v>0</v>
      </c>
      <c r="Q130" s="76" t="s">
        <v>2194</v>
      </c>
      <c r="R130" s="79">
        <f t="shared" si="23"/>
        <v>0</v>
      </c>
      <c r="S130" s="80">
        <f t="shared" si="24"/>
        <v>0</v>
      </c>
      <c r="T130" s="80">
        <f t="shared" si="25"/>
        <v>0</v>
      </c>
      <c r="U130" s="80">
        <f t="shared" si="26"/>
        <v>8.1428571428571423</v>
      </c>
      <c r="V130" s="81"/>
      <c r="W130" s="82" t="str">
        <f t="shared" si="27"/>
        <v>VENCIDO</v>
      </c>
      <c r="X130" s="82" t="str">
        <f t="shared" si="29"/>
        <v>VENCIDO</v>
      </c>
      <c r="Y130" s="83" t="s">
        <v>1488</v>
      </c>
      <c r="Z130" s="131" t="str">
        <f t="shared" si="30"/>
        <v>H2ACSRT17</v>
      </c>
      <c r="AA130" s="131">
        <f t="shared" si="28"/>
        <v>1</v>
      </c>
      <c r="AB130" s="131" t="str">
        <f t="shared" si="18"/>
        <v>H2ACSRT17 - 1</v>
      </c>
      <c r="AC130" s="58">
        <f t="shared" si="19"/>
        <v>1</v>
      </c>
      <c r="AD130" s="58">
        <f t="shared" si="20"/>
        <v>1</v>
      </c>
      <c r="AE130" s="58" t="str">
        <f t="shared" si="21"/>
        <v>H2ACSRT17.</v>
      </c>
      <c r="AF130" s="58" t="str">
        <f t="shared" si="22"/>
        <v>H2ACSRT17</v>
      </c>
      <c r="AG130" s="59"/>
      <c r="AH130" s="60"/>
      <c r="AI130" s="61"/>
      <c r="AJ130" s="18"/>
    </row>
    <row r="131" spans="1:36" s="19" customFormat="1" ht="300" customHeight="1" x14ac:dyDescent="0.2">
      <c r="A131" s="81">
        <v>72</v>
      </c>
      <c r="B131" s="165">
        <v>130</v>
      </c>
      <c r="C131" s="81"/>
      <c r="D131" s="71" t="s">
        <v>1109</v>
      </c>
      <c r="E131" s="72" t="s">
        <v>1531</v>
      </c>
      <c r="F131" s="73" t="s">
        <v>1419</v>
      </c>
      <c r="G131" s="73" t="s">
        <v>1420</v>
      </c>
      <c r="H131" s="75" t="s">
        <v>1491</v>
      </c>
      <c r="I131" s="75" t="s">
        <v>1494</v>
      </c>
      <c r="J131" s="76" t="s">
        <v>1493</v>
      </c>
      <c r="K131" s="76">
        <v>1</v>
      </c>
      <c r="L131" s="77">
        <v>43467</v>
      </c>
      <c r="M131" s="77">
        <v>43524</v>
      </c>
      <c r="N131" s="78">
        <f t="shared" si="31"/>
        <v>8.1428571428571423</v>
      </c>
      <c r="O131" s="76" t="s">
        <v>861</v>
      </c>
      <c r="P131" s="76">
        <v>0</v>
      </c>
      <c r="Q131" s="76" t="s">
        <v>2194</v>
      </c>
      <c r="R131" s="79">
        <f t="shared" si="23"/>
        <v>0</v>
      </c>
      <c r="S131" s="80">
        <f t="shared" si="24"/>
        <v>0</v>
      </c>
      <c r="T131" s="80">
        <f t="shared" si="25"/>
        <v>0</v>
      </c>
      <c r="U131" s="80">
        <f t="shared" si="26"/>
        <v>8.1428571428571423</v>
      </c>
      <c r="V131" s="81"/>
      <c r="W131" s="82" t="str">
        <f t="shared" si="27"/>
        <v>VENCIDO</v>
      </c>
      <c r="X131" s="82" t="str">
        <f t="shared" si="29"/>
        <v>VENCIDO</v>
      </c>
      <c r="Y131" s="83" t="s">
        <v>1488</v>
      </c>
      <c r="Z131" s="131" t="str">
        <f t="shared" si="30"/>
        <v>H3ACSRT17</v>
      </c>
      <c r="AA131" s="131">
        <f t="shared" si="28"/>
        <v>1</v>
      </c>
      <c r="AB131" s="131" t="str">
        <f t="shared" ref="AB131:AB194" si="32">CONCATENATE(Z131," - ",AA131)</f>
        <v>H3ACSRT17 - 1</v>
      </c>
      <c r="AC131" s="58">
        <f t="shared" ref="AC131:AC194" si="33">IF(W131="VENCIDO",1,IF(W131="PRÓXIMO A VENCER",2,IF(W131="EN TERMINO",3,IF(W131="CON AVANCE",4,IF(W131="CUMPLIDO",5,)))))</f>
        <v>1</v>
      </c>
      <c r="AD131" s="58">
        <f t="shared" ref="AD131:AD194" si="34">IF(AA132=AA131+1,MIN(AC131,AD132),AC131)</f>
        <v>1</v>
      </c>
      <c r="AE131" s="58" t="str">
        <f t="shared" ref="AE131:AE194" si="35">IF(A131&lt;&gt;"",MID(F131,1,FIND(" ",F131,1)-1),AE130)</f>
        <v>H3ACSRT17.</v>
      </c>
      <c r="AF131" s="58" t="str">
        <f t="shared" ref="AF131:AF194" si="36">IFERROR(MID(AE131,1,FIND(".",AE131,1)-1),AE131)</f>
        <v>H3ACSRT17</v>
      </c>
      <c r="AG131" s="59"/>
      <c r="AH131" s="60"/>
      <c r="AI131" s="61"/>
      <c r="AJ131" s="18"/>
    </row>
    <row r="132" spans="1:36" s="19" customFormat="1" ht="300" customHeight="1" x14ac:dyDescent="0.2">
      <c r="A132" s="81">
        <v>73</v>
      </c>
      <c r="B132" s="165">
        <v>131</v>
      </c>
      <c r="C132" s="81"/>
      <c r="D132" s="71" t="s">
        <v>1109</v>
      </c>
      <c r="E132" s="72" t="s">
        <v>1532</v>
      </c>
      <c r="F132" s="73" t="s">
        <v>1421</v>
      </c>
      <c r="G132" s="73" t="s">
        <v>1508</v>
      </c>
      <c r="H132" s="75" t="s">
        <v>1495</v>
      </c>
      <c r="I132" s="75" t="s">
        <v>1496</v>
      </c>
      <c r="J132" s="76" t="s">
        <v>1490</v>
      </c>
      <c r="K132" s="76">
        <v>1</v>
      </c>
      <c r="L132" s="77">
        <v>43467</v>
      </c>
      <c r="M132" s="77">
        <v>43524</v>
      </c>
      <c r="N132" s="78">
        <f t="shared" si="31"/>
        <v>8.1428571428571423</v>
      </c>
      <c r="O132" s="76" t="s">
        <v>861</v>
      </c>
      <c r="P132" s="76">
        <v>0</v>
      </c>
      <c r="Q132" s="76" t="s">
        <v>2194</v>
      </c>
      <c r="R132" s="79">
        <f t="shared" ref="R132:R195" si="37">IF(P132/K132&gt;1,100,+P132/K132*100)</f>
        <v>0</v>
      </c>
      <c r="S132" s="80">
        <f t="shared" ref="S132:S195" si="38">+N132*R132/100</f>
        <v>0</v>
      </c>
      <c r="T132" s="80">
        <f t="shared" ref="T132:T195" si="39">IF(M132&lt;=$AH$1,S132,0)</f>
        <v>0</v>
      </c>
      <c r="U132" s="80">
        <f t="shared" ref="U132:U195" si="40">IF($AH$1&gt;=M132,N132,0)</f>
        <v>8.1428571428571423</v>
      </c>
      <c r="V132" s="81"/>
      <c r="W132" s="82" t="str">
        <f t="shared" ref="W132:W195" si="41">IF(R132=100,"CUMPLIDO",IF(M132-$AH$1&lt;0,"VENCIDO",IF(M132-$AH$1&lt;=30,"PRÓXIMO A VENCER",IF(R132&gt;0,"CON AVANCE","EN TERMINO"))))</f>
        <v>VENCIDO</v>
      </c>
      <c r="X132" s="82" t="str">
        <f t="shared" si="29"/>
        <v>VENCIDO</v>
      </c>
      <c r="Y132" s="83" t="s">
        <v>1488</v>
      </c>
      <c r="Z132" s="131" t="str">
        <f t="shared" si="30"/>
        <v>H4ACSRT17</v>
      </c>
      <c r="AA132" s="131">
        <f t="shared" ref="AA132:AA195" si="42">IF(A132&lt;&gt;"",1,AA131+1)</f>
        <v>1</v>
      </c>
      <c r="AB132" s="131" t="str">
        <f t="shared" si="32"/>
        <v>H4ACSRT17 - 1</v>
      </c>
      <c r="AC132" s="58">
        <f t="shared" si="33"/>
        <v>1</v>
      </c>
      <c r="AD132" s="58">
        <f t="shared" si="34"/>
        <v>1</v>
      </c>
      <c r="AE132" s="58" t="str">
        <f t="shared" si="35"/>
        <v>H4ACSRT17.</v>
      </c>
      <c r="AF132" s="58" t="str">
        <f t="shared" si="36"/>
        <v>H4ACSRT17</v>
      </c>
      <c r="AG132" s="59"/>
      <c r="AH132" s="60"/>
      <c r="AI132" s="61"/>
      <c r="AJ132" s="18"/>
    </row>
    <row r="133" spans="1:36" s="19" customFormat="1" ht="300" customHeight="1" x14ac:dyDescent="0.2">
      <c r="A133" s="81">
        <v>74</v>
      </c>
      <c r="B133" s="165">
        <v>132</v>
      </c>
      <c r="C133" s="81"/>
      <c r="D133" s="84" t="s">
        <v>1110</v>
      </c>
      <c r="E133" s="72" t="s">
        <v>1534</v>
      </c>
      <c r="F133" s="85" t="s">
        <v>1533</v>
      </c>
      <c r="G133" s="85" t="s">
        <v>1422</v>
      </c>
      <c r="H133" s="86" t="s">
        <v>1514</v>
      </c>
      <c r="I133" s="86" t="s">
        <v>1520</v>
      </c>
      <c r="J133" s="76" t="s">
        <v>1521</v>
      </c>
      <c r="K133" s="76">
        <v>1</v>
      </c>
      <c r="L133" s="77">
        <v>43467</v>
      </c>
      <c r="M133" s="77">
        <v>43524</v>
      </c>
      <c r="N133" s="78">
        <f t="shared" ref="N133:N159" si="43">(+M133-L133)/7</f>
        <v>8.1428571428571423</v>
      </c>
      <c r="O133" s="76" t="s">
        <v>861</v>
      </c>
      <c r="P133" s="76">
        <v>0</v>
      </c>
      <c r="Q133" s="76" t="s">
        <v>2194</v>
      </c>
      <c r="R133" s="79">
        <f t="shared" si="37"/>
        <v>0</v>
      </c>
      <c r="S133" s="80">
        <f t="shared" si="38"/>
        <v>0</v>
      </c>
      <c r="T133" s="80">
        <f t="shared" si="39"/>
        <v>0</v>
      </c>
      <c r="U133" s="80">
        <f t="shared" si="40"/>
        <v>8.1428571428571423</v>
      </c>
      <c r="V133" s="81"/>
      <c r="W133" s="82" t="str">
        <f t="shared" si="41"/>
        <v>VENCIDO</v>
      </c>
      <c r="X133" s="82" t="str">
        <f t="shared" ref="X133:X196" si="44">IF(A133&lt;&gt;"",IF(AD133=1,"VENCIDO",IF(AD133=2,"PRÓXIMO A VENCER",IF(AD133=3,"EN TERMINO",IF(AD133=4,"CON AVANCE",IF(AD133=5,"CUMPLIDO",))))),"")</f>
        <v>VENCIDO</v>
      </c>
      <c r="Y133" s="83" t="s">
        <v>1488</v>
      </c>
      <c r="Z133" s="131" t="str">
        <f t="shared" ref="Z133:Z196" si="45">AF133</f>
        <v>H5ACSRT17</v>
      </c>
      <c r="AA133" s="131">
        <f t="shared" si="42"/>
        <v>1</v>
      </c>
      <c r="AB133" s="131" t="str">
        <f t="shared" si="32"/>
        <v>H5ACSRT17 - 1</v>
      </c>
      <c r="AC133" s="58">
        <f t="shared" si="33"/>
        <v>1</v>
      </c>
      <c r="AD133" s="58">
        <f t="shared" si="34"/>
        <v>1</v>
      </c>
      <c r="AE133" s="58" t="str">
        <f t="shared" si="35"/>
        <v>H5ACSRT17.</v>
      </c>
      <c r="AF133" s="58" t="str">
        <f t="shared" si="36"/>
        <v>H5ACSRT17</v>
      </c>
      <c r="AG133" s="59"/>
      <c r="AH133" s="60"/>
      <c r="AI133" s="61"/>
      <c r="AJ133" s="18"/>
    </row>
    <row r="134" spans="1:36" s="19" customFormat="1" ht="300" customHeight="1" x14ac:dyDescent="0.2">
      <c r="A134" s="81">
        <v>75</v>
      </c>
      <c r="B134" s="165">
        <v>133</v>
      </c>
      <c r="C134" s="81"/>
      <c r="D134" s="84" t="s">
        <v>1109</v>
      </c>
      <c r="E134" s="72" t="s">
        <v>1536</v>
      </c>
      <c r="F134" s="85" t="s">
        <v>1535</v>
      </c>
      <c r="G134" s="85" t="s">
        <v>1423</v>
      </c>
      <c r="H134" s="86" t="s">
        <v>1489</v>
      </c>
      <c r="I134" s="86" t="s">
        <v>1497</v>
      </c>
      <c r="J134" s="76" t="s">
        <v>1490</v>
      </c>
      <c r="K134" s="76">
        <v>1</v>
      </c>
      <c r="L134" s="77">
        <v>43467</v>
      </c>
      <c r="M134" s="77">
        <v>43524</v>
      </c>
      <c r="N134" s="78">
        <f t="shared" si="43"/>
        <v>8.1428571428571423</v>
      </c>
      <c r="O134" s="76" t="s">
        <v>861</v>
      </c>
      <c r="P134" s="76">
        <v>0</v>
      </c>
      <c r="Q134" s="76" t="s">
        <v>2194</v>
      </c>
      <c r="R134" s="79">
        <f t="shared" si="37"/>
        <v>0</v>
      </c>
      <c r="S134" s="80">
        <f t="shared" si="38"/>
        <v>0</v>
      </c>
      <c r="T134" s="80">
        <f t="shared" si="39"/>
        <v>0</v>
      </c>
      <c r="U134" s="80">
        <f t="shared" si="40"/>
        <v>8.1428571428571423</v>
      </c>
      <c r="V134" s="81"/>
      <c r="W134" s="82" t="str">
        <f t="shared" si="41"/>
        <v>VENCIDO</v>
      </c>
      <c r="X134" s="82" t="str">
        <f t="shared" si="44"/>
        <v>VENCIDO</v>
      </c>
      <c r="Y134" s="83" t="s">
        <v>1488</v>
      </c>
      <c r="Z134" s="131" t="str">
        <f t="shared" si="45"/>
        <v>H6ACSRT17</v>
      </c>
      <c r="AA134" s="131">
        <f t="shared" si="42"/>
        <v>1</v>
      </c>
      <c r="AB134" s="131" t="str">
        <f t="shared" si="32"/>
        <v>H6ACSRT17 - 1</v>
      </c>
      <c r="AC134" s="58">
        <f t="shared" si="33"/>
        <v>1</v>
      </c>
      <c r="AD134" s="58">
        <f t="shared" si="34"/>
        <v>1</v>
      </c>
      <c r="AE134" s="58" t="str">
        <f t="shared" si="35"/>
        <v>H6ACSRT17.</v>
      </c>
      <c r="AF134" s="58" t="str">
        <f t="shared" si="36"/>
        <v>H6ACSRT17</v>
      </c>
      <c r="AG134" s="59"/>
      <c r="AH134" s="60"/>
      <c r="AI134" s="61"/>
      <c r="AJ134" s="18"/>
    </row>
    <row r="135" spans="1:36" s="19" customFormat="1" ht="300" customHeight="1" x14ac:dyDescent="0.2">
      <c r="A135" s="70">
        <v>76</v>
      </c>
      <c r="B135" s="165">
        <v>134</v>
      </c>
      <c r="C135" s="81"/>
      <c r="D135" s="84" t="s">
        <v>1109</v>
      </c>
      <c r="E135" s="72" t="s">
        <v>1537</v>
      </c>
      <c r="F135" s="85" t="s">
        <v>1424</v>
      </c>
      <c r="G135" s="85" t="s">
        <v>1425</v>
      </c>
      <c r="H135" s="86" t="s">
        <v>1513</v>
      </c>
      <c r="I135" s="86" t="s">
        <v>1522</v>
      </c>
      <c r="J135" s="76" t="s">
        <v>1493</v>
      </c>
      <c r="K135" s="76">
        <v>2</v>
      </c>
      <c r="L135" s="77">
        <v>43467</v>
      </c>
      <c r="M135" s="77">
        <v>43524</v>
      </c>
      <c r="N135" s="78">
        <f t="shared" si="43"/>
        <v>8.1428571428571423</v>
      </c>
      <c r="O135" s="76" t="s">
        <v>861</v>
      </c>
      <c r="P135" s="76">
        <v>0</v>
      </c>
      <c r="Q135" s="76" t="s">
        <v>2194</v>
      </c>
      <c r="R135" s="79">
        <f t="shared" si="37"/>
        <v>0</v>
      </c>
      <c r="S135" s="80">
        <f t="shared" si="38"/>
        <v>0</v>
      </c>
      <c r="T135" s="80">
        <f t="shared" si="39"/>
        <v>0</v>
      </c>
      <c r="U135" s="80">
        <f t="shared" si="40"/>
        <v>8.1428571428571423</v>
      </c>
      <c r="V135" s="81"/>
      <c r="W135" s="82" t="str">
        <f t="shared" si="41"/>
        <v>VENCIDO</v>
      </c>
      <c r="X135" s="82" t="str">
        <f t="shared" si="44"/>
        <v>VENCIDO</v>
      </c>
      <c r="Y135" s="83" t="s">
        <v>1488</v>
      </c>
      <c r="Z135" s="131" t="str">
        <f t="shared" si="45"/>
        <v>H7ACSRT17</v>
      </c>
      <c r="AA135" s="131">
        <f t="shared" si="42"/>
        <v>1</v>
      </c>
      <c r="AB135" s="131" t="str">
        <f t="shared" si="32"/>
        <v>H7ACSRT17 - 1</v>
      </c>
      <c r="AC135" s="58">
        <f t="shared" si="33"/>
        <v>1</v>
      </c>
      <c r="AD135" s="58">
        <f t="shared" si="34"/>
        <v>1</v>
      </c>
      <c r="AE135" s="58" t="str">
        <f t="shared" si="35"/>
        <v>H7ACSRT17.</v>
      </c>
      <c r="AF135" s="58" t="str">
        <f t="shared" si="36"/>
        <v>H7ACSRT17</v>
      </c>
      <c r="AG135" s="59"/>
      <c r="AH135" s="60"/>
      <c r="AI135" s="61"/>
      <c r="AJ135" s="18"/>
    </row>
    <row r="136" spans="1:36" s="19" customFormat="1" ht="300" customHeight="1" x14ac:dyDescent="0.2">
      <c r="A136" s="81">
        <v>77</v>
      </c>
      <c r="B136" s="165">
        <v>135</v>
      </c>
      <c r="C136" s="81"/>
      <c r="D136" s="71" t="s">
        <v>1109</v>
      </c>
      <c r="E136" s="72" t="s">
        <v>1540</v>
      </c>
      <c r="F136" s="73" t="s">
        <v>1539</v>
      </c>
      <c r="G136" s="85" t="s">
        <v>1426</v>
      </c>
      <c r="H136" s="75" t="s">
        <v>1491</v>
      </c>
      <c r="I136" s="75" t="s">
        <v>1494</v>
      </c>
      <c r="J136" s="76" t="s">
        <v>1493</v>
      </c>
      <c r="K136" s="76">
        <v>1</v>
      </c>
      <c r="L136" s="77">
        <v>43467</v>
      </c>
      <c r="M136" s="77">
        <v>43524</v>
      </c>
      <c r="N136" s="78">
        <f t="shared" si="43"/>
        <v>8.1428571428571423</v>
      </c>
      <c r="O136" s="76" t="s">
        <v>861</v>
      </c>
      <c r="P136" s="76">
        <v>0</v>
      </c>
      <c r="Q136" s="76" t="s">
        <v>2194</v>
      </c>
      <c r="R136" s="79">
        <f t="shared" si="37"/>
        <v>0</v>
      </c>
      <c r="S136" s="80">
        <f t="shared" si="38"/>
        <v>0</v>
      </c>
      <c r="T136" s="80">
        <f t="shared" si="39"/>
        <v>0</v>
      </c>
      <c r="U136" s="80">
        <f t="shared" si="40"/>
        <v>8.1428571428571423</v>
      </c>
      <c r="V136" s="81"/>
      <c r="W136" s="82" t="str">
        <f t="shared" si="41"/>
        <v>VENCIDO</v>
      </c>
      <c r="X136" s="82" t="str">
        <f t="shared" si="44"/>
        <v>VENCIDO</v>
      </c>
      <c r="Y136" s="83" t="s">
        <v>1488</v>
      </c>
      <c r="Z136" s="131" t="str">
        <f t="shared" si="45"/>
        <v>H8ACSRT17</v>
      </c>
      <c r="AA136" s="131">
        <f t="shared" si="42"/>
        <v>1</v>
      </c>
      <c r="AB136" s="131" t="str">
        <f t="shared" si="32"/>
        <v>H8ACSRT17 - 1</v>
      </c>
      <c r="AC136" s="58">
        <f t="shared" si="33"/>
        <v>1</v>
      </c>
      <c r="AD136" s="58">
        <f t="shared" si="34"/>
        <v>1</v>
      </c>
      <c r="AE136" s="58" t="str">
        <f t="shared" si="35"/>
        <v>H8ACSRT17.</v>
      </c>
      <c r="AF136" s="58" t="str">
        <f t="shared" si="36"/>
        <v>H8ACSRT17</v>
      </c>
      <c r="AG136" s="59"/>
      <c r="AH136" s="60"/>
      <c r="AI136" s="61"/>
      <c r="AJ136" s="18"/>
    </row>
    <row r="137" spans="1:36" s="19" customFormat="1" ht="300" customHeight="1" x14ac:dyDescent="0.2">
      <c r="A137" s="81">
        <v>78</v>
      </c>
      <c r="B137" s="165">
        <v>136</v>
      </c>
      <c r="C137" s="81"/>
      <c r="D137" s="71" t="s">
        <v>1109</v>
      </c>
      <c r="E137" s="72" t="s">
        <v>1541</v>
      </c>
      <c r="F137" s="87" t="s">
        <v>1538</v>
      </c>
      <c r="G137" s="87" t="s">
        <v>1427</v>
      </c>
      <c r="H137" s="75" t="s">
        <v>1470</v>
      </c>
      <c r="I137" s="75" t="s">
        <v>1475</v>
      </c>
      <c r="J137" s="76" t="s">
        <v>1490</v>
      </c>
      <c r="K137" s="76">
        <v>1</v>
      </c>
      <c r="L137" s="77">
        <v>43467</v>
      </c>
      <c r="M137" s="77">
        <v>43524</v>
      </c>
      <c r="N137" s="78">
        <f t="shared" si="43"/>
        <v>8.1428571428571423</v>
      </c>
      <c r="O137" s="76" t="s">
        <v>861</v>
      </c>
      <c r="P137" s="76">
        <v>0</v>
      </c>
      <c r="Q137" s="76" t="s">
        <v>2194</v>
      </c>
      <c r="R137" s="79">
        <f t="shared" si="37"/>
        <v>0</v>
      </c>
      <c r="S137" s="80">
        <f t="shared" si="38"/>
        <v>0</v>
      </c>
      <c r="T137" s="80">
        <f t="shared" si="39"/>
        <v>0</v>
      </c>
      <c r="U137" s="80">
        <f t="shared" si="40"/>
        <v>8.1428571428571423</v>
      </c>
      <c r="V137" s="81"/>
      <c r="W137" s="82" t="str">
        <f t="shared" si="41"/>
        <v>VENCIDO</v>
      </c>
      <c r="X137" s="82" t="str">
        <f t="shared" si="44"/>
        <v>VENCIDO</v>
      </c>
      <c r="Y137" s="83" t="s">
        <v>1488</v>
      </c>
      <c r="Z137" s="131" t="str">
        <f t="shared" si="45"/>
        <v>H9ACSRT17</v>
      </c>
      <c r="AA137" s="131">
        <f t="shared" si="42"/>
        <v>1</v>
      </c>
      <c r="AB137" s="131" t="str">
        <f t="shared" si="32"/>
        <v>H9ACSRT17 - 1</v>
      </c>
      <c r="AC137" s="58">
        <f t="shared" si="33"/>
        <v>1</v>
      </c>
      <c r="AD137" s="58">
        <f t="shared" si="34"/>
        <v>1</v>
      </c>
      <c r="AE137" s="58" t="str">
        <f t="shared" si="35"/>
        <v>H9ACSRT17.</v>
      </c>
      <c r="AF137" s="58" t="str">
        <f t="shared" si="36"/>
        <v>H9ACSRT17</v>
      </c>
      <c r="AG137" s="59"/>
      <c r="AH137" s="60"/>
      <c r="AI137" s="61"/>
      <c r="AJ137" s="18"/>
    </row>
    <row r="138" spans="1:36" s="19" customFormat="1" ht="300" customHeight="1" x14ac:dyDescent="0.2">
      <c r="A138" s="81">
        <v>79</v>
      </c>
      <c r="B138" s="165">
        <v>137</v>
      </c>
      <c r="C138" s="81"/>
      <c r="D138" s="71" t="s">
        <v>1109</v>
      </c>
      <c r="E138" s="72" t="s">
        <v>1531</v>
      </c>
      <c r="F138" s="87" t="s">
        <v>1428</v>
      </c>
      <c r="G138" s="87" t="s">
        <v>1429</v>
      </c>
      <c r="H138" s="75" t="s">
        <v>1498</v>
      </c>
      <c r="I138" s="75" t="s">
        <v>1476</v>
      </c>
      <c r="J138" s="76" t="s">
        <v>1499</v>
      </c>
      <c r="K138" s="76">
        <v>1</v>
      </c>
      <c r="L138" s="77">
        <v>43467</v>
      </c>
      <c r="M138" s="77">
        <v>43524</v>
      </c>
      <c r="N138" s="78">
        <f t="shared" si="43"/>
        <v>8.1428571428571423</v>
      </c>
      <c r="O138" s="76" t="s">
        <v>861</v>
      </c>
      <c r="P138" s="76">
        <v>0</v>
      </c>
      <c r="Q138" s="76" t="s">
        <v>2194</v>
      </c>
      <c r="R138" s="79">
        <f t="shared" si="37"/>
        <v>0</v>
      </c>
      <c r="S138" s="80">
        <f t="shared" si="38"/>
        <v>0</v>
      </c>
      <c r="T138" s="80">
        <f t="shared" si="39"/>
        <v>0</v>
      </c>
      <c r="U138" s="80">
        <f t="shared" si="40"/>
        <v>8.1428571428571423</v>
      </c>
      <c r="V138" s="81"/>
      <c r="W138" s="82" t="str">
        <f t="shared" si="41"/>
        <v>VENCIDO</v>
      </c>
      <c r="X138" s="82" t="str">
        <f t="shared" si="44"/>
        <v>VENCIDO</v>
      </c>
      <c r="Y138" s="83" t="s">
        <v>1488</v>
      </c>
      <c r="Z138" s="131" t="str">
        <f t="shared" si="45"/>
        <v>H10ACSRT17</v>
      </c>
      <c r="AA138" s="131">
        <f t="shared" si="42"/>
        <v>1</v>
      </c>
      <c r="AB138" s="131" t="str">
        <f t="shared" si="32"/>
        <v>H10ACSRT17 - 1</v>
      </c>
      <c r="AC138" s="58">
        <f t="shared" si="33"/>
        <v>1</v>
      </c>
      <c r="AD138" s="58">
        <f t="shared" si="34"/>
        <v>1</v>
      </c>
      <c r="AE138" s="58" t="str">
        <f t="shared" si="35"/>
        <v>H10ACSRT17.</v>
      </c>
      <c r="AF138" s="58" t="str">
        <f t="shared" si="36"/>
        <v>H10ACSRT17</v>
      </c>
      <c r="AG138" s="59"/>
      <c r="AH138" s="60"/>
      <c r="AI138" s="61"/>
      <c r="AJ138" s="18"/>
    </row>
    <row r="139" spans="1:36" s="19" customFormat="1" ht="300" customHeight="1" x14ac:dyDescent="0.2">
      <c r="A139" s="81">
        <v>80</v>
      </c>
      <c r="B139" s="165">
        <v>138</v>
      </c>
      <c r="C139" s="81"/>
      <c r="D139" s="71" t="s">
        <v>1110</v>
      </c>
      <c r="E139" s="72" t="s">
        <v>1542</v>
      </c>
      <c r="F139" s="87" t="s">
        <v>1430</v>
      </c>
      <c r="G139" s="87" t="s">
        <v>1431</v>
      </c>
      <c r="H139" s="75" t="s">
        <v>1515</v>
      </c>
      <c r="I139" s="75" t="s">
        <v>1523</v>
      </c>
      <c r="J139" s="76" t="s">
        <v>1482</v>
      </c>
      <c r="K139" s="76">
        <v>2</v>
      </c>
      <c r="L139" s="77">
        <v>43467</v>
      </c>
      <c r="M139" s="77">
        <v>43524</v>
      </c>
      <c r="N139" s="78">
        <f t="shared" si="43"/>
        <v>8.1428571428571423</v>
      </c>
      <c r="O139" s="76" t="s">
        <v>861</v>
      </c>
      <c r="P139" s="76">
        <v>0</v>
      </c>
      <c r="Q139" s="76" t="s">
        <v>2194</v>
      </c>
      <c r="R139" s="79">
        <f t="shared" si="37"/>
        <v>0</v>
      </c>
      <c r="S139" s="80">
        <f t="shared" si="38"/>
        <v>0</v>
      </c>
      <c r="T139" s="80">
        <f t="shared" si="39"/>
        <v>0</v>
      </c>
      <c r="U139" s="80">
        <f t="shared" si="40"/>
        <v>8.1428571428571423</v>
      </c>
      <c r="V139" s="81"/>
      <c r="W139" s="82" t="str">
        <f t="shared" si="41"/>
        <v>VENCIDO</v>
      </c>
      <c r="X139" s="82" t="str">
        <f t="shared" si="44"/>
        <v>VENCIDO</v>
      </c>
      <c r="Y139" s="83" t="s">
        <v>1488</v>
      </c>
      <c r="Z139" s="131" t="str">
        <f t="shared" si="45"/>
        <v>H11ACSRT17</v>
      </c>
      <c r="AA139" s="131">
        <f t="shared" si="42"/>
        <v>1</v>
      </c>
      <c r="AB139" s="131" t="str">
        <f t="shared" si="32"/>
        <v>H11ACSRT17 - 1</v>
      </c>
      <c r="AC139" s="58">
        <f t="shared" si="33"/>
        <v>1</v>
      </c>
      <c r="AD139" s="58">
        <f t="shared" si="34"/>
        <v>1</v>
      </c>
      <c r="AE139" s="58" t="str">
        <f t="shared" si="35"/>
        <v>H11ACSRT17.</v>
      </c>
      <c r="AF139" s="58" t="str">
        <f t="shared" si="36"/>
        <v>H11ACSRT17</v>
      </c>
      <c r="AG139" s="59"/>
      <c r="AH139" s="60"/>
      <c r="AI139" s="61"/>
      <c r="AJ139" s="18"/>
    </row>
    <row r="140" spans="1:36" s="19" customFormat="1" ht="300" customHeight="1" x14ac:dyDescent="0.2">
      <c r="A140" s="81">
        <v>81</v>
      </c>
      <c r="B140" s="165">
        <v>139</v>
      </c>
      <c r="C140" s="81"/>
      <c r="D140" s="71" t="s">
        <v>1109</v>
      </c>
      <c r="E140" s="72" t="s">
        <v>1543</v>
      </c>
      <c r="F140" s="87" t="s">
        <v>1432</v>
      </c>
      <c r="G140" s="87" t="s">
        <v>1433</v>
      </c>
      <c r="H140" s="75" t="s">
        <v>1516</v>
      </c>
      <c r="I140" s="75" t="s">
        <v>1523</v>
      </c>
      <c r="J140" s="76" t="s">
        <v>1482</v>
      </c>
      <c r="K140" s="76">
        <v>2</v>
      </c>
      <c r="L140" s="77">
        <v>43467</v>
      </c>
      <c r="M140" s="77">
        <v>43524</v>
      </c>
      <c r="N140" s="78">
        <f t="shared" si="43"/>
        <v>8.1428571428571423</v>
      </c>
      <c r="O140" s="76" t="s">
        <v>861</v>
      </c>
      <c r="P140" s="76">
        <v>0</v>
      </c>
      <c r="Q140" s="76" t="s">
        <v>2194</v>
      </c>
      <c r="R140" s="79">
        <f t="shared" si="37"/>
        <v>0</v>
      </c>
      <c r="S140" s="80">
        <f t="shared" si="38"/>
        <v>0</v>
      </c>
      <c r="T140" s="80">
        <f t="shared" si="39"/>
        <v>0</v>
      </c>
      <c r="U140" s="80">
        <f t="shared" si="40"/>
        <v>8.1428571428571423</v>
      </c>
      <c r="V140" s="81"/>
      <c r="W140" s="82" t="str">
        <f t="shared" si="41"/>
        <v>VENCIDO</v>
      </c>
      <c r="X140" s="82" t="str">
        <f t="shared" si="44"/>
        <v>VENCIDO</v>
      </c>
      <c r="Y140" s="83" t="s">
        <v>1488</v>
      </c>
      <c r="Z140" s="131" t="str">
        <f t="shared" si="45"/>
        <v>H12ACSRT17</v>
      </c>
      <c r="AA140" s="131">
        <f t="shared" si="42"/>
        <v>1</v>
      </c>
      <c r="AB140" s="131" t="str">
        <f t="shared" si="32"/>
        <v>H12ACSRT17 - 1</v>
      </c>
      <c r="AC140" s="58">
        <f t="shared" si="33"/>
        <v>1</v>
      </c>
      <c r="AD140" s="58">
        <f t="shared" si="34"/>
        <v>1</v>
      </c>
      <c r="AE140" s="58" t="str">
        <f t="shared" si="35"/>
        <v>H12ACSRT17.</v>
      </c>
      <c r="AF140" s="58" t="str">
        <f t="shared" si="36"/>
        <v>H12ACSRT17</v>
      </c>
      <c r="AG140" s="59"/>
      <c r="AH140" s="60"/>
      <c r="AI140" s="61"/>
      <c r="AJ140" s="18"/>
    </row>
    <row r="141" spans="1:36" s="19" customFormat="1" ht="300" customHeight="1" x14ac:dyDescent="0.2">
      <c r="A141" s="70">
        <v>82</v>
      </c>
      <c r="B141" s="165">
        <v>140</v>
      </c>
      <c r="C141" s="81"/>
      <c r="D141" s="71" t="s">
        <v>1110</v>
      </c>
      <c r="E141" s="72" t="s">
        <v>1543</v>
      </c>
      <c r="F141" s="87" t="s">
        <v>1434</v>
      </c>
      <c r="G141" s="87" t="s">
        <v>1435</v>
      </c>
      <c r="H141" s="75" t="s">
        <v>1500</v>
      </c>
      <c r="I141" s="75" t="s">
        <v>1477</v>
      </c>
      <c r="J141" s="76" t="s">
        <v>1482</v>
      </c>
      <c r="K141" s="76">
        <v>1</v>
      </c>
      <c r="L141" s="77">
        <v>43467</v>
      </c>
      <c r="M141" s="77">
        <v>43524</v>
      </c>
      <c r="N141" s="78">
        <f t="shared" si="43"/>
        <v>8.1428571428571423</v>
      </c>
      <c r="O141" s="76" t="s">
        <v>861</v>
      </c>
      <c r="P141" s="76">
        <v>0</v>
      </c>
      <c r="Q141" s="76" t="s">
        <v>2194</v>
      </c>
      <c r="R141" s="79">
        <f t="shared" si="37"/>
        <v>0</v>
      </c>
      <c r="S141" s="80">
        <f t="shared" si="38"/>
        <v>0</v>
      </c>
      <c r="T141" s="80">
        <f t="shared" si="39"/>
        <v>0</v>
      </c>
      <c r="U141" s="80">
        <f t="shared" si="40"/>
        <v>8.1428571428571423</v>
      </c>
      <c r="V141" s="81"/>
      <c r="W141" s="82" t="str">
        <f t="shared" si="41"/>
        <v>VENCIDO</v>
      </c>
      <c r="X141" s="82" t="str">
        <f t="shared" si="44"/>
        <v>VENCIDO</v>
      </c>
      <c r="Y141" s="83" t="s">
        <v>1488</v>
      </c>
      <c r="Z141" s="131" t="str">
        <f t="shared" si="45"/>
        <v>H13ACSRT17</v>
      </c>
      <c r="AA141" s="131">
        <f t="shared" si="42"/>
        <v>1</v>
      </c>
      <c r="AB141" s="131" t="str">
        <f t="shared" si="32"/>
        <v>H13ACSRT17 - 1</v>
      </c>
      <c r="AC141" s="58">
        <f t="shared" si="33"/>
        <v>1</v>
      </c>
      <c r="AD141" s="58">
        <f t="shared" si="34"/>
        <v>1</v>
      </c>
      <c r="AE141" s="58" t="str">
        <f t="shared" si="35"/>
        <v>H13ACSRT17.</v>
      </c>
      <c r="AF141" s="58" t="str">
        <f t="shared" si="36"/>
        <v>H13ACSRT17</v>
      </c>
      <c r="AG141" s="59"/>
      <c r="AH141" s="60"/>
      <c r="AI141" s="61"/>
      <c r="AJ141" s="18"/>
    </row>
    <row r="142" spans="1:36" s="19" customFormat="1" ht="300" customHeight="1" x14ac:dyDescent="0.2">
      <c r="A142" s="70">
        <v>83</v>
      </c>
      <c r="B142" s="165">
        <v>141</v>
      </c>
      <c r="C142" s="81"/>
      <c r="D142" s="84" t="s">
        <v>1109</v>
      </c>
      <c r="E142" s="72" t="s">
        <v>1544</v>
      </c>
      <c r="F142" s="85" t="s">
        <v>1436</v>
      </c>
      <c r="G142" s="85" t="s">
        <v>1554</v>
      </c>
      <c r="H142" s="86" t="s">
        <v>1501</v>
      </c>
      <c r="I142" s="86" t="s">
        <v>1492</v>
      </c>
      <c r="J142" s="76" t="s">
        <v>1493</v>
      </c>
      <c r="K142" s="76">
        <v>1</v>
      </c>
      <c r="L142" s="77">
        <v>43467</v>
      </c>
      <c r="M142" s="77">
        <v>43524</v>
      </c>
      <c r="N142" s="78">
        <f t="shared" si="43"/>
        <v>8.1428571428571423</v>
      </c>
      <c r="O142" s="76" t="s">
        <v>861</v>
      </c>
      <c r="P142" s="76">
        <v>0</v>
      </c>
      <c r="Q142" s="76" t="s">
        <v>2194</v>
      </c>
      <c r="R142" s="79">
        <f t="shared" si="37"/>
        <v>0</v>
      </c>
      <c r="S142" s="80">
        <f t="shared" si="38"/>
        <v>0</v>
      </c>
      <c r="T142" s="80">
        <f t="shared" si="39"/>
        <v>0</v>
      </c>
      <c r="U142" s="80">
        <f t="shared" si="40"/>
        <v>8.1428571428571423</v>
      </c>
      <c r="V142" s="81"/>
      <c r="W142" s="82" t="str">
        <f t="shared" si="41"/>
        <v>VENCIDO</v>
      </c>
      <c r="X142" s="82" t="str">
        <f t="shared" si="44"/>
        <v>VENCIDO</v>
      </c>
      <c r="Y142" s="83" t="s">
        <v>1488</v>
      </c>
      <c r="Z142" s="131" t="str">
        <f t="shared" si="45"/>
        <v>H14ACSRT17</v>
      </c>
      <c r="AA142" s="131">
        <f t="shared" si="42"/>
        <v>1</v>
      </c>
      <c r="AB142" s="131" t="str">
        <f t="shared" si="32"/>
        <v>H14ACSRT17 - 1</v>
      </c>
      <c r="AC142" s="58">
        <f t="shared" si="33"/>
        <v>1</v>
      </c>
      <c r="AD142" s="58">
        <f t="shared" si="34"/>
        <v>1</v>
      </c>
      <c r="AE142" s="58" t="str">
        <f t="shared" si="35"/>
        <v>H14ACSRT17.</v>
      </c>
      <c r="AF142" s="58" t="str">
        <f t="shared" si="36"/>
        <v>H14ACSRT17</v>
      </c>
      <c r="AG142" s="59"/>
      <c r="AH142" s="60"/>
      <c r="AI142" s="61"/>
      <c r="AJ142" s="18"/>
    </row>
    <row r="143" spans="1:36" s="19" customFormat="1" ht="300" customHeight="1" x14ac:dyDescent="0.2">
      <c r="A143" s="70">
        <v>84</v>
      </c>
      <c r="B143" s="165">
        <v>142</v>
      </c>
      <c r="C143" s="81"/>
      <c r="D143" s="71" t="s">
        <v>1110</v>
      </c>
      <c r="E143" s="72" t="s">
        <v>1531</v>
      </c>
      <c r="F143" s="73" t="s">
        <v>1437</v>
      </c>
      <c r="G143" s="87" t="s">
        <v>1438</v>
      </c>
      <c r="H143" s="75" t="s">
        <v>1501</v>
      </c>
      <c r="I143" s="75" t="s">
        <v>1492</v>
      </c>
      <c r="J143" s="76" t="s">
        <v>1493</v>
      </c>
      <c r="K143" s="76">
        <v>1</v>
      </c>
      <c r="L143" s="77">
        <v>43467</v>
      </c>
      <c r="M143" s="77">
        <v>43524</v>
      </c>
      <c r="N143" s="78">
        <f t="shared" si="43"/>
        <v>8.1428571428571423</v>
      </c>
      <c r="O143" s="76" t="s">
        <v>861</v>
      </c>
      <c r="P143" s="76">
        <v>0</v>
      </c>
      <c r="Q143" s="76" t="s">
        <v>2194</v>
      </c>
      <c r="R143" s="79">
        <f t="shared" si="37"/>
        <v>0</v>
      </c>
      <c r="S143" s="80">
        <f t="shared" si="38"/>
        <v>0</v>
      </c>
      <c r="T143" s="80">
        <f t="shared" si="39"/>
        <v>0</v>
      </c>
      <c r="U143" s="80">
        <f t="shared" si="40"/>
        <v>8.1428571428571423</v>
      </c>
      <c r="V143" s="81"/>
      <c r="W143" s="82" t="str">
        <f t="shared" si="41"/>
        <v>VENCIDO</v>
      </c>
      <c r="X143" s="82" t="str">
        <f t="shared" si="44"/>
        <v>VENCIDO</v>
      </c>
      <c r="Y143" s="83" t="s">
        <v>1488</v>
      </c>
      <c r="Z143" s="131" t="str">
        <f t="shared" si="45"/>
        <v>H15ACSRT17</v>
      </c>
      <c r="AA143" s="131">
        <f t="shared" si="42"/>
        <v>1</v>
      </c>
      <c r="AB143" s="131" t="str">
        <f t="shared" si="32"/>
        <v>H15ACSRT17 - 1</v>
      </c>
      <c r="AC143" s="58">
        <f t="shared" si="33"/>
        <v>1</v>
      </c>
      <c r="AD143" s="58">
        <f t="shared" si="34"/>
        <v>1</v>
      </c>
      <c r="AE143" s="58" t="str">
        <f t="shared" si="35"/>
        <v>H15ACSRT17.</v>
      </c>
      <c r="AF143" s="58" t="str">
        <f t="shared" si="36"/>
        <v>H15ACSRT17</v>
      </c>
      <c r="AG143" s="59"/>
      <c r="AH143" s="60"/>
      <c r="AI143" s="61"/>
      <c r="AJ143" s="18"/>
    </row>
    <row r="144" spans="1:36" s="19" customFormat="1" ht="300" customHeight="1" x14ac:dyDescent="0.2">
      <c r="A144" s="70">
        <v>85</v>
      </c>
      <c r="B144" s="165">
        <v>143</v>
      </c>
      <c r="C144" s="81"/>
      <c r="D144" s="71" t="s">
        <v>1109</v>
      </c>
      <c r="E144" s="72" t="s">
        <v>1544</v>
      </c>
      <c r="F144" s="73" t="s">
        <v>1439</v>
      </c>
      <c r="G144" s="87" t="s">
        <v>1440</v>
      </c>
      <c r="H144" s="75" t="s">
        <v>1471</v>
      </c>
      <c r="I144" s="75" t="s">
        <v>1478</v>
      </c>
      <c r="J144" s="76" t="s">
        <v>1493</v>
      </c>
      <c r="K144" s="76">
        <v>1</v>
      </c>
      <c r="L144" s="77">
        <v>43467</v>
      </c>
      <c r="M144" s="77">
        <v>43524</v>
      </c>
      <c r="N144" s="78">
        <f t="shared" si="43"/>
        <v>8.1428571428571423</v>
      </c>
      <c r="O144" s="76" t="s">
        <v>861</v>
      </c>
      <c r="P144" s="76">
        <v>0</v>
      </c>
      <c r="Q144" s="76" t="s">
        <v>2194</v>
      </c>
      <c r="R144" s="79">
        <f t="shared" si="37"/>
        <v>0</v>
      </c>
      <c r="S144" s="80">
        <f t="shared" si="38"/>
        <v>0</v>
      </c>
      <c r="T144" s="80">
        <f t="shared" si="39"/>
        <v>0</v>
      </c>
      <c r="U144" s="80">
        <f t="shared" si="40"/>
        <v>8.1428571428571423</v>
      </c>
      <c r="V144" s="81"/>
      <c r="W144" s="82" t="str">
        <f t="shared" si="41"/>
        <v>VENCIDO</v>
      </c>
      <c r="X144" s="82" t="str">
        <f t="shared" si="44"/>
        <v>VENCIDO</v>
      </c>
      <c r="Y144" s="83" t="s">
        <v>1488</v>
      </c>
      <c r="Z144" s="131" t="str">
        <f t="shared" si="45"/>
        <v>H16ACSRT17</v>
      </c>
      <c r="AA144" s="131">
        <f t="shared" si="42"/>
        <v>1</v>
      </c>
      <c r="AB144" s="131" t="str">
        <f t="shared" si="32"/>
        <v>H16ACSRT17 - 1</v>
      </c>
      <c r="AC144" s="58">
        <f t="shared" si="33"/>
        <v>1</v>
      </c>
      <c r="AD144" s="58">
        <f t="shared" si="34"/>
        <v>1</v>
      </c>
      <c r="AE144" s="58" t="str">
        <f t="shared" si="35"/>
        <v>H16ACSRT17.</v>
      </c>
      <c r="AF144" s="58" t="str">
        <f t="shared" si="36"/>
        <v>H16ACSRT17</v>
      </c>
      <c r="AG144" s="59"/>
      <c r="AH144" s="60"/>
      <c r="AI144" s="61"/>
      <c r="AJ144" s="18"/>
    </row>
    <row r="145" spans="1:42" s="19" customFormat="1" ht="300" customHeight="1" x14ac:dyDescent="0.2">
      <c r="A145" s="70">
        <v>86</v>
      </c>
      <c r="B145" s="165">
        <v>144</v>
      </c>
      <c r="C145" s="81"/>
      <c r="D145" s="84" t="s">
        <v>1110</v>
      </c>
      <c r="E145" s="72" t="s">
        <v>1545</v>
      </c>
      <c r="F145" s="85" t="s">
        <v>1441</v>
      </c>
      <c r="G145" s="85" t="s">
        <v>1442</v>
      </c>
      <c r="H145" s="86" t="s">
        <v>1502</v>
      </c>
      <c r="I145" s="86" t="s">
        <v>1503</v>
      </c>
      <c r="J145" s="76" t="s">
        <v>1493</v>
      </c>
      <c r="K145" s="76">
        <v>1</v>
      </c>
      <c r="L145" s="77">
        <v>43467</v>
      </c>
      <c r="M145" s="77">
        <v>43524</v>
      </c>
      <c r="N145" s="78">
        <f t="shared" si="43"/>
        <v>8.1428571428571423</v>
      </c>
      <c r="O145" s="76" t="s">
        <v>861</v>
      </c>
      <c r="P145" s="76">
        <v>0</v>
      </c>
      <c r="Q145" s="76" t="s">
        <v>2194</v>
      </c>
      <c r="R145" s="79">
        <f t="shared" si="37"/>
        <v>0</v>
      </c>
      <c r="S145" s="80">
        <f t="shared" si="38"/>
        <v>0</v>
      </c>
      <c r="T145" s="80">
        <f t="shared" si="39"/>
        <v>0</v>
      </c>
      <c r="U145" s="80">
        <f t="shared" si="40"/>
        <v>8.1428571428571423</v>
      </c>
      <c r="V145" s="81"/>
      <c r="W145" s="82" t="str">
        <f t="shared" si="41"/>
        <v>VENCIDO</v>
      </c>
      <c r="X145" s="82" t="str">
        <f t="shared" si="44"/>
        <v>VENCIDO</v>
      </c>
      <c r="Y145" s="83" t="s">
        <v>1488</v>
      </c>
      <c r="Z145" s="131" t="str">
        <f t="shared" si="45"/>
        <v>H17ACSRT17</v>
      </c>
      <c r="AA145" s="131">
        <f t="shared" si="42"/>
        <v>1</v>
      </c>
      <c r="AB145" s="131" t="str">
        <f t="shared" si="32"/>
        <v>H17ACSRT17 - 1</v>
      </c>
      <c r="AC145" s="58">
        <f t="shared" si="33"/>
        <v>1</v>
      </c>
      <c r="AD145" s="58">
        <f t="shared" si="34"/>
        <v>1</v>
      </c>
      <c r="AE145" s="58" t="str">
        <f t="shared" si="35"/>
        <v>H17ACSRT17.</v>
      </c>
      <c r="AF145" s="58" t="str">
        <f t="shared" si="36"/>
        <v>H17ACSRT17</v>
      </c>
      <c r="AG145" s="59"/>
      <c r="AH145" s="60"/>
      <c r="AI145" s="61"/>
      <c r="AJ145" s="18"/>
    </row>
    <row r="146" spans="1:42" s="19" customFormat="1" ht="300" customHeight="1" x14ac:dyDescent="0.2">
      <c r="A146" s="70">
        <v>87</v>
      </c>
      <c r="B146" s="165">
        <v>145</v>
      </c>
      <c r="C146" s="81"/>
      <c r="D146" s="88" t="s">
        <v>1109</v>
      </c>
      <c r="E146" s="72" t="s">
        <v>1531</v>
      </c>
      <c r="F146" s="89" t="s">
        <v>1443</v>
      </c>
      <c r="G146" s="89" t="s">
        <v>1444</v>
      </c>
      <c r="H146" s="75" t="s">
        <v>1472</v>
      </c>
      <c r="I146" s="75" t="s">
        <v>1479</v>
      </c>
      <c r="J146" s="76" t="s">
        <v>1483</v>
      </c>
      <c r="K146" s="76">
        <v>1</v>
      </c>
      <c r="L146" s="77">
        <v>43467</v>
      </c>
      <c r="M146" s="77">
        <v>43524</v>
      </c>
      <c r="N146" s="78">
        <f t="shared" si="43"/>
        <v>8.1428571428571423</v>
      </c>
      <c r="O146" s="76" t="s">
        <v>406</v>
      </c>
      <c r="P146" s="76">
        <v>0</v>
      </c>
      <c r="Q146" s="76" t="s">
        <v>2194</v>
      </c>
      <c r="R146" s="79">
        <f t="shared" si="37"/>
        <v>0</v>
      </c>
      <c r="S146" s="80">
        <f t="shared" si="38"/>
        <v>0</v>
      </c>
      <c r="T146" s="80">
        <f t="shared" si="39"/>
        <v>0</v>
      </c>
      <c r="U146" s="80">
        <f t="shared" si="40"/>
        <v>8.1428571428571423</v>
      </c>
      <c r="V146" s="81"/>
      <c r="W146" s="82" t="str">
        <f t="shared" si="41"/>
        <v>VENCIDO</v>
      </c>
      <c r="X146" s="82" t="str">
        <f t="shared" si="44"/>
        <v>VENCIDO</v>
      </c>
      <c r="Y146" s="83" t="s">
        <v>1488</v>
      </c>
      <c r="Z146" s="131" t="str">
        <f t="shared" si="45"/>
        <v>H18ACSRT17</v>
      </c>
      <c r="AA146" s="131">
        <f t="shared" si="42"/>
        <v>1</v>
      </c>
      <c r="AB146" s="131" t="str">
        <f t="shared" si="32"/>
        <v>H18ACSRT17 - 1</v>
      </c>
      <c r="AC146" s="58">
        <f t="shared" si="33"/>
        <v>1</v>
      </c>
      <c r="AD146" s="58">
        <f t="shared" si="34"/>
        <v>1</v>
      </c>
      <c r="AE146" s="58" t="str">
        <f t="shared" si="35"/>
        <v>H18ACSRT17.</v>
      </c>
      <c r="AF146" s="58" t="str">
        <f t="shared" si="36"/>
        <v>H18ACSRT17</v>
      </c>
      <c r="AG146" s="59"/>
      <c r="AH146" s="60"/>
      <c r="AI146" s="61"/>
      <c r="AJ146" s="18"/>
    </row>
    <row r="147" spans="1:42" s="19" customFormat="1" ht="300" customHeight="1" x14ac:dyDescent="0.2">
      <c r="A147" s="70">
        <v>88</v>
      </c>
      <c r="B147" s="165">
        <v>146</v>
      </c>
      <c r="C147" s="81"/>
      <c r="D147" s="84" t="s">
        <v>1109</v>
      </c>
      <c r="E147" s="72" t="s">
        <v>1546</v>
      </c>
      <c r="F147" s="85" t="s">
        <v>1445</v>
      </c>
      <c r="G147" s="85" t="s">
        <v>1446</v>
      </c>
      <c r="H147" s="86" t="s">
        <v>1489</v>
      </c>
      <c r="I147" s="86" t="s">
        <v>1504</v>
      </c>
      <c r="J147" s="76" t="s">
        <v>1493</v>
      </c>
      <c r="K147" s="76">
        <v>1</v>
      </c>
      <c r="L147" s="77">
        <v>43467</v>
      </c>
      <c r="M147" s="77">
        <v>43524</v>
      </c>
      <c r="N147" s="78">
        <f t="shared" si="43"/>
        <v>8.1428571428571423</v>
      </c>
      <c r="O147" s="76" t="s">
        <v>861</v>
      </c>
      <c r="P147" s="76">
        <v>0</v>
      </c>
      <c r="Q147" s="76" t="s">
        <v>2194</v>
      </c>
      <c r="R147" s="79">
        <f t="shared" si="37"/>
        <v>0</v>
      </c>
      <c r="S147" s="80">
        <f t="shared" si="38"/>
        <v>0</v>
      </c>
      <c r="T147" s="80">
        <f t="shared" si="39"/>
        <v>0</v>
      </c>
      <c r="U147" s="80">
        <f t="shared" si="40"/>
        <v>8.1428571428571423</v>
      </c>
      <c r="V147" s="81"/>
      <c r="W147" s="82" t="str">
        <f t="shared" si="41"/>
        <v>VENCIDO</v>
      </c>
      <c r="X147" s="82" t="str">
        <f t="shared" si="44"/>
        <v>VENCIDO</v>
      </c>
      <c r="Y147" s="83" t="s">
        <v>1488</v>
      </c>
      <c r="Z147" s="131" t="str">
        <f t="shared" si="45"/>
        <v>H19ACSRT17</v>
      </c>
      <c r="AA147" s="131">
        <f t="shared" si="42"/>
        <v>1</v>
      </c>
      <c r="AB147" s="131" t="str">
        <f t="shared" si="32"/>
        <v>H19ACSRT17 - 1</v>
      </c>
      <c r="AC147" s="58">
        <f t="shared" si="33"/>
        <v>1</v>
      </c>
      <c r="AD147" s="58">
        <f t="shared" si="34"/>
        <v>1</v>
      </c>
      <c r="AE147" s="58" t="str">
        <f t="shared" si="35"/>
        <v>H19ACSRT17.</v>
      </c>
      <c r="AF147" s="58" t="str">
        <f t="shared" si="36"/>
        <v>H19ACSRT17</v>
      </c>
      <c r="AG147" s="59"/>
      <c r="AH147" s="60"/>
      <c r="AI147" s="61"/>
      <c r="AJ147" s="18"/>
    </row>
    <row r="148" spans="1:42" s="19" customFormat="1" ht="300" customHeight="1" x14ac:dyDescent="0.2">
      <c r="A148" s="70">
        <v>89</v>
      </c>
      <c r="B148" s="165">
        <v>147</v>
      </c>
      <c r="C148" s="81"/>
      <c r="D148" s="71" t="s">
        <v>1109</v>
      </c>
      <c r="E148" s="72" t="s">
        <v>1544</v>
      </c>
      <c r="F148" s="73" t="s">
        <v>1447</v>
      </c>
      <c r="G148" s="73" t="s">
        <v>1448</v>
      </c>
      <c r="H148" s="86" t="s">
        <v>1516</v>
      </c>
      <c r="I148" s="75" t="s">
        <v>1523</v>
      </c>
      <c r="J148" s="76" t="s">
        <v>1482</v>
      </c>
      <c r="K148" s="76">
        <v>2</v>
      </c>
      <c r="L148" s="77">
        <v>43467</v>
      </c>
      <c r="M148" s="77">
        <v>43524</v>
      </c>
      <c r="N148" s="78">
        <f t="shared" si="43"/>
        <v>8.1428571428571423</v>
      </c>
      <c r="O148" s="76" t="s">
        <v>861</v>
      </c>
      <c r="P148" s="76">
        <v>0</v>
      </c>
      <c r="Q148" s="76" t="s">
        <v>2194</v>
      </c>
      <c r="R148" s="79">
        <f t="shared" si="37"/>
        <v>0</v>
      </c>
      <c r="S148" s="80">
        <f t="shared" si="38"/>
        <v>0</v>
      </c>
      <c r="T148" s="80">
        <f t="shared" si="39"/>
        <v>0</v>
      </c>
      <c r="U148" s="80">
        <f t="shared" si="40"/>
        <v>8.1428571428571423</v>
      </c>
      <c r="V148" s="81"/>
      <c r="W148" s="82" t="str">
        <f t="shared" si="41"/>
        <v>VENCIDO</v>
      </c>
      <c r="X148" s="82" t="str">
        <f t="shared" si="44"/>
        <v>VENCIDO</v>
      </c>
      <c r="Y148" s="83" t="s">
        <v>1488</v>
      </c>
      <c r="Z148" s="131" t="str">
        <f t="shared" si="45"/>
        <v>H20ACSRT17</v>
      </c>
      <c r="AA148" s="131">
        <f t="shared" si="42"/>
        <v>1</v>
      </c>
      <c r="AB148" s="131" t="str">
        <f t="shared" si="32"/>
        <v>H20ACSRT17 - 1</v>
      </c>
      <c r="AC148" s="58">
        <f t="shared" si="33"/>
        <v>1</v>
      </c>
      <c r="AD148" s="58">
        <f t="shared" si="34"/>
        <v>1</v>
      </c>
      <c r="AE148" s="58" t="str">
        <f t="shared" si="35"/>
        <v>H20ACSRT17.</v>
      </c>
      <c r="AF148" s="58" t="str">
        <f t="shared" si="36"/>
        <v>H20ACSRT17</v>
      </c>
      <c r="AG148" s="59"/>
      <c r="AH148" s="60"/>
      <c r="AI148" s="61"/>
      <c r="AJ148" s="18"/>
    </row>
    <row r="149" spans="1:42" s="19" customFormat="1" ht="300" customHeight="1" x14ac:dyDescent="0.2">
      <c r="A149" s="70">
        <v>90</v>
      </c>
      <c r="B149" s="165">
        <v>148</v>
      </c>
      <c r="C149" s="81"/>
      <c r="D149" s="84" t="s">
        <v>1109</v>
      </c>
      <c r="E149" s="72" t="s">
        <v>1547</v>
      </c>
      <c r="F149" s="85" t="s">
        <v>1449</v>
      </c>
      <c r="G149" s="85" t="s">
        <v>1450</v>
      </c>
      <c r="H149" s="86" t="s">
        <v>1505</v>
      </c>
      <c r="I149" s="86" t="s">
        <v>1506</v>
      </c>
      <c r="J149" s="81" t="s">
        <v>1484</v>
      </c>
      <c r="K149" s="81">
        <v>12</v>
      </c>
      <c r="L149" s="77">
        <v>43467</v>
      </c>
      <c r="M149" s="77">
        <v>43827</v>
      </c>
      <c r="N149" s="78">
        <f t="shared" si="43"/>
        <v>51.428571428571431</v>
      </c>
      <c r="O149" s="76" t="s">
        <v>861</v>
      </c>
      <c r="P149" s="76">
        <v>0</v>
      </c>
      <c r="Q149" s="76" t="s">
        <v>2194</v>
      </c>
      <c r="R149" s="79">
        <f t="shared" si="37"/>
        <v>0</v>
      </c>
      <c r="S149" s="80">
        <f t="shared" si="38"/>
        <v>0</v>
      </c>
      <c r="T149" s="80">
        <f t="shared" si="39"/>
        <v>0</v>
      </c>
      <c r="U149" s="80">
        <f t="shared" si="40"/>
        <v>51.428571428571431</v>
      </c>
      <c r="V149" s="81"/>
      <c r="W149" s="82" t="str">
        <f t="shared" si="41"/>
        <v>VENCIDO</v>
      </c>
      <c r="X149" s="82" t="str">
        <f t="shared" si="44"/>
        <v>VENCIDO</v>
      </c>
      <c r="Y149" s="83" t="s">
        <v>1488</v>
      </c>
      <c r="Z149" s="131" t="str">
        <f t="shared" si="45"/>
        <v>H21ACSRT17</v>
      </c>
      <c r="AA149" s="131">
        <f t="shared" si="42"/>
        <v>1</v>
      </c>
      <c r="AB149" s="131" t="str">
        <f t="shared" si="32"/>
        <v>H21ACSRT17 - 1</v>
      </c>
      <c r="AC149" s="58">
        <f t="shared" si="33"/>
        <v>1</v>
      </c>
      <c r="AD149" s="58">
        <f t="shared" si="34"/>
        <v>1</v>
      </c>
      <c r="AE149" s="58" t="str">
        <f t="shared" si="35"/>
        <v>H21ACSRT17.</v>
      </c>
      <c r="AF149" s="58" t="str">
        <f t="shared" si="36"/>
        <v>H21ACSRT17</v>
      </c>
      <c r="AG149" s="59"/>
      <c r="AH149" s="60"/>
      <c r="AI149" s="61"/>
      <c r="AJ149" s="18"/>
    </row>
    <row r="150" spans="1:42" s="19" customFormat="1" ht="300" customHeight="1" x14ac:dyDescent="0.2">
      <c r="A150" s="70">
        <v>91</v>
      </c>
      <c r="B150" s="165">
        <v>149</v>
      </c>
      <c r="C150" s="81"/>
      <c r="D150" s="71" t="s">
        <v>1109</v>
      </c>
      <c r="E150" s="72" t="s">
        <v>1548</v>
      </c>
      <c r="F150" s="73" t="s">
        <v>1451</v>
      </c>
      <c r="G150" s="73" t="s">
        <v>1452</v>
      </c>
      <c r="H150" s="75" t="s">
        <v>1473</v>
      </c>
      <c r="I150" s="75" t="s">
        <v>1509</v>
      </c>
      <c r="J150" s="81" t="s">
        <v>1484</v>
      </c>
      <c r="K150" s="81">
        <v>12</v>
      </c>
      <c r="L150" s="77">
        <v>43467</v>
      </c>
      <c r="M150" s="77">
        <v>43827</v>
      </c>
      <c r="N150" s="78">
        <f t="shared" si="43"/>
        <v>51.428571428571431</v>
      </c>
      <c r="O150" s="76" t="s">
        <v>406</v>
      </c>
      <c r="P150" s="76">
        <v>0</v>
      </c>
      <c r="Q150" s="76" t="s">
        <v>2194</v>
      </c>
      <c r="R150" s="79">
        <f t="shared" si="37"/>
        <v>0</v>
      </c>
      <c r="S150" s="80">
        <f t="shared" si="38"/>
        <v>0</v>
      </c>
      <c r="T150" s="80">
        <f t="shared" si="39"/>
        <v>0</v>
      </c>
      <c r="U150" s="80">
        <f t="shared" si="40"/>
        <v>51.428571428571431</v>
      </c>
      <c r="V150" s="81"/>
      <c r="W150" s="82" t="str">
        <f t="shared" si="41"/>
        <v>VENCIDO</v>
      </c>
      <c r="X150" s="82" t="str">
        <f t="shared" si="44"/>
        <v>VENCIDO</v>
      </c>
      <c r="Y150" s="83" t="s">
        <v>1488</v>
      </c>
      <c r="Z150" s="131" t="str">
        <f t="shared" si="45"/>
        <v>H22ACSRT17</v>
      </c>
      <c r="AA150" s="131">
        <f t="shared" si="42"/>
        <v>1</v>
      </c>
      <c r="AB150" s="131" t="str">
        <f t="shared" si="32"/>
        <v>H22ACSRT17 - 1</v>
      </c>
      <c r="AC150" s="58">
        <f t="shared" si="33"/>
        <v>1</v>
      </c>
      <c r="AD150" s="58">
        <f t="shared" si="34"/>
        <v>1</v>
      </c>
      <c r="AE150" s="58" t="str">
        <f t="shared" si="35"/>
        <v>H22ACSRT17.</v>
      </c>
      <c r="AF150" s="58" t="str">
        <f t="shared" si="36"/>
        <v>H22ACSRT17</v>
      </c>
      <c r="AG150" s="59"/>
      <c r="AH150" s="60"/>
      <c r="AI150" s="61"/>
      <c r="AJ150" s="18"/>
    </row>
    <row r="151" spans="1:42" s="19" customFormat="1" ht="300" customHeight="1" x14ac:dyDescent="0.2">
      <c r="A151" s="70">
        <v>92</v>
      </c>
      <c r="B151" s="165">
        <v>150</v>
      </c>
      <c r="C151" s="81"/>
      <c r="D151" s="71" t="s">
        <v>1110</v>
      </c>
      <c r="E151" s="72" t="s">
        <v>1549</v>
      </c>
      <c r="F151" s="73" t="s">
        <v>1453</v>
      </c>
      <c r="G151" s="73" t="s">
        <v>1454</v>
      </c>
      <c r="H151" s="75" t="s">
        <v>1510</v>
      </c>
      <c r="I151" s="75" t="s">
        <v>1524</v>
      </c>
      <c r="J151" s="76" t="s">
        <v>1485</v>
      </c>
      <c r="K151" s="90">
        <v>1</v>
      </c>
      <c r="L151" s="77">
        <v>43527</v>
      </c>
      <c r="M151" s="77">
        <v>43830</v>
      </c>
      <c r="N151" s="78">
        <f t="shared" si="43"/>
        <v>43.285714285714285</v>
      </c>
      <c r="O151" s="76" t="s">
        <v>861</v>
      </c>
      <c r="P151" s="76">
        <v>0</v>
      </c>
      <c r="Q151" s="76" t="s">
        <v>2194</v>
      </c>
      <c r="R151" s="79">
        <f t="shared" si="37"/>
        <v>0</v>
      </c>
      <c r="S151" s="80">
        <f t="shared" si="38"/>
        <v>0</v>
      </c>
      <c r="T151" s="80">
        <f t="shared" si="39"/>
        <v>0</v>
      </c>
      <c r="U151" s="80">
        <f t="shared" si="40"/>
        <v>43.285714285714285</v>
      </c>
      <c r="V151" s="81"/>
      <c r="W151" s="82" t="str">
        <f t="shared" si="41"/>
        <v>VENCIDO</v>
      </c>
      <c r="X151" s="82" t="str">
        <f t="shared" si="44"/>
        <v>VENCIDO</v>
      </c>
      <c r="Y151" s="83" t="s">
        <v>1488</v>
      </c>
      <c r="Z151" s="131" t="str">
        <f t="shared" si="45"/>
        <v>H23ACSRT17</v>
      </c>
      <c r="AA151" s="131">
        <f t="shared" si="42"/>
        <v>1</v>
      </c>
      <c r="AB151" s="131" t="str">
        <f t="shared" si="32"/>
        <v>H23ACSRT17 - 1</v>
      </c>
      <c r="AC151" s="58">
        <f t="shared" si="33"/>
        <v>1</v>
      </c>
      <c r="AD151" s="58">
        <f t="shared" si="34"/>
        <v>1</v>
      </c>
      <c r="AE151" s="58" t="str">
        <f t="shared" si="35"/>
        <v>H23ACSRT17.</v>
      </c>
      <c r="AF151" s="58" t="str">
        <f t="shared" si="36"/>
        <v>H23ACSRT17</v>
      </c>
      <c r="AG151" s="59"/>
      <c r="AH151" s="60"/>
      <c r="AI151" s="61"/>
      <c r="AJ151" s="18"/>
    </row>
    <row r="152" spans="1:42" s="19" customFormat="1" ht="300" customHeight="1" x14ac:dyDescent="0.2">
      <c r="A152" s="70">
        <v>93</v>
      </c>
      <c r="B152" s="165">
        <v>151</v>
      </c>
      <c r="C152" s="81"/>
      <c r="D152" s="84" t="s">
        <v>1109</v>
      </c>
      <c r="E152" s="72" t="s">
        <v>1550</v>
      </c>
      <c r="F152" s="85" t="s">
        <v>1455</v>
      </c>
      <c r="G152" s="85" t="s">
        <v>1456</v>
      </c>
      <c r="H152" s="86" t="s">
        <v>1511</v>
      </c>
      <c r="I152" s="86" t="s">
        <v>1525</v>
      </c>
      <c r="J152" s="81" t="s">
        <v>1486</v>
      </c>
      <c r="K152" s="76">
        <v>1</v>
      </c>
      <c r="L152" s="77">
        <v>43467</v>
      </c>
      <c r="M152" s="77">
        <v>43524</v>
      </c>
      <c r="N152" s="78">
        <f t="shared" si="43"/>
        <v>8.1428571428571423</v>
      </c>
      <c r="O152" s="76" t="s">
        <v>861</v>
      </c>
      <c r="P152" s="76">
        <v>0</v>
      </c>
      <c r="Q152" s="76" t="s">
        <v>2194</v>
      </c>
      <c r="R152" s="79">
        <f t="shared" si="37"/>
        <v>0</v>
      </c>
      <c r="S152" s="80">
        <f t="shared" si="38"/>
        <v>0</v>
      </c>
      <c r="T152" s="80">
        <f t="shared" si="39"/>
        <v>0</v>
      </c>
      <c r="U152" s="80">
        <f t="shared" si="40"/>
        <v>8.1428571428571423</v>
      </c>
      <c r="V152" s="81"/>
      <c r="W152" s="82" t="str">
        <f t="shared" si="41"/>
        <v>VENCIDO</v>
      </c>
      <c r="X152" s="82" t="str">
        <f t="shared" si="44"/>
        <v>VENCIDO</v>
      </c>
      <c r="Y152" s="83" t="s">
        <v>1488</v>
      </c>
      <c r="Z152" s="131" t="str">
        <f t="shared" si="45"/>
        <v>H24ACSRT17</v>
      </c>
      <c r="AA152" s="131">
        <f t="shared" si="42"/>
        <v>1</v>
      </c>
      <c r="AB152" s="131" t="str">
        <f t="shared" si="32"/>
        <v>H24ACSRT17 - 1</v>
      </c>
      <c r="AC152" s="58">
        <f t="shared" si="33"/>
        <v>1</v>
      </c>
      <c r="AD152" s="58">
        <f t="shared" si="34"/>
        <v>1</v>
      </c>
      <c r="AE152" s="58" t="str">
        <f t="shared" si="35"/>
        <v>H24ACSRT17.</v>
      </c>
      <c r="AF152" s="58" t="str">
        <f t="shared" si="36"/>
        <v>H24ACSRT17</v>
      </c>
      <c r="AG152" s="59"/>
      <c r="AH152" s="60"/>
      <c r="AI152" s="61"/>
      <c r="AJ152" s="18"/>
    </row>
    <row r="153" spans="1:42" s="19" customFormat="1" ht="300" customHeight="1" x14ac:dyDescent="0.2">
      <c r="A153" s="70">
        <v>94</v>
      </c>
      <c r="B153" s="165">
        <v>152</v>
      </c>
      <c r="C153" s="81"/>
      <c r="D153" s="71" t="s">
        <v>1109</v>
      </c>
      <c r="E153" s="72" t="s">
        <v>1551</v>
      </c>
      <c r="F153" s="73" t="s">
        <v>1457</v>
      </c>
      <c r="G153" s="73" t="s">
        <v>1458</v>
      </c>
      <c r="H153" s="75" t="s">
        <v>1512</v>
      </c>
      <c r="I153" s="75" t="s">
        <v>1526</v>
      </c>
      <c r="J153" s="76" t="s">
        <v>1487</v>
      </c>
      <c r="K153" s="76">
        <v>1</v>
      </c>
      <c r="L153" s="77">
        <v>43467</v>
      </c>
      <c r="M153" s="77">
        <v>43830</v>
      </c>
      <c r="N153" s="78">
        <f t="shared" si="43"/>
        <v>51.857142857142854</v>
      </c>
      <c r="O153" s="76" t="s">
        <v>861</v>
      </c>
      <c r="P153" s="76">
        <v>0</v>
      </c>
      <c r="Q153" s="76" t="s">
        <v>2194</v>
      </c>
      <c r="R153" s="79">
        <f t="shared" si="37"/>
        <v>0</v>
      </c>
      <c r="S153" s="80">
        <f t="shared" si="38"/>
        <v>0</v>
      </c>
      <c r="T153" s="80">
        <f t="shared" si="39"/>
        <v>0</v>
      </c>
      <c r="U153" s="80">
        <f t="shared" si="40"/>
        <v>51.857142857142854</v>
      </c>
      <c r="V153" s="81"/>
      <c r="W153" s="82" t="str">
        <f t="shared" si="41"/>
        <v>VENCIDO</v>
      </c>
      <c r="X153" s="82" t="str">
        <f t="shared" si="44"/>
        <v>VENCIDO</v>
      </c>
      <c r="Y153" s="83" t="s">
        <v>1488</v>
      </c>
      <c r="Z153" s="131" t="str">
        <f t="shared" si="45"/>
        <v>H25ACSRT17</v>
      </c>
      <c r="AA153" s="131">
        <f t="shared" si="42"/>
        <v>1</v>
      </c>
      <c r="AB153" s="131" t="str">
        <f t="shared" si="32"/>
        <v>H25ACSRT17 - 1</v>
      </c>
      <c r="AC153" s="58">
        <f t="shared" si="33"/>
        <v>1</v>
      </c>
      <c r="AD153" s="58">
        <f t="shared" si="34"/>
        <v>1</v>
      </c>
      <c r="AE153" s="58" t="str">
        <f t="shared" si="35"/>
        <v>H25ACSRT17.</v>
      </c>
      <c r="AF153" s="58" t="str">
        <f t="shared" si="36"/>
        <v>H25ACSRT17</v>
      </c>
      <c r="AG153" s="59"/>
      <c r="AH153" s="60"/>
      <c r="AI153" s="61"/>
      <c r="AJ153" s="18"/>
    </row>
    <row r="154" spans="1:42" s="19" customFormat="1" ht="300" customHeight="1" x14ac:dyDescent="0.2">
      <c r="A154" s="70">
        <v>95</v>
      </c>
      <c r="B154" s="165">
        <v>153</v>
      </c>
      <c r="C154" s="81"/>
      <c r="D154" s="71" t="s">
        <v>1110</v>
      </c>
      <c r="E154" s="72" t="s">
        <v>1552</v>
      </c>
      <c r="F154" s="87" t="s">
        <v>1459</v>
      </c>
      <c r="G154" s="87" t="s">
        <v>1460</v>
      </c>
      <c r="H154" s="75" t="s">
        <v>1517</v>
      </c>
      <c r="I154" s="75" t="s">
        <v>1480</v>
      </c>
      <c r="J154" s="76" t="s">
        <v>1482</v>
      </c>
      <c r="K154" s="76">
        <v>2</v>
      </c>
      <c r="L154" s="77">
        <v>43467</v>
      </c>
      <c r="M154" s="77">
        <v>43524</v>
      </c>
      <c r="N154" s="78">
        <f t="shared" si="43"/>
        <v>8.1428571428571423</v>
      </c>
      <c r="O154" s="76" t="s">
        <v>861</v>
      </c>
      <c r="P154" s="76">
        <v>0</v>
      </c>
      <c r="Q154" s="76" t="s">
        <v>2194</v>
      </c>
      <c r="R154" s="79">
        <f t="shared" si="37"/>
        <v>0</v>
      </c>
      <c r="S154" s="80">
        <f t="shared" si="38"/>
        <v>0</v>
      </c>
      <c r="T154" s="80">
        <f t="shared" si="39"/>
        <v>0</v>
      </c>
      <c r="U154" s="80">
        <f t="shared" si="40"/>
        <v>8.1428571428571423</v>
      </c>
      <c r="V154" s="81"/>
      <c r="W154" s="82" t="str">
        <f t="shared" si="41"/>
        <v>VENCIDO</v>
      </c>
      <c r="X154" s="82" t="str">
        <f t="shared" si="44"/>
        <v>VENCIDO</v>
      </c>
      <c r="Y154" s="83" t="s">
        <v>1488</v>
      </c>
      <c r="Z154" s="131" t="str">
        <f t="shared" si="45"/>
        <v>H26ACSRT17</v>
      </c>
      <c r="AA154" s="131">
        <f t="shared" si="42"/>
        <v>1</v>
      </c>
      <c r="AB154" s="131" t="str">
        <f t="shared" si="32"/>
        <v>H26ACSRT17 - 1</v>
      </c>
      <c r="AC154" s="58">
        <f t="shared" si="33"/>
        <v>1</v>
      </c>
      <c r="AD154" s="58">
        <f t="shared" si="34"/>
        <v>1</v>
      </c>
      <c r="AE154" s="58" t="str">
        <f t="shared" si="35"/>
        <v>H26ACSRT17.</v>
      </c>
      <c r="AF154" s="58" t="str">
        <f t="shared" si="36"/>
        <v>H26ACSRT17</v>
      </c>
      <c r="AG154" s="59"/>
      <c r="AH154" s="60"/>
      <c r="AI154" s="61"/>
      <c r="AJ154" s="18"/>
    </row>
    <row r="155" spans="1:42" s="19" customFormat="1" ht="300" customHeight="1" x14ac:dyDescent="0.2">
      <c r="A155" s="70">
        <v>96</v>
      </c>
      <c r="B155" s="165">
        <v>154</v>
      </c>
      <c r="C155" s="81"/>
      <c r="D155" s="71" t="s">
        <v>1110</v>
      </c>
      <c r="E155" s="72" t="s">
        <v>1549</v>
      </c>
      <c r="F155" s="87" t="s">
        <v>1461</v>
      </c>
      <c r="G155" s="87" t="s">
        <v>1462</v>
      </c>
      <c r="H155" s="74" t="s">
        <v>1518</v>
      </c>
      <c r="I155" s="75" t="s">
        <v>1527</v>
      </c>
      <c r="J155" s="76" t="s">
        <v>1482</v>
      </c>
      <c r="K155" s="76">
        <v>2</v>
      </c>
      <c r="L155" s="77">
        <v>43467</v>
      </c>
      <c r="M155" s="77">
        <v>43524</v>
      </c>
      <c r="N155" s="78">
        <f t="shared" si="43"/>
        <v>8.1428571428571423</v>
      </c>
      <c r="O155" s="76" t="s">
        <v>861</v>
      </c>
      <c r="P155" s="76">
        <v>0</v>
      </c>
      <c r="Q155" s="76" t="s">
        <v>2194</v>
      </c>
      <c r="R155" s="79">
        <f t="shared" si="37"/>
        <v>0</v>
      </c>
      <c r="S155" s="80">
        <f t="shared" si="38"/>
        <v>0</v>
      </c>
      <c r="T155" s="80">
        <f t="shared" si="39"/>
        <v>0</v>
      </c>
      <c r="U155" s="80">
        <f t="shared" si="40"/>
        <v>8.1428571428571423</v>
      </c>
      <c r="V155" s="81"/>
      <c r="W155" s="82" t="str">
        <f t="shared" si="41"/>
        <v>VENCIDO</v>
      </c>
      <c r="X155" s="82" t="str">
        <f t="shared" si="44"/>
        <v>VENCIDO</v>
      </c>
      <c r="Y155" s="83" t="s">
        <v>1488</v>
      </c>
      <c r="Z155" s="131" t="str">
        <f t="shared" si="45"/>
        <v>H27ACSRT17</v>
      </c>
      <c r="AA155" s="131">
        <f t="shared" si="42"/>
        <v>1</v>
      </c>
      <c r="AB155" s="131" t="str">
        <f t="shared" si="32"/>
        <v>H27ACSRT17 - 1</v>
      </c>
      <c r="AC155" s="58">
        <f t="shared" si="33"/>
        <v>1</v>
      </c>
      <c r="AD155" s="58">
        <f t="shared" si="34"/>
        <v>1</v>
      </c>
      <c r="AE155" s="58" t="str">
        <f t="shared" si="35"/>
        <v>H27ACSRT17.</v>
      </c>
      <c r="AF155" s="58" t="str">
        <f t="shared" si="36"/>
        <v>H27ACSRT17</v>
      </c>
      <c r="AG155" s="59"/>
      <c r="AH155" s="60"/>
      <c r="AI155" s="61"/>
      <c r="AJ155" s="18"/>
    </row>
    <row r="156" spans="1:42" s="19" customFormat="1" ht="300" customHeight="1" x14ac:dyDescent="0.2">
      <c r="A156" s="70">
        <v>97</v>
      </c>
      <c r="B156" s="165">
        <v>155</v>
      </c>
      <c r="C156" s="81"/>
      <c r="D156" s="71" t="s">
        <v>1109</v>
      </c>
      <c r="E156" s="72" t="s">
        <v>1553</v>
      </c>
      <c r="F156" s="87" t="s">
        <v>1463</v>
      </c>
      <c r="G156" s="87" t="s">
        <v>1519</v>
      </c>
      <c r="H156" s="75" t="s">
        <v>1473</v>
      </c>
      <c r="I156" s="75" t="s">
        <v>1509</v>
      </c>
      <c r="J156" s="81" t="s">
        <v>1484</v>
      </c>
      <c r="K156" s="81">
        <v>12</v>
      </c>
      <c r="L156" s="77">
        <v>43467</v>
      </c>
      <c r="M156" s="77">
        <v>43827</v>
      </c>
      <c r="N156" s="78">
        <f t="shared" si="43"/>
        <v>51.428571428571431</v>
      </c>
      <c r="O156" s="76" t="s">
        <v>406</v>
      </c>
      <c r="P156" s="76">
        <v>2.4</v>
      </c>
      <c r="Q156" s="76" t="s">
        <v>2194</v>
      </c>
      <c r="R156" s="79">
        <f t="shared" si="37"/>
        <v>20</v>
      </c>
      <c r="S156" s="80">
        <f t="shared" si="38"/>
        <v>10.285714285714286</v>
      </c>
      <c r="T156" s="80">
        <f t="shared" si="39"/>
        <v>10.285714285714286</v>
      </c>
      <c r="U156" s="80">
        <f t="shared" si="40"/>
        <v>51.428571428571431</v>
      </c>
      <c r="V156" s="81"/>
      <c r="W156" s="82" t="str">
        <f t="shared" si="41"/>
        <v>VENCIDO</v>
      </c>
      <c r="X156" s="82" t="str">
        <f t="shared" si="44"/>
        <v>VENCIDO</v>
      </c>
      <c r="Y156" s="83" t="s">
        <v>1488</v>
      </c>
      <c r="Z156" s="131" t="str">
        <f t="shared" si="45"/>
        <v>H28ACSRT17</v>
      </c>
      <c r="AA156" s="131">
        <f t="shared" si="42"/>
        <v>1</v>
      </c>
      <c r="AB156" s="131" t="str">
        <f t="shared" si="32"/>
        <v>H28ACSRT17 - 1</v>
      </c>
      <c r="AC156" s="58">
        <f t="shared" si="33"/>
        <v>1</v>
      </c>
      <c r="AD156" s="58">
        <f t="shared" si="34"/>
        <v>1</v>
      </c>
      <c r="AE156" s="58" t="str">
        <f t="shared" si="35"/>
        <v>H28ACSRT17.</v>
      </c>
      <c r="AF156" s="58" t="str">
        <f t="shared" si="36"/>
        <v>H28ACSRT17</v>
      </c>
      <c r="AG156" s="59"/>
      <c r="AH156" s="60"/>
      <c r="AI156" s="61"/>
      <c r="AJ156" s="18"/>
    </row>
    <row r="157" spans="1:42" s="19" customFormat="1" ht="300" customHeight="1" x14ac:dyDescent="0.2">
      <c r="A157" s="70">
        <v>98</v>
      </c>
      <c r="B157" s="165">
        <v>156</v>
      </c>
      <c r="C157" s="81"/>
      <c r="D157" s="71" t="s">
        <v>1109</v>
      </c>
      <c r="E157" s="72" t="s">
        <v>1531</v>
      </c>
      <c r="F157" s="87" t="s">
        <v>1464</v>
      </c>
      <c r="G157" s="87" t="s">
        <v>1465</v>
      </c>
      <c r="H157" s="75" t="s">
        <v>1471</v>
      </c>
      <c r="I157" s="75" t="s">
        <v>1481</v>
      </c>
      <c r="J157" s="76" t="s">
        <v>1493</v>
      </c>
      <c r="K157" s="76">
        <v>1</v>
      </c>
      <c r="L157" s="77">
        <v>43467</v>
      </c>
      <c r="M157" s="77">
        <v>43524</v>
      </c>
      <c r="N157" s="78">
        <f t="shared" si="43"/>
        <v>8.1428571428571423</v>
      </c>
      <c r="O157" s="76" t="s">
        <v>861</v>
      </c>
      <c r="P157" s="76">
        <v>0</v>
      </c>
      <c r="Q157" s="76" t="s">
        <v>2194</v>
      </c>
      <c r="R157" s="79">
        <f t="shared" si="37"/>
        <v>0</v>
      </c>
      <c r="S157" s="80">
        <f t="shared" si="38"/>
        <v>0</v>
      </c>
      <c r="T157" s="80">
        <f t="shared" si="39"/>
        <v>0</v>
      </c>
      <c r="U157" s="80">
        <f t="shared" si="40"/>
        <v>8.1428571428571423</v>
      </c>
      <c r="V157" s="81"/>
      <c r="W157" s="82" t="str">
        <f t="shared" si="41"/>
        <v>VENCIDO</v>
      </c>
      <c r="X157" s="82" t="str">
        <f t="shared" si="44"/>
        <v>VENCIDO</v>
      </c>
      <c r="Y157" s="83" t="s">
        <v>1488</v>
      </c>
      <c r="Z157" s="131" t="str">
        <f t="shared" si="45"/>
        <v>H29ACSRT17</v>
      </c>
      <c r="AA157" s="131">
        <f t="shared" si="42"/>
        <v>1</v>
      </c>
      <c r="AB157" s="131" t="str">
        <f t="shared" si="32"/>
        <v>H29ACSRT17 - 1</v>
      </c>
      <c r="AC157" s="58">
        <f t="shared" si="33"/>
        <v>1</v>
      </c>
      <c r="AD157" s="58">
        <f t="shared" si="34"/>
        <v>1</v>
      </c>
      <c r="AE157" s="58" t="str">
        <f t="shared" si="35"/>
        <v>H29ACSRT17.</v>
      </c>
      <c r="AF157" s="58" t="str">
        <f t="shared" si="36"/>
        <v>H29ACSRT17</v>
      </c>
      <c r="AG157" s="59"/>
      <c r="AH157" s="60"/>
      <c r="AI157" s="61"/>
      <c r="AJ157" s="18"/>
    </row>
    <row r="158" spans="1:42" s="19" customFormat="1" ht="300" customHeight="1" x14ac:dyDescent="0.2">
      <c r="A158" s="70">
        <v>99</v>
      </c>
      <c r="B158" s="165">
        <v>157</v>
      </c>
      <c r="C158" s="81"/>
      <c r="D158" s="71" t="s">
        <v>1110</v>
      </c>
      <c r="E158" s="72" t="s">
        <v>1545</v>
      </c>
      <c r="F158" s="87" t="s">
        <v>1466</v>
      </c>
      <c r="G158" s="87" t="s">
        <v>1467</v>
      </c>
      <c r="H158" s="75" t="s">
        <v>1473</v>
      </c>
      <c r="I158" s="75" t="s">
        <v>1509</v>
      </c>
      <c r="J158" s="81" t="s">
        <v>1484</v>
      </c>
      <c r="K158" s="81">
        <v>12</v>
      </c>
      <c r="L158" s="77">
        <v>43467</v>
      </c>
      <c r="M158" s="77">
        <v>43827</v>
      </c>
      <c r="N158" s="78">
        <f t="shared" si="43"/>
        <v>51.428571428571431</v>
      </c>
      <c r="O158" s="76" t="s">
        <v>406</v>
      </c>
      <c r="P158" s="76">
        <v>12</v>
      </c>
      <c r="Q158" s="76" t="s">
        <v>2194</v>
      </c>
      <c r="R158" s="79">
        <f t="shared" si="37"/>
        <v>100</v>
      </c>
      <c r="S158" s="80">
        <f t="shared" si="38"/>
        <v>51.428571428571431</v>
      </c>
      <c r="T158" s="80">
        <f t="shared" si="39"/>
        <v>51.428571428571431</v>
      </c>
      <c r="U158" s="80">
        <f t="shared" si="40"/>
        <v>51.428571428571431</v>
      </c>
      <c r="V158" s="81"/>
      <c r="W158" s="82" t="str">
        <f t="shared" si="41"/>
        <v>CUMPLIDO</v>
      </c>
      <c r="X158" s="82" t="str">
        <f t="shared" si="44"/>
        <v>CUMPLIDO</v>
      </c>
      <c r="Y158" s="83" t="s">
        <v>1488</v>
      </c>
      <c r="Z158" s="131" t="str">
        <f t="shared" si="45"/>
        <v>H30ACSRT17</v>
      </c>
      <c r="AA158" s="131">
        <f t="shared" si="42"/>
        <v>1</v>
      </c>
      <c r="AB158" s="131" t="str">
        <f t="shared" si="32"/>
        <v>H30ACSRT17 - 1</v>
      </c>
      <c r="AC158" s="58">
        <f t="shared" si="33"/>
        <v>5</v>
      </c>
      <c r="AD158" s="58">
        <f t="shared" si="34"/>
        <v>5</v>
      </c>
      <c r="AE158" s="58" t="str">
        <f t="shared" si="35"/>
        <v>H30ACSRT17.</v>
      </c>
      <c r="AF158" s="58" t="str">
        <f t="shared" si="36"/>
        <v>H30ACSRT17</v>
      </c>
      <c r="AG158" s="59"/>
      <c r="AH158" s="60"/>
      <c r="AI158" s="61"/>
      <c r="AJ158" s="18"/>
    </row>
    <row r="159" spans="1:42" s="19" customFormat="1" ht="300" customHeight="1" x14ac:dyDescent="0.2">
      <c r="A159" s="70">
        <v>100</v>
      </c>
      <c r="B159" s="165">
        <v>158</v>
      </c>
      <c r="C159" s="81"/>
      <c r="D159" s="71" t="s">
        <v>1110</v>
      </c>
      <c r="E159" s="72" t="s">
        <v>1544</v>
      </c>
      <c r="F159" s="87" t="s">
        <v>1468</v>
      </c>
      <c r="G159" s="87" t="s">
        <v>1469</v>
      </c>
      <c r="H159" s="75" t="s">
        <v>1501</v>
      </c>
      <c r="I159" s="75" t="s">
        <v>1507</v>
      </c>
      <c r="J159" s="76" t="s">
        <v>1493</v>
      </c>
      <c r="K159" s="76">
        <v>1</v>
      </c>
      <c r="L159" s="77">
        <v>43467</v>
      </c>
      <c r="M159" s="77">
        <v>43524</v>
      </c>
      <c r="N159" s="78">
        <f t="shared" si="43"/>
        <v>8.1428571428571423</v>
      </c>
      <c r="O159" s="76" t="s">
        <v>861</v>
      </c>
      <c r="P159" s="76">
        <v>0</v>
      </c>
      <c r="Q159" s="76" t="s">
        <v>2194</v>
      </c>
      <c r="R159" s="79">
        <f t="shared" si="37"/>
        <v>0</v>
      </c>
      <c r="S159" s="80">
        <f t="shared" si="38"/>
        <v>0</v>
      </c>
      <c r="T159" s="80">
        <f t="shared" si="39"/>
        <v>0</v>
      </c>
      <c r="U159" s="80">
        <f t="shared" si="40"/>
        <v>8.1428571428571423</v>
      </c>
      <c r="V159" s="81"/>
      <c r="W159" s="82" t="str">
        <f t="shared" si="41"/>
        <v>VENCIDO</v>
      </c>
      <c r="X159" s="82" t="str">
        <f t="shared" si="44"/>
        <v>VENCIDO</v>
      </c>
      <c r="Y159" s="83" t="s">
        <v>1488</v>
      </c>
      <c r="Z159" s="131" t="str">
        <f t="shared" si="45"/>
        <v>H31ACSRT17</v>
      </c>
      <c r="AA159" s="131">
        <f t="shared" si="42"/>
        <v>1</v>
      </c>
      <c r="AB159" s="131" t="str">
        <f t="shared" si="32"/>
        <v>H31ACSRT17 - 1</v>
      </c>
      <c r="AC159" s="58">
        <f t="shared" si="33"/>
        <v>1</v>
      </c>
      <c r="AD159" s="58">
        <f t="shared" si="34"/>
        <v>1</v>
      </c>
      <c r="AE159" s="58" t="str">
        <f t="shared" si="35"/>
        <v>H31ACSRT17.</v>
      </c>
      <c r="AF159" s="58" t="str">
        <f t="shared" si="36"/>
        <v>H31ACSRT17</v>
      </c>
      <c r="AG159" s="59"/>
      <c r="AH159" s="60"/>
      <c r="AI159" s="61"/>
      <c r="AJ159" s="18"/>
    </row>
    <row r="160" spans="1:42" s="57" customFormat="1" ht="300" customHeight="1" x14ac:dyDescent="0.2">
      <c r="A160" s="70">
        <v>101</v>
      </c>
      <c r="B160" s="165">
        <v>159</v>
      </c>
      <c r="C160" s="81"/>
      <c r="D160" s="70" t="s">
        <v>1288</v>
      </c>
      <c r="E160" s="72" t="s">
        <v>18</v>
      </c>
      <c r="F160" s="87" t="s">
        <v>1638</v>
      </c>
      <c r="G160" s="87" t="s">
        <v>1391</v>
      </c>
      <c r="H160" s="87" t="s">
        <v>1402</v>
      </c>
      <c r="I160" s="87" t="s">
        <v>1403</v>
      </c>
      <c r="J160" s="72" t="s">
        <v>1399</v>
      </c>
      <c r="K160" s="72">
        <v>4</v>
      </c>
      <c r="L160" s="91">
        <v>43361</v>
      </c>
      <c r="M160" s="91">
        <v>43434</v>
      </c>
      <c r="N160" s="78">
        <f t="shared" ref="N160:N167" si="46">(+M160-L160)/7</f>
        <v>10.428571428571429</v>
      </c>
      <c r="O160" s="76" t="s">
        <v>1400</v>
      </c>
      <c r="P160" s="72">
        <v>4</v>
      </c>
      <c r="Q160" s="72" t="s">
        <v>1416</v>
      </c>
      <c r="R160" s="79">
        <f t="shared" si="37"/>
        <v>100</v>
      </c>
      <c r="S160" s="80">
        <f t="shared" si="38"/>
        <v>10.428571428571429</v>
      </c>
      <c r="T160" s="80">
        <f t="shared" si="39"/>
        <v>10.428571428571429</v>
      </c>
      <c r="U160" s="80">
        <f t="shared" si="40"/>
        <v>10.428571428571429</v>
      </c>
      <c r="V160" s="81"/>
      <c r="W160" s="82" t="str">
        <f t="shared" si="41"/>
        <v>CUMPLIDO</v>
      </c>
      <c r="X160" s="82" t="str">
        <f t="shared" si="44"/>
        <v>CUMPLIDO</v>
      </c>
      <c r="Y160" s="83" t="s">
        <v>1395</v>
      </c>
      <c r="Z160" s="131" t="str">
        <f t="shared" si="45"/>
        <v>H1DP17</v>
      </c>
      <c r="AA160" s="131">
        <f t="shared" si="42"/>
        <v>1</v>
      </c>
      <c r="AB160" s="131" t="str">
        <f t="shared" si="32"/>
        <v>H1DP17 - 1</v>
      </c>
      <c r="AC160" s="58">
        <f t="shared" si="33"/>
        <v>5</v>
      </c>
      <c r="AD160" s="58">
        <f t="shared" si="34"/>
        <v>5</v>
      </c>
      <c r="AE160" s="58" t="str">
        <f t="shared" si="35"/>
        <v>H1DP17.</v>
      </c>
      <c r="AF160" s="58" t="str">
        <f t="shared" si="36"/>
        <v>H1DP17</v>
      </c>
      <c r="AG160" s="59"/>
      <c r="AH160" s="60"/>
      <c r="AI160" s="61"/>
      <c r="AJ160" s="18"/>
      <c r="AK160" s="19"/>
      <c r="AL160" s="19"/>
      <c r="AM160" s="19"/>
      <c r="AN160" s="19"/>
      <c r="AO160" s="19"/>
      <c r="AP160" s="19"/>
    </row>
    <row r="161" spans="1:42" s="57" customFormat="1" ht="300" customHeight="1" x14ac:dyDescent="0.2">
      <c r="A161" s="70">
        <v>102</v>
      </c>
      <c r="B161" s="165">
        <v>160</v>
      </c>
      <c r="C161" s="81"/>
      <c r="D161" s="70" t="s">
        <v>1288</v>
      </c>
      <c r="E161" s="72" t="s">
        <v>18</v>
      </c>
      <c r="F161" s="87" t="s">
        <v>1639</v>
      </c>
      <c r="G161" s="87" t="s">
        <v>1391</v>
      </c>
      <c r="H161" s="87" t="s">
        <v>2131</v>
      </c>
      <c r="I161" s="87" t="s">
        <v>2130</v>
      </c>
      <c r="J161" s="72" t="s">
        <v>2200</v>
      </c>
      <c r="K161" s="72">
        <v>1</v>
      </c>
      <c r="L161" s="91">
        <v>43858</v>
      </c>
      <c r="M161" s="91">
        <v>44165</v>
      </c>
      <c r="N161" s="78">
        <f t="shared" si="46"/>
        <v>43.857142857142854</v>
      </c>
      <c r="O161" s="76" t="s">
        <v>1400</v>
      </c>
      <c r="P161" s="76">
        <v>0</v>
      </c>
      <c r="Q161" s="72" t="s">
        <v>2194</v>
      </c>
      <c r="R161" s="79">
        <f t="shared" si="37"/>
        <v>0</v>
      </c>
      <c r="S161" s="80">
        <f t="shared" si="38"/>
        <v>0</v>
      </c>
      <c r="T161" s="80">
        <f t="shared" si="39"/>
        <v>0</v>
      </c>
      <c r="U161" s="80">
        <f t="shared" si="40"/>
        <v>0</v>
      </c>
      <c r="V161" s="81"/>
      <c r="W161" s="82" t="str">
        <f t="shared" si="41"/>
        <v>EN TERMINO</v>
      </c>
      <c r="X161" s="82" t="str">
        <f t="shared" si="44"/>
        <v>EN TERMINO</v>
      </c>
      <c r="Y161" s="83" t="s">
        <v>1395</v>
      </c>
      <c r="Z161" s="131" t="str">
        <f t="shared" si="45"/>
        <v>H2DP17</v>
      </c>
      <c r="AA161" s="131">
        <f t="shared" si="42"/>
        <v>1</v>
      </c>
      <c r="AB161" s="131" t="str">
        <f t="shared" si="32"/>
        <v>H2DP17 - 1</v>
      </c>
      <c r="AC161" s="58">
        <f t="shared" si="33"/>
        <v>3</v>
      </c>
      <c r="AD161" s="58">
        <f t="shared" si="34"/>
        <v>3</v>
      </c>
      <c r="AE161" s="58" t="str">
        <f t="shared" si="35"/>
        <v>H2DP17.</v>
      </c>
      <c r="AF161" s="58" t="str">
        <f t="shared" si="36"/>
        <v>H2DP17</v>
      </c>
      <c r="AG161" s="59"/>
      <c r="AH161" s="60"/>
      <c r="AI161" s="61"/>
      <c r="AJ161" s="18"/>
      <c r="AK161" s="19"/>
      <c r="AL161" s="19"/>
      <c r="AM161" s="19"/>
      <c r="AN161" s="19"/>
      <c r="AO161" s="19"/>
      <c r="AP161" s="19"/>
    </row>
    <row r="162" spans="1:42" s="57" customFormat="1" ht="300" customHeight="1" x14ac:dyDescent="0.2">
      <c r="A162" s="70">
        <v>103</v>
      </c>
      <c r="B162" s="165">
        <v>161</v>
      </c>
      <c r="C162" s="81"/>
      <c r="D162" s="70" t="s">
        <v>1288</v>
      </c>
      <c r="E162" s="72" t="s">
        <v>18</v>
      </c>
      <c r="F162" s="87" t="s">
        <v>1641</v>
      </c>
      <c r="G162" s="87" t="s">
        <v>1391</v>
      </c>
      <c r="H162" s="87" t="s">
        <v>1402</v>
      </c>
      <c r="I162" s="87" t="s">
        <v>1403</v>
      </c>
      <c r="J162" s="72" t="s">
        <v>1399</v>
      </c>
      <c r="K162" s="72">
        <v>4</v>
      </c>
      <c r="L162" s="91">
        <v>43361</v>
      </c>
      <c r="M162" s="91">
        <v>43434</v>
      </c>
      <c r="N162" s="78">
        <f t="shared" si="46"/>
        <v>10.428571428571429</v>
      </c>
      <c r="O162" s="76" t="s">
        <v>1400</v>
      </c>
      <c r="P162" s="72">
        <v>4</v>
      </c>
      <c r="Q162" s="72" t="s">
        <v>1416</v>
      </c>
      <c r="R162" s="79">
        <f t="shared" si="37"/>
        <v>100</v>
      </c>
      <c r="S162" s="80">
        <f t="shared" si="38"/>
        <v>10.428571428571429</v>
      </c>
      <c r="T162" s="80">
        <f t="shared" si="39"/>
        <v>10.428571428571429</v>
      </c>
      <c r="U162" s="80">
        <f t="shared" si="40"/>
        <v>10.428571428571429</v>
      </c>
      <c r="V162" s="81"/>
      <c r="W162" s="82" t="str">
        <f t="shared" si="41"/>
        <v>CUMPLIDO</v>
      </c>
      <c r="X162" s="82" t="str">
        <f t="shared" si="44"/>
        <v>VENCIDO</v>
      </c>
      <c r="Y162" s="83" t="s">
        <v>1395</v>
      </c>
      <c r="Z162" s="131" t="str">
        <f t="shared" si="45"/>
        <v>H3DP17</v>
      </c>
      <c r="AA162" s="131">
        <f t="shared" si="42"/>
        <v>1</v>
      </c>
      <c r="AB162" s="131" t="str">
        <f t="shared" si="32"/>
        <v>H3DP17 - 1</v>
      </c>
      <c r="AC162" s="58">
        <f t="shared" si="33"/>
        <v>5</v>
      </c>
      <c r="AD162" s="58">
        <f t="shared" si="34"/>
        <v>1</v>
      </c>
      <c r="AE162" s="58" t="str">
        <f t="shared" si="35"/>
        <v>H3DP17.</v>
      </c>
      <c r="AF162" s="58" t="str">
        <f t="shared" si="36"/>
        <v>H3DP17</v>
      </c>
      <c r="AG162" s="59"/>
      <c r="AH162" s="60"/>
      <c r="AI162" s="61"/>
      <c r="AJ162" s="18"/>
      <c r="AK162" s="19"/>
      <c r="AL162" s="19"/>
      <c r="AM162" s="19"/>
      <c r="AN162" s="19"/>
      <c r="AO162" s="19"/>
      <c r="AP162" s="19"/>
    </row>
    <row r="163" spans="1:42" s="57" customFormat="1" ht="300" customHeight="1" x14ac:dyDescent="0.2">
      <c r="A163" s="70"/>
      <c r="B163" s="165">
        <v>162</v>
      </c>
      <c r="C163" s="81"/>
      <c r="D163" s="70"/>
      <c r="E163" s="72" t="s">
        <v>18</v>
      </c>
      <c r="F163" s="87" t="s">
        <v>1640</v>
      </c>
      <c r="G163" s="87" t="s">
        <v>1391</v>
      </c>
      <c r="H163" s="87" t="s">
        <v>1406</v>
      </c>
      <c r="I163" s="87" t="s">
        <v>1404</v>
      </c>
      <c r="J163" s="72" t="s">
        <v>1405</v>
      </c>
      <c r="K163" s="72">
        <v>2</v>
      </c>
      <c r="L163" s="91">
        <v>43361</v>
      </c>
      <c r="M163" s="91">
        <v>43434</v>
      </c>
      <c r="N163" s="78">
        <f t="shared" si="46"/>
        <v>10.428571428571429</v>
      </c>
      <c r="O163" s="76" t="s">
        <v>1400</v>
      </c>
      <c r="P163" s="76">
        <v>0</v>
      </c>
      <c r="Q163" s="72" t="s">
        <v>2194</v>
      </c>
      <c r="R163" s="79">
        <f t="shared" si="37"/>
        <v>0</v>
      </c>
      <c r="S163" s="80">
        <f t="shared" si="38"/>
        <v>0</v>
      </c>
      <c r="T163" s="80">
        <f t="shared" si="39"/>
        <v>0</v>
      </c>
      <c r="U163" s="80">
        <f t="shared" si="40"/>
        <v>10.428571428571429</v>
      </c>
      <c r="V163" s="81"/>
      <c r="W163" s="82" t="str">
        <f t="shared" si="41"/>
        <v>VENCIDO</v>
      </c>
      <c r="X163" s="82" t="str">
        <f t="shared" si="44"/>
        <v/>
      </c>
      <c r="Y163" s="83" t="s">
        <v>1395</v>
      </c>
      <c r="Z163" s="131" t="str">
        <f t="shared" si="45"/>
        <v>H3DP17</v>
      </c>
      <c r="AA163" s="131">
        <f t="shared" si="42"/>
        <v>2</v>
      </c>
      <c r="AB163" s="131" t="str">
        <f t="shared" si="32"/>
        <v>H3DP17 - 2</v>
      </c>
      <c r="AC163" s="58">
        <f t="shared" si="33"/>
        <v>1</v>
      </c>
      <c r="AD163" s="58">
        <f t="shared" si="34"/>
        <v>1</v>
      </c>
      <c r="AE163" s="58" t="str">
        <f t="shared" si="35"/>
        <v>H3DP17.</v>
      </c>
      <c r="AF163" s="58" t="str">
        <f t="shared" si="36"/>
        <v>H3DP17</v>
      </c>
      <c r="AG163" s="59"/>
      <c r="AH163" s="60"/>
      <c r="AI163" s="61"/>
      <c r="AJ163" s="18"/>
      <c r="AK163" s="19"/>
      <c r="AL163" s="19"/>
      <c r="AM163" s="19"/>
      <c r="AN163" s="19"/>
      <c r="AO163" s="19"/>
      <c r="AP163" s="19"/>
    </row>
    <row r="164" spans="1:42" s="57" customFormat="1" ht="300" customHeight="1" x14ac:dyDescent="0.2">
      <c r="A164" s="70">
        <v>104</v>
      </c>
      <c r="B164" s="165">
        <v>163</v>
      </c>
      <c r="C164" s="81"/>
      <c r="D164" s="70" t="s">
        <v>1288</v>
      </c>
      <c r="E164" s="72" t="s">
        <v>18</v>
      </c>
      <c r="F164" s="87" t="s">
        <v>1642</v>
      </c>
      <c r="G164" s="87" t="s">
        <v>1391</v>
      </c>
      <c r="H164" s="87" t="s">
        <v>2131</v>
      </c>
      <c r="I164" s="87" t="s">
        <v>2130</v>
      </c>
      <c r="J164" s="72" t="s">
        <v>2200</v>
      </c>
      <c r="K164" s="72">
        <v>1</v>
      </c>
      <c r="L164" s="91">
        <v>43858</v>
      </c>
      <c r="M164" s="91">
        <v>44165</v>
      </c>
      <c r="N164" s="78">
        <f t="shared" si="46"/>
        <v>43.857142857142854</v>
      </c>
      <c r="O164" s="76" t="s">
        <v>1400</v>
      </c>
      <c r="P164" s="76">
        <v>0</v>
      </c>
      <c r="Q164" s="72" t="s">
        <v>2194</v>
      </c>
      <c r="R164" s="79">
        <f t="shared" si="37"/>
        <v>0</v>
      </c>
      <c r="S164" s="80">
        <f t="shared" si="38"/>
        <v>0</v>
      </c>
      <c r="T164" s="80">
        <f t="shared" si="39"/>
        <v>0</v>
      </c>
      <c r="U164" s="80">
        <f t="shared" si="40"/>
        <v>0</v>
      </c>
      <c r="V164" s="81"/>
      <c r="W164" s="82" t="str">
        <f t="shared" si="41"/>
        <v>EN TERMINO</v>
      </c>
      <c r="X164" s="82" t="str">
        <f t="shared" si="44"/>
        <v>EN TERMINO</v>
      </c>
      <c r="Y164" s="83" t="s">
        <v>1395</v>
      </c>
      <c r="Z164" s="131" t="str">
        <f t="shared" si="45"/>
        <v>H4DP17</v>
      </c>
      <c r="AA164" s="131">
        <f t="shared" si="42"/>
        <v>1</v>
      </c>
      <c r="AB164" s="131" t="str">
        <f t="shared" si="32"/>
        <v>H4DP17 - 1</v>
      </c>
      <c r="AC164" s="58">
        <f t="shared" si="33"/>
        <v>3</v>
      </c>
      <c r="AD164" s="58">
        <f t="shared" si="34"/>
        <v>3</v>
      </c>
      <c r="AE164" s="58" t="str">
        <f t="shared" si="35"/>
        <v>H4DP17.</v>
      </c>
      <c r="AF164" s="58" t="str">
        <f t="shared" si="36"/>
        <v>H4DP17</v>
      </c>
      <c r="AG164" s="59"/>
      <c r="AH164" s="60"/>
      <c r="AI164" s="61"/>
      <c r="AJ164" s="18"/>
      <c r="AK164" s="19"/>
      <c r="AL164" s="19"/>
      <c r="AM164" s="19"/>
      <c r="AN164" s="19"/>
      <c r="AO164" s="19"/>
      <c r="AP164" s="19"/>
    </row>
    <row r="165" spans="1:42" s="57" customFormat="1" ht="300" customHeight="1" x14ac:dyDescent="0.2">
      <c r="A165" s="70">
        <v>105</v>
      </c>
      <c r="B165" s="165">
        <v>164</v>
      </c>
      <c r="C165" s="81"/>
      <c r="D165" s="70" t="s">
        <v>1288</v>
      </c>
      <c r="E165" s="72" t="s">
        <v>18</v>
      </c>
      <c r="F165" s="87" t="s">
        <v>1392</v>
      </c>
      <c r="G165" s="87" t="s">
        <v>1393</v>
      </c>
      <c r="H165" s="87" t="s">
        <v>1401</v>
      </c>
      <c r="I165" s="87" t="s">
        <v>1398</v>
      </c>
      <c r="J165" s="72" t="s">
        <v>9</v>
      </c>
      <c r="K165" s="72">
        <v>1</v>
      </c>
      <c r="L165" s="91">
        <v>43361</v>
      </c>
      <c r="M165" s="91">
        <v>43434</v>
      </c>
      <c r="N165" s="78">
        <f t="shared" si="46"/>
        <v>10.428571428571429</v>
      </c>
      <c r="O165" s="76" t="s">
        <v>22</v>
      </c>
      <c r="P165" s="76">
        <v>0</v>
      </c>
      <c r="Q165" s="72" t="s">
        <v>2194</v>
      </c>
      <c r="R165" s="79">
        <f t="shared" si="37"/>
        <v>0</v>
      </c>
      <c r="S165" s="80">
        <f t="shared" si="38"/>
        <v>0</v>
      </c>
      <c r="T165" s="80">
        <f t="shared" si="39"/>
        <v>0</v>
      </c>
      <c r="U165" s="80">
        <f t="shared" si="40"/>
        <v>10.428571428571429</v>
      </c>
      <c r="V165" s="81"/>
      <c r="W165" s="82" t="str">
        <f t="shared" si="41"/>
        <v>VENCIDO</v>
      </c>
      <c r="X165" s="82" t="str">
        <f t="shared" si="44"/>
        <v>VENCIDO</v>
      </c>
      <c r="Y165" s="83" t="s">
        <v>1395</v>
      </c>
      <c r="Z165" s="131" t="str">
        <f t="shared" si="45"/>
        <v>H5DP17</v>
      </c>
      <c r="AA165" s="131">
        <f t="shared" si="42"/>
        <v>1</v>
      </c>
      <c r="AB165" s="131" t="str">
        <f t="shared" si="32"/>
        <v>H5DP17 - 1</v>
      </c>
      <c r="AC165" s="58">
        <f t="shared" si="33"/>
        <v>1</v>
      </c>
      <c r="AD165" s="58">
        <f t="shared" si="34"/>
        <v>1</v>
      </c>
      <c r="AE165" s="58" t="str">
        <f t="shared" si="35"/>
        <v>H5DP17.</v>
      </c>
      <c r="AF165" s="58" t="str">
        <f t="shared" si="36"/>
        <v>H5DP17</v>
      </c>
      <c r="AG165" s="59"/>
      <c r="AH165" s="60"/>
      <c r="AI165" s="61"/>
      <c r="AJ165" s="18"/>
      <c r="AK165" s="19"/>
      <c r="AL165" s="19"/>
      <c r="AM165" s="19"/>
      <c r="AN165" s="19"/>
      <c r="AO165" s="19"/>
      <c r="AP165" s="19"/>
    </row>
    <row r="166" spans="1:42" s="57" customFormat="1" ht="300" customHeight="1" x14ac:dyDescent="0.2">
      <c r="A166" s="70">
        <v>106</v>
      </c>
      <c r="B166" s="165">
        <v>165</v>
      </c>
      <c r="C166" s="81"/>
      <c r="D166" s="70" t="s">
        <v>1288</v>
      </c>
      <c r="E166" s="72" t="s">
        <v>18</v>
      </c>
      <c r="F166" s="87" t="s">
        <v>1643</v>
      </c>
      <c r="G166" s="87" t="s">
        <v>1394</v>
      </c>
      <c r="H166" s="87" t="s">
        <v>2132</v>
      </c>
      <c r="I166" s="87" t="s">
        <v>2130</v>
      </c>
      <c r="J166" s="72" t="s">
        <v>2200</v>
      </c>
      <c r="K166" s="72">
        <v>1</v>
      </c>
      <c r="L166" s="91">
        <v>43858</v>
      </c>
      <c r="M166" s="91">
        <v>44165</v>
      </c>
      <c r="N166" s="78">
        <f t="shared" si="46"/>
        <v>43.857142857142854</v>
      </c>
      <c r="O166" s="76" t="s">
        <v>1400</v>
      </c>
      <c r="P166" s="76">
        <v>0</v>
      </c>
      <c r="Q166" s="72" t="s">
        <v>2194</v>
      </c>
      <c r="R166" s="79">
        <f t="shared" si="37"/>
        <v>0</v>
      </c>
      <c r="S166" s="80">
        <f t="shared" si="38"/>
        <v>0</v>
      </c>
      <c r="T166" s="80">
        <f t="shared" si="39"/>
        <v>0</v>
      </c>
      <c r="U166" s="80">
        <f t="shared" si="40"/>
        <v>0</v>
      </c>
      <c r="V166" s="81"/>
      <c r="W166" s="82" t="str">
        <f t="shared" si="41"/>
        <v>EN TERMINO</v>
      </c>
      <c r="X166" s="82" t="str">
        <f t="shared" si="44"/>
        <v>EN TERMINO</v>
      </c>
      <c r="Y166" s="83" t="s">
        <v>1395</v>
      </c>
      <c r="Z166" s="131" t="str">
        <f t="shared" si="45"/>
        <v>H6DP17</v>
      </c>
      <c r="AA166" s="131">
        <f t="shared" si="42"/>
        <v>1</v>
      </c>
      <c r="AB166" s="131" t="str">
        <f t="shared" si="32"/>
        <v>H6DP17 - 1</v>
      </c>
      <c r="AC166" s="58">
        <f t="shared" si="33"/>
        <v>3</v>
      </c>
      <c r="AD166" s="58">
        <f t="shared" si="34"/>
        <v>3</v>
      </c>
      <c r="AE166" s="58" t="str">
        <f t="shared" si="35"/>
        <v>H6DP17.</v>
      </c>
      <c r="AF166" s="58" t="str">
        <f t="shared" si="36"/>
        <v>H6DP17</v>
      </c>
      <c r="AG166" s="59"/>
      <c r="AH166" s="60"/>
      <c r="AI166" s="61"/>
      <c r="AJ166" s="18"/>
      <c r="AK166" s="19"/>
      <c r="AL166" s="19"/>
      <c r="AM166" s="19"/>
      <c r="AN166" s="19"/>
      <c r="AO166" s="19"/>
      <c r="AP166" s="19"/>
    </row>
    <row r="167" spans="1:42" s="57" customFormat="1" ht="300" customHeight="1" x14ac:dyDescent="0.2">
      <c r="A167" s="70">
        <v>107</v>
      </c>
      <c r="B167" s="165">
        <v>166</v>
      </c>
      <c r="C167" s="81"/>
      <c r="D167" s="70" t="s">
        <v>1288</v>
      </c>
      <c r="E167" s="72" t="s">
        <v>18</v>
      </c>
      <c r="F167" s="87" t="s">
        <v>1644</v>
      </c>
      <c r="G167" s="87" t="s">
        <v>1391</v>
      </c>
      <c r="H167" s="87" t="s">
        <v>2132</v>
      </c>
      <c r="I167" s="87" t="s">
        <v>2130</v>
      </c>
      <c r="J167" s="72" t="s">
        <v>2200</v>
      </c>
      <c r="K167" s="72">
        <v>1</v>
      </c>
      <c r="L167" s="91">
        <v>43858</v>
      </c>
      <c r="M167" s="91">
        <v>44165</v>
      </c>
      <c r="N167" s="78">
        <f t="shared" si="46"/>
        <v>43.857142857142854</v>
      </c>
      <c r="O167" s="76" t="s">
        <v>1400</v>
      </c>
      <c r="P167" s="76">
        <v>0</v>
      </c>
      <c r="Q167" s="72" t="s">
        <v>2194</v>
      </c>
      <c r="R167" s="79">
        <f t="shared" si="37"/>
        <v>0</v>
      </c>
      <c r="S167" s="80">
        <f t="shared" si="38"/>
        <v>0</v>
      </c>
      <c r="T167" s="80">
        <f t="shared" si="39"/>
        <v>0</v>
      </c>
      <c r="U167" s="80">
        <f t="shared" si="40"/>
        <v>0</v>
      </c>
      <c r="V167" s="81"/>
      <c r="W167" s="82" t="str">
        <f t="shared" si="41"/>
        <v>EN TERMINO</v>
      </c>
      <c r="X167" s="82" t="str">
        <f t="shared" si="44"/>
        <v>EN TERMINO</v>
      </c>
      <c r="Y167" s="83" t="s">
        <v>1395</v>
      </c>
      <c r="Z167" s="131" t="str">
        <f t="shared" si="45"/>
        <v>H7DP17</v>
      </c>
      <c r="AA167" s="131">
        <f t="shared" si="42"/>
        <v>1</v>
      </c>
      <c r="AB167" s="131" t="str">
        <f t="shared" si="32"/>
        <v>H7DP17 - 1</v>
      </c>
      <c r="AC167" s="58">
        <f t="shared" si="33"/>
        <v>3</v>
      </c>
      <c r="AD167" s="58">
        <f t="shared" si="34"/>
        <v>3</v>
      </c>
      <c r="AE167" s="58" t="str">
        <f t="shared" si="35"/>
        <v>H7DP17.</v>
      </c>
      <c r="AF167" s="58" t="str">
        <f t="shared" si="36"/>
        <v>H7DP17</v>
      </c>
      <c r="AG167" s="59"/>
      <c r="AH167" s="60"/>
      <c r="AI167" s="61"/>
      <c r="AJ167" s="18"/>
      <c r="AK167" s="19"/>
      <c r="AL167" s="19"/>
      <c r="AM167" s="19"/>
      <c r="AN167" s="19"/>
      <c r="AO167" s="19"/>
      <c r="AP167" s="19"/>
    </row>
    <row r="168" spans="1:42" s="30" customFormat="1" ht="300" customHeight="1" x14ac:dyDescent="0.2">
      <c r="A168" s="70">
        <v>108</v>
      </c>
      <c r="B168" s="165">
        <v>167</v>
      </c>
      <c r="C168" s="81"/>
      <c r="D168" s="70" t="s">
        <v>1290</v>
      </c>
      <c r="E168" s="76" t="s">
        <v>99</v>
      </c>
      <c r="F168" s="75" t="s">
        <v>1167</v>
      </c>
      <c r="G168" s="75" t="s">
        <v>1168</v>
      </c>
      <c r="H168" s="75" t="s">
        <v>1169</v>
      </c>
      <c r="I168" s="75" t="s">
        <v>1170</v>
      </c>
      <c r="J168" s="76" t="s">
        <v>1171</v>
      </c>
      <c r="K168" s="76">
        <v>2</v>
      </c>
      <c r="L168" s="77">
        <v>43313</v>
      </c>
      <c r="M168" s="77">
        <v>43404</v>
      </c>
      <c r="N168" s="78">
        <f t="shared" ref="N168:N229" si="47">(+M168-L168)/7</f>
        <v>13</v>
      </c>
      <c r="O168" s="76" t="s">
        <v>740</v>
      </c>
      <c r="P168" s="72">
        <v>2</v>
      </c>
      <c r="Q168" s="72" t="s">
        <v>2194</v>
      </c>
      <c r="R168" s="79">
        <f t="shared" si="37"/>
        <v>100</v>
      </c>
      <c r="S168" s="80">
        <f t="shared" si="38"/>
        <v>13</v>
      </c>
      <c r="T168" s="80">
        <f t="shared" si="39"/>
        <v>13</v>
      </c>
      <c r="U168" s="80">
        <f t="shared" si="40"/>
        <v>13</v>
      </c>
      <c r="V168" s="81"/>
      <c r="W168" s="82" t="str">
        <f t="shared" si="41"/>
        <v>CUMPLIDO</v>
      </c>
      <c r="X168" s="82" t="str">
        <f t="shared" si="44"/>
        <v>CUMPLIDO</v>
      </c>
      <c r="Y168" s="83" t="s">
        <v>1292</v>
      </c>
      <c r="Z168" s="131" t="str">
        <f t="shared" si="45"/>
        <v>H1AF17</v>
      </c>
      <c r="AA168" s="131">
        <f t="shared" si="42"/>
        <v>1</v>
      </c>
      <c r="AB168" s="131" t="str">
        <f t="shared" si="32"/>
        <v>H1AF17 - 1</v>
      </c>
      <c r="AC168" s="58">
        <f t="shared" si="33"/>
        <v>5</v>
      </c>
      <c r="AD168" s="58">
        <f t="shared" si="34"/>
        <v>5</v>
      </c>
      <c r="AE168" s="58" t="str">
        <f t="shared" si="35"/>
        <v>H1AF17.</v>
      </c>
      <c r="AF168" s="58" t="str">
        <f t="shared" si="36"/>
        <v>H1AF17</v>
      </c>
      <c r="AG168" s="59"/>
      <c r="AH168" s="60"/>
      <c r="AI168" s="61"/>
      <c r="AJ168" s="18"/>
      <c r="AK168" s="19"/>
      <c r="AL168" s="19"/>
      <c r="AM168" s="19"/>
      <c r="AN168" s="19"/>
      <c r="AO168" s="19"/>
      <c r="AP168" s="19"/>
    </row>
    <row r="169" spans="1:42" s="30" customFormat="1" ht="300" customHeight="1" x14ac:dyDescent="0.2">
      <c r="A169" s="70">
        <v>109</v>
      </c>
      <c r="B169" s="165">
        <v>168</v>
      </c>
      <c r="C169" s="81"/>
      <c r="D169" s="70" t="s">
        <v>1110</v>
      </c>
      <c r="E169" s="76" t="s">
        <v>99</v>
      </c>
      <c r="F169" s="75" t="s">
        <v>1172</v>
      </c>
      <c r="G169" s="75" t="s">
        <v>1173</v>
      </c>
      <c r="H169" s="75" t="s">
        <v>2122</v>
      </c>
      <c r="I169" s="75" t="s">
        <v>2078</v>
      </c>
      <c r="J169" s="76" t="s">
        <v>2079</v>
      </c>
      <c r="K169" s="76">
        <v>4</v>
      </c>
      <c r="L169" s="77">
        <v>43859</v>
      </c>
      <c r="M169" s="77">
        <v>44224</v>
      </c>
      <c r="N169" s="78">
        <f t="shared" si="47"/>
        <v>52.142857142857146</v>
      </c>
      <c r="O169" s="76" t="s">
        <v>457</v>
      </c>
      <c r="P169" s="76">
        <v>0</v>
      </c>
      <c r="Q169" s="72" t="s">
        <v>2194</v>
      </c>
      <c r="R169" s="79">
        <f t="shared" si="37"/>
        <v>0</v>
      </c>
      <c r="S169" s="80">
        <f t="shared" si="38"/>
        <v>0</v>
      </c>
      <c r="T169" s="80">
        <f t="shared" si="39"/>
        <v>0</v>
      </c>
      <c r="U169" s="80">
        <f t="shared" si="40"/>
        <v>0</v>
      </c>
      <c r="V169" s="81"/>
      <c r="W169" s="82" t="str">
        <f t="shared" si="41"/>
        <v>EN TERMINO</v>
      </c>
      <c r="X169" s="82" t="str">
        <f t="shared" si="44"/>
        <v>EN TERMINO</v>
      </c>
      <c r="Y169" s="83" t="s">
        <v>1292</v>
      </c>
      <c r="Z169" s="131" t="str">
        <f t="shared" si="45"/>
        <v>H2AF17</v>
      </c>
      <c r="AA169" s="131">
        <f t="shared" si="42"/>
        <v>1</v>
      </c>
      <c r="AB169" s="131" t="str">
        <f t="shared" si="32"/>
        <v>H2AF17 - 1</v>
      </c>
      <c r="AC169" s="58">
        <f t="shared" si="33"/>
        <v>3</v>
      </c>
      <c r="AD169" s="58">
        <f t="shared" si="34"/>
        <v>3</v>
      </c>
      <c r="AE169" s="58" t="str">
        <f t="shared" si="35"/>
        <v>H2AF17.</v>
      </c>
      <c r="AF169" s="58" t="str">
        <f t="shared" si="36"/>
        <v>H2AF17</v>
      </c>
      <c r="AG169" s="59"/>
      <c r="AH169" s="60"/>
      <c r="AI169" s="61"/>
      <c r="AJ169" s="18"/>
      <c r="AK169" s="19"/>
      <c r="AL169" s="19"/>
      <c r="AM169" s="19"/>
      <c r="AN169" s="19"/>
      <c r="AO169" s="19"/>
      <c r="AP169" s="19"/>
    </row>
    <row r="170" spans="1:42" s="30" customFormat="1" ht="304.5" customHeight="1" x14ac:dyDescent="0.2">
      <c r="A170" s="70">
        <v>110</v>
      </c>
      <c r="B170" s="165">
        <v>169</v>
      </c>
      <c r="C170" s="81"/>
      <c r="D170" s="70" t="s">
        <v>1290</v>
      </c>
      <c r="E170" s="76" t="s">
        <v>99</v>
      </c>
      <c r="F170" s="75" t="s">
        <v>2080</v>
      </c>
      <c r="G170" s="75" t="s">
        <v>1174</v>
      </c>
      <c r="H170" s="75" t="s">
        <v>2123</v>
      </c>
      <c r="I170" s="75" t="s">
        <v>2081</v>
      </c>
      <c r="J170" s="76" t="s">
        <v>2082</v>
      </c>
      <c r="K170" s="76">
        <v>4</v>
      </c>
      <c r="L170" s="77">
        <v>43859</v>
      </c>
      <c r="M170" s="77">
        <v>44224</v>
      </c>
      <c r="N170" s="78">
        <f t="shared" si="47"/>
        <v>52.142857142857146</v>
      </c>
      <c r="O170" s="76" t="s">
        <v>457</v>
      </c>
      <c r="P170" s="76">
        <v>0</v>
      </c>
      <c r="Q170" s="72" t="s">
        <v>2194</v>
      </c>
      <c r="R170" s="79">
        <f t="shared" si="37"/>
        <v>0</v>
      </c>
      <c r="S170" s="80">
        <f t="shared" si="38"/>
        <v>0</v>
      </c>
      <c r="T170" s="80">
        <f t="shared" si="39"/>
        <v>0</v>
      </c>
      <c r="U170" s="80">
        <f t="shared" si="40"/>
        <v>0</v>
      </c>
      <c r="V170" s="81"/>
      <c r="W170" s="82" t="str">
        <f t="shared" si="41"/>
        <v>EN TERMINO</v>
      </c>
      <c r="X170" s="82" t="str">
        <f t="shared" si="44"/>
        <v>EN TERMINO</v>
      </c>
      <c r="Y170" s="83" t="s">
        <v>1292</v>
      </c>
      <c r="Z170" s="131" t="str">
        <f t="shared" si="45"/>
        <v>H3AF17</v>
      </c>
      <c r="AA170" s="131">
        <f t="shared" si="42"/>
        <v>1</v>
      </c>
      <c r="AB170" s="131" t="str">
        <f t="shared" si="32"/>
        <v>H3AF17 - 1</v>
      </c>
      <c r="AC170" s="58">
        <f t="shared" si="33"/>
        <v>3</v>
      </c>
      <c r="AD170" s="58">
        <f t="shared" si="34"/>
        <v>3</v>
      </c>
      <c r="AE170" s="58" t="str">
        <f t="shared" si="35"/>
        <v>H3AF17.</v>
      </c>
      <c r="AF170" s="58" t="str">
        <f t="shared" si="36"/>
        <v>H3AF17</v>
      </c>
      <c r="AG170" s="59"/>
      <c r="AH170" s="60"/>
      <c r="AI170" s="61"/>
      <c r="AJ170" s="18"/>
      <c r="AK170" s="19"/>
      <c r="AL170" s="19"/>
      <c r="AM170" s="19"/>
      <c r="AN170" s="19"/>
      <c r="AO170" s="19"/>
      <c r="AP170" s="19"/>
    </row>
    <row r="171" spans="1:42" s="30" customFormat="1" ht="300" customHeight="1" x14ac:dyDescent="0.2">
      <c r="A171" s="70">
        <v>111</v>
      </c>
      <c r="B171" s="165">
        <v>170</v>
      </c>
      <c r="C171" s="81"/>
      <c r="D171" s="70" t="s">
        <v>1110</v>
      </c>
      <c r="E171" s="76" t="s">
        <v>1286</v>
      </c>
      <c r="F171" s="75" t="s">
        <v>1175</v>
      </c>
      <c r="G171" s="75" t="s">
        <v>1176</v>
      </c>
      <c r="H171" s="75" t="s">
        <v>1177</v>
      </c>
      <c r="I171" s="75" t="s">
        <v>1555</v>
      </c>
      <c r="J171" s="76" t="s">
        <v>397</v>
      </c>
      <c r="K171" s="76">
        <v>2</v>
      </c>
      <c r="L171" s="77">
        <v>43313</v>
      </c>
      <c r="M171" s="77">
        <v>43677</v>
      </c>
      <c r="N171" s="78">
        <f t="shared" si="47"/>
        <v>52</v>
      </c>
      <c r="O171" s="76" t="s">
        <v>457</v>
      </c>
      <c r="P171" s="76">
        <v>2</v>
      </c>
      <c r="Q171" s="72" t="s">
        <v>2194</v>
      </c>
      <c r="R171" s="79">
        <f t="shared" si="37"/>
        <v>100</v>
      </c>
      <c r="S171" s="80">
        <f t="shared" si="38"/>
        <v>52</v>
      </c>
      <c r="T171" s="80">
        <f t="shared" si="39"/>
        <v>52</v>
      </c>
      <c r="U171" s="80">
        <f t="shared" si="40"/>
        <v>52</v>
      </c>
      <c r="V171" s="81"/>
      <c r="W171" s="82" t="str">
        <f t="shared" si="41"/>
        <v>CUMPLIDO</v>
      </c>
      <c r="X171" s="82" t="str">
        <f t="shared" si="44"/>
        <v>CUMPLIDO</v>
      </c>
      <c r="Y171" s="83" t="s">
        <v>1292</v>
      </c>
      <c r="Z171" s="131" t="str">
        <f t="shared" si="45"/>
        <v>H4AF17</v>
      </c>
      <c r="AA171" s="131">
        <f t="shared" si="42"/>
        <v>1</v>
      </c>
      <c r="AB171" s="131" t="str">
        <f t="shared" si="32"/>
        <v>H4AF17 - 1</v>
      </c>
      <c r="AC171" s="58">
        <f t="shared" si="33"/>
        <v>5</v>
      </c>
      <c r="AD171" s="58">
        <f t="shared" si="34"/>
        <v>5</v>
      </c>
      <c r="AE171" s="58" t="str">
        <f t="shared" si="35"/>
        <v>H4AF17.</v>
      </c>
      <c r="AF171" s="58" t="str">
        <f t="shared" si="36"/>
        <v>H4AF17</v>
      </c>
      <c r="AG171" s="59"/>
      <c r="AH171" s="60"/>
      <c r="AI171" s="61"/>
      <c r="AJ171" s="18"/>
      <c r="AK171" s="19"/>
      <c r="AL171" s="19"/>
      <c r="AM171" s="19"/>
      <c r="AN171" s="19"/>
      <c r="AO171" s="19"/>
      <c r="AP171" s="19"/>
    </row>
    <row r="172" spans="1:42" s="30" customFormat="1" ht="300" customHeight="1" x14ac:dyDescent="0.2">
      <c r="A172" s="70">
        <v>112</v>
      </c>
      <c r="B172" s="165">
        <v>171</v>
      </c>
      <c r="C172" s="81"/>
      <c r="D172" s="70" t="s">
        <v>1110</v>
      </c>
      <c r="E172" s="76" t="s">
        <v>99</v>
      </c>
      <c r="F172" s="75" t="s">
        <v>1178</v>
      </c>
      <c r="G172" s="75" t="s">
        <v>1179</v>
      </c>
      <c r="H172" s="75" t="s">
        <v>1180</v>
      </c>
      <c r="I172" s="75" t="s">
        <v>1556</v>
      </c>
      <c r="J172" s="76" t="s">
        <v>397</v>
      </c>
      <c r="K172" s="76">
        <v>2</v>
      </c>
      <c r="L172" s="77">
        <v>43313</v>
      </c>
      <c r="M172" s="77">
        <v>43677</v>
      </c>
      <c r="N172" s="78">
        <f t="shared" si="47"/>
        <v>52</v>
      </c>
      <c r="O172" s="76" t="s">
        <v>457</v>
      </c>
      <c r="P172" s="76">
        <v>2</v>
      </c>
      <c r="Q172" s="72" t="s">
        <v>2194</v>
      </c>
      <c r="R172" s="79">
        <f t="shared" si="37"/>
        <v>100</v>
      </c>
      <c r="S172" s="80">
        <f t="shared" si="38"/>
        <v>52</v>
      </c>
      <c r="T172" s="80">
        <f t="shared" si="39"/>
        <v>52</v>
      </c>
      <c r="U172" s="80">
        <f t="shared" si="40"/>
        <v>52</v>
      </c>
      <c r="V172" s="81"/>
      <c r="W172" s="82" t="str">
        <f t="shared" si="41"/>
        <v>CUMPLIDO</v>
      </c>
      <c r="X172" s="82" t="str">
        <f t="shared" si="44"/>
        <v>CUMPLIDO</v>
      </c>
      <c r="Y172" s="83" t="s">
        <v>1292</v>
      </c>
      <c r="Z172" s="131" t="str">
        <f t="shared" si="45"/>
        <v>H5AF17</v>
      </c>
      <c r="AA172" s="131">
        <f t="shared" si="42"/>
        <v>1</v>
      </c>
      <c r="AB172" s="131" t="str">
        <f t="shared" si="32"/>
        <v>H5AF17 - 1</v>
      </c>
      <c r="AC172" s="58">
        <f t="shared" si="33"/>
        <v>5</v>
      </c>
      <c r="AD172" s="58">
        <f t="shared" si="34"/>
        <v>5</v>
      </c>
      <c r="AE172" s="58" t="str">
        <f t="shared" si="35"/>
        <v>H5AF17.</v>
      </c>
      <c r="AF172" s="58" t="str">
        <f t="shared" si="36"/>
        <v>H5AF17</v>
      </c>
      <c r="AG172" s="59"/>
      <c r="AH172" s="60"/>
      <c r="AI172" s="61"/>
      <c r="AJ172" s="18"/>
      <c r="AK172" s="19"/>
      <c r="AL172" s="19"/>
      <c r="AM172" s="19"/>
      <c r="AN172" s="19"/>
      <c r="AO172" s="19"/>
      <c r="AP172" s="19"/>
    </row>
    <row r="173" spans="1:42" s="30" customFormat="1" ht="300" customHeight="1" x14ac:dyDescent="0.2">
      <c r="A173" s="70">
        <v>113</v>
      </c>
      <c r="B173" s="165">
        <v>172</v>
      </c>
      <c r="C173" s="81"/>
      <c r="D173" s="70" t="s">
        <v>1290</v>
      </c>
      <c r="E173" s="76" t="s">
        <v>99</v>
      </c>
      <c r="F173" s="75" t="s">
        <v>1181</v>
      </c>
      <c r="G173" s="75" t="s">
        <v>1182</v>
      </c>
      <c r="H173" s="75" t="s">
        <v>1183</v>
      </c>
      <c r="I173" s="75" t="s">
        <v>1184</v>
      </c>
      <c r="J173" s="76" t="s">
        <v>397</v>
      </c>
      <c r="K173" s="76">
        <v>2</v>
      </c>
      <c r="L173" s="77">
        <v>43313</v>
      </c>
      <c r="M173" s="77">
        <v>43677</v>
      </c>
      <c r="N173" s="78">
        <f t="shared" si="47"/>
        <v>52</v>
      </c>
      <c r="O173" s="76" t="s">
        <v>1124</v>
      </c>
      <c r="P173" s="76">
        <v>1.76</v>
      </c>
      <c r="Q173" s="72" t="s">
        <v>2194</v>
      </c>
      <c r="R173" s="79">
        <f t="shared" si="37"/>
        <v>88</v>
      </c>
      <c r="S173" s="80">
        <f t="shared" si="38"/>
        <v>45.76</v>
      </c>
      <c r="T173" s="80">
        <f t="shared" si="39"/>
        <v>45.76</v>
      </c>
      <c r="U173" s="80">
        <f t="shared" si="40"/>
        <v>52</v>
      </c>
      <c r="V173" s="81"/>
      <c r="W173" s="82" t="str">
        <f t="shared" si="41"/>
        <v>VENCIDO</v>
      </c>
      <c r="X173" s="82" t="str">
        <f t="shared" si="44"/>
        <v>VENCIDO</v>
      </c>
      <c r="Y173" s="83" t="s">
        <v>1292</v>
      </c>
      <c r="Z173" s="131" t="str">
        <f t="shared" si="45"/>
        <v>H6AF17</v>
      </c>
      <c r="AA173" s="131">
        <f t="shared" si="42"/>
        <v>1</v>
      </c>
      <c r="AB173" s="131" t="str">
        <f t="shared" si="32"/>
        <v>H6AF17 - 1</v>
      </c>
      <c r="AC173" s="58">
        <f t="shared" si="33"/>
        <v>1</v>
      </c>
      <c r="AD173" s="58">
        <f t="shared" si="34"/>
        <v>1</v>
      </c>
      <c r="AE173" s="58" t="str">
        <f t="shared" si="35"/>
        <v>H6AF17.</v>
      </c>
      <c r="AF173" s="58" t="str">
        <f t="shared" si="36"/>
        <v>H6AF17</v>
      </c>
      <c r="AG173" s="59"/>
      <c r="AH173" s="60"/>
      <c r="AI173" s="61"/>
      <c r="AJ173" s="18"/>
      <c r="AK173" s="19"/>
      <c r="AL173" s="19"/>
      <c r="AM173" s="19"/>
      <c r="AN173" s="19"/>
      <c r="AO173" s="19"/>
      <c r="AP173" s="19"/>
    </row>
    <row r="174" spans="1:42" s="30" customFormat="1" ht="300" customHeight="1" x14ac:dyDescent="0.2">
      <c r="A174" s="70">
        <v>114</v>
      </c>
      <c r="B174" s="165">
        <v>173</v>
      </c>
      <c r="C174" s="81"/>
      <c r="D174" s="70" t="s">
        <v>1290</v>
      </c>
      <c r="E174" s="76" t="s">
        <v>99</v>
      </c>
      <c r="F174" s="75" t="s">
        <v>1185</v>
      </c>
      <c r="G174" s="75" t="s">
        <v>1186</v>
      </c>
      <c r="H174" s="75" t="s">
        <v>1187</v>
      </c>
      <c r="I174" s="75" t="s">
        <v>1557</v>
      </c>
      <c r="J174" s="76" t="s">
        <v>1188</v>
      </c>
      <c r="K174" s="76">
        <v>3</v>
      </c>
      <c r="L174" s="77">
        <v>43313</v>
      </c>
      <c r="M174" s="77">
        <v>43497</v>
      </c>
      <c r="N174" s="78">
        <f t="shared" si="47"/>
        <v>26.285714285714285</v>
      </c>
      <c r="O174" s="76" t="s">
        <v>1189</v>
      </c>
      <c r="P174" s="76">
        <v>0</v>
      </c>
      <c r="Q174" s="72" t="s">
        <v>2194</v>
      </c>
      <c r="R174" s="79">
        <f t="shared" si="37"/>
        <v>0</v>
      </c>
      <c r="S174" s="80">
        <f t="shared" si="38"/>
        <v>0</v>
      </c>
      <c r="T174" s="80">
        <f t="shared" si="39"/>
        <v>0</v>
      </c>
      <c r="U174" s="80">
        <f t="shared" si="40"/>
        <v>26.285714285714285</v>
      </c>
      <c r="V174" s="81"/>
      <c r="W174" s="82" t="str">
        <f t="shared" si="41"/>
        <v>VENCIDO</v>
      </c>
      <c r="X174" s="82" t="str">
        <f t="shared" si="44"/>
        <v>VENCIDO</v>
      </c>
      <c r="Y174" s="83" t="s">
        <v>1292</v>
      </c>
      <c r="Z174" s="131" t="str">
        <f t="shared" si="45"/>
        <v>H7AF17</v>
      </c>
      <c r="AA174" s="131">
        <f t="shared" si="42"/>
        <v>1</v>
      </c>
      <c r="AB174" s="131" t="str">
        <f t="shared" si="32"/>
        <v>H7AF17 - 1</v>
      </c>
      <c r="AC174" s="58">
        <f t="shared" si="33"/>
        <v>1</v>
      </c>
      <c r="AD174" s="58">
        <f t="shared" si="34"/>
        <v>1</v>
      </c>
      <c r="AE174" s="58" t="str">
        <f t="shared" si="35"/>
        <v>H7AF17.</v>
      </c>
      <c r="AF174" s="58" t="str">
        <f t="shared" si="36"/>
        <v>H7AF17</v>
      </c>
      <c r="AG174" s="59"/>
      <c r="AH174" s="60"/>
      <c r="AI174" s="61"/>
      <c r="AJ174" s="18"/>
      <c r="AK174" s="19"/>
      <c r="AL174" s="19"/>
      <c r="AM174" s="19"/>
      <c r="AN174" s="19"/>
      <c r="AO174" s="19"/>
      <c r="AP174" s="19"/>
    </row>
    <row r="175" spans="1:42" s="30" customFormat="1" ht="300" customHeight="1" x14ac:dyDescent="0.2">
      <c r="A175" s="70">
        <v>115</v>
      </c>
      <c r="B175" s="165">
        <v>174</v>
      </c>
      <c r="C175" s="81"/>
      <c r="D175" s="70" t="s">
        <v>1110</v>
      </c>
      <c r="E175" s="76" t="s">
        <v>99</v>
      </c>
      <c r="F175" s="75" t="s">
        <v>1190</v>
      </c>
      <c r="G175" s="75" t="s">
        <v>1191</v>
      </c>
      <c r="H175" s="75" t="s">
        <v>1192</v>
      </c>
      <c r="I175" s="75" t="s">
        <v>1193</v>
      </c>
      <c r="J175" s="76" t="s">
        <v>21</v>
      </c>
      <c r="K175" s="76">
        <v>2</v>
      </c>
      <c r="L175" s="77">
        <v>43344</v>
      </c>
      <c r="M175" s="77">
        <v>43525</v>
      </c>
      <c r="N175" s="78">
        <f t="shared" si="47"/>
        <v>25.857142857142858</v>
      </c>
      <c r="O175" s="76" t="s">
        <v>488</v>
      </c>
      <c r="P175" s="76">
        <v>2</v>
      </c>
      <c r="Q175" s="72" t="s">
        <v>2194</v>
      </c>
      <c r="R175" s="79">
        <f t="shared" si="37"/>
        <v>100</v>
      </c>
      <c r="S175" s="80">
        <f t="shared" si="38"/>
        <v>25.857142857142858</v>
      </c>
      <c r="T175" s="80">
        <f t="shared" si="39"/>
        <v>25.857142857142858</v>
      </c>
      <c r="U175" s="80">
        <f t="shared" si="40"/>
        <v>25.857142857142858</v>
      </c>
      <c r="V175" s="81"/>
      <c r="W175" s="82" t="str">
        <f t="shared" si="41"/>
        <v>CUMPLIDO</v>
      </c>
      <c r="X175" s="82" t="str">
        <f t="shared" si="44"/>
        <v>CUMPLIDO</v>
      </c>
      <c r="Y175" s="83" t="s">
        <v>1292</v>
      </c>
      <c r="Z175" s="131" t="str">
        <f t="shared" si="45"/>
        <v>H8AF17</v>
      </c>
      <c r="AA175" s="131">
        <f t="shared" si="42"/>
        <v>1</v>
      </c>
      <c r="AB175" s="131" t="str">
        <f t="shared" si="32"/>
        <v>H8AF17 - 1</v>
      </c>
      <c r="AC175" s="58">
        <f t="shared" si="33"/>
        <v>5</v>
      </c>
      <c r="AD175" s="58">
        <f t="shared" si="34"/>
        <v>5</v>
      </c>
      <c r="AE175" s="58" t="str">
        <f t="shared" si="35"/>
        <v>H8AF17.</v>
      </c>
      <c r="AF175" s="58" t="str">
        <f t="shared" si="36"/>
        <v>H8AF17</v>
      </c>
      <c r="AG175" s="59"/>
      <c r="AH175" s="60"/>
      <c r="AI175" s="61"/>
      <c r="AJ175" s="18"/>
      <c r="AK175" s="19"/>
      <c r="AL175" s="19"/>
      <c r="AM175" s="19"/>
      <c r="AN175" s="19"/>
      <c r="AO175" s="19"/>
      <c r="AP175" s="19"/>
    </row>
    <row r="176" spans="1:42" s="30" customFormat="1" ht="300" customHeight="1" x14ac:dyDescent="0.2">
      <c r="A176" s="70">
        <v>116</v>
      </c>
      <c r="B176" s="165">
        <v>175</v>
      </c>
      <c r="C176" s="81"/>
      <c r="D176" s="70" t="s">
        <v>1111</v>
      </c>
      <c r="E176" s="76" t="s">
        <v>99</v>
      </c>
      <c r="F176" s="75" t="s">
        <v>1194</v>
      </c>
      <c r="G176" s="75" t="s">
        <v>1195</v>
      </c>
      <c r="H176" s="75" t="s">
        <v>1196</v>
      </c>
      <c r="I176" s="75" t="s">
        <v>1197</v>
      </c>
      <c r="J176" s="76" t="s">
        <v>1198</v>
      </c>
      <c r="K176" s="76">
        <v>1</v>
      </c>
      <c r="L176" s="77">
        <v>43313</v>
      </c>
      <c r="M176" s="77">
        <v>43707</v>
      </c>
      <c r="N176" s="78">
        <f t="shared" si="47"/>
        <v>56.285714285714285</v>
      </c>
      <c r="O176" s="76" t="s">
        <v>488</v>
      </c>
      <c r="P176" s="76">
        <v>1</v>
      </c>
      <c r="Q176" s="72" t="s">
        <v>2194</v>
      </c>
      <c r="R176" s="79">
        <f t="shared" si="37"/>
        <v>100</v>
      </c>
      <c r="S176" s="80">
        <f t="shared" si="38"/>
        <v>56.285714285714285</v>
      </c>
      <c r="T176" s="80">
        <f t="shared" si="39"/>
        <v>56.285714285714285</v>
      </c>
      <c r="U176" s="80">
        <f t="shared" si="40"/>
        <v>56.285714285714285</v>
      </c>
      <c r="V176" s="81"/>
      <c r="W176" s="82" t="str">
        <f t="shared" si="41"/>
        <v>CUMPLIDO</v>
      </c>
      <c r="X176" s="82" t="str">
        <f t="shared" si="44"/>
        <v>CUMPLIDO</v>
      </c>
      <c r="Y176" s="83" t="s">
        <v>1292</v>
      </c>
      <c r="Z176" s="131" t="str">
        <f t="shared" si="45"/>
        <v>H9AF17</v>
      </c>
      <c r="AA176" s="131">
        <f t="shared" si="42"/>
        <v>1</v>
      </c>
      <c r="AB176" s="131" t="str">
        <f t="shared" si="32"/>
        <v>H9AF17 - 1</v>
      </c>
      <c r="AC176" s="58">
        <f t="shared" si="33"/>
        <v>5</v>
      </c>
      <c r="AD176" s="58">
        <f t="shared" si="34"/>
        <v>5</v>
      </c>
      <c r="AE176" s="58" t="str">
        <f t="shared" si="35"/>
        <v>H9AF17.</v>
      </c>
      <c r="AF176" s="58" t="str">
        <f t="shared" si="36"/>
        <v>H9AF17</v>
      </c>
      <c r="AG176" s="59"/>
      <c r="AH176" s="60"/>
      <c r="AI176" s="61"/>
      <c r="AJ176" s="18"/>
      <c r="AK176" s="19"/>
      <c r="AL176" s="19"/>
      <c r="AM176" s="19"/>
      <c r="AN176" s="19"/>
      <c r="AO176" s="19"/>
      <c r="AP176" s="19"/>
    </row>
    <row r="177" spans="1:42" s="30" customFormat="1" ht="300" customHeight="1" x14ac:dyDescent="0.2">
      <c r="A177" s="70">
        <v>117</v>
      </c>
      <c r="B177" s="165">
        <v>176</v>
      </c>
      <c r="C177" s="81"/>
      <c r="D177" s="70" t="s">
        <v>1110</v>
      </c>
      <c r="E177" s="76" t="s">
        <v>91</v>
      </c>
      <c r="F177" s="75" t="s">
        <v>1199</v>
      </c>
      <c r="G177" s="75" t="s">
        <v>1200</v>
      </c>
      <c r="H177" s="75" t="s">
        <v>2201</v>
      </c>
      <c r="I177" s="75" t="s">
        <v>2202</v>
      </c>
      <c r="J177" s="76" t="s">
        <v>2124</v>
      </c>
      <c r="K177" s="76">
        <v>4</v>
      </c>
      <c r="L177" s="77">
        <v>43859</v>
      </c>
      <c r="M177" s="77">
        <v>44224</v>
      </c>
      <c r="N177" s="78">
        <f t="shared" si="47"/>
        <v>52.142857142857146</v>
      </c>
      <c r="O177" s="76" t="s">
        <v>457</v>
      </c>
      <c r="P177" s="76">
        <v>0</v>
      </c>
      <c r="Q177" s="72" t="s">
        <v>2194</v>
      </c>
      <c r="R177" s="79">
        <f t="shared" si="37"/>
        <v>0</v>
      </c>
      <c r="S177" s="80">
        <f t="shared" si="38"/>
        <v>0</v>
      </c>
      <c r="T177" s="80">
        <f t="shared" si="39"/>
        <v>0</v>
      </c>
      <c r="U177" s="80">
        <f t="shared" si="40"/>
        <v>0</v>
      </c>
      <c r="V177" s="81"/>
      <c r="W177" s="82" t="str">
        <f t="shared" si="41"/>
        <v>EN TERMINO</v>
      </c>
      <c r="X177" s="82" t="str">
        <f t="shared" si="44"/>
        <v>EN TERMINO</v>
      </c>
      <c r="Y177" s="83" t="s">
        <v>1292</v>
      </c>
      <c r="Z177" s="131" t="str">
        <f t="shared" si="45"/>
        <v>H10AF17</v>
      </c>
      <c r="AA177" s="131">
        <f t="shared" si="42"/>
        <v>1</v>
      </c>
      <c r="AB177" s="131" t="str">
        <f t="shared" si="32"/>
        <v>H10AF17 - 1</v>
      </c>
      <c r="AC177" s="58">
        <f t="shared" si="33"/>
        <v>3</v>
      </c>
      <c r="AD177" s="58">
        <f t="shared" si="34"/>
        <v>3</v>
      </c>
      <c r="AE177" s="58" t="str">
        <f t="shared" si="35"/>
        <v>H10AF17.</v>
      </c>
      <c r="AF177" s="58" t="str">
        <f t="shared" si="36"/>
        <v>H10AF17</v>
      </c>
      <c r="AG177" s="59"/>
      <c r="AH177" s="60"/>
      <c r="AI177" s="61"/>
      <c r="AJ177" s="18"/>
      <c r="AK177" s="19"/>
      <c r="AL177" s="19"/>
      <c r="AM177" s="19"/>
      <c r="AN177" s="19"/>
      <c r="AO177" s="19"/>
      <c r="AP177" s="19"/>
    </row>
    <row r="178" spans="1:42" s="30" customFormat="1" ht="300" customHeight="1" x14ac:dyDescent="0.2">
      <c r="A178" s="70">
        <v>118</v>
      </c>
      <c r="B178" s="165">
        <v>177</v>
      </c>
      <c r="C178" s="81"/>
      <c r="D178" s="70" t="s">
        <v>1290</v>
      </c>
      <c r="E178" s="76" t="s">
        <v>25</v>
      </c>
      <c r="F178" s="75" t="s">
        <v>1201</v>
      </c>
      <c r="G178" s="75" t="s">
        <v>1202</v>
      </c>
      <c r="H178" s="75" t="s">
        <v>1203</v>
      </c>
      <c r="I178" s="75" t="s">
        <v>1355</v>
      </c>
      <c r="J178" s="76" t="s">
        <v>53</v>
      </c>
      <c r="K178" s="76">
        <v>4</v>
      </c>
      <c r="L178" s="77">
        <v>43313</v>
      </c>
      <c r="M178" s="77">
        <v>43676</v>
      </c>
      <c r="N178" s="78">
        <f t="shared" si="47"/>
        <v>51.857142857142854</v>
      </c>
      <c r="O178" s="76" t="s">
        <v>1600</v>
      </c>
      <c r="P178" s="76">
        <v>0</v>
      </c>
      <c r="Q178" s="72" t="s">
        <v>2194</v>
      </c>
      <c r="R178" s="79">
        <f t="shared" si="37"/>
        <v>0</v>
      </c>
      <c r="S178" s="80">
        <f t="shared" si="38"/>
        <v>0</v>
      </c>
      <c r="T178" s="80">
        <f t="shared" si="39"/>
        <v>0</v>
      </c>
      <c r="U178" s="80">
        <f t="shared" si="40"/>
        <v>51.857142857142854</v>
      </c>
      <c r="V178" s="81"/>
      <c r="W178" s="82" t="str">
        <f t="shared" si="41"/>
        <v>VENCIDO</v>
      </c>
      <c r="X178" s="82" t="str">
        <f t="shared" si="44"/>
        <v>VENCIDO</v>
      </c>
      <c r="Y178" s="83" t="s">
        <v>1292</v>
      </c>
      <c r="Z178" s="131" t="str">
        <f t="shared" si="45"/>
        <v>H11AF17</v>
      </c>
      <c r="AA178" s="131">
        <f t="shared" si="42"/>
        <v>1</v>
      </c>
      <c r="AB178" s="131" t="str">
        <f t="shared" si="32"/>
        <v>H11AF17 - 1</v>
      </c>
      <c r="AC178" s="58">
        <f t="shared" si="33"/>
        <v>1</v>
      </c>
      <c r="AD178" s="58">
        <f t="shared" si="34"/>
        <v>1</v>
      </c>
      <c r="AE178" s="58" t="str">
        <f t="shared" si="35"/>
        <v>H11AF17.</v>
      </c>
      <c r="AF178" s="58" t="str">
        <f t="shared" si="36"/>
        <v>H11AF17</v>
      </c>
      <c r="AG178" s="59"/>
      <c r="AH178" s="60"/>
      <c r="AI178" s="61"/>
      <c r="AJ178" s="18"/>
      <c r="AK178" s="19"/>
      <c r="AL178" s="19"/>
      <c r="AM178" s="19"/>
      <c r="AN178" s="19"/>
      <c r="AO178" s="19"/>
      <c r="AP178" s="19"/>
    </row>
    <row r="179" spans="1:42" s="30" customFormat="1" ht="300" customHeight="1" x14ac:dyDescent="0.2">
      <c r="A179" s="70">
        <v>119</v>
      </c>
      <c r="B179" s="165">
        <v>178</v>
      </c>
      <c r="C179" s="81"/>
      <c r="D179" s="70" t="s">
        <v>1290</v>
      </c>
      <c r="E179" s="76" t="s">
        <v>25</v>
      </c>
      <c r="F179" s="75" t="s">
        <v>1204</v>
      </c>
      <c r="G179" s="75" t="s">
        <v>1205</v>
      </c>
      <c r="H179" s="75" t="s">
        <v>1203</v>
      </c>
      <c r="I179" s="75" t="s">
        <v>1355</v>
      </c>
      <c r="J179" s="76" t="s">
        <v>53</v>
      </c>
      <c r="K179" s="76">
        <v>4</v>
      </c>
      <c r="L179" s="77">
        <v>43313</v>
      </c>
      <c r="M179" s="77">
        <v>43676</v>
      </c>
      <c r="N179" s="78">
        <f t="shared" si="47"/>
        <v>51.857142857142854</v>
      </c>
      <c r="O179" s="76" t="s">
        <v>1600</v>
      </c>
      <c r="P179" s="76">
        <v>0</v>
      </c>
      <c r="Q179" s="72" t="s">
        <v>2194</v>
      </c>
      <c r="R179" s="79">
        <f t="shared" si="37"/>
        <v>0</v>
      </c>
      <c r="S179" s="80">
        <f t="shared" si="38"/>
        <v>0</v>
      </c>
      <c r="T179" s="80">
        <f t="shared" si="39"/>
        <v>0</v>
      </c>
      <c r="U179" s="80">
        <f t="shared" si="40"/>
        <v>51.857142857142854</v>
      </c>
      <c r="V179" s="81"/>
      <c r="W179" s="82" t="str">
        <f t="shared" si="41"/>
        <v>VENCIDO</v>
      </c>
      <c r="X179" s="82" t="str">
        <f t="shared" si="44"/>
        <v>VENCIDO</v>
      </c>
      <c r="Y179" s="83" t="s">
        <v>1292</v>
      </c>
      <c r="Z179" s="131" t="str">
        <f t="shared" si="45"/>
        <v>H12AF17</v>
      </c>
      <c r="AA179" s="131">
        <f t="shared" si="42"/>
        <v>1</v>
      </c>
      <c r="AB179" s="131" t="str">
        <f t="shared" si="32"/>
        <v>H12AF17 - 1</v>
      </c>
      <c r="AC179" s="58">
        <f t="shared" si="33"/>
        <v>1</v>
      </c>
      <c r="AD179" s="58">
        <f t="shared" si="34"/>
        <v>1</v>
      </c>
      <c r="AE179" s="58" t="str">
        <f t="shared" si="35"/>
        <v>H12AF17.</v>
      </c>
      <c r="AF179" s="58" t="str">
        <f t="shared" si="36"/>
        <v>H12AF17</v>
      </c>
      <c r="AG179" s="59"/>
      <c r="AH179" s="60"/>
      <c r="AI179" s="61"/>
      <c r="AJ179" s="18"/>
      <c r="AK179" s="19"/>
      <c r="AL179" s="19"/>
      <c r="AM179" s="19"/>
      <c r="AN179" s="19"/>
      <c r="AO179" s="19"/>
      <c r="AP179" s="19"/>
    </row>
    <row r="180" spans="1:42" s="30" customFormat="1" ht="300" customHeight="1" x14ac:dyDescent="0.2">
      <c r="A180" s="70">
        <v>120</v>
      </c>
      <c r="B180" s="165">
        <v>179</v>
      </c>
      <c r="C180" s="81"/>
      <c r="D180" s="70" t="s">
        <v>1111</v>
      </c>
      <c r="E180" s="76" t="s">
        <v>94</v>
      </c>
      <c r="F180" s="75" t="s">
        <v>1206</v>
      </c>
      <c r="G180" s="75" t="s">
        <v>1207</v>
      </c>
      <c r="H180" s="75" t="s">
        <v>1196</v>
      </c>
      <c r="I180" s="75" t="s">
        <v>1558</v>
      </c>
      <c r="J180" s="76" t="s">
        <v>1208</v>
      </c>
      <c r="K180" s="76">
        <v>2</v>
      </c>
      <c r="L180" s="77">
        <v>43344</v>
      </c>
      <c r="M180" s="77">
        <v>43524</v>
      </c>
      <c r="N180" s="78">
        <f t="shared" si="47"/>
        <v>25.714285714285715</v>
      </c>
      <c r="O180" s="76" t="s">
        <v>488</v>
      </c>
      <c r="P180" s="76">
        <v>2</v>
      </c>
      <c r="Q180" s="72" t="s">
        <v>2194</v>
      </c>
      <c r="R180" s="79">
        <f t="shared" si="37"/>
        <v>100</v>
      </c>
      <c r="S180" s="80">
        <f t="shared" si="38"/>
        <v>25.714285714285715</v>
      </c>
      <c r="T180" s="80">
        <f t="shared" si="39"/>
        <v>25.714285714285715</v>
      </c>
      <c r="U180" s="80">
        <f t="shared" si="40"/>
        <v>25.714285714285715</v>
      </c>
      <c r="V180" s="81"/>
      <c r="W180" s="82" t="str">
        <f t="shared" si="41"/>
        <v>CUMPLIDO</v>
      </c>
      <c r="X180" s="82" t="str">
        <f t="shared" si="44"/>
        <v>CUMPLIDO</v>
      </c>
      <c r="Y180" s="83" t="s">
        <v>1292</v>
      </c>
      <c r="Z180" s="131" t="str">
        <f t="shared" si="45"/>
        <v>H13AF17</v>
      </c>
      <c r="AA180" s="131">
        <f t="shared" si="42"/>
        <v>1</v>
      </c>
      <c r="AB180" s="131" t="str">
        <f t="shared" si="32"/>
        <v>H13AF17 - 1</v>
      </c>
      <c r="AC180" s="58">
        <f t="shared" si="33"/>
        <v>5</v>
      </c>
      <c r="AD180" s="58">
        <f t="shared" si="34"/>
        <v>5</v>
      </c>
      <c r="AE180" s="58" t="str">
        <f t="shared" si="35"/>
        <v>H13AF17.</v>
      </c>
      <c r="AF180" s="58" t="str">
        <f t="shared" si="36"/>
        <v>H13AF17</v>
      </c>
      <c r="AG180" s="59"/>
      <c r="AH180" s="60"/>
      <c r="AI180" s="61"/>
      <c r="AJ180" s="18"/>
      <c r="AK180" s="19"/>
      <c r="AL180" s="19"/>
      <c r="AM180" s="19"/>
      <c r="AN180" s="19"/>
      <c r="AO180" s="19"/>
      <c r="AP180" s="19"/>
    </row>
    <row r="181" spans="1:42" s="30" customFormat="1" ht="300" customHeight="1" x14ac:dyDescent="0.2">
      <c r="A181" s="70">
        <v>121</v>
      </c>
      <c r="B181" s="165">
        <v>180</v>
      </c>
      <c r="C181" s="81"/>
      <c r="D181" s="70" t="s">
        <v>1290</v>
      </c>
      <c r="E181" s="76" t="s">
        <v>25</v>
      </c>
      <c r="F181" s="75" t="s">
        <v>1209</v>
      </c>
      <c r="G181" s="75" t="s">
        <v>1210</v>
      </c>
      <c r="H181" s="75" t="s">
        <v>1203</v>
      </c>
      <c r="I181" s="75" t="s">
        <v>1356</v>
      </c>
      <c r="J181" s="76" t="s">
        <v>53</v>
      </c>
      <c r="K181" s="76">
        <v>4</v>
      </c>
      <c r="L181" s="77">
        <v>43313</v>
      </c>
      <c r="M181" s="77">
        <v>43676</v>
      </c>
      <c r="N181" s="78">
        <f t="shared" si="47"/>
        <v>51.857142857142854</v>
      </c>
      <c r="O181" s="76" t="s">
        <v>1600</v>
      </c>
      <c r="P181" s="76">
        <v>0</v>
      </c>
      <c r="Q181" s="72" t="s">
        <v>2194</v>
      </c>
      <c r="R181" s="79">
        <f t="shared" si="37"/>
        <v>0</v>
      </c>
      <c r="S181" s="80">
        <f t="shared" si="38"/>
        <v>0</v>
      </c>
      <c r="T181" s="80">
        <f t="shared" si="39"/>
        <v>0</v>
      </c>
      <c r="U181" s="80">
        <f t="shared" si="40"/>
        <v>51.857142857142854</v>
      </c>
      <c r="V181" s="81"/>
      <c r="W181" s="82" t="str">
        <f t="shared" si="41"/>
        <v>VENCIDO</v>
      </c>
      <c r="X181" s="82" t="str">
        <f t="shared" si="44"/>
        <v>VENCIDO</v>
      </c>
      <c r="Y181" s="83" t="s">
        <v>1292</v>
      </c>
      <c r="Z181" s="131" t="str">
        <f t="shared" si="45"/>
        <v>H14AF17</v>
      </c>
      <c r="AA181" s="131">
        <f t="shared" si="42"/>
        <v>1</v>
      </c>
      <c r="AB181" s="131" t="str">
        <f t="shared" si="32"/>
        <v>H14AF17 - 1</v>
      </c>
      <c r="AC181" s="58">
        <f t="shared" si="33"/>
        <v>1</v>
      </c>
      <c r="AD181" s="58">
        <f t="shared" si="34"/>
        <v>1</v>
      </c>
      <c r="AE181" s="58" t="str">
        <f t="shared" si="35"/>
        <v>H14AF17.</v>
      </c>
      <c r="AF181" s="58" t="str">
        <f t="shared" si="36"/>
        <v>H14AF17</v>
      </c>
      <c r="AG181" s="59"/>
      <c r="AH181" s="60"/>
      <c r="AI181" s="61"/>
      <c r="AJ181" s="18"/>
      <c r="AK181" s="19"/>
      <c r="AL181" s="19"/>
      <c r="AM181" s="19"/>
      <c r="AN181" s="19"/>
      <c r="AO181" s="19"/>
      <c r="AP181" s="19"/>
    </row>
    <row r="182" spans="1:42" s="30" customFormat="1" ht="300" customHeight="1" x14ac:dyDescent="0.2">
      <c r="A182" s="70">
        <v>122</v>
      </c>
      <c r="B182" s="165">
        <v>181</v>
      </c>
      <c r="C182" s="81"/>
      <c r="D182" s="70" t="s">
        <v>1290</v>
      </c>
      <c r="E182" s="76" t="s">
        <v>25</v>
      </c>
      <c r="F182" s="75" t="s">
        <v>1211</v>
      </c>
      <c r="G182" s="75" t="s">
        <v>1212</v>
      </c>
      <c r="H182" s="75" t="s">
        <v>1213</v>
      </c>
      <c r="I182" s="75" t="s">
        <v>1214</v>
      </c>
      <c r="J182" s="76" t="s">
        <v>397</v>
      </c>
      <c r="K182" s="76">
        <v>2</v>
      </c>
      <c r="L182" s="77">
        <v>43313</v>
      </c>
      <c r="M182" s="77">
        <v>43677</v>
      </c>
      <c r="N182" s="78">
        <f t="shared" si="47"/>
        <v>52</v>
      </c>
      <c r="O182" s="76" t="s">
        <v>457</v>
      </c>
      <c r="P182" s="76">
        <v>2</v>
      </c>
      <c r="Q182" s="72" t="s">
        <v>2194</v>
      </c>
      <c r="R182" s="79">
        <f t="shared" si="37"/>
        <v>100</v>
      </c>
      <c r="S182" s="80">
        <f t="shared" si="38"/>
        <v>52</v>
      </c>
      <c r="T182" s="80">
        <f t="shared" si="39"/>
        <v>52</v>
      </c>
      <c r="U182" s="80">
        <f t="shared" si="40"/>
        <v>52</v>
      </c>
      <c r="V182" s="81"/>
      <c r="W182" s="82" t="str">
        <f t="shared" si="41"/>
        <v>CUMPLIDO</v>
      </c>
      <c r="X182" s="82" t="str">
        <f t="shared" si="44"/>
        <v>CUMPLIDO</v>
      </c>
      <c r="Y182" s="83" t="s">
        <v>1292</v>
      </c>
      <c r="Z182" s="131" t="str">
        <f t="shared" si="45"/>
        <v>H16AF17</v>
      </c>
      <c r="AA182" s="131">
        <f t="shared" si="42"/>
        <v>1</v>
      </c>
      <c r="AB182" s="131" t="str">
        <f t="shared" si="32"/>
        <v>H16AF17 - 1</v>
      </c>
      <c r="AC182" s="58">
        <f t="shared" si="33"/>
        <v>5</v>
      </c>
      <c r="AD182" s="58">
        <f t="shared" si="34"/>
        <v>5</v>
      </c>
      <c r="AE182" s="58" t="str">
        <f t="shared" si="35"/>
        <v>H16AF17.</v>
      </c>
      <c r="AF182" s="58" t="str">
        <f t="shared" si="36"/>
        <v>H16AF17</v>
      </c>
      <c r="AG182" s="59"/>
      <c r="AH182" s="60"/>
      <c r="AI182" s="61"/>
      <c r="AJ182" s="18"/>
      <c r="AK182" s="19"/>
      <c r="AL182" s="19"/>
      <c r="AM182" s="19"/>
      <c r="AN182" s="19"/>
      <c r="AO182" s="19"/>
      <c r="AP182" s="19"/>
    </row>
    <row r="183" spans="1:42" s="30" customFormat="1" ht="300" customHeight="1" x14ac:dyDescent="0.2">
      <c r="A183" s="70">
        <v>123</v>
      </c>
      <c r="B183" s="165">
        <v>182</v>
      </c>
      <c r="C183" s="81"/>
      <c r="D183" s="70" t="s">
        <v>1110</v>
      </c>
      <c r="E183" s="76" t="s">
        <v>107</v>
      </c>
      <c r="F183" s="75" t="s">
        <v>1215</v>
      </c>
      <c r="G183" s="75" t="s">
        <v>1216</v>
      </c>
      <c r="H183" s="75" t="s">
        <v>1217</v>
      </c>
      <c r="I183" s="75" t="s">
        <v>1361</v>
      </c>
      <c r="J183" s="76" t="s">
        <v>21</v>
      </c>
      <c r="K183" s="76">
        <v>4</v>
      </c>
      <c r="L183" s="77">
        <v>43313</v>
      </c>
      <c r="M183" s="77">
        <v>43676</v>
      </c>
      <c r="N183" s="78">
        <f t="shared" si="47"/>
        <v>51.857142857142854</v>
      </c>
      <c r="O183" s="76" t="s">
        <v>1600</v>
      </c>
      <c r="P183" s="76">
        <v>0</v>
      </c>
      <c r="Q183" s="72" t="s">
        <v>2194</v>
      </c>
      <c r="R183" s="79">
        <f t="shared" si="37"/>
        <v>0</v>
      </c>
      <c r="S183" s="80">
        <f t="shared" si="38"/>
        <v>0</v>
      </c>
      <c r="T183" s="80">
        <f t="shared" si="39"/>
        <v>0</v>
      </c>
      <c r="U183" s="80">
        <f t="shared" si="40"/>
        <v>51.857142857142854</v>
      </c>
      <c r="V183" s="81"/>
      <c r="W183" s="82" t="str">
        <f t="shared" si="41"/>
        <v>VENCIDO</v>
      </c>
      <c r="X183" s="82" t="str">
        <f t="shared" si="44"/>
        <v>VENCIDO</v>
      </c>
      <c r="Y183" s="83" t="s">
        <v>1292</v>
      </c>
      <c r="Z183" s="131" t="str">
        <f t="shared" si="45"/>
        <v>H17AF17</v>
      </c>
      <c r="AA183" s="131">
        <f t="shared" si="42"/>
        <v>1</v>
      </c>
      <c r="AB183" s="131" t="str">
        <f t="shared" si="32"/>
        <v>H17AF17 - 1</v>
      </c>
      <c r="AC183" s="58">
        <f t="shared" si="33"/>
        <v>1</v>
      </c>
      <c r="AD183" s="58">
        <f t="shared" si="34"/>
        <v>1</v>
      </c>
      <c r="AE183" s="58" t="str">
        <f t="shared" si="35"/>
        <v>H17AF17.</v>
      </c>
      <c r="AF183" s="58" t="str">
        <f t="shared" si="36"/>
        <v>H17AF17</v>
      </c>
      <c r="AG183" s="59"/>
      <c r="AH183" s="60"/>
      <c r="AI183" s="61"/>
      <c r="AJ183" s="18"/>
      <c r="AK183" s="19"/>
      <c r="AL183" s="19"/>
      <c r="AM183" s="19"/>
      <c r="AN183" s="19"/>
      <c r="AO183" s="19"/>
      <c r="AP183" s="19"/>
    </row>
    <row r="184" spans="1:42" s="30" customFormat="1" ht="300" customHeight="1" x14ac:dyDescent="0.2">
      <c r="A184" s="70">
        <v>124</v>
      </c>
      <c r="B184" s="165">
        <v>183</v>
      </c>
      <c r="C184" s="81"/>
      <c r="D184" s="70" t="s">
        <v>1110</v>
      </c>
      <c r="E184" s="76" t="s">
        <v>124</v>
      </c>
      <c r="F184" s="75" t="s">
        <v>1218</v>
      </c>
      <c r="G184" s="75" t="s">
        <v>1219</v>
      </c>
      <c r="H184" s="75" t="s">
        <v>1220</v>
      </c>
      <c r="I184" s="75" t="s">
        <v>1559</v>
      </c>
      <c r="J184" s="76" t="s">
        <v>1221</v>
      </c>
      <c r="K184" s="76">
        <v>1</v>
      </c>
      <c r="L184" s="77">
        <v>43405</v>
      </c>
      <c r="M184" s="77">
        <v>43554</v>
      </c>
      <c r="N184" s="78">
        <f t="shared" si="47"/>
        <v>21.285714285714285</v>
      </c>
      <c r="O184" s="76" t="s">
        <v>488</v>
      </c>
      <c r="P184" s="76">
        <v>1</v>
      </c>
      <c r="Q184" s="72" t="s">
        <v>2194</v>
      </c>
      <c r="R184" s="79">
        <f t="shared" si="37"/>
        <v>100</v>
      </c>
      <c r="S184" s="80">
        <f t="shared" si="38"/>
        <v>21.285714285714285</v>
      </c>
      <c r="T184" s="80">
        <f t="shared" si="39"/>
        <v>21.285714285714285</v>
      </c>
      <c r="U184" s="80">
        <f t="shared" si="40"/>
        <v>21.285714285714285</v>
      </c>
      <c r="V184" s="81"/>
      <c r="W184" s="82" t="str">
        <f t="shared" si="41"/>
        <v>CUMPLIDO</v>
      </c>
      <c r="X184" s="82" t="str">
        <f t="shared" si="44"/>
        <v>CUMPLIDO</v>
      </c>
      <c r="Y184" s="83" t="s">
        <v>1292</v>
      </c>
      <c r="Z184" s="131" t="str">
        <f t="shared" si="45"/>
        <v>H18AF17</v>
      </c>
      <c r="AA184" s="131">
        <f t="shared" si="42"/>
        <v>1</v>
      </c>
      <c r="AB184" s="131" t="str">
        <f t="shared" si="32"/>
        <v>H18AF17 - 1</v>
      </c>
      <c r="AC184" s="58">
        <f t="shared" si="33"/>
        <v>5</v>
      </c>
      <c r="AD184" s="58">
        <f t="shared" si="34"/>
        <v>5</v>
      </c>
      <c r="AE184" s="58" t="str">
        <f t="shared" si="35"/>
        <v>H18AF17.</v>
      </c>
      <c r="AF184" s="58" t="str">
        <f t="shared" si="36"/>
        <v>H18AF17</v>
      </c>
      <c r="AG184" s="59"/>
      <c r="AH184" s="60"/>
      <c r="AI184" s="61"/>
      <c r="AJ184" s="18"/>
      <c r="AK184" s="19"/>
      <c r="AL184" s="19"/>
      <c r="AM184" s="19"/>
      <c r="AN184" s="19"/>
      <c r="AO184" s="19"/>
      <c r="AP184" s="19"/>
    </row>
    <row r="185" spans="1:42" s="30" customFormat="1" ht="300" customHeight="1" x14ac:dyDescent="0.2">
      <c r="A185" s="70">
        <v>125</v>
      </c>
      <c r="B185" s="165">
        <v>184</v>
      </c>
      <c r="C185" s="81"/>
      <c r="D185" s="70" t="s">
        <v>1110</v>
      </c>
      <c r="E185" s="92" t="s">
        <v>37</v>
      </c>
      <c r="F185" s="93" t="s">
        <v>1222</v>
      </c>
      <c r="G185" s="94" t="s">
        <v>1223</v>
      </c>
      <c r="H185" s="93" t="s">
        <v>1224</v>
      </c>
      <c r="I185" s="93" t="s">
        <v>1346</v>
      </c>
      <c r="J185" s="70" t="s">
        <v>1225</v>
      </c>
      <c r="K185" s="70">
        <v>2</v>
      </c>
      <c r="L185" s="77">
        <v>43313</v>
      </c>
      <c r="M185" s="95">
        <v>43454</v>
      </c>
      <c r="N185" s="78">
        <f t="shared" si="47"/>
        <v>20.142857142857142</v>
      </c>
      <c r="O185" s="76" t="s">
        <v>1226</v>
      </c>
      <c r="P185" s="72">
        <v>2</v>
      </c>
      <c r="Q185" s="72" t="s">
        <v>2194</v>
      </c>
      <c r="R185" s="79">
        <f t="shared" si="37"/>
        <v>100</v>
      </c>
      <c r="S185" s="80">
        <f t="shared" si="38"/>
        <v>20.142857142857142</v>
      </c>
      <c r="T185" s="80">
        <f t="shared" si="39"/>
        <v>20.142857142857142</v>
      </c>
      <c r="U185" s="80">
        <f t="shared" si="40"/>
        <v>20.142857142857142</v>
      </c>
      <c r="V185" s="81"/>
      <c r="W185" s="82" t="str">
        <f t="shared" si="41"/>
        <v>CUMPLIDO</v>
      </c>
      <c r="X185" s="82" t="str">
        <f t="shared" si="44"/>
        <v>CUMPLIDO</v>
      </c>
      <c r="Y185" s="83" t="s">
        <v>1292</v>
      </c>
      <c r="Z185" s="131" t="str">
        <f t="shared" si="45"/>
        <v>H21AF17</v>
      </c>
      <c r="AA185" s="131">
        <f t="shared" si="42"/>
        <v>1</v>
      </c>
      <c r="AB185" s="131" t="str">
        <f t="shared" si="32"/>
        <v>H21AF17 - 1</v>
      </c>
      <c r="AC185" s="58">
        <f t="shared" si="33"/>
        <v>5</v>
      </c>
      <c r="AD185" s="58">
        <f t="shared" si="34"/>
        <v>5</v>
      </c>
      <c r="AE185" s="58" t="str">
        <f t="shared" si="35"/>
        <v>H21AF17.</v>
      </c>
      <c r="AF185" s="58" t="str">
        <f t="shared" si="36"/>
        <v>H21AF17</v>
      </c>
      <c r="AG185" s="59"/>
      <c r="AH185" s="60"/>
      <c r="AI185" s="61"/>
      <c r="AJ185" s="18"/>
      <c r="AK185" s="19"/>
      <c r="AL185" s="19"/>
      <c r="AM185" s="19"/>
      <c r="AN185" s="19"/>
      <c r="AO185" s="19"/>
      <c r="AP185" s="19"/>
    </row>
    <row r="186" spans="1:42" s="30" customFormat="1" ht="300" customHeight="1" x14ac:dyDescent="0.2">
      <c r="A186" s="70">
        <v>126</v>
      </c>
      <c r="B186" s="165">
        <v>185</v>
      </c>
      <c r="C186" s="81"/>
      <c r="D186" s="70" t="s">
        <v>1110</v>
      </c>
      <c r="E186" s="92" t="s">
        <v>24</v>
      </c>
      <c r="F186" s="93" t="s">
        <v>1227</v>
      </c>
      <c r="G186" s="94" t="s">
        <v>1228</v>
      </c>
      <c r="H186" s="93" t="s">
        <v>1229</v>
      </c>
      <c r="I186" s="93" t="s">
        <v>1230</v>
      </c>
      <c r="J186" s="70" t="s">
        <v>1231</v>
      </c>
      <c r="K186" s="70">
        <v>1</v>
      </c>
      <c r="L186" s="77">
        <v>43313</v>
      </c>
      <c r="M186" s="95">
        <v>43454</v>
      </c>
      <c r="N186" s="78">
        <f t="shared" si="47"/>
        <v>20.142857142857142</v>
      </c>
      <c r="O186" s="76" t="s">
        <v>1232</v>
      </c>
      <c r="P186" s="76">
        <v>1</v>
      </c>
      <c r="Q186" s="72" t="s">
        <v>2194</v>
      </c>
      <c r="R186" s="79">
        <f t="shared" si="37"/>
        <v>100</v>
      </c>
      <c r="S186" s="80">
        <f t="shared" si="38"/>
        <v>20.142857142857142</v>
      </c>
      <c r="T186" s="80">
        <f t="shared" si="39"/>
        <v>20.142857142857142</v>
      </c>
      <c r="U186" s="80">
        <f t="shared" si="40"/>
        <v>20.142857142857142</v>
      </c>
      <c r="V186" s="81"/>
      <c r="W186" s="82" t="str">
        <f t="shared" si="41"/>
        <v>CUMPLIDO</v>
      </c>
      <c r="X186" s="82" t="str">
        <f t="shared" si="44"/>
        <v>CUMPLIDO</v>
      </c>
      <c r="Y186" s="83" t="s">
        <v>1292</v>
      </c>
      <c r="Z186" s="131" t="str">
        <f t="shared" si="45"/>
        <v>H22AF17</v>
      </c>
      <c r="AA186" s="131">
        <f t="shared" si="42"/>
        <v>1</v>
      </c>
      <c r="AB186" s="131" t="str">
        <f t="shared" si="32"/>
        <v>H22AF17 - 1</v>
      </c>
      <c r="AC186" s="58">
        <f t="shared" si="33"/>
        <v>5</v>
      </c>
      <c r="AD186" s="58">
        <f t="shared" si="34"/>
        <v>5</v>
      </c>
      <c r="AE186" s="58" t="str">
        <f t="shared" si="35"/>
        <v>H22AF17.</v>
      </c>
      <c r="AF186" s="58" t="str">
        <f t="shared" si="36"/>
        <v>H22AF17</v>
      </c>
      <c r="AG186" s="59"/>
      <c r="AH186" s="60"/>
      <c r="AI186" s="61"/>
      <c r="AJ186" s="18"/>
      <c r="AK186" s="19"/>
      <c r="AL186" s="19"/>
      <c r="AM186" s="19"/>
      <c r="AN186" s="19"/>
      <c r="AO186" s="19"/>
      <c r="AP186" s="19"/>
    </row>
    <row r="187" spans="1:42" s="30" customFormat="1" ht="300" customHeight="1" x14ac:dyDescent="0.2">
      <c r="A187" s="70">
        <v>127</v>
      </c>
      <c r="B187" s="165">
        <v>186</v>
      </c>
      <c r="C187" s="81"/>
      <c r="D187" s="70" t="s">
        <v>1290</v>
      </c>
      <c r="E187" s="92" t="s">
        <v>37</v>
      </c>
      <c r="F187" s="93" t="s">
        <v>2159</v>
      </c>
      <c r="G187" s="94" t="s">
        <v>1233</v>
      </c>
      <c r="H187" s="94" t="s">
        <v>2137</v>
      </c>
      <c r="I187" s="94" t="s">
        <v>2138</v>
      </c>
      <c r="J187" s="96" t="s">
        <v>2161</v>
      </c>
      <c r="K187" s="70">
        <v>9</v>
      </c>
      <c r="L187" s="77">
        <v>43831</v>
      </c>
      <c r="M187" s="77">
        <v>43921</v>
      </c>
      <c r="N187" s="78">
        <f t="shared" si="47"/>
        <v>12.857142857142858</v>
      </c>
      <c r="O187" s="76" t="s">
        <v>2162</v>
      </c>
      <c r="P187" s="72"/>
      <c r="Q187" s="72" t="s">
        <v>2194</v>
      </c>
      <c r="R187" s="79">
        <f t="shared" si="37"/>
        <v>0</v>
      </c>
      <c r="S187" s="80">
        <f t="shared" si="38"/>
        <v>0</v>
      </c>
      <c r="T187" s="80">
        <f t="shared" si="39"/>
        <v>0</v>
      </c>
      <c r="U187" s="80">
        <f t="shared" si="40"/>
        <v>12.857142857142858</v>
      </c>
      <c r="V187" s="81"/>
      <c r="W187" s="82" t="str">
        <f t="shared" si="41"/>
        <v>PRÓXIMO A VENCER</v>
      </c>
      <c r="X187" s="82" t="str">
        <f t="shared" si="44"/>
        <v>PRÓXIMO A VENCER</v>
      </c>
      <c r="Y187" s="83" t="s">
        <v>1292</v>
      </c>
      <c r="Z187" s="131" t="str">
        <f t="shared" si="45"/>
        <v>H23AF17</v>
      </c>
      <c r="AA187" s="131">
        <f t="shared" si="42"/>
        <v>1</v>
      </c>
      <c r="AB187" s="131" t="str">
        <f t="shared" si="32"/>
        <v>H23AF17 - 1</v>
      </c>
      <c r="AC187" s="58">
        <f t="shared" si="33"/>
        <v>2</v>
      </c>
      <c r="AD187" s="58">
        <f t="shared" si="34"/>
        <v>2</v>
      </c>
      <c r="AE187" s="58" t="str">
        <f t="shared" si="35"/>
        <v>H23AF17.</v>
      </c>
      <c r="AF187" s="58" t="str">
        <f t="shared" si="36"/>
        <v>H23AF17</v>
      </c>
      <c r="AG187" s="59"/>
      <c r="AH187" s="60"/>
      <c r="AI187" s="61"/>
      <c r="AJ187" s="18"/>
      <c r="AK187" s="19"/>
      <c r="AL187" s="19"/>
      <c r="AM187" s="19"/>
      <c r="AN187" s="19"/>
      <c r="AO187" s="19"/>
      <c r="AP187" s="19"/>
    </row>
    <row r="188" spans="1:42" s="167" customFormat="1" ht="300" customHeight="1" x14ac:dyDescent="0.2">
      <c r="A188" s="70"/>
      <c r="B188" s="165">
        <v>187</v>
      </c>
      <c r="C188" s="81"/>
      <c r="D188" s="70" t="s">
        <v>1290</v>
      </c>
      <c r="E188" s="92" t="s">
        <v>37</v>
      </c>
      <c r="F188" s="93" t="s">
        <v>2160</v>
      </c>
      <c r="G188" s="94" t="s">
        <v>1233</v>
      </c>
      <c r="H188" s="94" t="s">
        <v>2137</v>
      </c>
      <c r="I188" s="94" t="s">
        <v>2141</v>
      </c>
      <c r="J188" s="96" t="s">
        <v>2163</v>
      </c>
      <c r="K188" s="70">
        <v>6</v>
      </c>
      <c r="L188" s="77">
        <v>43831</v>
      </c>
      <c r="M188" s="77">
        <v>44196</v>
      </c>
      <c r="N188" s="78">
        <f t="shared" ref="N188" si="48">(+M188-L188)/7</f>
        <v>52.142857142857146</v>
      </c>
      <c r="O188" s="76" t="s">
        <v>2162</v>
      </c>
      <c r="P188" s="72"/>
      <c r="Q188" s="72" t="s">
        <v>2194</v>
      </c>
      <c r="R188" s="79">
        <f t="shared" si="37"/>
        <v>0</v>
      </c>
      <c r="S188" s="80">
        <f t="shared" si="38"/>
        <v>0</v>
      </c>
      <c r="T188" s="80">
        <f t="shared" si="39"/>
        <v>0</v>
      </c>
      <c r="U188" s="80">
        <f t="shared" si="40"/>
        <v>0</v>
      </c>
      <c r="V188" s="81"/>
      <c r="W188" s="82" t="str">
        <f t="shared" si="41"/>
        <v>EN TERMINO</v>
      </c>
      <c r="X188" s="82" t="str">
        <f t="shared" si="44"/>
        <v/>
      </c>
      <c r="Y188" s="83" t="s">
        <v>1292</v>
      </c>
      <c r="Z188" s="131" t="str">
        <f t="shared" si="45"/>
        <v>H23AF17</v>
      </c>
      <c r="AA188" s="131">
        <f t="shared" si="42"/>
        <v>2</v>
      </c>
      <c r="AB188" s="131" t="str">
        <f t="shared" si="32"/>
        <v>H23AF17 - 2</v>
      </c>
      <c r="AC188" s="172">
        <f t="shared" si="33"/>
        <v>3</v>
      </c>
      <c r="AD188" s="172">
        <f t="shared" si="34"/>
        <v>3</v>
      </c>
      <c r="AE188" s="172" t="str">
        <f t="shared" si="35"/>
        <v>H23AF17.</v>
      </c>
      <c r="AF188" s="172" t="str">
        <f t="shared" si="36"/>
        <v>H23AF17</v>
      </c>
      <c r="AG188" s="59"/>
      <c r="AH188" s="60"/>
      <c r="AI188" s="61"/>
      <c r="AJ188" s="18"/>
      <c r="AK188" s="19"/>
      <c r="AL188" s="19"/>
      <c r="AM188" s="19"/>
      <c r="AN188" s="19"/>
      <c r="AO188" s="19"/>
      <c r="AP188" s="19"/>
    </row>
    <row r="189" spans="1:42" s="30" customFormat="1" ht="300" customHeight="1" x14ac:dyDescent="0.2">
      <c r="A189" s="70">
        <v>128</v>
      </c>
      <c r="B189" s="165">
        <v>188</v>
      </c>
      <c r="C189" s="81"/>
      <c r="D189" s="70" t="s">
        <v>1290</v>
      </c>
      <c r="E189" s="92" t="s">
        <v>37</v>
      </c>
      <c r="F189" s="93" t="s">
        <v>2164</v>
      </c>
      <c r="G189" s="94" t="s">
        <v>1234</v>
      </c>
      <c r="H189" s="94" t="s">
        <v>2137</v>
      </c>
      <c r="I189" s="94" t="s">
        <v>2138</v>
      </c>
      <c r="J189" s="96" t="s">
        <v>2166</v>
      </c>
      <c r="K189" s="70">
        <v>8</v>
      </c>
      <c r="L189" s="77">
        <v>43831</v>
      </c>
      <c r="M189" s="77">
        <v>43921</v>
      </c>
      <c r="N189" s="78">
        <f t="shared" si="47"/>
        <v>12.857142857142858</v>
      </c>
      <c r="O189" s="76" t="s">
        <v>1397</v>
      </c>
      <c r="P189" s="76">
        <v>0</v>
      </c>
      <c r="Q189" s="72" t="s">
        <v>2194</v>
      </c>
      <c r="R189" s="79">
        <f t="shared" si="37"/>
        <v>0</v>
      </c>
      <c r="S189" s="80">
        <f t="shared" si="38"/>
        <v>0</v>
      </c>
      <c r="T189" s="80">
        <f t="shared" si="39"/>
        <v>0</v>
      </c>
      <c r="U189" s="80">
        <f t="shared" si="40"/>
        <v>12.857142857142858</v>
      </c>
      <c r="V189" s="81"/>
      <c r="W189" s="82" t="str">
        <f t="shared" si="41"/>
        <v>PRÓXIMO A VENCER</v>
      </c>
      <c r="X189" s="82" t="str">
        <f t="shared" si="44"/>
        <v>PRÓXIMO A VENCER</v>
      </c>
      <c r="Y189" s="83" t="s">
        <v>1292</v>
      </c>
      <c r="Z189" s="131" t="str">
        <f t="shared" si="45"/>
        <v>H24AF17</v>
      </c>
      <c r="AA189" s="131">
        <f t="shared" si="42"/>
        <v>1</v>
      </c>
      <c r="AB189" s="131" t="str">
        <f t="shared" si="32"/>
        <v>H24AF17 - 1</v>
      </c>
      <c r="AC189" s="58">
        <f t="shared" si="33"/>
        <v>2</v>
      </c>
      <c r="AD189" s="58">
        <f t="shared" si="34"/>
        <v>2</v>
      </c>
      <c r="AE189" s="58" t="str">
        <f t="shared" si="35"/>
        <v>H24AF17.</v>
      </c>
      <c r="AF189" s="58" t="str">
        <f t="shared" si="36"/>
        <v>H24AF17</v>
      </c>
      <c r="AG189" s="59"/>
      <c r="AH189" s="60"/>
      <c r="AI189" s="61"/>
      <c r="AJ189" s="18"/>
      <c r="AK189" s="19"/>
      <c r="AL189" s="19"/>
      <c r="AM189" s="19"/>
      <c r="AN189" s="19"/>
      <c r="AO189" s="19"/>
      <c r="AP189" s="19"/>
    </row>
    <row r="190" spans="1:42" s="167" customFormat="1" ht="300" customHeight="1" x14ac:dyDescent="0.2">
      <c r="A190" s="70"/>
      <c r="B190" s="165">
        <v>189</v>
      </c>
      <c r="C190" s="81"/>
      <c r="D190" s="70" t="s">
        <v>1290</v>
      </c>
      <c r="E190" s="92" t="s">
        <v>37</v>
      </c>
      <c r="F190" s="93" t="s">
        <v>2165</v>
      </c>
      <c r="G190" s="94" t="s">
        <v>1234</v>
      </c>
      <c r="H190" s="94" t="s">
        <v>2137</v>
      </c>
      <c r="I190" s="94" t="s">
        <v>2141</v>
      </c>
      <c r="J190" s="96" t="s">
        <v>2167</v>
      </c>
      <c r="K190" s="70">
        <v>4</v>
      </c>
      <c r="L190" s="77">
        <v>43831</v>
      </c>
      <c r="M190" s="77">
        <v>44196</v>
      </c>
      <c r="N190" s="78">
        <f t="shared" ref="N190" si="49">(+M190-L190)/7</f>
        <v>52.142857142857146</v>
      </c>
      <c r="O190" s="76" t="s">
        <v>1397</v>
      </c>
      <c r="P190" s="76"/>
      <c r="Q190" s="72" t="s">
        <v>2194</v>
      </c>
      <c r="R190" s="79">
        <f t="shared" si="37"/>
        <v>0</v>
      </c>
      <c r="S190" s="80">
        <f t="shared" si="38"/>
        <v>0</v>
      </c>
      <c r="T190" s="80">
        <f t="shared" si="39"/>
        <v>0</v>
      </c>
      <c r="U190" s="80">
        <f t="shared" si="40"/>
        <v>0</v>
      </c>
      <c r="V190" s="81"/>
      <c r="W190" s="82" t="str">
        <f t="shared" si="41"/>
        <v>EN TERMINO</v>
      </c>
      <c r="X190" s="82" t="str">
        <f t="shared" si="44"/>
        <v/>
      </c>
      <c r="Y190" s="83" t="s">
        <v>1292</v>
      </c>
      <c r="Z190" s="131" t="str">
        <f t="shared" si="45"/>
        <v>H24AF17</v>
      </c>
      <c r="AA190" s="131">
        <f t="shared" si="42"/>
        <v>2</v>
      </c>
      <c r="AB190" s="131" t="str">
        <f t="shared" si="32"/>
        <v>H24AF17 - 2</v>
      </c>
      <c r="AC190" s="172">
        <f t="shared" si="33"/>
        <v>3</v>
      </c>
      <c r="AD190" s="172">
        <f t="shared" si="34"/>
        <v>3</v>
      </c>
      <c r="AE190" s="172" t="str">
        <f t="shared" si="35"/>
        <v>H24AF17.</v>
      </c>
      <c r="AF190" s="172" t="str">
        <f t="shared" si="36"/>
        <v>H24AF17</v>
      </c>
      <c r="AG190" s="59"/>
      <c r="AH190" s="60"/>
      <c r="AI190" s="61"/>
      <c r="AJ190" s="18"/>
      <c r="AK190" s="19"/>
      <c r="AL190" s="19"/>
      <c r="AM190" s="19"/>
      <c r="AN190" s="19"/>
      <c r="AO190" s="19"/>
      <c r="AP190" s="19"/>
    </row>
    <row r="191" spans="1:42" s="30" customFormat="1" ht="300" customHeight="1" x14ac:dyDescent="0.2">
      <c r="A191" s="70">
        <v>129</v>
      </c>
      <c r="B191" s="165">
        <v>190</v>
      </c>
      <c r="C191" s="81"/>
      <c r="D191" s="70" t="s">
        <v>1290</v>
      </c>
      <c r="E191" s="92" t="s">
        <v>37</v>
      </c>
      <c r="F191" s="93" t="s">
        <v>1235</v>
      </c>
      <c r="G191" s="94" t="s">
        <v>1234</v>
      </c>
      <c r="H191" s="94" t="s">
        <v>2137</v>
      </c>
      <c r="I191" s="94" t="s">
        <v>2138</v>
      </c>
      <c r="J191" s="96" t="s">
        <v>2166</v>
      </c>
      <c r="K191" s="70">
        <v>8</v>
      </c>
      <c r="L191" s="77">
        <v>43831</v>
      </c>
      <c r="M191" s="77">
        <v>43921</v>
      </c>
      <c r="N191" s="78">
        <f t="shared" si="47"/>
        <v>12.857142857142858</v>
      </c>
      <c r="O191" s="76" t="s">
        <v>1397</v>
      </c>
      <c r="P191" s="76">
        <v>0</v>
      </c>
      <c r="Q191" s="72" t="s">
        <v>2194</v>
      </c>
      <c r="R191" s="79">
        <f t="shared" si="37"/>
        <v>0</v>
      </c>
      <c r="S191" s="80">
        <f t="shared" si="38"/>
        <v>0</v>
      </c>
      <c r="T191" s="80">
        <f t="shared" si="39"/>
        <v>0</v>
      </c>
      <c r="U191" s="80">
        <f t="shared" si="40"/>
        <v>12.857142857142858</v>
      </c>
      <c r="V191" s="81"/>
      <c r="W191" s="82" t="str">
        <f t="shared" si="41"/>
        <v>PRÓXIMO A VENCER</v>
      </c>
      <c r="X191" s="82" t="str">
        <f t="shared" si="44"/>
        <v>PRÓXIMO A VENCER</v>
      </c>
      <c r="Y191" s="83" t="s">
        <v>1292</v>
      </c>
      <c r="Z191" s="131" t="str">
        <f t="shared" si="45"/>
        <v>H25AF17</v>
      </c>
      <c r="AA191" s="131">
        <f t="shared" si="42"/>
        <v>1</v>
      </c>
      <c r="AB191" s="131" t="str">
        <f t="shared" si="32"/>
        <v>H25AF17 - 1</v>
      </c>
      <c r="AC191" s="58">
        <f t="shared" si="33"/>
        <v>2</v>
      </c>
      <c r="AD191" s="58">
        <f t="shared" si="34"/>
        <v>2</v>
      </c>
      <c r="AE191" s="58" t="str">
        <f t="shared" si="35"/>
        <v>H25AF17.</v>
      </c>
      <c r="AF191" s="58" t="str">
        <f t="shared" si="36"/>
        <v>H25AF17</v>
      </c>
      <c r="AG191" s="59"/>
      <c r="AH191" s="60"/>
      <c r="AI191" s="61"/>
      <c r="AJ191" s="18"/>
      <c r="AK191" s="19"/>
      <c r="AL191" s="19"/>
      <c r="AM191" s="19"/>
      <c r="AN191" s="19"/>
      <c r="AO191" s="19"/>
      <c r="AP191" s="19"/>
    </row>
    <row r="192" spans="1:42" s="30" customFormat="1" ht="300" customHeight="1" x14ac:dyDescent="0.2">
      <c r="A192" s="70"/>
      <c r="B192" s="165">
        <v>191</v>
      </c>
      <c r="C192" s="81"/>
      <c r="D192" s="70"/>
      <c r="E192" s="92" t="s">
        <v>37</v>
      </c>
      <c r="F192" s="93" t="s">
        <v>1236</v>
      </c>
      <c r="G192" s="94" t="s">
        <v>1234</v>
      </c>
      <c r="H192" s="94" t="s">
        <v>2137</v>
      </c>
      <c r="I192" s="94" t="s">
        <v>2141</v>
      </c>
      <c r="J192" s="96" t="s">
        <v>2167</v>
      </c>
      <c r="K192" s="70">
        <v>4</v>
      </c>
      <c r="L192" s="77">
        <v>43831</v>
      </c>
      <c r="M192" s="77">
        <v>44196</v>
      </c>
      <c r="N192" s="78">
        <f t="shared" si="47"/>
        <v>52.142857142857146</v>
      </c>
      <c r="O192" s="76" t="s">
        <v>1397</v>
      </c>
      <c r="P192" s="76"/>
      <c r="Q192" s="72" t="s">
        <v>2194</v>
      </c>
      <c r="R192" s="79">
        <f t="shared" si="37"/>
        <v>0</v>
      </c>
      <c r="S192" s="80">
        <f t="shared" si="38"/>
        <v>0</v>
      </c>
      <c r="T192" s="80">
        <f t="shared" si="39"/>
        <v>0</v>
      </c>
      <c r="U192" s="80">
        <f t="shared" si="40"/>
        <v>0</v>
      </c>
      <c r="V192" s="81"/>
      <c r="W192" s="82" t="str">
        <f t="shared" si="41"/>
        <v>EN TERMINO</v>
      </c>
      <c r="X192" s="82" t="str">
        <f t="shared" si="44"/>
        <v/>
      </c>
      <c r="Y192" s="83" t="s">
        <v>1292</v>
      </c>
      <c r="Z192" s="131" t="str">
        <f t="shared" si="45"/>
        <v>H25AF17</v>
      </c>
      <c r="AA192" s="131">
        <f t="shared" si="42"/>
        <v>2</v>
      </c>
      <c r="AB192" s="131" t="str">
        <f t="shared" si="32"/>
        <v>H25AF17 - 2</v>
      </c>
      <c r="AC192" s="58">
        <f t="shared" si="33"/>
        <v>3</v>
      </c>
      <c r="AD192" s="58">
        <f t="shared" si="34"/>
        <v>3</v>
      </c>
      <c r="AE192" s="58" t="str">
        <f t="shared" si="35"/>
        <v>H25AF17.</v>
      </c>
      <c r="AF192" s="58" t="str">
        <f t="shared" si="36"/>
        <v>H25AF17</v>
      </c>
      <c r="AG192" s="59"/>
      <c r="AH192" s="60"/>
      <c r="AI192" s="61"/>
      <c r="AJ192" s="18"/>
      <c r="AK192" s="19"/>
      <c r="AL192" s="19"/>
      <c r="AM192" s="19"/>
      <c r="AN192" s="19"/>
      <c r="AO192" s="19"/>
      <c r="AP192" s="19"/>
    </row>
    <row r="193" spans="1:42" s="30" customFormat="1" ht="300" customHeight="1" x14ac:dyDescent="0.2">
      <c r="A193" s="70">
        <v>130</v>
      </c>
      <c r="B193" s="165">
        <v>192</v>
      </c>
      <c r="C193" s="81"/>
      <c r="D193" s="70" t="s">
        <v>1290</v>
      </c>
      <c r="E193" s="92" t="s">
        <v>37</v>
      </c>
      <c r="F193" s="93" t="s">
        <v>2168</v>
      </c>
      <c r="G193" s="94" t="s">
        <v>1234</v>
      </c>
      <c r="H193" s="94" t="s">
        <v>2137</v>
      </c>
      <c r="I193" s="94" t="s">
        <v>2138</v>
      </c>
      <c r="J193" s="96" t="s">
        <v>2166</v>
      </c>
      <c r="K193" s="70">
        <v>8</v>
      </c>
      <c r="L193" s="77">
        <v>43831</v>
      </c>
      <c r="M193" s="77">
        <v>43921</v>
      </c>
      <c r="N193" s="78">
        <f t="shared" si="47"/>
        <v>12.857142857142858</v>
      </c>
      <c r="O193" s="76" t="s">
        <v>1397</v>
      </c>
      <c r="P193" s="76">
        <v>0</v>
      </c>
      <c r="Q193" s="72" t="s">
        <v>2194</v>
      </c>
      <c r="R193" s="79">
        <f t="shared" si="37"/>
        <v>0</v>
      </c>
      <c r="S193" s="80">
        <f t="shared" si="38"/>
        <v>0</v>
      </c>
      <c r="T193" s="80">
        <f t="shared" si="39"/>
        <v>0</v>
      </c>
      <c r="U193" s="80">
        <f t="shared" si="40"/>
        <v>12.857142857142858</v>
      </c>
      <c r="V193" s="81"/>
      <c r="W193" s="82" t="str">
        <f t="shared" si="41"/>
        <v>PRÓXIMO A VENCER</v>
      </c>
      <c r="X193" s="82" t="str">
        <f t="shared" si="44"/>
        <v>PRÓXIMO A VENCER</v>
      </c>
      <c r="Y193" s="83" t="s">
        <v>1292</v>
      </c>
      <c r="Z193" s="131" t="str">
        <f t="shared" si="45"/>
        <v>H26AF17</v>
      </c>
      <c r="AA193" s="131">
        <f t="shared" si="42"/>
        <v>1</v>
      </c>
      <c r="AB193" s="131" t="str">
        <f t="shared" si="32"/>
        <v>H26AF17 - 1</v>
      </c>
      <c r="AC193" s="58">
        <f t="shared" si="33"/>
        <v>2</v>
      </c>
      <c r="AD193" s="58">
        <f t="shared" si="34"/>
        <v>2</v>
      </c>
      <c r="AE193" s="58" t="str">
        <f t="shared" si="35"/>
        <v>H26AF17.</v>
      </c>
      <c r="AF193" s="58" t="str">
        <f t="shared" si="36"/>
        <v>H26AF17</v>
      </c>
      <c r="AG193" s="59"/>
      <c r="AH193" s="60"/>
      <c r="AI193" s="61"/>
      <c r="AJ193" s="18"/>
      <c r="AK193" s="19"/>
      <c r="AL193" s="19"/>
      <c r="AM193" s="19"/>
      <c r="AN193" s="19"/>
      <c r="AO193" s="19"/>
      <c r="AP193" s="19"/>
    </row>
    <row r="194" spans="1:42" s="167" customFormat="1" ht="300" customHeight="1" x14ac:dyDescent="0.2">
      <c r="A194" s="70"/>
      <c r="B194" s="165">
        <v>193</v>
      </c>
      <c r="C194" s="81"/>
      <c r="D194" s="70" t="s">
        <v>1290</v>
      </c>
      <c r="E194" s="92" t="s">
        <v>37</v>
      </c>
      <c r="F194" s="93" t="s">
        <v>2169</v>
      </c>
      <c r="G194" s="94" t="s">
        <v>1234</v>
      </c>
      <c r="H194" s="94" t="s">
        <v>2137</v>
      </c>
      <c r="I194" s="94" t="s">
        <v>2141</v>
      </c>
      <c r="J194" s="96" t="s">
        <v>2167</v>
      </c>
      <c r="K194" s="70">
        <v>4</v>
      </c>
      <c r="L194" s="77">
        <v>43831</v>
      </c>
      <c r="M194" s="77">
        <v>44196</v>
      </c>
      <c r="N194" s="78">
        <f t="shared" ref="N194" si="50">(+M194-L194)/7</f>
        <v>52.142857142857146</v>
      </c>
      <c r="O194" s="76" t="s">
        <v>1397</v>
      </c>
      <c r="P194" s="76"/>
      <c r="Q194" s="72" t="s">
        <v>2194</v>
      </c>
      <c r="R194" s="79">
        <f t="shared" si="37"/>
        <v>0</v>
      </c>
      <c r="S194" s="80">
        <f t="shared" si="38"/>
        <v>0</v>
      </c>
      <c r="T194" s="80">
        <f t="shared" si="39"/>
        <v>0</v>
      </c>
      <c r="U194" s="80">
        <f t="shared" si="40"/>
        <v>0</v>
      </c>
      <c r="V194" s="81"/>
      <c r="W194" s="82" t="str">
        <f t="shared" si="41"/>
        <v>EN TERMINO</v>
      </c>
      <c r="X194" s="82" t="str">
        <f t="shared" si="44"/>
        <v/>
      </c>
      <c r="Y194" s="83" t="s">
        <v>1292</v>
      </c>
      <c r="Z194" s="131" t="str">
        <f t="shared" si="45"/>
        <v>H26AF17</v>
      </c>
      <c r="AA194" s="131">
        <f t="shared" si="42"/>
        <v>2</v>
      </c>
      <c r="AB194" s="131" t="str">
        <f t="shared" si="32"/>
        <v>H26AF17 - 2</v>
      </c>
      <c r="AC194" s="172">
        <f t="shared" si="33"/>
        <v>3</v>
      </c>
      <c r="AD194" s="172">
        <f t="shared" si="34"/>
        <v>3</v>
      </c>
      <c r="AE194" s="172" t="str">
        <f t="shared" si="35"/>
        <v>H26AF17.</v>
      </c>
      <c r="AF194" s="172" t="str">
        <f t="shared" si="36"/>
        <v>H26AF17</v>
      </c>
      <c r="AG194" s="59"/>
      <c r="AH194" s="60"/>
      <c r="AI194" s="61"/>
      <c r="AJ194" s="18"/>
      <c r="AK194" s="19"/>
      <c r="AL194" s="19"/>
      <c r="AM194" s="19"/>
      <c r="AN194" s="19"/>
      <c r="AO194" s="19"/>
      <c r="AP194" s="19"/>
    </row>
    <row r="195" spans="1:42" s="30" customFormat="1" ht="300" customHeight="1" x14ac:dyDescent="0.2">
      <c r="A195" s="70">
        <v>131</v>
      </c>
      <c r="B195" s="165">
        <v>194</v>
      </c>
      <c r="C195" s="81"/>
      <c r="D195" s="70" t="s">
        <v>1290</v>
      </c>
      <c r="E195" s="92" t="s">
        <v>37</v>
      </c>
      <c r="F195" s="93" t="s">
        <v>1237</v>
      </c>
      <c r="G195" s="94" t="s">
        <v>1234</v>
      </c>
      <c r="H195" s="94" t="s">
        <v>2137</v>
      </c>
      <c r="I195" s="94" t="s">
        <v>2138</v>
      </c>
      <c r="J195" s="96" t="s">
        <v>2166</v>
      </c>
      <c r="K195" s="70">
        <v>8</v>
      </c>
      <c r="L195" s="77">
        <v>43831</v>
      </c>
      <c r="M195" s="77">
        <v>43921</v>
      </c>
      <c r="N195" s="78">
        <f t="shared" si="47"/>
        <v>12.857142857142858</v>
      </c>
      <c r="O195" s="76" t="s">
        <v>1397</v>
      </c>
      <c r="P195" s="76">
        <v>0</v>
      </c>
      <c r="Q195" s="72" t="s">
        <v>2194</v>
      </c>
      <c r="R195" s="79">
        <f t="shared" si="37"/>
        <v>0</v>
      </c>
      <c r="S195" s="80">
        <f t="shared" si="38"/>
        <v>0</v>
      </c>
      <c r="T195" s="80">
        <f t="shared" si="39"/>
        <v>0</v>
      </c>
      <c r="U195" s="80">
        <f t="shared" si="40"/>
        <v>12.857142857142858</v>
      </c>
      <c r="V195" s="81"/>
      <c r="W195" s="82" t="str">
        <f t="shared" si="41"/>
        <v>PRÓXIMO A VENCER</v>
      </c>
      <c r="X195" s="82" t="str">
        <f t="shared" si="44"/>
        <v>PRÓXIMO A VENCER</v>
      </c>
      <c r="Y195" s="83" t="s">
        <v>1292</v>
      </c>
      <c r="Z195" s="131" t="str">
        <f t="shared" si="45"/>
        <v>H27AF17</v>
      </c>
      <c r="AA195" s="131">
        <f t="shared" si="42"/>
        <v>1</v>
      </c>
      <c r="AB195" s="131" t="str">
        <f t="shared" ref="AB195:AB258" si="51">CONCATENATE(Z195," - ",AA195)</f>
        <v>H27AF17 - 1</v>
      </c>
      <c r="AC195" s="58">
        <f t="shared" ref="AC195:AC258" si="52">IF(W195="VENCIDO",1,IF(W195="PRÓXIMO A VENCER",2,IF(W195="EN TERMINO",3,IF(W195="CON AVANCE",4,IF(W195="CUMPLIDO",5,)))))</f>
        <v>2</v>
      </c>
      <c r="AD195" s="58">
        <f t="shared" ref="AD195:AD258" si="53">IF(AA196=AA195+1,MIN(AC195,AD196),AC195)</f>
        <v>2</v>
      </c>
      <c r="AE195" s="58" t="str">
        <f t="shared" ref="AE195:AE258" si="54">IF(A195&lt;&gt;"",MID(F195,1,FIND(" ",F195,1)-1),AE194)</f>
        <v>H27AF17.</v>
      </c>
      <c r="AF195" s="58" t="str">
        <f t="shared" ref="AF195:AF258" si="55">IFERROR(MID(AE195,1,FIND(".",AE195,1)-1),AE195)</f>
        <v>H27AF17</v>
      </c>
      <c r="AG195" s="59"/>
      <c r="AH195" s="60"/>
      <c r="AI195" s="61"/>
      <c r="AJ195" s="18"/>
      <c r="AK195" s="19"/>
      <c r="AL195" s="19"/>
      <c r="AM195" s="19"/>
      <c r="AN195" s="19"/>
      <c r="AO195" s="19"/>
      <c r="AP195" s="19"/>
    </row>
    <row r="196" spans="1:42" s="30" customFormat="1" ht="300" customHeight="1" x14ac:dyDescent="0.2">
      <c r="A196" s="70"/>
      <c r="B196" s="165">
        <v>195</v>
      </c>
      <c r="C196" s="81"/>
      <c r="D196" s="70"/>
      <c r="E196" s="92" t="s">
        <v>37</v>
      </c>
      <c r="F196" s="93" t="s">
        <v>1238</v>
      </c>
      <c r="G196" s="94" t="s">
        <v>1234</v>
      </c>
      <c r="H196" s="94" t="s">
        <v>2137</v>
      </c>
      <c r="I196" s="94" t="s">
        <v>2141</v>
      </c>
      <c r="J196" s="96" t="s">
        <v>2167</v>
      </c>
      <c r="K196" s="70">
        <v>4</v>
      </c>
      <c r="L196" s="77">
        <v>43831</v>
      </c>
      <c r="M196" s="77">
        <v>44196</v>
      </c>
      <c r="N196" s="78">
        <f t="shared" si="47"/>
        <v>52.142857142857146</v>
      </c>
      <c r="O196" s="76" t="s">
        <v>1397</v>
      </c>
      <c r="P196" s="76">
        <v>5</v>
      </c>
      <c r="Q196" s="72" t="s">
        <v>2194</v>
      </c>
      <c r="R196" s="79">
        <f t="shared" ref="R196:R259" si="56">IF(P196/K196&gt;1,100,+P196/K196*100)</f>
        <v>100</v>
      </c>
      <c r="S196" s="80">
        <f t="shared" ref="S196:S259" si="57">+N196*R196/100</f>
        <v>52.142857142857146</v>
      </c>
      <c r="T196" s="80">
        <f t="shared" ref="T196:T259" si="58">IF(M196&lt;=$AH$1,S196,0)</f>
        <v>0</v>
      </c>
      <c r="U196" s="80">
        <f t="shared" ref="U196:U259" si="59">IF($AH$1&gt;=M196,N196,0)</f>
        <v>0</v>
      </c>
      <c r="V196" s="81"/>
      <c r="W196" s="82" t="str">
        <f t="shared" ref="W196:W259" si="60">IF(R196=100,"CUMPLIDO",IF(M196-$AH$1&lt;0,"VENCIDO",IF(M196-$AH$1&lt;=30,"PRÓXIMO A VENCER",IF(R196&gt;0,"CON AVANCE","EN TERMINO"))))</f>
        <v>CUMPLIDO</v>
      </c>
      <c r="X196" s="82" t="str">
        <f t="shared" si="44"/>
        <v/>
      </c>
      <c r="Y196" s="83" t="s">
        <v>1292</v>
      </c>
      <c r="Z196" s="131" t="str">
        <f t="shared" si="45"/>
        <v>H27AF17</v>
      </c>
      <c r="AA196" s="131">
        <f t="shared" ref="AA196:AA259" si="61">IF(A196&lt;&gt;"",1,AA195+1)</f>
        <v>2</v>
      </c>
      <c r="AB196" s="131" t="str">
        <f t="shared" si="51"/>
        <v>H27AF17 - 2</v>
      </c>
      <c r="AC196" s="58">
        <f t="shared" si="52"/>
        <v>5</v>
      </c>
      <c r="AD196" s="58">
        <f t="shared" si="53"/>
        <v>5</v>
      </c>
      <c r="AE196" s="58" t="str">
        <f t="shared" si="54"/>
        <v>H27AF17.</v>
      </c>
      <c r="AF196" s="58" t="str">
        <f t="shared" si="55"/>
        <v>H27AF17</v>
      </c>
      <c r="AG196" s="59"/>
      <c r="AH196" s="60"/>
      <c r="AI196" s="61"/>
      <c r="AJ196" s="18"/>
      <c r="AK196" s="19"/>
      <c r="AL196" s="19"/>
      <c r="AM196" s="19"/>
      <c r="AN196" s="19"/>
      <c r="AO196" s="19"/>
      <c r="AP196" s="19"/>
    </row>
    <row r="197" spans="1:42" s="30" customFormat="1" ht="300" customHeight="1" x14ac:dyDescent="0.2">
      <c r="A197" s="70">
        <v>132</v>
      </c>
      <c r="B197" s="165">
        <v>196</v>
      </c>
      <c r="C197" s="81"/>
      <c r="D197" s="70" t="s">
        <v>1290</v>
      </c>
      <c r="E197" s="92" t="s">
        <v>37</v>
      </c>
      <c r="F197" s="93" t="s">
        <v>1239</v>
      </c>
      <c r="G197" s="94" t="s">
        <v>1234</v>
      </c>
      <c r="H197" s="94" t="s">
        <v>2137</v>
      </c>
      <c r="I197" s="94" t="s">
        <v>2138</v>
      </c>
      <c r="J197" s="96" t="s">
        <v>2166</v>
      </c>
      <c r="K197" s="70">
        <v>8</v>
      </c>
      <c r="L197" s="77">
        <v>43831</v>
      </c>
      <c r="M197" s="77">
        <v>43921</v>
      </c>
      <c r="N197" s="78">
        <f t="shared" si="47"/>
        <v>12.857142857142858</v>
      </c>
      <c r="O197" s="76" t="s">
        <v>1397</v>
      </c>
      <c r="P197" s="76">
        <v>0</v>
      </c>
      <c r="Q197" s="72" t="s">
        <v>2194</v>
      </c>
      <c r="R197" s="79">
        <f t="shared" si="56"/>
        <v>0</v>
      </c>
      <c r="S197" s="80">
        <f t="shared" si="57"/>
        <v>0</v>
      </c>
      <c r="T197" s="80">
        <f t="shared" si="58"/>
        <v>0</v>
      </c>
      <c r="U197" s="80">
        <f t="shared" si="59"/>
        <v>12.857142857142858</v>
      </c>
      <c r="V197" s="81"/>
      <c r="W197" s="82" t="str">
        <f t="shared" si="60"/>
        <v>PRÓXIMO A VENCER</v>
      </c>
      <c r="X197" s="82" t="str">
        <f t="shared" ref="X197:X260" si="62">IF(A197&lt;&gt;"",IF(AD197=1,"VENCIDO",IF(AD197=2,"PRÓXIMO A VENCER",IF(AD197=3,"EN TERMINO",IF(AD197=4,"CON AVANCE",IF(AD197=5,"CUMPLIDO",))))),"")</f>
        <v>PRÓXIMO A VENCER</v>
      </c>
      <c r="Y197" s="83" t="s">
        <v>1292</v>
      </c>
      <c r="Z197" s="131" t="str">
        <f t="shared" ref="Z197:Z260" si="63">AF197</f>
        <v>H28AF17</v>
      </c>
      <c r="AA197" s="131">
        <f t="shared" si="61"/>
        <v>1</v>
      </c>
      <c r="AB197" s="131" t="str">
        <f t="shared" si="51"/>
        <v>H28AF17 - 1</v>
      </c>
      <c r="AC197" s="58">
        <f t="shared" si="52"/>
        <v>2</v>
      </c>
      <c r="AD197" s="58">
        <f t="shared" si="53"/>
        <v>2</v>
      </c>
      <c r="AE197" s="58" t="str">
        <f t="shared" si="54"/>
        <v>H28AF17.</v>
      </c>
      <c r="AF197" s="58" t="str">
        <f t="shared" si="55"/>
        <v>H28AF17</v>
      </c>
      <c r="AG197" s="59"/>
      <c r="AH197" s="60"/>
      <c r="AI197" s="61"/>
      <c r="AJ197" s="18"/>
      <c r="AK197" s="19"/>
      <c r="AL197" s="19"/>
      <c r="AM197" s="19"/>
      <c r="AN197" s="19"/>
      <c r="AO197" s="19"/>
      <c r="AP197" s="19"/>
    </row>
    <row r="198" spans="1:42" s="30" customFormat="1" ht="300" customHeight="1" x14ac:dyDescent="0.2">
      <c r="A198" s="70"/>
      <c r="B198" s="165">
        <v>197</v>
      </c>
      <c r="C198" s="81"/>
      <c r="D198" s="70"/>
      <c r="E198" s="92" t="s">
        <v>37</v>
      </c>
      <c r="F198" s="93" t="s">
        <v>1240</v>
      </c>
      <c r="G198" s="94" t="s">
        <v>1234</v>
      </c>
      <c r="H198" s="94" t="s">
        <v>2137</v>
      </c>
      <c r="I198" s="94" t="s">
        <v>2141</v>
      </c>
      <c r="J198" s="96" t="s">
        <v>2167</v>
      </c>
      <c r="K198" s="70">
        <v>4</v>
      </c>
      <c r="L198" s="77">
        <v>43831</v>
      </c>
      <c r="M198" s="77">
        <v>44196</v>
      </c>
      <c r="N198" s="78">
        <f t="shared" si="47"/>
        <v>52.142857142857146</v>
      </c>
      <c r="O198" s="76" t="s">
        <v>1397</v>
      </c>
      <c r="P198" s="76"/>
      <c r="Q198" s="72" t="s">
        <v>2194</v>
      </c>
      <c r="R198" s="79">
        <f t="shared" si="56"/>
        <v>0</v>
      </c>
      <c r="S198" s="80">
        <f t="shared" si="57"/>
        <v>0</v>
      </c>
      <c r="T198" s="80">
        <f t="shared" si="58"/>
        <v>0</v>
      </c>
      <c r="U198" s="80">
        <f t="shared" si="59"/>
        <v>0</v>
      </c>
      <c r="V198" s="81"/>
      <c r="W198" s="82" t="str">
        <f t="shared" si="60"/>
        <v>EN TERMINO</v>
      </c>
      <c r="X198" s="82" t="str">
        <f t="shared" si="62"/>
        <v/>
      </c>
      <c r="Y198" s="83" t="s">
        <v>1292</v>
      </c>
      <c r="Z198" s="131" t="str">
        <f t="shared" si="63"/>
        <v>H28AF17</v>
      </c>
      <c r="AA198" s="131">
        <f t="shared" si="61"/>
        <v>2</v>
      </c>
      <c r="AB198" s="131" t="str">
        <f t="shared" si="51"/>
        <v>H28AF17 - 2</v>
      </c>
      <c r="AC198" s="58">
        <f t="shared" si="52"/>
        <v>3</v>
      </c>
      <c r="AD198" s="58">
        <f t="shared" si="53"/>
        <v>3</v>
      </c>
      <c r="AE198" s="58" t="str">
        <f t="shared" si="54"/>
        <v>H28AF17.</v>
      </c>
      <c r="AF198" s="58" t="str">
        <f t="shared" si="55"/>
        <v>H28AF17</v>
      </c>
      <c r="AG198" s="59"/>
      <c r="AH198" s="60"/>
      <c r="AI198" s="61"/>
      <c r="AJ198" s="18"/>
      <c r="AK198" s="19"/>
      <c r="AL198" s="19"/>
      <c r="AM198" s="19"/>
      <c r="AN198" s="19"/>
      <c r="AO198" s="19"/>
      <c r="AP198" s="19"/>
    </row>
    <row r="199" spans="1:42" s="30" customFormat="1" ht="300" customHeight="1" x14ac:dyDescent="0.2">
      <c r="A199" s="70">
        <v>133</v>
      </c>
      <c r="B199" s="165">
        <v>198</v>
      </c>
      <c r="C199" s="81"/>
      <c r="D199" s="70" t="s">
        <v>1290</v>
      </c>
      <c r="E199" s="92" t="s">
        <v>37</v>
      </c>
      <c r="F199" s="93" t="s">
        <v>2170</v>
      </c>
      <c r="G199" s="94" t="s">
        <v>1234</v>
      </c>
      <c r="H199" s="94" t="s">
        <v>2137</v>
      </c>
      <c r="I199" s="94" t="s">
        <v>2138</v>
      </c>
      <c r="J199" s="96" t="s">
        <v>2166</v>
      </c>
      <c r="K199" s="70">
        <v>8</v>
      </c>
      <c r="L199" s="77">
        <v>43831</v>
      </c>
      <c r="M199" s="77">
        <v>43921</v>
      </c>
      <c r="N199" s="78">
        <f t="shared" si="47"/>
        <v>12.857142857142858</v>
      </c>
      <c r="O199" s="76" t="s">
        <v>1397</v>
      </c>
      <c r="P199" s="76">
        <v>0</v>
      </c>
      <c r="Q199" s="72" t="s">
        <v>2194</v>
      </c>
      <c r="R199" s="79">
        <f t="shared" si="56"/>
        <v>0</v>
      </c>
      <c r="S199" s="80">
        <f t="shared" si="57"/>
        <v>0</v>
      </c>
      <c r="T199" s="80">
        <f t="shared" si="58"/>
        <v>0</v>
      </c>
      <c r="U199" s="80">
        <f t="shared" si="59"/>
        <v>12.857142857142858</v>
      </c>
      <c r="V199" s="81"/>
      <c r="W199" s="82" t="str">
        <f t="shared" si="60"/>
        <v>PRÓXIMO A VENCER</v>
      </c>
      <c r="X199" s="82" t="str">
        <f t="shared" si="62"/>
        <v>PRÓXIMO A VENCER</v>
      </c>
      <c r="Y199" s="83" t="s">
        <v>1292</v>
      </c>
      <c r="Z199" s="131" t="str">
        <f t="shared" si="63"/>
        <v>H29AF17</v>
      </c>
      <c r="AA199" s="131">
        <f t="shared" si="61"/>
        <v>1</v>
      </c>
      <c r="AB199" s="131" t="str">
        <f t="shared" si="51"/>
        <v>H29AF17 - 1</v>
      </c>
      <c r="AC199" s="58">
        <f t="shared" si="52"/>
        <v>2</v>
      </c>
      <c r="AD199" s="58">
        <f t="shared" si="53"/>
        <v>2</v>
      </c>
      <c r="AE199" s="58" t="str">
        <f t="shared" si="54"/>
        <v>H29AF17.</v>
      </c>
      <c r="AF199" s="58" t="str">
        <f t="shared" si="55"/>
        <v>H29AF17</v>
      </c>
      <c r="AG199" s="59"/>
      <c r="AH199" s="60"/>
      <c r="AI199" s="61"/>
      <c r="AJ199" s="18"/>
      <c r="AK199" s="19"/>
      <c r="AL199" s="19"/>
      <c r="AM199" s="19"/>
      <c r="AN199" s="19"/>
      <c r="AO199" s="19"/>
      <c r="AP199" s="19"/>
    </row>
    <row r="200" spans="1:42" s="167" customFormat="1" ht="300" customHeight="1" x14ac:dyDescent="0.2">
      <c r="A200" s="70"/>
      <c r="B200" s="165">
        <v>199</v>
      </c>
      <c r="C200" s="81"/>
      <c r="D200" s="70" t="s">
        <v>1290</v>
      </c>
      <c r="E200" s="92" t="s">
        <v>37</v>
      </c>
      <c r="F200" s="93" t="s">
        <v>2171</v>
      </c>
      <c r="G200" s="94" t="s">
        <v>1234</v>
      </c>
      <c r="H200" s="94" t="s">
        <v>2137</v>
      </c>
      <c r="I200" s="94" t="s">
        <v>2141</v>
      </c>
      <c r="J200" s="96" t="s">
        <v>2167</v>
      </c>
      <c r="K200" s="70">
        <v>4</v>
      </c>
      <c r="L200" s="77">
        <v>43831</v>
      </c>
      <c r="M200" s="77">
        <v>44196</v>
      </c>
      <c r="N200" s="78">
        <f t="shared" ref="N200" si="64">(+M200-L200)/7</f>
        <v>52.142857142857146</v>
      </c>
      <c r="O200" s="76" t="s">
        <v>1397</v>
      </c>
      <c r="P200" s="76"/>
      <c r="Q200" s="72" t="s">
        <v>2194</v>
      </c>
      <c r="R200" s="79">
        <f t="shared" si="56"/>
        <v>0</v>
      </c>
      <c r="S200" s="80">
        <f t="shared" si="57"/>
        <v>0</v>
      </c>
      <c r="T200" s="80">
        <f t="shared" si="58"/>
        <v>0</v>
      </c>
      <c r="U200" s="80">
        <f t="shared" si="59"/>
        <v>0</v>
      </c>
      <c r="V200" s="81"/>
      <c r="W200" s="82" t="str">
        <f t="shared" si="60"/>
        <v>EN TERMINO</v>
      </c>
      <c r="X200" s="82" t="str">
        <f t="shared" si="62"/>
        <v/>
      </c>
      <c r="Y200" s="83" t="s">
        <v>1292</v>
      </c>
      <c r="Z200" s="131" t="str">
        <f t="shared" si="63"/>
        <v>H29AF17</v>
      </c>
      <c r="AA200" s="131">
        <f t="shared" si="61"/>
        <v>2</v>
      </c>
      <c r="AB200" s="131" t="str">
        <f t="shared" si="51"/>
        <v>H29AF17 - 2</v>
      </c>
      <c r="AC200" s="172">
        <f t="shared" si="52"/>
        <v>3</v>
      </c>
      <c r="AD200" s="172">
        <f t="shared" si="53"/>
        <v>3</v>
      </c>
      <c r="AE200" s="172" t="str">
        <f t="shared" si="54"/>
        <v>H29AF17.</v>
      </c>
      <c r="AF200" s="172" t="str">
        <f t="shared" si="55"/>
        <v>H29AF17</v>
      </c>
      <c r="AG200" s="59"/>
      <c r="AH200" s="60"/>
      <c r="AI200" s="61"/>
      <c r="AJ200" s="18"/>
      <c r="AK200" s="19"/>
      <c r="AL200" s="19"/>
      <c r="AM200" s="19"/>
      <c r="AN200" s="19"/>
      <c r="AO200" s="19"/>
      <c r="AP200" s="19"/>
    </row>
    <row r="201" spans="1:42" s="30" customFormat="1" ht="300" customHeight="1" x14ac:dyDescent="0.2">
      <c r="A201" s="70">
        <v>134</v>
      </c>
      <c r="B201" s="165">
        <v>200</v>
      </c>
      <c r="C201" s="81"/>
      <c r="D201" s="70" t="s">
        <v>1290</v>
      </c>
      <c r="E201" s="92" t="s">
        <v>37</v>
      </c>
      <c r="F201" s="93" t="s">
        <v>2172</v>
      </c>
      <c r="G201" s="94" t="s">
        <v>1234</v>
      </c>
      <c r="H201" s="94" t="s">
        <v>2137</v>
      </c>
      <c r="I201" s="94" t="s">
        <v>2138</v>
      </c>
      <c r="J201" s="96" t="s">
        <v>2166</v>
      </c>
      <c r="K201" s="70">
        <v>8</v>
      </c>
      <c r="L201" s="77">
        <v>43831</v>
      </c>
      <c r="M201" s="77">
        <v>43921</v>
      </c>
      <c r="N201" s="78">
        <f t="shared" si="47"/>
        <v>12.857142857142858</v>
      </c>
      <c r="O201" s="76" t="s">
        <v>1397</v>
      </c>
      <c r="P201" s="76">
        <v>0</v>
      </c>
      <c r="Q201" s="72" t="s">
        <v>2194</v>
      </c>
      <c r="R201" s="79">
        <f t="shared" si="56"/>
        <v>0</v>
      </c>
      <c r="S201" s="80">
        <f t="shared" si="57"/>
        <v>0</v>
      </c>
      <c r="T201" s="80">
        <f t="shared" si="58"/>
        <v>0</v>
      </c>
      <c r="U201" s="80">
        <f t="shared" si="59"/>
        <v>12.857142857142858</v>
      </c>
      <c r="V201" s="81"/>
      <c r="W201" s="82" t="str">
        <f t="shared" si="60"/>
        <v>PRÓXIMO A VENCER</v>
      </c>
      <c r="X201" s="82" t="str">
        <f t="shared" si="62"/>
        <v>PRÓXIMO A VENCER</v>
      </c>
      <c r="Y201" s="83" t="s">
        <v>1292</v>
      </c>
      <c r="Z201" s="131" t="str">
        <f t="shared" si="63"/>
        <v>H30AF17</v>
      </c>
      <c r="AA201" s="131">
        <f t="shared" si="61"/>
        <v>1</v>
      </c>
      <c r="AB201" s="131" t="str">
        <f t="shared" si="51"/>
        <v>H30AF17 - 1</v>
      </c>
      <c r="AC201" s="58">
        <f t="shared" si="52"/>
        <v>2</v>
      </c>
      <c r="AD201" s="58">
        <f t="shared" si="53"/>
        <v>2</v>
      </c>
      <c r="AE201" s="58" t="str">
        <f t="shared" si="54"/>
        <v>H30AF17.</v>
      </c>
      <c r="AF201" s="58" t="str">
        <f t="shared" si="55"/>
        <v>H30AF17</v>
      </c>
      <c r="AG201" s="59"/>
      <c r="AH201" s="60"/>
      <c r="AI201" s="61"/>
      <c r="AJ201" s="18"/>
      <c r="AK201" s="19"/>
      <c r="AL201" s="19"/>
      <c r="AM201" s="19"/>
      <c r="AN201" s="19"/>
      <c r="AO201" s="19"/>
      <c r="AP201" s="19"/>
    </row>
    <row r="202" spans="1:42" s="167" customFormat="1" ht="300" customHeight="1" x14ac:dyDescent="0.2">
      <c r="A202" s="70"/>
      <c r="B202" s="165">
        <v>201</v>
      </c>
      <c r="C202" s="81"/>
      <c r="D202" s="70" t="s">
        <v>1290</v>
      </c>
      <c r="E202" s="92" t="s">
        <v>37</v>
      </c>
      <c r="F202" s="93" t="s">
        <v>2173</v>
      </c>
      <c r="G202" s="94" t="s">
        <v>1234</v>
      </c>
      <c r="H202" s="94" t="s">
        <v>2137</v>
      </c>
      <c r="I202" s="94" t="s">
        <v>2141</v>
      </c>
      <c r="J202" s="96" t="s">
        <v>2167</v>
      </c>
      <c r="K202" s="70">
        <v>4</v>
      </c>
      <c r="L202" s="77">
        <v>43831</v>
      </c>
      <c r="M202" s="77">
        <v>44196</v>
      </c>
      <c r="N202" s="78">
        <f t="shared" ref="N202" si="65">(+M202-L202)/7</f>
        <v>52.142857142857146</v>
      </c>
      <c r="O202" s="76" t="s">
        <v>1397</v>
      </c>
      <c r="P202" s="76"/>
      <c r="Q202" s="72" t="s">
        <v>2194</v>
      </c>
      <c r="R202" s="79">
        <f t="shared" si="56"/>
        <v>0</v>
      </c>
      <c r="S202" s="80">
        <f t="shared" si="57"/>
        <v>0</v>
      </c>
      <c r="T202" s="80">
        <f t="shared" si="58"/>
        <v>0</v>
      </c>
      <c r="U202" s="80">
        <f t="shared" si="59"/>
        <v>0</v>
      </c>
      <c r="V202" s="81"/>
      <c r="W202" s="82" t="str">
        <f t="shared" si="60"/>
        <v>EN TERMINO</v>
      </c>
      <c r="X202" s="82" t="str">
        <f t="shared" si="62"/>
        <v/>
      </c>
      <c r="Y202" s="83" t="s">
        <v>1292</v>
      </c>
      <c r="Z202" s="131" t="str">
        <f t="shared" si="63"/>
        <v>H30AF17</v>
      </c>
      <c r="AA202" s="131">
        <f t="shared" si="61"/>
        <v>2</v>
      </c>
      <c r="AB202" s="131" t="str">
        <f t="shared" si="51"/>
        <v>H30AF17 - 2</v>
      </c>
      <c r="AC202" s="172">
        <f t="shared" si="52"/>
        <v>3</v>
      </c>
      <c r="AD202" s="172">
        <f t="shared" si="53"/>
        <v>3</v>
      </c>
      <c r="AE202" s="172" t="str">
        <f t="shared" si="54"/>
        <v>H30AF17.</v>
      </c>
      <c r="AF202" s="172" t="str">
        <f t="shared" si="55"/>
        <v>H30AF17</v>
      </c>
      <c r="AG202" s="59"/>
      <c r="AH202" s="60"/>
      <c r="AI202" s="61"/>
      <c r="AJ202" s="18"/>
      <c r="AK202" s="19"/>
      <c r="AL202" s="19"/>
      <c r="AM202" s="19"/>
      <c r="AN202" s="19"/>
      <c r="AO202" s="19"/>
      <c r="AP202" s="19"/>
    </row>
    <row r="203" spans="1:42" s="30" customFormat="1" ht="300" customHeight="1" x14ac:dyDescent="0.2">
      <c r="A203" s="70">
        <v>135</v>
      </c>
      <c r="B203" s="165">
        <v>202</v>
      </c>
      <c r="C203" s="81"/>
      <c r="D203" s="70" t="s">
        <v>1290</v>
      </c>
      <c r="E203" s="92" t="s">
        <v>37</v>
      </c>
      <c r="F203" s="93" t="s">
        <v>2174</v>
      </c>
      <c r="G203" s="94" t="s">
        <v>1234</v>
      </c>
      <c r="H203" s="94" t="s">
        <v>2137</v>
      </c>
      <c r="I203" s="94" t="s">
        <v>2138</v>
      </c>
      <c r="J203" s="96" t="s">
        <v>2166</v>
      </c>
      <c r="K203" s="70">
        <v>8</v>
      </c>
      <c r="L203" s="77">
        <v>43831</v>
      </c>
      <c r="M203" s="77">
        <v>43921</v>
      </c>
      <c r="N203" s="78">
        <f t="shared" si="47"/>
        <v>12.857142857142858</v>
      </c>
      <c r="O203" s="76" t="s">
        <v>1397</v>
      </c>
      <c r="P203" s="76">
        <v>0</v>
      </c>
      <c r="Q203" s="72" t="s">
        <v>2194</v>
      </c>
      <c r="R203" s="79">
        <f t="shared" si="56"/>
        <v>0</v>
      </c>
      <c r="S203" s="80">
        <f t="shared" si="57"/>
        <v>0</v>
      </c>
      <c r="T203" s="80">
        <f t="shared" si="58"/>
        <v>0</v>
      </c>
      <c r="U203" s="80">
        <f t="shared" si="59"/>
        <v>12.857142857142858</v>
      </c>
      <c r="V203" s="81"/>
      <c r="W203" s="82" t="str">
        <f t="shared" si="60"/>
        <v>PRÓXIMO A VENCER</v>
      </c>
      <c r="X203" s="82" t="str">
        <f t="shared" si="62"/>
        <v>PRÓXIMO A VENCER</v>
      </c>
      <c r="Y203" s="83" t="s">
        <v>1292</v>
      </c>
      <c r="Z203" s="131" t="str">
        <f t="shared" si="63"/>
        <v>H31AF17</v>
      </c>
      <c r="AA203" s="131">
        <f t="shared" si="61"/>
        <v>1</v>
      </c>
      <c r="AB203" s="131" t="str">
        <f t="shared" si="51"/>
        <v>H31AF17 - 1</v>
      </c>
      <c r="AC203" s="58">
        <f t="shared" si="52"/>
        <v>2</v>
      </c>
      <c r="AD203" s="58">
        <f t="shared" si="53"/>
        <v>2</v>
      </c>
      <c r="AE203" s="58" t="str">
        <f t="shared" si="54"/>
        <v>H31AF17.</v>
      </c>
      <c r="AF203" s="58" t="str">
        <f t="shared" si="55"/>
        <v>H31AF17</v>
      </c>
      <c r="AG203" s="59"/>
      <c r="AH203" s="60"/>
      <c r="AI203" s="61"/>
      <c r="AJ203" s="18"/>
      <c r="AK203" s="19"/>
      <c r="AL203" s="19"/>
      <c r="AM203" s="19"/>
      <c r="AN203" s="19"/>
      <c r="AO203" s="19"/>
      <c r="AP203" s="19"/>
    </row>
    <row r="204" spans="1:42" s="167" customFormat="1" ht="300" customHeight="1" x14ac:dyDescent="0.2">
      <c r="A204" s="70"/>
      <c r="B204" s="165">
        <v>203</v>
      </c>
      <c r="C204" s="81"/>
      <c r="D204" s="70" t="s">
        <v>1290</v>
      </c>
      <c r="E204" s="92" t="s">
        <v>37</v>
      </c>
      <c r="F204" s="93" t="s">
        <v>2175</v>
      </c>
      <c r="G204" s="94" t="s">
        <v>1234</v>
      </c>
      <c r="H204" s="94" t="s">
        <v>2137</v>
      </c>
      <c r="I204" s="94" t="s">
        <v>2141</v>
      </c>
      <c r="J204" s="96" t="s">
        <v>2167</v>
      </c>
      <c r="K204" s="70">
        <v>4</v>
      </c>
      <c r="L204" s="77">
        <v>43831</v>
      </c>
      <c r="M204" s="77">
        <v>44196</v>
      </c>
      <c r="N204" s="78">
        <f t="shared" ref="N204" si="66">(+M204-L204)/7</f>
        <v>52.142857142857146</v>
      </c>
      <c r="O204" s="76" t="s">
        <v>1397</v>
      </c>
      <c r="P204" s="76"/>
      <c r="Q204" s="72" t="s">
        <v>2194</v>
      </c>
      <c r="R204" s="79">
        <f t="shared" si="56"/>
        <v>0</v>
      </c>
      <c r="S204" s="80">
        <f t="shared" si="57"/>
        <v>0</v>
      </c>
      <c r="T204" s="80">
        <f t="shared" si="58"/>
        <v>0</v>
      </c>
      <c r="U204" s="80">
        <f t="shared" si="59"/>
        <v>0</v>
      </c>
      <c r="V204" s="81"/>
      <c r="W204" s="82" t="str">
        <f t="shared" si="60"/>
        <v>EN TERMINO</v>
      </c>
      <c r="X204" s="82" t="str">
        <f t="shared" si="62"/>
        <v/>
      </c>
      <c r="Y204" s="83" t="s">
        <v>1292</v>
      </c>
      <c r="Z204" s="131" t="str">
        <f t="shared" si="63"/>
        <v>H31AF17</v>
      </c>
      <c r="AA204" s="131">
        <f t="shared" si="61"/>
        <v>2</v>
      </c>
      <c r="AB204" s="131" t="str">
        <f t="shared" si="51"/>
        <v>H31AF17 - 2</v>
      </c>
      <c r="AC204" s="172">
        <f t="shared" si="52"/>
        <v>3</v>
      </c>
      <c r="AD204" s="172">
        <f t="shared" si="53"/>
        <v>3</v>
      </c>
      <c r="AE204" s="172" t="str">
        <f t="shared" si="54"/>
        <v>H31AF17.</v>
      </c>
      <c r="AF204" s="172" t="str">
        <f t="shared" si="55"/>
        <v>H31AF17</v>
      </c>
      <c r="AG204" s="59"/>
      <c r="AH204" s="60"/>
      <c r="AI204" s="61"/>
      <c r="AJ204" s="18"/>
      <c r="AK204" s="19"/>
      <c r="AL204" s="19"/>
      <c r="AM204" s="19"/>
      <c r="AN204" s="19"/>
      <c r="AO204" s="19"/>
      <c r="AP204" s="19"/>
    </row>
    <row r="205" spans="1:42" s="30" customFormat="1" ht="300" customHeight="1" x14ac:dyDescent="0.2">
      <c r="A205" s="70">
        <v>136</v>
      </c>
      <c r="B205" s="165">
        <v>204</v>
      </c>
      <c r="C205" s="81"/>
      <c r="D205" s="70" t="s">
        <v>1290</v>
      </c>
      <c r="E205" s="92" t="s">
        <v>37</v>
      </c>
      <c r="F205" s="93" t="s">
        <v>2176</v>
      </c>
      <c r="G205" s="94" t="s">
        <v>1234</v>
      </c>
      <c r="H205" s="94" t="s">
        <v>2137</v>
      </c>
      <c r="I205" s="94" t="s">
        <v>2138</v>
      </c>
      <c r="J205" s="96" t="s">
        <v>2166</v>
      </c>
      <c r="K205" s="70">
        <v>8</v>
      </c>
      <c r="L205" s="77">
        <v>43831</v>
      </c>
      <c r="M205" s="77">
        <v>43921</v>
      </c>
      <c r="N205" s="78">
        <f t="shared" si="47"/>
        <v>12.857142857142858</v>
      </c>
      <c r="O205" s="76" t="s">
        <v>1397</v>
      </c>
      <c r="P205" s="76">
        <v>0</v>
      </c>
      <c r="Q205" s="72" t="s">
        <v>2194</v>
      </c>
      <c r="R205" s="79">
        <f t="shared" si="56"/>
        <v>0</v>
      </c>
      <c r="S205" s="80">
        <f t="shared" si="57"/>
        <v>0</v>
      </c>
      <c r="T205" s="80">
        <f t="shared" si="58"/>
        <v>0</v>
      </c>
      <c r="U205" s="80">
        <f t="shared" si="59"/>
        <v>12.857142857142858</v>
      </c>
      <c r="V205" s="81"/>
      <c r="W205" s="82" t="str">
        <f t="shared" si="60"/>
        <v>PRÓXIMO A VENCER</v>
      </c>
      <c r="X205" s="82" t="str">
        <f t="shared" si="62"/>
        <v>PRÓXIMO A VENCER</v>
      </c>
      <c r="Y205" s="83" t="s">
        <v>1292</v>
      </c>
      <c r="Z205" s="131" t="str">
        <f t="shared" si="63"/>
        <v>H32AF17</v>
      </c>
      <c r="AA205" s="131">
        <f t="shared" si="61"/>
        <v>1</v>
      </c>
      <c r="AB205" s="131" t="str">
        <f t="shared" si="51"/>
        <v>H32AF17 - 1</v>
      </c>
      <c r="AC205" s="58">
        <f t="shared" si="52"/>
        <v>2</v>
      </c>
      <c r="AD205" s="58">
        <f t="shared" si="53"/>
        <v>2</v>
      </c>
      <c r="AE205" s="58" t="str">
        <f t="shared" si="54"/>
        <v>H32AF17.</v>
      </c>
      <c r="AF205" s="58" t="str">
        <f t="shared" si="55"/>
        <v>H32AF17</v>
      </c>
      <c r="AG205" s="59"/>
      <c r="AH205" s="60"/>
      <c r="AI205" s="61"/>
      <c r="AJ205" s="18"/>
      <c r="AK205" s="19"/>
      <c r="AL205" s="19"/>
      <c r="AM205" s="19"/>
      <c r="AN205" s="19"/>
      <c r="AO205" s="19"/>
      <c r="AP205" s="19"/>
    </row>
    <row r="206" spans="1:42" s="167" customFormat="1" ht="300" customHeight="1" x14ac:dyDescent="0.2">
      <c r="A206" s="70"/>
      <c r="B206" s="165">
        <v>205</v>
      </c>
      <c r="C206" s="81"/>
      <c r="D206" s="70" t="s">
        <v>1290</v>
      </c>
      <c r="E206" s="92" t="s">
        <v>37</v>
      </c>
      <c r="F206" s="93" t="s">
        <v>2177</v>
      </c>
      <c r="G206" s="94" t="s">
        <v>1234</v>
      </c>
      <c r="H206" s="94" t="s">
        <v>2137</v>
      </c>
      <c r="I206" s="94" t="s">
        <v>2141</v>
      </c>
      <c r="J206" s="96" t="s">
        <v>2167</v>
      </c>
      <c r="K206" s="70">
        <v>4</v>
      </c>
      <c r="L206" s="77">
        <v>43831</v>
      </c>
      <c r="M206" s="77">
        <v>44196</v>
      </c>
      <c r="N206" s="78">
        <f t="shared" ref="N206" si="67">(+M206-L206)/7</f>
        <v>52.142857142857146</v>
      </c>
      <c r="O206" s="76" t="s">
        <v>1397</v>
      </c>
      <c r="P206" s="76"/>
      <c r="Q206" s="72" t="s">
        <v>2194</v>
      </c>
      <c r="R206" s="79">
        <f t="shared" si="56"/>
        <v>0</v>
      </c>
      <c r="S206" s="80">
        <f t="shared" si="57"/>
        <v>0</v>
      </c>
      <c r="T206" s="80">
        <f t="shared" si="58"/>
        <v>0</v>
      </c>
      <c r="U206" s="80">
        <f t="shared" si="59"/>
        <v>0</v>
      </c>
      <c r="V206" s="81"/>
      <c r="W206" s="82" t="str">
        <f t="shared" si="60"/>
        <v>EN TERMINO</v>
      </c>
      <c r="X206" s="82" t="str">
        <f t="shared" si="62"/>
        <v/>
      </c>
      <c r="Y206" s="83" t="s">
        <v>1292</v>
      </c>
      <c r="Z206" s="131" t="str">
        <f t="shared" si="63"/>
        <v>H32AF17</v>
      </c>
      <c r="AA206" s="131">
        <f t="shared" si="61"/>
        <v>2</v>
      </c>
      <c r="AB206" s="131" t="str">
        <f t="shared" si="51"/>
        <v>H32AF17 - 2</v>
      </c>
      <c r="AC206" s="172">
        <f t="shared" si="52"/>
        <v>3</v>
      </c>
      <c r="AD206" s="172">
        <f t="shared" si="53"/>
        <v>3</v>
      </c>
      <c r="AE206" s="172" t="str">
        <f t="shared" si="54"/>
        <v>H32AF17.</v>
      </c>
      <c r="AF206" s="172" t="str">
        <f t="shared" si="55"/>
        <v>H32AF17</v>
      </c>
      <c r="AG206" s="59"/>
      <c r="AH206" s="60"/>
      <c r="AI206" s="61"/>
      <c r="AJ206" s="18"/>
      <c r="AK206" s="19"/>
      <c r="AL206" s="19"/>
      <c r="AM206" s="19"/>
      <c r="AN206" s="19"/>
      <c r="AO206" s="19"/>
      <c r="AP206" s="19"/>
    </row>
    <row r="207" spans="1:42" s="30" customFormat="1" ht="300" customHeight="1" x14ac:dyDescent="0.2">
      <c r="A207" s="70">
        <v>137</v>
      </c>
      <c r="B207" s="165">
        <v>206</v>
      </c>
      <c r="C207" s="81"/>
      <c r="D207" s="70" t="s">
        <v>1290</v>
      </c>
      <c r="E207" s="92" t="s">
        <v>37</v>
      </c>
      <c r="F207" s="93" t="s">
        <v>2178</v>
      </c>
      <c r="G207" s="94" t="s">
        <v>1234</v>
      </c>
      <c r="H207" s="94" t="s">
        <v>2137</v>
      </c>
      <c r="I207" s="94" t="s">
        <v>2138</v>
      </c>
      <c r="J207" s="96" t="s">
        <v>2166</v>
      </c>
      <c r="K207" s="70">
        <v>8</v>
      </c>
      <c r="L207" s="77">
        <v>43831</v>
      </c>
      <c r="M207" s="77">
        <v>43921</v>
      </c>
      <c r="N207" s="78">
        <f t="shared" si="47"/>
        <v>12.857142857142858</v>
      </c>
      <c r="O207" s="76" t="s">
        <v>1397</v>
      </c>
      <c r="P207" s="76">
        <v>0</v>
      </c>
      <c r="Q207" s="72" t="s">
        <v>2194</v>
      </c>
      <c r="R207" s="79">
        <f t="shared" si="56"/>
        <v>0</v>
      </c>
      <c r="S207" s="80">
        <f t="shared" si="57"/>
        <v>0</v>
      </c>
      <c r="T207" s="80">
        <f t="shared" si="58"/>
        <v>0</v>
      </c>
      <c r="U207" s="80">
        <f t="shared" si="59"/>
        <v>12.857142857142858</v>
      </c>
      <c r="V207" s="81"/>
      <c r="W207" s="82" t="str">
        <f t="shared" si="60"/>
        <v>PRÓXIMO A VENCER</v>
      </c>
      <c r="X207" s="82" t="str">
        <f t="shared" si="62"/>
        <v>PRÓXIMO A VENCER</v>
      </c>
      <c r="Y207" s="83" t="s">
        <v>1292</v>
      </c>
      <c r="Z207" s="131" t="str">
        <f t="shared" si="63"/>
        <v>H33AF17</v>
      </c>
      <c r="AA207" s="131">
        <f t="shared" si="61"/>
        <v>1</v>
      </c>
      <c r="AB207" s="131" t="str">
        <f t="shared" si="51"/>
        <v>H33AF17 - 1</v>
      </c>
      <c r="AC207" s="58">
        <f t="shared" si="52"/>
        <v>2</v>
      </c>
      <c r="AD207" s="58">
        <f t="shared" si="53"/>
        <v>2</v>
      </c>
      <c r="AE207" s="58" t="str">
        <f t="shared" si="54"/>
        <v>H33AF17.</v>
      </c>
      <c r="AF207" s="58" t="str">
        <f t="shared" si="55"/>
        <v>H33AF17</v>
      </c>
      <c r="AG207" s="59"/>
      <c r="AH207" s="60"/>
      <c r="AI207" s="61"/>
      <c r="AJ207" s="18"/>
      <c r="AK207" s="19"/>
      <c r="AL207" s="19"/>
      <c r="AM207" s="19"/>
      <c r="AN207" s="19"/>
      <c r="AO207" s="19"/>
      <c r="AP207" s="19"/>
    </row>
    <row r="208" spans="1:42" s="167" customFormat="1" ht="300" customHeight="1" x14ac:dyDescent="0.2">
      <c r="A208" s="70"/>
      <c r="B208" s="165">
        <v>207</v>
      </c>
      <c r="C208" s="81"/>
      <c r="D208" s="70" t="s">
        <v>1290</v>
      </c>
      <c r="E208" s="92" t="s">
        <v>37</v>
      </c>
      <c r="F208" s="93" t="s">
        <v>2196</v>
      </c>
      <c r="G208" s="94" t="s">
        <v>1234</v>
      </c>
      <c r="H208" s="94" t="s">
        <v>2137</v>
      </c>
      <c r="I208" s="94" t="s">
        <v>2141</v>
      </c>
      <c r="J208" s="96" t="s">
        <v>2167</v>
      </c>
      <c r="K208" s="70">
        <v>4</v>
      </c>
      <c r="L208" s="77">
        <v>43831</v>
      </c>
      <c r="M208" s="77">
        <v>44196</v>
      </c>
      <c r="N208" s="78">
        <f t="shared" ref="N208" si="68">(+M208-L208)/7</f>
        <v>52.142857142857146</v>
      </c>
      <c r="O208" s="76" t="s">
        <v>1397</v>
      </c>
      <c r="P208" s="76"/>
      <c r="Q208" s="72" t="s">
        <v>2194</v>
      </c>
      <c r="R208" s="79">
        <f t="shared" si="56"/>
        <v>0</v>
      </c>
      <c r="S208" s="80">
        <f t="shared" si="57"/>
        <v>0</v>
      </c>
      <c r="T208" s="80">
        <f t="shared" si="58"/>
        <v>0</v>
      </c>
      <c r="U208" s="80">
        <f t="shared" si="59"/>
        <v>0</v>
      </c>
      <c r="V208" s="81"/>
      <c r="W208" s="82" t="str">
        <f t="shared" si="60"/>
        <v>EN TERMINO</v>
      </c>
      <c r="X208" s="82" t="str">
        <f t="shared" si="62"/>
        <v/>
      </c>
      <c r="Y208" s="83" t="s">
        <v>1292</v>
      </c>
      <c r="Z208" s="131" t="str">
        <f t="shared" si="63"/>
        <v>H33AF17</v>
      </c>
      <c r="AA208" s="131">
        <f t="shared" si="61"/>
        <v>2</v>
      </c>
      <c r="AB208" s="131" t="str">
        <f t="shared" si="51"/>
        <v>H33AF17 - 2</v>
      </c>
      <c r="AC208" s="172">
        <f t="shared" si="52"/>
        <v>3</v>
      </c>
      <c r="AD208" s="172">
        <f t="shared" si="53"/>
        <v>3</v>
      </c>
      <c r="AE208" s="172" t="str">
        <f t="shared" si="54"/>
        <v>H33AF17.</v>
      </c>
      <c r="AF208" s="172" t="str">
        <f t="shared" si="55"/>
        <v>H33AF17</v>
      </c>
      <c r="AG208" s="59"/>
      <c r="AH208" s="60"/>
      <c r="AI208" s="61"/>
      <c r="AJ208" s="18"/>
      <c r="AK208" s="19"/>
      <c r="AL208" s="19"/>
      <c r="AM208" s="19"/>
      <c r="AN208" s="19"/>
      <c r="AO208" s="19"/>
      <c r="AP208" s="19"/>
    </row>
    <row r="209" spans="1:42" s="30" customFormat="1" ht="300" customHeight="1" x14ac:dyDescent="0.2">
      <c r="A209" s="70">
        <v>138</v>
      </c>
      <c r="B209" s="165">
        <v>208</v>
      </c>
      <c r="C209" s="81"/>
      <c r="D209" s="70" t="s">
        <v>1290</v>
      </c>
      <c r="E209" s="92" t="s">
        <v>37</v>
      </c>
      <c r="F209" s="93" t="s">
        <v>2179</v>
      </c>
      <c r="G209" s="94" t="s">
        <v>1234</v>
      </c>
      <c r="H209" s="94" t="s">
        <v>2137</v>
      </c>
      <c r="I209" s="94" t="s">
        <v>2138</v>
      </c>
      <c r="J209" s="96" t="s">
        <v>2166</v>
      </c>
      <c r="K209" s="70">
        <v>8</v>
      </c>
      <c r="L209" s="77">
        <v>43831</v>
      </c>
      <c r="M209" s="77">
        <v>43921</v>
      </c>
      <c r="N209" s="78">
        <f t="shared" si="47"/>
        <v>12.857142857142858</v>
      </c>
      <c r="O209" s="76" t="s">
        <v>1397</v>
      </c>
      <c r="P209" s="76">
        <v>0</v>
      </c>
      <c r="Q209" s="72" t="s">
        <v>2194</v>
      </c>
      <c r="R209" s="79">
        <f t="shared" si="56"/>
        <v>0</v>
      </c>
      <c r="S209" s="80">
        <f t="shared" si="57"/>
        <v>0</v>
      </c>
      <c r="T209" s="80">
        <f t="shared" si="58"/>
        <v>0</v>
      </c>
      <c r="U209" s="80">
        <f t="shared" si="59"/>
        <v>12.857142857142858</v>
      </c>
      <c r="V209" s="81"/>
      <c r="W209" s="82" t="str">
        <f t="shared" si="60"/>
        <v>PRÓXIMO A VENCER</v>
      </c>
      <c r="X209" s="82" t="str">
        <f t="shared" si="62"/>
        <v>PRÓXIMO A VENCER</v>
      </c>
      <c r="Y209" s="83" t="s">
        <v>1292</v>
      </c>
      <c r="Z209" s="131" t="str">
        <f t="shared" si="63"/>
        <v>H34AF17</v>
      </c>
      <c r="AA209" s="131">
        <f t="shared" si="61"/>
        <v>1</v>
      </c>
      <c r="AB209" s="131" t="str">
        <f t="shared" si="51"/>
        <v>H34AF17 - 1</v>
      </c>
      <c r="AC209" s="58">
        <f t="shared" si="52"/>
        <v>2</v>
      </c>
      <c r="AD209" s="58">
        <f t="shared" si="53"/>
        <v>2</v>
      </c>
      <c r="AE209" s="58" t="str">
        <f t="shared" si="54"/>
        <v>H34AF17.</v>
      </c>
      <c r="AF209" s="58" t="str">
        <f t="shared" si="55"/>
        <v>H34AF17</v>
      </c>
      <c r="AG209" s="59"/>
      <c r="AH209" s="60"/>
      <c r="AI209" s="61"/>
      <c r="AJ209" s="18"/>
      <c r="AK209" s="19"/>
      <c r="AL209" s="19"/>
      <c r="AM209" s="19"/>
      <c r="AN209" s="19"/>
      <c r="AO209" s="19"/>
      <c r="AP209" s="19"/>
    </row>
    <row r="210" spans="1:42" s="167" customFormat="1" ht="300" customHeight="1" x14ac:dyDescent="0.2">
      <c r="A210" s="70"/>
      <c r="B210" s="165">
        <v>209</v>
      </c>
      <c r="C210" s="81"/>
      <c r="D210" s="70" t="s">
        <v>1290</v>
      </c>
      <c r="E210" s="92" t="s">
        <v>37</v>
      </c>
      <c r="F210" s="93" t="s">
        <v>2180</v>
      </c>
      <c r="G210" s="94" t="s">
        <v>1234</v>
      </c>
      <c r="H210" s="94" t="s">
        <v>2137</v>
      </c>
      <c r="I210" s="94" t="s">
        <v>2141</v>
      </c>
      <c r="J210" s="96" t="s">
        <v>2167</v>
      </c>
      <c r="K210" s="70">
        <v>4</v>
      </c>
      <c r="L210" s="77">
        <v>43831</v>
      </c>
      <c r="M210" s="77">
        <v>44196</v>
      </c>
      <c r="N210" s="78">
        <f t="shared" ref="N210" si="69">(+M210-L210)/7</f>
        <v>52.142857142857146</v>
      </c>
      <c r="O210" s="76" t="s">
        <v>1397</v>
      </c>
      <c r="P210" s="76"/>
      <c r="Q210" s="72" t="s">
        <v>2194</v>
      </c>
      <c r="R210" s="79">
        <f t="shared" si="56"/>
        <v>0</v>
      </c>
      <c r="S210" s="80">
        <f t="shared" si="57"/>
        <v>0</v>
      </c>
      <c r="T210" s="80">
        <f t="shared" si="58"/>
        <v>0</v>
      </c>
      <c r="U210" s="80">
        <f t="shared" si="59"/>
        <v>0</v>
      </c>
      <c r="V210" s="81"/>
      <c r="W210" s="82" t="str">
        <f t="shared" si="60"/>
        <v>EN TERMINO</v>
      </c>
      <c r="X210" s="82" t="str">
        <f t="shared" si="62"/>
        <v/>
      </c>
      <c r="Y210" s="83" t="s">
        <v>1292</v>
      </c>
      <c r="Z210" s="131" t="str">
        <f t="shared" si="63"/>
        <v>H34AF17</v>
      </c>
      <c r="AA210" s="131">
        <f t="shared" si="61"/>
        <v>2</v>
      </c>
      <c r="AB210" s="131" t="str">
        <f t="shared" si="51"/>
        <v>H34AF17 - 2</v>
      </c>
      <c r="AC210" s="172">
        <f t="shared" si="52"/>
        <v>3</v>
      </c>
      <c r="AD210" s="172">
        <f t="shared" si="53"/>
        <v>3</v>
      </c>
      <c r="AE210" s="172" t="str">
        <f t="shared" si="54"/>
        <v>H34AF17.</v>
      </c>
      <c r="AF210" s="172" t="str">
        <f t="shared" si="55"/>
        <v>H34AF17</v>
      </c>
      <c r="AG210" s="59"/>
      <c r="AH210" s="60"/>
      <c r="AI210" s="61"/>
      <c r="AJ210" s="18"/>
      <c r="AK210" s="19"/>
      <c r="AL210" s="19"/>
      <c r="AM210" s="19"/>
      <c r="AN210" s="19"/>
      <c r="AO210" s="19"/>
      <c r="AP210" s="19"/>
    </row>
    <row r="211" spans="1:42" s="30" customFormat="1" ht="300" customHeight="1" x14ac:dyDescent="0.2">
      <c r="A211" s="70">
        <v>139</v>
      </c>
      <c r="B211" s="165">
        <v>210</v>
      </c>
      <c r="C211" s="81"/>
      <c r="D211" s="70" t="s">
        <v>1290</v>
      </c>
      <c r="E211" s="92" t="s">
        <v>37</v>
      </c>
      <c r="F211" s="93" t="s">
        <v>2181</v>
      </c>
      <c r="G211" s="94" t="s">
        <v>1234</v>
      </c>
      <c r="H211" s="94" t="s">
        <v>2137</v>
      </c>
      <c r="I211" s="94" t="s">
        <v>2138</v>
      </c>
      <c r="J211" s="96" t="s">
        <v>2166</v>
      </c>
      <c r="K211" s="70">
        <v>8</v>
      </c>
      <c r="L211" s="77">
        <v>43831</v>
      </c>
      <c r="M211" s="77">
        <v>43921</v>
      </c>
      <c r="N211" s="78">
        <f t="shared" si="47"/>
        <v>12.857142857142858</v>
      </c>
      <c r="O211" s="76" t="s">
        <v>1397</v>
      </c>
      <c r="P211" s="76">
        <v>0</v>
      </c>
      <c r="Q211" s="72" t="s">
        <v>2194</v>
      </c>
      <c r="R211" s="79">
        <f t="shared" si="56"/>
        <v>0</v>
      </c>
      <c r="S211" s="80">
        <f t="shared" si="57"/>
        <v>0</v>
      </c>
      <c r="T211" s="80">
        <f t="shared" si="58"/>
        <v>0</v>
      </c>
      <c r="U211" s="80">
        <f t="shared" si="59"/>
        <v>12.857142857142858</v>
      </c>
      <c r="V211" s="81"/>
      <c r="W211" s="82" t="str">
        <f t="shared" si="60"/>
        <v>PRÓXIMO A VENCER</v>
      </c>
      <c r="X211" s="82" t="str">
        <f t="shared" si="62"/>
        <v>PRÓXIMO A VENCER</v>
      </c>
      <c r="Y211" s="83" t="s">
        <v>1292</v>
      </c>
      <c r="Z211" s="131" t="str">
        <f t="shared" si="63"/>
        <v>H35AF17</v>
      </c>
      <c r="AA211" s="131">
        <f t="shared" si="61"/>
        <v>1</v>
      </c>
      <c r="AB211" s="131" t="str">
        <f t="shared" si="51"/>
        <v>H35AF17 - 1</v>
      </c>
      <c r="AC211" s="58">
        <f t="shared" si="52"/>
        <v>2</v>
      </c>
      <c r="AD211" s="58">
        <f t="shared" si="53"/>
        <v>2</v>
      </c>
      <c r="AE211" s="58" t="str">
        <f t="shared" si="54"/>
        <v>H35AF17.</v>
      </c>
      <c r="AF211" s="58" t="str">
        <f t="shared" si="55"/>
        <v>H35AF17</v>
      </c>
      <c r="AG211" s="59"/>
      <c r="AH211" s="60"/>
      <c r="AI211" s="61"/>
      <c r="AJ211" s="18"/>
      <c r="AK211" s="19"/>
      <c r="AL211" s="19"/>
      <c r="AM211" s="19"/>
      <c r="AN211" s="19"/>
      <c r="AO211" s="19"/>
      <c r="AP211" s="19"/>
    </row>
    <row r="212" spans="1:42" s="167" customFormat="1" ht="300" customHeight="1" x14ac:dyDescent="0.2">
      <c r="A212" s="70"/>
      <c r="B212" s="165">
        <v>211</v>
      </c>
      <c r="C212" s="81"/>
      <c r="D212" s="70" t="s">
        <v>1290</v>
      </c>
      <c r="E212" s="92" t="s">
        <v>37</v>
      </c>
      <c r="F212" s="93" t="s">
        <v>2182</v>
      </c>
      <c r="G212" s="94" t="s">
        <v>1234</v>
      </c>
      <c r="H212" s="94" t="s">
        <v>2137</v>
      </c>
      <c r="I212" s="94" t="s">
        <v>2141</v>
      </c>
      <c r="J212" s="96" t="s">
        <v>2167</v>
      </c>
      <c r="K212" s="70">
        <v>4</v>
      </c>
      <c r="L212" s="77">
        <v>43831</v>
      </c>
      <c r="M212" s="77">
        <v>44196</v>
      </c>
      <c r="N212" s="78">
        <f t="shared" ref="N212" si="70">(+M212-L212)/7</f>
        <v>52.142857142857146</v>
      </c>
      <c r="O212" s="76" t="s">
        <v>1397</v>
      </c>
      <c r="P212" s="76"/>
      <c r="Q212" s="72" t="s">
        <v>2194</v>
      </c>
      <c r="R212" s="79">
        <f t="shared" si="56"/>
        <v>0</v>
      </c>
      <c r="S212" s="80">
        <f t="shared" si="57"/>
        <v>0</v>
      </c>
      <c r="T212" s="80">
        <f t="shared" si="58"/>
        <v>0</v>
      </c>
      <c r="U212" s="80">
        <f t="shared" si="59"/>
        <v>0</v>
      </c>
      <c r="V212" s="81"/>
      <c r="W212" s="82" t="str">
        <f t="shared" si="60"/>
        <v>EN TERMINO</v>
      </c>
      <c r="X212" s="82" t="str">
        <f t="shared" si="62"/>
        <v/>
      </c>
      <c r="Y212" s="83" t="s">
        <v>1292</v>
      </c>
      <c r="Z212" s="131" t="str">
        <f t="shared" si="63"/>
        <v>H35AF17</v>
      </c>
      <c r="AA212" s="131">
        <f t="shared" si="61"/>
        <v>2</v>
      </c>
      <c r="AB212" s="131" t="str">
        <f t="shared" si="51"/>
        <v>H35AF17 - 2</v>
      </c>
      <c r="AC212" s="172">
        <f t="shared" si="52"/>
        <v>3</v>
      </c>
      <c r="AD212" s="172">
        <f t="shared" si="53"/>
        <v>3</v>
      </c>
      <c r="AE212" s="172" t="str">
        <f t="shared" si="54"/>
        <v>H35AF17.</v>
      </c>
      <c r="AF212" s="172" t="str">
        <f t="shared" si="55"/>
        <v>H35AF17</v>
      </c>
      <c r="AG212" s="59"/>
      <c r="AH212" s="60"/>
      <c r="AI212" s="61"/>
      <c r="AJ212" s="18"/>
      <c r="AK212" s="19"/>
      <c r="AL212" s="19"/>
      <c r="AM212" s="19"/>
      <c r="AN212" s="19"/>
      <c r="AO212" s="19"/>
      <c r="AP212" s="19"/>
    </row>
    <row r="213" spans="1:42" s="30" customFormat="1" ht="300" customHeight="1" x14ac:dyDescent="0.2">
      <c r="A213" s="70">
        <v>140</v>
      </c>
      <c r="B213" s="165">
        <v>212</v>
      </c>
      <c r="C213" s="81"/>
      <c r="D213" s="70" t="s">
        <v>1290</v>
      </c>
      <c r="E213" s="92" t="s">
        <v>37</v>
      </c>
      <c r="F213" s="93" t="s">
        <v>2183</v>
      </c>
      <c r="G213" s="94" t="s">
        <v>1234</v>
      </c>
      <c r="H213" s="94" t="s">
        <v>2137</v>
      </c>
      <c r="I213" s="94" t="s">
        <v>2138</v>
      </c>
      <c r="J213" s="96" t="s">
        <v>2166</v>
      </c>
      <c r="K213" s="70">
        <v>8</v>
      </c>
      <c r="L213" s="77">
        <v>43831</v>
      </c>
      <c r="M213" s="77">
        <v>43921</v>
      </c>
      <c r="N213" s="78">
        <f t="shared" si="47"/>
        <v>12.857142857142858</v>
      </c>
      <c r="O213" s="76" t="s">
        <v>1397</v>
      </c>
      <c r="P213" s="76">
        <v>0</v>
      </c>
      <c r="Q213" s="72" t="s">
        <v>2194</v>
      </c>
      <c r="R213" s="79">
        <f t="shared" si="56"/>
        <v>0</v>
      </c>
      <c r="S213" s="80">
        <f t="shared" si="57"/>
        <v>0</v>
      </c>
      <c r="T213" s="80">
        <f t="shared" si="58"/>
        <v>0</v>
      </c>
      <c r="U213" s="80">
        <f t="shared" si="59"/>
        <v>12.857142857142858</v>
      </c>
      <c r="V213" s="81"/>
      <c r="W213" s="82" t="str">
        <f t="shared" si="60"/>
        <v>PRÓXIMO A VENCER</v>
      </c>
      <c r="X213" s="82" t="str">
        <f t="shared" si="62"/>
        <v>PRÓXIMO A VENCER</v>
      </c>
      <c r="Y213" s="83" t="s">
        <v>1292</v>
      </c>
      <c r="Z213" s="131" t="str">
        <f t="shared" si="63"/>
        <v>H36AF17</v>
      </c>
      <c r="AA213" s="131">
        <f t="shared" si="61"/>
        <v>1</v>
      </c>
      <c r="AB213" s="131" t="str">
        <f t="shared" si="51"/>
        <v>H36AF17 - 1</v>
      </c>
      <c r="AC213" s="58">
        <f t="shared" si="52"/>
        <v>2</v>
      </c>
      <c r="AD213" s="58">
        <f t="shared" si="53"/>
        <v>2</v>
      </c>
      <c r="AE213" s="58" t="str">
        <f t="shared" si="54"/>
        <v>H36AF17.</v>
      </c>
      <c r="AF213" s="58" t="str">
        <f t="shared" si="55"/>
        <v>H36AF17</v>
      </c>
      <c r="AG213" s="59"/>
      <c r="AH213" s="60"/>
      <c r="AI213" s="61"/>
      <c r="AJ213" s="18"/>
      <c r="AK213" s="19"/>
      <c r="AL213" s="19"/>
      <c r="AM213" s="19"/>
      <c r="AN213" s="19"/>
      <c r="AO213" s="19"/>
      <c r="AP213" s="19"/>
    </row>
    <row r="214" spans="1:42" s="167" customFormat="1" ht="300" customHeight="1" x14ac:dyDescent="0.2">
      <c r="A214" s="70"/>
      <c r="B214" s="165">
        <v>213</v>
      </c>
      <c r="C214" s="81"/>
      <c r="D214" s="70" t="s">
        <v>1290</v>
      </c>
      <c r="E214" s="92" t="s">
        <v>37</v>
      </c>
      <c r="F214" s="93" t="s">
        <v>2184</v>
      </c>
      <c r="G214" s="94" t="s">
        <v>1234</v>
      </c>
      <c r="H214" s="94" t="s">
        <v>2137</v>
      </c>
      <c r="I214" s="94" t="s">
        <v>2141</v>
      </c>
      <c r="J214" s="96" t="s">
        <v>2167</v>
      </c>
      <c r="K214" s="70">
        <v>4</v>
      </c>
      <c r="L214" s="77">
        <v>43831</v>
      </c>
      <c r="M214" s="77">
        <v>44196</v>
      </c>
      <c r="N214" s="78">
        <f t="shared" ref="N214" si="71">(+M214-L214)/7</f>
        <v>52.142857142857146</v>
      </c>
      <c r="O214" s="76" t="s">
        <v>1397</v>
      </c>
      <c r="P214" s="76"/>
      <c r="Q214" s="72" t="s">
        <v>2194</v>
      </c>
      <c r="R214" s="79">
        <f t="shared" si="56"/>
        <v>0</v>
      </c>
      <c r="S214" s="80">
        <f t="shared" si="57"/>
        <v>0</v>
      </c>
      <c r="T214" s="80">
        <f t="shared" si="58"/>
        <v>0</v>
      </c>
      <c r="U214" s="80">
        <f t="shared" si="59"/>
        <v>0</v>
      </c>
      <c r="V214" s="81"/>
      <c r="W214" s="82" t="str">
        <f t="shared" si="60"/>
        <v>EN TERMINO</v>
      </c>
      <c r="X214" s="82" t="str">
        <f t="shared" si="62"/>
        <v/>
      </c>
      <c r="Y214" s="83" t="s">
        <v>1292</v>
      </c>
      <c r="Z214" s="131" t="str">
        <f t="shared" si="63"/>
        <v>H36AF17</v>
      </c>
      <c r="AA214" s="131">
        <f t="shared" si="61"/>
        <v>2</v>
      </c>
      <c r="AB214" s="131" t="str">
        <f t="shared" si="51"/>
        <v>H36AF17 - 2</v>
      </c>
      <c r="AC214" s="172">
        <f t="shared" si="52"/>
        <v>3</v>
      </c>
      <c r="AD214" s="172">
        <f t="shared" si="53"/>
        <v>3</v>
      </c>
      <c r="AE214" s="172" t="str">
        <f t="shared" si="54"/>
        <v>H36AF17.</v>
      </c>
      <c r="AF214" s="172" t="str">
        <f t="shared" si="55"/>
        <v>H36AF17</v>
      </c>
      <c r="AG214" s="59"/>
      <c r="AH214" s="60"/>
      <c r="AI214" s="61"/>
      <c r="AJ214" s="18"/>
      <c r="AK214" s="19"/>
      <c r="AL214" s="19"/>
      <c r="AM214" s="19"/>
      <c r="AN214" s="19"/>
      <c r="AO214" s="19"/>
      <c r="AP214" s="19"/>
    </row>
    <row r="215" spans="1:42" s="30" customFormat="1" ht="300" customHeight="1" x14ac:dyDescent="0.2">
      <c r="A215" s="70">
        <v>141</v>
      </c>
      <c r="B215" s="165">
        <v>214</v>
      </c>
      <c r="C215" s="81"/>
      <c r="D215" s="70" t="s">
        <v>1290</v>
      </c>
      <c r="E215" s="92" t="s">
        <v>37</v>
      </c>
      <c r="F215" s="93" t="s">
        <v>1241</v>
      </c>
      <c r="G215" s="94" t="s">
        <v>1234</v>
      </c>
      <c r="H215" s="94" t="s">
        <v>2137</v>
      </c>
      <c r="I215" s="94" t="s">
        <v>2138</v>
      </c>
      <c r="J215" s="96" t="s">
        <v>2166</v>
      </c>
      <c r="K215" s="70">
        <v>8</v>
      </c>
      <c r="L215" s="77">
        <v>43831</v>
      </c>
      <c r="M215" s="77">
        <v>43921</v>
      </c>
      <c r="N215" s="78">
        <f t="shared" si="47"/>
        <v>12.857142857142858</v>
      </c>
      <c r="O215" s="76" t="s">
        <v>1397</v>
      </c>
      <c r="P215" s="76">
        <v>0</v>
      </c>
      <c r="Q215" s="72" t="s">
        <v>2194</v>
      </c>
      <c r="R215" s="79">
        <f t="shared" si="56"/>
        <v>0</v>
      </c>
      <c r="S215" s="80">
        <f t="shared" si="57"/>
        <v>0</v>
      </c>
      <c r="T215" s="80">
        <f t="shared" si="58"/>
        <v>0</v>
      </c>
      <c r="U215" s="80">
        <f t="shared" si="59"/>
        <v>12.857142857142858</v>
      </c>
      <c r="V215" s="81"/>
      <c r="W215" s="82" t="str">
        <f t="shared" si="60"/>
        <v>PRÓXIMO A VENCER</v>
      </c>
      <c r="X215" s="82" t="str">
        <f t="shared" si="62"/>
        <v>PRÓXIMO A VENCER</v>
      </c>
      <c r="Y215" s="83" t="s">
        <v>1292</v>
      </c>
      <c r="Z215" s="131" t="str">
        <f t="shared" si="63"/>
        <v>H37AF17</v>
      </c>
      <c r="AA215" s="131">
        <f t="shared" si="61"/>
        <v>1</v>
      </c>
      <c r="AB215" s="131" t="str">
        <f t="shared" si="51"/>
        <v>H37AF17 - 1</v>
      </c>
      <c r="AC215" s="58">
        <f t="shared" si="52"/>
        <v>2</v>
      </c>
      <c r="AD215" s="58">
        <f t="shared" si="53"/>
        <v>2</v>
      </c>
      <c r="AE215" s="58" t="str">
        <f t="shared" si="54"/>
        <v>H37AF17.</v>
      </c>
      <c r="AF215" s="58" t="str">
        <f t="shared" si="55"/>
        <v>H37AF17</v>
      </c>
      <c r="AG215" s="59"/>
      <c r="AH215" s="60"/>
      <c r="AI215" s="61"/>
      <c r="AJ215" s="18"/>
      <c r="AK215" s="19"/>
      <c r="AL215" s="19"/>
      <c r="AM215" s="19"/>
      <c r="AN215" s="19"/>
      <c r="AO215" s="19"/>
      <c r="AP215" s="19"/>
    </row>
    <row r="216" spans="1:42" s="30" customFormat="1" ht="300" customHeight="1" x14ac:dyDescent="0.2">
      <c r="A216" s="70"/>
      <c r="B216" s="165">
        <v>215</v>
      </c>
      <c r="C216" s="81"/>
      <c r="D216" s="70"/>
      <c r="E216" s="92" t="s">
        <v>37</v>
      </c>
      <c r="F216" s="93" t="s">
        <v>1242</v>
      </c>
      <c r="G216" s="94" t="s">
        <v>1234</v>
      </c>
      <c r="H216" s="94" t="s">
        <v>2137</v>
      </c>
      <c r="I216" s="94" t="s">
        <v>2141</v>
      </c>
      <c r="J216" s="96" t="s">
        <v>2167</v>
      </c>
      <c r="K216" s="70">
        <v>4</v>
      </c>
      <c r="L216" s="77">
        <v>43831</v>
      </c>
      <c r="M216" s="77">
        <v>44196</v>
      </c>
      <c r="N216" s="78">
        <f t="shared" si="47"/>
        <v>52.142857142857146</v>
      </c>
      <c r="O216" s="76" t="s">
        <v>1397</v>
      </c>
      <c r="P216" s="76"/>
      <c r="Q216" s="72" t="s">
        <v>2194</v>
      </c>
      <c r="R216" s="79">
        <f t="shared" si="56"/>
        <v>0</v>
      </c>
      <c r="S216" s="80">
        <f t="shared" si="57"/>
        <v>0</v>
      </c>
      <c r="T216" s="80">
        <f t="shared" si="58"/>
        <v>0</v>
      </c>
      <c r="U216" s="80">
        <f t="shared" si="59"/>
        <v>0</v>
      </c>
      <c r="V216" s="81"/>
      <c r="W216" s="82" t="str">
        <f t="shared" si="60"/>
        <v>EN TERMINO</v>
      </c>
      <c r="X216" s="82" t="str">
        <f t="shared" si="62"/>
        <v/>
      </c>
      <c r="Y216" s="83" t="s">
        <v>1292</v>
      </c>
      <c r="Z216" s="131" t="str">
        <f t="shared" si="63"/>
        <v>H37AF17</v>
      </c>
      <c r="AA216" s="131">
        <f t="shared" si="61"/>
        <v>2</v>
      </c>
      <c r="AB216" s="131" t="str">
        <f t="shared" si="51"/>
        <v>H37AF17 - 2</v>
      </c>
      <c r="AC216" s="58">
        <f t="shared" si="52"/>
        <v>3</v>
      </c>
      <c r="AD216" s="58">
        <f t="shared" si="53"/>
        <v>3</v>
      </c>
      <c r="AE216" s="58" t="str">
        <f t="shared" si="54"/>
        <v>H37AF17.</v>
      </c>
      <c r="AF216" s="58" t="str">
        <f t="shared" si="55"/>
        <v>H37AF17</v>
      </c>
      <c r="AG216" s="59"/>
      <c r="AH216" s="60"/>
      <c r="AI216" s="61"/>
      <c r="AJ216" s="18"/>
      <c r="AK216" s="19"/>
      <c r="AL216" s="19"/>
      <c r="AM216" s="19"/>
      <c r="AN216" s="19"/>
      <c r="AO216" s="19"/>
      <c r="AP216" s="19"/>
    </row>
    <row r="217" spans="1:42" s="30" customFormat="1" ht="300" customHeight="1" x14ac:dyDescent="0.2">
      <c r="A217" s="70">
        <v>142</v>
      </c>
      <c r="B217" s="165">
        <v>216</v>
      </c>
      <c r="C217" s="81"/>
      <c r="D217" s="70" t="s">
        <v>1289</v>
      </c>
      <c r="E217" s="92" t="s">
        <v>27</v>
      </c>
      <c r="F217" s="93" t="s">
        <v>1243</v>
      </c>
      <c r="G217" s="94" t="s">
        <v>1244</v>
      </c>
      <c r="H217" s="94" t="s">
        <v>1245</v>
      </c>
      <c r="I217" s="94" t="s">
        <v>1246</v>
      </c>
      <c r="J217" s="96" t="s">
        <v>1247</v>
      </c>
      <c r="K217" s="96">
        <v>2</v>
      </c>
      <c r="L217" s="77">
        <v>43313</v>
      </c>
      <c r="M217" s="77">
        <v>43676</v>
      </c>
      <c r="N217" s="78">
        <f t="shared" si="47"/>
        <v>51.857142857142854</v>
      </c>
      <c r="O217" s="76" t="s">
        <v>1386</v>
      </c>
      <c r="P217" s="76">
        <v>0</v>
      </c>
      <c r="Q217" s="72" t="s">
        <v>2194</v>
      </c>
      <c r="R217" s="79">
        <f t="shared" si="56"/>
        <v>0</v>
      </c>
      <c r="S217" s="80">
        <f t="shared" si="57"/>
        <v>0</v>
      </c>
      <c r="T217" s="80">
        <f t="shared" si="58"/>
        <v>0</v>
      </c>
      <c r="U217" s="80">
        <f t="shared" si="59"/>
        <v>51.857142857142854</v>
      </c>
      <c r="V217" s="81"/>
      <c r="W217" s="82" t="str">
        <f t="shared" si="60"/>
        <v>VENCIDO</v>
      </c>
      <c r="X217" s="82" t="str">
        <f t="shared" si="62"/>
        <v>VENCIDO</v>
      </c>
      <c r="Y217" s="83" t="s">
        <v>1292</v>
      </c>
      <c r="Z217" s="131" t="str">
        <f t="shared" si="63"/>
        <v>H38AF17</v>
      </c>
      <c r="AA217" s="131">
        <f t="shared" si="61"/>
        <v>1</v>
      </c>
      <c r="AB217" s="131" t="str">
        <f t="shared" si="51"/>
        <v>H38AF17 - 1</v>
      </c>
      <c r="AC217" s="58">
        <f t="shared" si="52"/>
        <v>1</v>
      </c>
      <c r="AD217" s="58">
        <f t="shared" si="53"/>
        <v>1</v>
      </c>
      <c r="AE217" s="58" t="str">
        <f t="shared" si="54"/>
        <v>H38AF17.</v>
      </c>
      <c r="AF217" s="58" t="str">
        <f t="shared" si="55"/>
        <v>H38AF17</v>
      </c>
      <c r="AG217" s="59"/>
      <c r="AH217" s="60"/>
      <c r="AI217" s="61"/>
      <c r="AJ217" s="18"/>
      <c r="AK217" s="19"/>
      <c r="AL217" s="19"/>
      <c r="AM217" s="19"/>
      <c r="AN217" s="19"/>
      <c r="AO217" s="19"/>
      <c r="AP217" s="19"/>
    </row>
    <row r="218" spans="1:42" s="30" customFormat="1" ht="300" customHeight="1" x14ac:dyDescent="0.2">
      <c r="A218" s="70">
        <v>143</v>
      </c>
      <c r="B218" s="165">
        <v>217</v>
      </c>
      <c r="C218" s="81"/>
      <c r="D218" s="70" t="s">
        <v>1289</v>
      </c>
      <c r="E218" s="92" t="s">
        <v>18</v>
      </c>
      <c r="F218" s="93" t="s">
        <v>1248</v>
      </c>
      <c r="G218" s="94" t="s">
        <v>1249</v>
      </c>
      <c r="H218" s="94" t="s">
        <v>1250</v>
      </c>
      <c r="I218" s="94" t="s">
        <v>1251</v>
      </c>
      <c r="J218" s="96" t="s">
        <v>1252</v>
      </c>
      <c r="K218" s="70">
        <v>2</v>
      </c>
      <c r="L218" s="77">
        <v>43313</v>
      </c>
      <c r="M218" s="77">
        <v>43465</v>
      </c>
      <c r="N218" s="78">
        <f t="shared" si="47"/>
        <v>21.714285714285715</v>
      </c>
      <c r="O218" s="76" t="s">
        <v>740</v>
      </c>
      <c r="P218" s="72">
        <v>2</v>
      </c>
      <c r="Q218" s="72" t="s">
        <v>2194</v>
      </c>
      <c r="R218" s="79">
        <f t="shared" si="56"/>
        <v>100</v>
      </c>
      <c r="S218" s="80">
        <f t="shared" si="57"/>
        <v>21.714285714285715</v>
      </c>
      <c r="T218" s="80">
        <f t="shared" si="58"/>
        <v>21.714285714285715</v>
      </c>
      <c r="U218" s="80">
        <f t="shared" si="59"/>
        <v>21.714285714285715</v>
      </c>
      <c r="V218" s="81"/>
      <c r="W218" s="82" t="str">
        <f t="shared" si="60"/>
        <v>CUMPLIDO</v>
      </c>
      <c r="X218" s="82" t="str">
        <f t="shared" si="62"/>
        <v>CUMPLIDO</v>
      </c>
      <c r="Y218" s="83" t="s">
        <v>1292</v>
      </c>
      <c r="Z218" s="131" t="str">
        <f t="shared" si="63"/>
        <v>H39AF17</v>
      </c>
      <c r="AA218" s="131">
        <f t="shared" si="61"/>
        <v>1</v>
      </c>
      <c r="AB218" s="131" t="str">
        <f t="shared" si="51"/>
        <v>H39AF17 - 1</v>
      </c>
      <c r="AC218" s="58">
        <f t="shared" si="52"/>
        <v>5</v>
      </c>
      <c r="AD218" s="58">
        <f t="shared" si="53"/>
        <v>5</v>
      </c>
      <c r="AE218" s="58" t="str">
        <f t="shared" si="54"/>
        <v>H39AF17.</v>
      </c>
      <c r="AF218" s="58" t="str">
        <f t="shared" si="55"/>
        <v>H39AF17</v>
      </c>
      <c r="AG218" s="59"/>
      <c r="AH218" s="60"/>
      <c r="AI218" s="61"/>
      <c r="AJ218" s="18"/>
      <c r="AK218" s="19"/>
      <c r="AL218" s="19"/>
      <c r="AM218" s="19"/>
      <c r="AN218" s="19"/>
      <c r="AO218" s="19"/>
      <c r="AP218" s="19"/>
    </row>
    <row r="219" spans="1:42" s="30" customFormat="1" ht="300" customHeight="1" x14ac:dyDescent="0.2">
      <c r="A219" s="70">
        <v>144</v>
      </c>
      <c r="B219" s="165">
        <v>218</v>
      </c>
      <c r="C219" s="81"/>
      <c r="D219" s="70" t="s">
        <v>1291</v>
      </c>
      <c r="E219" s="92" t="s">
        <v>18</v>
      </c>
      <c r="F219" s="93" t="s">
        <v>1254</v>
      </c>
      <c r="G219" s="94" t="s">
        <v>1255</v>
      </c>
      <c r="H219" s="94" t="s">
        <v>1256</v>
      </c>
      <c r="I219" s="94" t="s">
        <v>1257</v>
      </c>
      <c r="J219" s="96" t="s">
        <v>1258</v>
      </c>
      <c r="K219" s="70">
        <v>3</v>
      </c>
      <c r="L219" s="77">
        <v>43313</v>
      </c>
      <c r="M219" s="77">
        <v>43496</v>
      </c>
      <c r="N219" s="78">
        <f t="shared" si="47"/>
        <v>26.142857142857142</v>
      </c>
      <c r="O219" s="76" t="s">
        <v>1414</v>
      </c>
      <c r="P219" s="72">
        <v>1.9999</v>
      </c>
      <c r="Q219" s="72" t="s">
        <v>2194</v>
      </c>
      <c r="R219" s="79">
        <f t="shared" si="56"/>
        <v>66.663333333333327</v>
      </c>
      <c r="S219" s="80">
        <f t="shared" si="57"/>
        <v>17.427699999999998</v>
      </c>
      <c r="T219" s="80">
        <f t="shared" si="58"/>
        <v>17.427699999999998</v>
      </c>
      <c r="U219" s="80">
        <f t="shared" si="59"/>
        <v>26.142857142857142</v>
      </c>
      <c r="V219" s="81"/>
      <c r="W219" s="82" t="str">
        <f t="shared" si="60"/>
        <v>VENCIDO</v>
      </c>
      <c r="X219" s="82" t="str">
        <f t="shared" si="62"/>
        <v>VENCIDO</v>
      </c>
      <c r="Y219" s="83" t="s">
        <v>1292</v>
      </c>
      <c r="Z219" s="131" t="str">
        <f t="shared" si="63"/>
        <v>H43AF17</v>
      </c>
      <c r="AA219" s="131">
        <f t="shared" si="61"/>
        <v>1</v>
      </c>
      <c r="AB219" s="131" t="str">
        <f t="shared" si="51"/>
        <v>H43AF17 - 1</v>
      </c>
      <c r="AC219" s="58">
        <f t="shared" si="52"/>
        <v>1</v>
      </c>
      <c r="AD219" s="58">
        <f t="shared" si="53"/>
        <v>1</v>
      </c>
      <c r="AE219" s="58" t="str">
        <f t="shared" si="54"/>
        <v>H43AF17.</v>
      </c>
      <c r="AF219" s="58" t="str">
        <f t="shared" si="55"/>
        <v>H43AF17</v>
      </c>
      <c r="AG219" s="59"/>
      <c r="AH219" s="60"/>
      <c r="AI219" s="61"/>
      <c r="AJ219" s="18"/>
      <c r="AK219" s="19"/>
      <c r="AL219" s="19"/>
      <c r="AM219" s="19"/>
      <c r="AN219" s="19"/>
      <c r="AO219" s="19"/>
      <c r="AP219" s="19"/>
    </row>
    <row r="220" spans="1:42" s="30" customFormat="1" ht="300" customHeight="1" x14ac:dyDescent="0.2">
      <c r="A220" s="70">
        <v>145</v>
      </c>
      <c r="B220" s="165">
        <v>219</v>
      </c>
      <c r="C220" s="81"/>
      <c r="D220" s="70" t="s">
        <v>1289</v>
      </c>
      <c r="E220" s="92" t="s">
        <v>18</v>
      </c>
      <c r="F220" s="93" t="s">
        <v>1259</v>
      </c>
      <c r="G220" s="94" t="s">
        <v>1260</v>
      </c>
      <c r="H220" s="94" t="s">
        <v>1261</v>
      </c>
      <c r="I220" s="94" t="s">
        <v>1262</v>
      </c>
      <c r="J220" s="96" t="s">
        <v>397</v>
      </c>
      <c r="K220" s="70">
        <v>2</v>
      </c>
      <c r="L220" s="77">
        <v>43313</v>
      </c>
      <c r="M220" s="77">
        <v>43677</v>
      </c>
      <c r="N220" s="78">
        <f t="shared" si="47"/>
        <v>52</v>
      </c>
      <c r="O220" s="76" t="s">
        <v>740</v>
      </c>
      <c r="P220" s="72">
        <v>2</v>
      </c>
      <c r="Q220" s="72" t="s">
        <v>2194</v>
      </c>
      <c r="R220" s="79">
        <f t="shared" si="56"/>
        <v>100</v>
      </c>
      <c r="S220" s="80">
        <f t="shared" si="57"/>
        <v>52</v>
      </c>
      <c r="T220" s="80">
        <f t="shared" si="58"/>
        <v>52</v>
      </c>
      <c r="U220" s="80">
        <f t="shared" si="59"/>
        <v>52</v>
      </c>
      <c r="V220" s="81"/>
      <c r="W220" s="82" t="str">
        <f t="shared" si="60"/>
        <v>CUMPLIDO</v>
      </c>
      <c r="X220" s="82" t="str">
        <f t="shared" si="62"/>
        <v>CUMPLIDO</v>
      </c>
      <c r="Y220" s="83" t="s">
        <v>1292</v>
      </c>
      <c r="Z220" s="131" t="str">
        <f t="shared" si="63"/>
        <v>H44AF17</v>
      </c>
      <c r="AA220" s="131">
        <f t="shared" si="61"/>
        <v>1</v>
      </c>
      <c r="AB220" s="131" t="str">
        <f t="shared" si="51"/>
        <v>H44AF17 - 1</v>
      </c>
      <c r="AC220" s="58">
        <f t="shared" si="52"/>
        <v>5</v>
      </c>
      <c r="AD220" s="58">
        <f t="shared" si="53"/>
        <v>5</v>
      </c>
      <c r="AE220" s="58" t="str">
        <f t="shared" si="54"/>
        <v>H44AF17.</v>
      </c>
      <c r="AF220" s="58" t="str">
        <f t="shared" si="55"/>
        <v>H44AF17</v>
      </c>
      <c r="AG220" s="59"/>
      <c r="AH220" s="60"/>
      <c r="AI220" s="61"/>
      <c r="AJ220" s="18"/>
      <c r="AK220" s="19"/>
      <c r="AL220" s="19"/>
      <c r="AM220" s="19"/>
      <c r="AN220" s="19"/>
      <c r="AO220" s="19"/>
      <c r="AP220" s="19"/>
    </row>
    <row r="221" spans="1:42" s="30" customFormat="1" ht="300" customHeight="1" x14ac:dyDescent="0.2">
      <c r="A221" s="70">
        <v>146</v>
      </c>
      <c r="B221" s="165">
        <v>220</v>
      </c>
      <c r="C221" s="81"/>
      <c r="D221" s="70" t="s">
        <v>1110</v>
      </c>
      <c r="E221" s="92" t="s">
        <v>1287</v>
      </c>
      <c r="F221" s="93" t="s">
        <v>1263</v>
      </c>
      <c r="G221" s="94" t="s">
        <v>1264</v>
      </c>
      <c r="H221" s="93" t="s">
        <v>2203</v>
      </c>
      <c r="I221" s="93" t="s">
        <v>2133</v>
      </c>
      <c r="J221" s="70" t="s">
        <v>2134</v>
      </c>
      <c r="K221" s="70">
        <v>1</v>
      </c>
      <c r="L221" s="77">
        <v>43858</v>
      </c>
      <c r="M221" s="77">
        <v>44165</v>
      </c>
      <c r="N221" s="78">
        <f t="shared" si="47"/>
        <v>43.857142857142854</v>
      </c>
      <c r="O221" s="76" t="s">
        <v>1161</v>
      </c>
      <c r="P221" s="76">
        <v>0</v>
      </c>
      <c r="Q221" s="72" t="s">
        <v>2194</v>
      </c>
      <c r="R221" s="79">
        <f t="shared" si="56"/>
        <v>0</v>
      </c>
      <c r="S221" s="80">
        <f t="shared" si="57"/>
        <v>0</v>
      </c>
      <c r="T221" s="80">
        <f t="shared" si="58"/>
        <v>0</v>
      </c>
      <c r="U221" s="80">
        <f t="shared" si="59"/>
        <v>0</v>
      </c>
      <c r="V221" s="81"/>
      <c r="W221" s="82" t="str">
        <f t="shared" si="60"/>
        <v>EN TERMINO</v>
      </c>
      <c r="X221" s="82" t="str">
        <f t="shared" si="62"/>
        <v>EN TERMINO</v>
      </c>
      <c r="Y221" s="83" t="s">
        <v>1292</v>
      </c>
      <c r="Z221" s="131" t="str">
        <f t="shared" si="63"/>
        <v>H48AF17</v>
      </c>
      <c r="AA221" s="131">
        <f t="shared" si="61"/>
        <v>1</v>
      </c>
      <c r="AB221" s="131" t="str">
        <f t="shared" si="51"/>
        <v>H48AF17 - 1</v>
      </c>
      <c r="AC221" s="58">
        <f t="shared" si="52"/>
        <v>3</v>
      </c>
      <c r="AD221" s="58">
        <f t="shared" si="53"/>
        <v>3</v>
      </c>
      <c r="AE221" s="58" t="str">
        <f t="shared" si="54"/>
        <v>H48AF17.</v>
      </c>
      <c r="AF221" s="58" t="str">
        <f t="shared" si="55"/>
        <v>H48AF17</v>
      </c>
      <c r="AG221" s="59"/>
      <c r="AH221" s="60"/>
      <c r="AI221" s="61"/>
      <c r="AJ221" s="18"/>
      <c r="AK221" s="19"/>
      <c r="AL221" s="19"/>
      <c r="AM221" s="19"/>
      <c r="AN221" s="19"/>
      <c r="AO221" s="19"/>
      <c r="AP221" s="19"/>
    </row>
    <row r="222" spans="1:42" s="30" customFormat="1" ht="300" customHeight="1" x14ac:dyDescent="0.2">
      <c r="A222" s="70">
        <v>147</v>
      </c>
      <c r="B222" s="165">
        <v>221</v>
      </c>
      <c r="C222" s="81"/>
      <c r="D222" s="70" t="s">
        <v>1291</v>
      </c>
      <c r="E222" s="92" t="s">
        <v>23</v>
      </c>
      <c r="F222" s="93" t="s">
        <v>1265</v>
      </c>
      <c r="G222" s="94" t="s">
        <v>1266</v>
      </c>
      <c r="H222" s="94" t="s">
        <v>2204</v>
      </c>
      <c r="I222" s="94" t="s">
        <v>2187</v>
      </c>
      <c r="J222" s="96" t="s">
        <v>2205</v>
      </c>
      <c r="K222" s="70">
        <v>1</v>
      </c>
      <c r="L222" s="77">
        <v>43862</v>
      </c>
      <c r="M222" s="77">
        <v>43920</v>
      </c>
      <c r="N222" s="78">
        <f t="shared" si="47"/>
        <v>8.2857142857142865</v>
      </c>
      <c r="O222" s="76" t="s">
        <v>740</v>
      </c>
      <c r="P222" s="72"/>
      <c r="Q222" s="72" t="s">
        <v>2194</v>
      </c>
      <c r="R222" s="79">
        <f t="shared" si="56"/>
        <v>0</v>
      </c>
      <c r="S222" s="80">
        <f t="shared" si="57"/>
        <v>0</v>
      </c>
      <c r="T222" s="80">
        <f t="shared" si="58"/>
        <v>0</v>
      </c>
      <c r="U222" s="80">
        <f t="shared" si="59"/>
        <v>8.2857142857142865</v>
      </c>
      <c r="V222" s="81"/>
      <c r="W222" s="82" t="str">
        <f t="shared" si="60"/>
        <v>VENCIDO</v>
      </c>
      <c r="X222" s="82" t="str">
        <f t="shared" si="62"/>
        <v>VENCIDO</v>
      </c>
      <c r="Y222" s="83" t="s">
        <v>1292</v>
      </c>
      <c r="Z222" s="131" t="str">
        <f t="shared" si="63"/>
        <v>H49AF17</v>
      </c>
      <c r="AA222" s="131">
        <f t="shared" si="61"/>
        <v>1</v>
      </c>
      <c r="AB222" s="131" t="str">
        <f t="shared" si="51"/>
        <v>H49AF17 - 1</v>
      </c>
      <c r="AC222" s="58">
        <f t="shared" si="52"/>
        <v>1</v>
      </c>
      <c r="AD222" s="58">
        <f t="shared" si="53"/>
        <v>1</v>
      </c>
      <c r="AE222" s="58" t="str">
        <f t="shared" si="54"/>
        <v>H49AF17.</v>
      </c>
      <c r="AF222" s="58" t="str">
        <f t="shared" si="55"/>
        <v>H49AF17</v>
      </c>
      <c r="AG222" s="59"/>
      <c r="AH222" s="60"/>
      <c r="AI222" s="61"/>
      <c r="AJ222" s="18"/>
      <c r="AK222" s="19"/>
      <c r="AL222" s="19"/>
      <c r="AM222" s="19"/>
      <c r="AN222" s="19"/>
      <c r="AO222" s="19"/>
      <c r="AP222" s="19"/>
    </row>
    <row r="223" spans="1:42" s="30" customFormat="1" ht="300" customHeight="1" x14ac:dyDescent="0.2">
      <c r="A223" s="70">
        <v>148</v>
      </c>
      <c r="B223" s="165">
        <v>222</v>
      </c>
      <c r="C223" s="81"/>
      <c r="D223" s="70" t="s">
        <v>1109</v>
      </c>
      <c r="E223" s="92" t="s">
        <v>18</v>
      </c>
      <c r="F223" s="93" t="s">
        <v>1267</v>
      </c>
      <c r="G223" s="94" t="s">
        <v>1268</v>
      </c>
      <c r="H223" s="93" t="s">
        <v>1269</v>
      </c>
      <c r="I223" s="93" t="s">
        <v>1270</v>
      </c>
      <c r="J223" s="70" t="s">
        <v>1271</v>
      </c>
      <c r="K223" s="70">
        <v>1</v>
      </c>
      <c r="L223" s="77">
        <v>43313</v>
      </c>
      <c r="M223" s="77">
        <v>43555</v>
      </c>
      <c r="N223" s="78">
        <f t="shared" si="47"/>
        <v>34.571428571428569</v>
      </c>
      <c r="O223" s="76" t="s">
        <v>740</v>
      </c>
      <c r="P223" s="76">
        <v>0</v>
      </c>
      <c r="Q223" s="72" t="s">
        <v>2194</v>
      </c>
      <c r="R223" s="79">
        <f t="shared" si="56"/>
        <v>0</v>
      </c>
      <c r="S223" s="80">
        <f t="shared" si="57"/>
        <v>0</v>
      </c>
      <c r="T223" s="80">
        <f t="shared" si="58"/>
        <v>0</v>
      </c>
      <c r="U223" s="80">
        <f t="shared" si="59"/>
        <v>34.571428571428569</v>
      </c>
      <c r="V223" s="81"/>
      <c r="W223" s="82" t="str">
        <f t="shared" si="60"/>
        <v>VENCIDO</v>
      </c>
      <c r="X223" s="82" t="str">
        <f t="shared" si="62"/>
        <v>VENCIDO</v>
      </c>
      <c r="Y223" s="83" t="s">
        <v>1292</v>
      </c>
      <c r="Z223" s="131" t="str">
        <f t="shared" si="63"/>
        <v>H51AF17</v>
      </c>
      <c r="AA223" s="131">
        <f t="shared" si="61"/>
        <v>1</v>
      </c>
      <c r="AB223" s="131" t="str">
        <f t="shared" si="51"/>
        <v>H51AF17 - 1</v>
      </c>
      <c r="AC223" s="58">
        <f t="shared" si="52"/>
        <v>1</v>
      </c>
      <c r="AD223" s="58">
        <f t="shared" si="53"/>
        <v>1</v>
      </c>
      <c r="AE223" s="58" t="str">
        <f t="shared" si="54"/>
        <v>H51AF17.</v>
      </c>
      <c r="AF223" s="58" t="str">
        <f t="shared" si="55"/>
        <v>H51AF17</v>
      </c>
      <c r="AG223" s="59"/>
      <c r="AH223" s="60"/>
      <c r="AI223" s="61"/>
      <c r="AJ223" s="18"/>
      <c r="AK223" s="19"/>
      <c r="AL223" s="19"/>
      <c r="AM223" s="19"/>
      <c r="AN223" s="19"/>
      <c r="AO223" s="19"/>
      <c r="AP223" s="19"/>
    </row>
    <row r="224" spans="1:42" s="30" customFormat="1" ht="300" customHeight="1" x14ac:dyDescent="0.2">
      <c r="A224" s="70">
        <v>149</v>
      </c>
      <c r="B224" s="165">
        <v>223</v>
      </c>
      <c r="C224" s="81"/>
      <c r="D224" s="70" t="s">
        <v>1110</v>
      </c>
      <c r="E224" s="92" t="s">
        <v>18</v>
      </c>
      <c r="F224" s="93" t="s">
        <v>1272</v>
      </c>
      <c r="G224" s="94" t="s">
        <v>1273</v>
      </c>
      <c r="H224" s="94" t="s">
        <v>1274</v>
      </c>
      <c r="I224" s="94" t="s">
        <v>1270</v>
      </c>
      <c r="J224" s="96" t="s">
        <v>1271</v>
      </c>
      <c r="K224" s="70">
        <v>1</v>
      </c>
      <c r="L224" s="77">
        <v>43313</v>
      </c>
      <c r="M224" s="77">
        <v>43555</v>
      </c>
      <c r="N224" s="78">
        <f t="shared" si="47"/>
        <v>34.571428571428569</v>
      </c>
      <c r="O224" s="76" t="s">
        <v>740</v>
      </c>
      <c r="P224" s="76">
        <v>0</v>
      </c>
      <c r="Q224" s="72" t="s">
        <v>2194</v>
      </c>
      <c r="R224" s="79">
        <f t="shared" si="56"/>
        <v>0</v>
      </c>
      <c r="S224" s="80">
        <f t="shared" si="57"/>
        <v>0</v>
      </c>
      <c r="T224" s="80">
        <f t="shared" si="58"/>
        <v>0</v>
      </c>
      <c r="U224" s="80">
        <f t="shared" si="59"/>
        <v>34.571428571428569</v>
      </c>
      <c r="V224" s="81"/>
      <c r="W224" s="82" t="str">
        <f t="shared" si="60"/>
        <v>VENCIDO</v>
      </c>
      <c r="X224" s="82" t="str">
        <f t="shared" si="62"/>
        <v>VENCIDO</v>
      </c>
      <c r="Y224" s="83" t="s">
        <v>1292</v>
      </c>
      <c r="Z224" s="131" t="str">
        <f t="shared" si="63"/>
        <v>H52AF17</v>
      </c>
      <c r="AA224" s="131">
        <f t="shared" si="61"/>
        <v>1</v>
      </c>
      <c r="AB224" s="131" t="str">
        <f t="shared" si="51"/>
        <v>H52AF17 - 1</v>
      </c>
      <c r="AC224" s="58">
        <f t="shared" si="52"/>
        <v>1</v>
      </c>
      <c r="AD224" s="58">
        <f t="shared" si="53"/>
        <v>1</v>
      </c>
      <c r="AE224" s="58" t="str">
        <f t="shared" si="54"/>
        <v>H52AF17.</v>
      </c>
      <c r="AF224" s="58" t="str">
        <f t="shared" si="55"/>
        <v>H52AF17</v>
      </c>
      <c r="AG224" s="59"/>
      <c r="AH224" s="60"/>
      <c r="AI224" s="61"/>
      <c r="AJ224" s="18"/>
      <c r="AK224" s="19"/>
      <c r="AL224" s="19"/>
      <c r="AM224" s="19"/>
      <c r="AN224" s="19"/>
      <c r="AO224" s="19"/>
      <c r="AP224" s="19"/>
    </row>
    <row r="225" spans="1:42" s="30" customFormat="1" ht="300" customHeight="1" x14ac:dyDescent="0.2">
      <c r="A225" s="70">
        <v>150</v>
      </c>
      <c r="B225" s="165">
        <v>224</v>
      </c>
      <c r="C225" s="81"/>
      <c r="D225" s="70" t="s">
        <v>1109</v>
      </c>
      <c r="E225" s="92" t="s">
        <v>195</v>
      </c>
      <c r="F225" s="93" t="s">
        <v>1275</v>
      </c>
      <c r="G225" s="94" t="s">
        <v>1276</v>
      </c>
      <c r="H225" s="94" t="s">
        <v>2203</v>
      </c>
      <c r="I225" s="94" t="s">
        <v>2186</v>
      </c>
      <c r="J225" s="96" t="s">
        <v>2134</v>
      </c>
      <c r="K225" s="70">
        <v>1</v>
      </c>
      <c r="L225" s="77">
        <v>43862</v>
      </c>
      <c r="M225" s="77">
        <v>43979</v>
      </c>
      <c r="N225" s="78">
        <f t="shared" si="47"/>
        <v>16.714285714285715</v>
      </c>
      <c r="O225" s="76" t="s">
        <v>1161</v>
      </c>
      <c r="P225" s="76">
        <v>0</v>
      </c>
      <c r="Q225" s="72" t="s">
        <v>2194</v>
      </c>
      <c r="R225" s="79">
        <f t="shared" si="56"/>
        <v>0</v>
      </c>
      <c r="S225" s="80">
        <f t="shared" si="57"/>
        <v>0</v>
      </c>
      <c r="T225" s="80">
        <f t="shared" si="58"/>
        <v>0</v>
      </c>
      <c r="U225" s="80">
        <f t="shared" si="59"/>
        <v>0</v>
      </c>
      <c r="V225" s="81"/>
      <c r="W225" s="82" t="str">
        <f t="shared" si="60"/>
        <v>EN TERMINO</v>
      </c>
      <c r="X225" s="82" t="str">
        <f t="shared" si="62"/>
        <v>EN TERMINO</v>
      </c>
      <c r="Y225" s="83" t="s">
        <v>1292</v>
      </c>
      <c r="Z225" s="131" t="str">
        <f t="shared" si="63"/>
        <v>H53AF17</v>
      </c>
      <c r="AA225" s="131">
        <f t="shared" si="61"/>
        <v>1</v>
      </c>
      <c r="AB225" s="131" t="str">
        <f t="shared" si="51"/>
        <v>H53AF17 - 1</v>
      </c>
      <c r="AC225" s="58">
        <f t="shared" si="52"/>
        <v>3</v>
      </c>
      <c r="AD225" s="58">
        <f t="shared" si="53"/>
        <v>3</v>
      </c>
      <c r="AE225" s="58" t="str">
        <f t="shared" si="54"/>
        <v>H53AF17.</v>
      </c>
      <c r="AF225" s="58" t="str">
        <f t="shared" si="55"/>
        <v>H53AF17</v>
      </c>
      <c r="AG225" s="59"/>
      <c r="AH225" s="60"/>
      <c r="AI225" s="61"/>
      <c r="AJ225" s="18"/>
      <c r="AK225" s="19"/>
      <c r="AL225" s="19"/>
      <c r="AM225" s="19"/>
      <c r="AN225" s="19"/>
      <c r="AO225" s="19"/>
      <c r="AP225" s="19"/>
    </row>
    <row r="226" spans="1:42" s="30" customFormat="1" ht="300" customHeight="1" x14ac:dyDescent="0.2">
      <c r="A226" s="70">
        <v>151</v>
      </c>
      <c r="B226" s="165">
        <v>225</v>
      </c>
      <c r="C226" s="81"/>
      <c r="D226" s="70" t="s">
        <v>1109</v>
      </c>
      <c r="E226" s="92" t="s">
        <v>195</v>
      </c>
      <c r="F226" s="93" t="s">
        <v>1277</v>
      </c>
      <c r="G226" s="94" t="s">
        <v>1278</v>
      </c>
      <c r="H226" s="94" t="s">
        <v>2203</v>
      </c>
      <c r="I226" s="94" t="s">
        <v>2133</v>
      </c>
      <c r="J226" s="96" t="s">
        <v>2134</v>
      </c>
      <c r="K226" s="70">
        <v>1</v>
      </c>
      <c r="L226" s="77">
        <v>43862</v>
      </c>
      <c r="M226" s="77">
        <v>43979</v>
      </c>
      <c r="N226" s="78">
        <f t="shared" si="47"/>
        <v>16.714285714285715</v>
      </c>
      <c r="O226" s="76" t="s">
        <v>1161</v>
      </c>
      <c r="P226" s="76">
        <v>0</v>
      </c>
      <c r="Q226" s="72" t="s">
        <v>2194</v>
      </c>
      <c r="R226" s="79">
        <f t="shared" si="56"/>
        <v>0</v>
      </c>
      <c r="S226" s="80">
        <f t="shared" si="57"/>
        <v>0</v>
      </c>
      <c r="T226" s="80">
        <f t="shared" si="58"/>
        <v>0</v>
      </c>
      <c r="U226" s="80">
        <f t="shared" si="59"/>
        <v>0</v>
      </c>
      <c r="V226" s="81"/>
      <c r="W226" s="82" t="str">
        <f t="shared" si="60"/>
        <v>EN TERMINO</v>
      </c>
      <c r="X226" s="82" t="str">
        <f t="shared" si="62"/>
        <v>EN TERMINO</v>
      </c>
      <c r="Y226" s="83" t="s">
        <v>1292</v>
      </c>
      <c r="Z226" s="131" t="str">
        <f t="shared" si="63"/>
        <v>H54AF17</v>
      </c>
      <c r="AA226" s="131">
        <f t="shared" si="61"/>
        <v>1</v>
      </c>
      <c r="AB226" s="131" t="str">
        <f t="shared" si="51"/>
        <v>H54AF17 - 1</v>
      </c>
      <c r="AC226" s="58">
        <f t="shared" si="52"/>
        <v>3</v>
      </c>
      <c r="AD226" s="58">
        <f t="shared" si="53"/>
        <v>3</v>
      </c>
      <c r="AE226" s="58" t="str">
        <f t="shared" si="54"/>
        <v>H54AF17.</v>
      </c>
      <c r="AF226" s="58" t="str">
        <f t="shared" si="55"/>
        <v>H54AF17</v>
      </c>
      <c r="AG226" s="59"/>
      <c r="AH226" s="60"/>
      <c r="AI226" s="61"/>
      <c r="AJ226" s="18"/>
      <c r="AK226" s="19"/>
      <c r="AL226" s="19"/>
      <c r="AM226" s="19"/>
      <c r="AN226" s="19"/>
      <c r="AO226" s="19"/>
      <c r="AP226" s="19"/>
    </row>
    <row r="227" spans="1:42" s="30" customFormat="1" ht="300" customHeight="1" x14ac:dyDescent="0.2">
      <c r="A227" s="70">
        <v>152</v>
      </c>
      <c r="B227" s="165">
        <v>226</v>
      </c>
      <c r="C227" s="81"/>
      <c r="D227" s="70" t="s">
        <v>1288</v>
      </c>
      <c r="E227" s="92" t="s">
        <v>210</v>
      </c>
      <c r="F227" s="93" t="s">
        <v>1357</v>
      </c>
      <c r="G227" s="94" t="s">
        <v>1279</v>
      </c>
      <c r="H227" s="94" t="s">
        <v>2185</v>
      </c>
      <c r="I227" s="94" t="s">
        <v>2186</v>
      </c>
      <c r="J227" s="96" t="s">
        <v>2134</v>
      </c>
      <c r="K227" s="97">
        <v>1</v>
      </c>
      <c r="L227" s="77">
        <v>43862</v>
      </c>
      <c r="M227" s="77">
        <v>43979</v>
      </c>
      <c r="N227" s="78">
        <f t="shared" si="47"/>
        <v>16.714285714285715</v>
      </c>
      <c r="O227" s="76" t="s">
        <v>1628</v>
      </c>
      <c r="P227" s="76">
        <v>0</v>
      </c>
      <c r="Q227" s="72" t="s">
        <v>2194</v>
      </c>
      <c r="R227" s="79">
        <f t="shared" si="56"/>
        <v>0</v>
      </c>
      <c r="S227" s="80">
        <f t="shared" si="57"/>
        <v>0</v>
      </c>
      <c r="T227" s="80">
        <f t="shared" si="58"/>
        <v>0</v>
      </c>
      <c r="U227" s="80">
        <f t="shared" si="59"/>
        <v>0</v>
      </c>
      <c r="V227" s="81"/>
      <c r="W227" s="82" t="str">
        <f t="shared" si="60"/>
        <v>EN TERMINO</v>
      </c>
      <c r="X227" s="82" t="str">
        <f t="shared" si="62"/>
        <v>EN TERMINO</v>
      </c>
      <c r="Y227" s="83" t="s">
        <v>1292</v>
      </c>
      <c r="Z227" s="131" t="str">
        <f t="shared" si="63"/>
        <v>H56AF17</v>
      </c>
      <c r="AA227" s="131">
        <f t="shared" si="61"/>
        <v>1</v>
      </c>
      <c r="AB227" s="131" t="str">
        <f t="shared" si="51"/>
        <v>H56AF17 - 1</v>
      </c>
      <c r="AC227" s="58">
        <f t="shared" si="52"/>
        <v>3</v>
      </c>
      <c r="AD227" s="58">
        <f t="shared" si="53"/>
        <v>3</v>
      </c>
      <c r="AE227" s="58" t="str">
        <f t="shared" si="54"/>
        <v>H56AF17.</v>
      </c>
      <c r="AF227" s="58" t="str">
        <f t="shared" si="55"/>
        <v>H56AF17</v>
      </c>
      <c r="AG227" s="59"/>
      <c r="AH227" s="60"/>
      <c r="AI227" s="61"/>
      <c r="AJ227" s="18"/>
      <c r="AK227" s="19"/>
      <c r="AL227" s="19"/>
      <c r="AM227" s="19"/>
      <c r="AN227" s="19"/>
      <c r="AO227" s="19"/>
      <c r="AP227" s="19"/>
    </row>
    <row r="228" spans="1:42" s="30" customFormat="1" ht="300" customHeight="1" x14ac:dyDescent="0.2">
      <c r="A228" s="70">
        <v>153</v>
      </c>
      <c r="B228" s="165">
        <v>227</v>
      </c>
      <c r="C228" s="81"/>
      <c r="D228" s="70" t="s">
        <v>1288</v>
      </c>
      <c r="E228" s="92" t="s">
        <v>210</v>
      </c>
      <c r="F228" s="93" t="s">
        <v>1280</v>
      </c>
      <c r="G228" s="94" t="s">
        <v>1281</v>
      </c>
      <c r="H228" s="94" t="s">
        <v>2185</v>
      </c>
      <c r="I228" s="94" t="s">
        <v>2186</v>
      </c>
      <c r="J228" s="96" t="s">
        <v>2134</v>
      </c>
      <c r="K228" s="97">
        <v>1</v>
      </c>
      <c r="L228" s="77">
        <v>43862</v>
      </c>
      <c r="M228" s="77">
        <v>43979</v>
      </c>
      <c r="N228" s="78">
        <f t="shared" si="47"/>
        <v>16.714285714285715</v>
      </c>
      <c r="O228" s="76" t="s">
        <v>1628</v>
      </c>
      <c r="P228" s="76">
        <v>0</v>
      </c>
      <c r="Q228" s="72" t="s">
        <v>2194</v>
      </c>
      <c r="R228" s="79">
        <f t="shared" si="56"/>
        <v>0</v>
      </c>
      <c r="S228" s="80">
        <f t="shared" si="57"/>
        <v>0</v>
      </c>
      <c r="T228" s="80">
        <f t="shared" si="58"/>
        <v>0</v>
      </c>
      <c r="U228" s="80">
        <f t="shared" si="59"/>
        <v>0</v>
      </c>
      <c r="V228" s="81"/>
      <c r="W228" s="82" t="str">
        <f t="shared" si="60"/>
        <v>EN TERMINO</v>
      </c>
      <c r="X228" s="82" t="str">
        <f t="shared" si="62"/>
        <v>EN TERMINO</v>
      </c>
      <c r="Y228" s="83" t="s">
        <v>1292</v>
      </c>
      <c r="Z228" s="131" t="str">
        <f t="shared" si="63"/>
        <v>H57AF17</v>
      </c>
      <c r="AA228" s="131">
        <f t="shared" si="61"/>
        <v>1</v>
      </c>
      <c r="AB228" s="131" t="str">
        <f t="shared" si="51"/>
        <v>H57AF17 - 1</v>
      </c>
      <c r="AC228" s="58">
        <f t="shared" si="52"/>
        <v>3</v>
      </c>
      <c r="AD228" s="58">
        <f t="shared" si="53"/>
        <v>3</v>
      </c>
      <c r="AE228" s="58" t="str">
        <f t="shared" si="54"/>
        <v>H57AF17.</v>
      </c>
      <c r="AF228" s="58" t="str">
        <f t="shared" si="55"/>
        <v>H57AF17</v>
      </c>
      <c r="AG228" s="59"/>
      <c r="AH228" s="60"/>
      <c r="AI228" s="61"/>
      <c r="AJ228" s="18"/>
      <c r="AK228" s="19"/>
      <c r="AL228" s="19"/>
      <c r="AM228" s="19"/>
      <c r="AN228" s="19"/>
      <c r="AO228" s="19"/>
      <c r="AP228" s="19"/>
    </row>
    <row r="229" spans="1:42" s="30" customFormat="1" ht="300" customHeight="1" x14ac:dyDescent="0.2">
      <c r="A229" s="70">
        <v>154</v>
      </c>
      <c r="B229" s="165">
        <v>228</v>
      </c>
      <c r="C229" s="81"/>
      <c r="D229" s="70" t="s">
        <v>1289</v>
      </c>
      <c r="E229" s="92" t="s">
        <v>18</v>
      </c>
      <c r="F229" s="93" t="s">
        <v>1282</v>
      </c>
      <c r="G229" s="94" t="s">
        <v>1283</v>
      </c>
      <c r="H229" s="94" t="s">
        <v>1284</v>
      </c>
      <c r="I229" s="94" t="s">
        <v>1285</v>
      </c>
      <c r="J229" s="96" t="s">
        <v>21</v>
      </c>
      <c r="K229" s="70">
        <v>4</v>
      </c>
      <c r="L229" s="77">
        <v>43313</v>
      </c>
      <c r="M229" s="77">
        <v>43677</v>
      </c>
      <c r="N229" s="78">
        <f t="shared" si="47"/>
        <v>52</v>
      </c>
      <c r="O229" s="76" t="s">
        <v>22</v>
      </c>
      <c r="P229" s="76">
        <v>2</v>
      </c>
      <c r="Q229" s="72" t="s">
        <v>2194</v>
      </c>
      <c r="R229" s="79">
        <f t="shared" si="56"/>
        <v>50</v>
      </c>
      <c r="S229" s="80">
        <f t="shared" si="57"/>
        <v>26</v>
      </c>
      <c r="T229" s="80">
        <f t="shared" si="58"/>
        <v>26</v>
      </c>
      <c r="U229" s="80">
        <f t="shared" si="59"/>
        <v>52</v>
      </c>
      <c r="V229" s="81"/>
      <c r="W229" s="82" t="str">
        <f t="shared" si="60"/>
        <v>VENCIDO</v>
      </c>
      <c r="X229" s="82" t="str">
        <f t="shared" si="62"/>
        <v>VENCIDO</v>
      </c>
      <c r="Y229" s="83" t="s">
        <v>1292</v>
      </c>
      <c r="Z229" s="131" t="str">
        <f t="shared" si="63"/>
        <v>H58AF17</v>
      </c>
      <c r="AA229" s="131">
        <f t="shared" si="61"/>
        <v>1</v>
      </c>
      <c r="AB229" s="131" t="str">
        <f t="shared" si="51"/>
        <v>H58AF17 - 1</v>
      </c>
      <c r="AC229" s="58">
        <f t="shared" si="52"/>
        <v>1</v>
      </c>
      <c r="AD229" s="58">
        <f t="shared" si="53"/>
        <v>1</v>
      </c>
      <c r="AE229" s="58" t="str">
        <f t="shared" si="54"/>
        <v>H58AF17.</v>
      </c>
      <c r="AF229" s="58" t="str">
        <f t="shared" si="55"/>
        <v>H58AF17</v>
      </c>
      <c r="AG229" s="59"/>
      <c r="AH229" s="60"/>
      <c r="AI229" s="61"/>
      <c r="AJ229" s="18"/>
      <c r="AK229" s="19"/>
      <c r="AL229" s="19"/>
      <c r="AM229" s="19"/>
      <c r="AN229" s="19"/>
      <c r="AO229" s="19"/>
      <c r="AP229" s="19"/>
    </row>
    <row r="230" spans="1:42" s="11" customFormat="1" ht="300" customHeight="1" x14ac:dyDescent="0.2">
      <c r="A230" s="70">
        <v>155</v>
      </c>
      <c r="B230" s="165">
        <v>229</v>
      </c>
      <c r="C230" s="81"/>
      <c r="D230" s="70" t="s">
        <v>1109</v>
      </c>
      <c r="E230" s="76" t="s">
        <v>99</v>
      </c>
      <c r="F230" s="75" t="s">
        <v>1121</v>
      </c>
      <c r="G230" s="75" t="s">
        <v>1106</v>
      </c>
      <c r="H230" s="75" t="s">
        <v>2083</v>
      </c>
      <c r="I230" s="75" t="s">
        <v>2084</v>
      </c>
      <c r="J230" s="76" t="s">
        <v>2206</v>
      </c>
      <c r="K230" s="76">
        <v>4</v>
      </c>
      <c r="L230" s="77">
        <v>43859</v>
      </c>
      <c r="M230" s="77">
        <v>44224</v>
      </c>
      <c r="N230" s="78">
        <f t="shared" ref="N230:N234" si="72">(+M230-L230)/7</f>
        <v>52.142857142857146</v>
      </c>
      <c r="O230" s="76" t="s">
        <v>1115</v>
      </c>
      <c r="P230" s="98"/>
      <c r="Q230" s="76" t="s">
        <v>2194</v>
      </c>
      <c r="R230" s="79">
        <f t="shared" si="56"/>
        <v>0</v>
      </c>
      <c r="S230" s="80">
        <f t="shared" si="57"/>
        <v>0</v>
      </c>
      <c r="T230" s="80">
        <f t="shared" si="58"/>
        <v>0</v>
      </c>
      <c r="U230" s="80">
        <f t="shared" si="59"/>
        <v>0</v>
      </c>
      <c r="V230" s="81"/>
      <c r="W230" s="82" t="str">
        <f t="shared" si="60"/>
        <v>EN TERMINO</v>
      </c>
      <c r="X230" s="82" t="str">
        <f t="shared" si="62"/>
        <v>EN TERMINO</v>
      </c>
      <c r="Y230" s="83" t="s">
        <v>1105</v>
      </c>
      <c r="Z230" s="131" t="str">
        <f t="shared" si="63"/>
        <v>H1AC17</v>
      </c>
      <c r="AA230" s="131">
        <f t="shared" si="61"/>
        <v>1</v>
      </c>
      <c r="AB230" s="131" t="str">
        <f t="shared" si="51"/>
        <v>H1AC17 - 1</v>
      </c>
      <c r="AC230" s="58">
        <f t="shared" si="52"/>
        <v>3</v>
      </c>
      <c r="AD230" s="58">
        <f t="shared" si="53"/>
        <v>3</v>
      </c>
      <c r="AE230" s="58" t="str">
        <f t="shared" si="54"/>
        <v>H1AC17.</v>
      </c>
      <c r="AF230" s="58" t="str">
        <f t="shared" si="55"/>
        <v>H1AC17</v>
      </c>
      <c r="AG230" s="59"/>
      <c r="AH230" s="60"/>
      <c r="AI230" s="61"/>
      <c r="AJ230" s="18"/>
      <c r="AK230" s="19"/>
      <c r="AL230" s="19"/>
      <c r="AM230" s="19"/>
      <c r="AN230" s="19"/>
      <c r="AO230" s="19"/>
      <c r="AP230" s="19"/>
    </row>
    <row r="231" spans="1:42" s="11" customFormat="1" ht="300" customHeight="1" x14ac:dyDescent="0.2">
      <c r="A231" s="70">
        <v>156</v>
      </c>
      <c r="B231" s="165">
        <v>230</v>
      </c>
      <c r="C231" s="81"/>
      <c r="D231" s="70" t="s">
        <v>1109</v>
      </c>
      <c r="E231" s="76" t="s">
        <v>99</v>
      </c>
      <c r="F231" s="75" t="s">
        <v>1107</v>
      </c>
      <c r="G231" s="75" t="s">
        <v>1108</v>
      </c>
      <c r="H231" s="75" t="s">
        <v>1122</v>
      </c>
      <c r="I231" s="75" t="s">
        <v>1123</v>
      </c>
      <c r="J231" s="76" t="s">
        <v>21</v>
      </c>
      <c r="K231" s="76">
        <v>4</v>
      </c>
      <c r="L231" s="77">
        <v>43122</v>
      </c>
      <c r="M231" s="77">
        <v>43485</v>
      </c>
      <c r="N231" s="78">
        <f t="shared" si="72"/>
        <v>51.857142857142854</v>
      </c>
      <c r="O231" s="76" t="s">
        <v>450</v>
      </c>
      <c r="P231" s="76">
        <v>4</v>
      </c>
      <c r="Q231" s="76" t="s">
        <v>1387</v>
      </c>
      <c r="R231" s="79">
        <f t="shared" si="56"/>
        <v>100</v>
      </c>
      <c r="S231" s="80">
        <f t="shared" si="57"/>
        <v>51.857142857142854</v>
      </c>
      <c r="T231" s="80">
        <f t="shared" si="58"/>
        <v>51.857142857142854</v>
      </c>
      <c r="U231" s="80">
        <f t="shared" si="59"/>
        <v>51.857142857142854</v>
      </c>
      <c r="V231" s="81"/>
      <c r="W231" s="82" t="str">
        <f t="shared" si="60"/>
        <v>CUMPLIDO</v>
      </c>
      <c r="X231" s="82" t="str">
        <f t="shared" si="62"/>
        <v>CUMPLIDO</v>
      </c>
      <c r="Y231" s="83" t="s">
        <v>1105</v>
      </c>
      <c r="Z231" s="131" t="str">
        <f t="shared" si="63"/>
        <v>H2AC17</v>
      </c>
      <c r="AA231" s="131">
        <f t="shared" si="61"/>
        <v>1</v>
      </c>
      <c r="AB231" s="131" t="str">
        <f t="shared" si="51"/>
        <v>H2AC17 - 1</v>
      </c>
      <c r="AC231" s="58">
        <f t="shared" si="52"/>
        <v>5</v>
      </c>
      <c r="AD231" s="58">
        <f t="shared" si="53"/>
        <v>5</v>
      </c>
      <c r="AE231" s="58" t="str">
        <f t="shared" si="54"/>
        <v>H2AC17.</v>
      </c>
      <c r="AF231" s="58" t="str">
        <f t="shared" si="55"/>
        <v>H2AC17</v>
      </c>
      <c r="AG231" s="59"/>
      <c r="AH231" s="60"/>
      <c r="AI231" s="61"/>
      <c r="AJ231" s="18"/>
      <c r="AK231" s="19"/>
      <c r="AL231" s="19"/>
      <c r="AM231" s="19"/>
      <c r="AN231" s="19"/>
      <c r="AO231" s="19"/>
      <c r="AP231" s="19"/>
    </row>
    <row r="232" spans="1:42" s="11" customFormat="1" ht="300" customHeight="1" x14ac:dyDescent="0.2">
      <c r="A232" s="70">
        <v>157</v>
      </c>
      <c r="B232" s="165">
        <v>231</v>
      </c>
      <c r="C232" s="81"/>
      <c r="D232" s="70" t="s">
        <v>1110</v>
      </c>
      <c r="E232" s="76" t="s">
        <v>1116</v>
      </c>
      <c r="F232" s="75" t="s">
        <v>1120</v>
      </c>
      <c r="G232" s="75" t="s">
        <v>1119</v>
      </c>
      <c r="H232" s="75" t="s">
        <v>1126</v>
      </c>
      <c r="I232" s="75" t="s">
        <v>1130</v>
      </c>
      <c r="J232" s="76" t="s">
        <v>1125</v>
      </c>
      <c r="K232" s="76">
        <v>2</v>
      </c>
      <c r="L232" s="77">
        <v>43160</v>
      </c>
      <c r="M232" s="77">
        <v>43525</v>
      </c>
      <c r="N232" s="78">
        <f t="shared" si="72"/>
        <v>52.142857142857146</v>
      </c>
      <c r="O232" s="76" t="s">
        <v>450</v>
      </c>
      <c r="P232" s="76">
        <v>1</v>
      </c>
      <c r="Q232" s="76" t="s">
        <v>2194</v>
      </c>
      <c r="R232" s="79">
        <f t="shared" si="56"/>
        <v>50</v>
      </c>
      <c r="S232" s="80">
        <f t="shared" si="57"/>
        <v>26.071428571428573</v>
      </c>
      <c r="T232" s="80">
        <f t="shared" si="58"/>
        <v>26.071428571428573</v>
      </c>
      <c r="U232" s="80">
        <f t="shared" si="59"/>
        <v>52.142857142857146</v>
      </c>
      <c r="V232" s="81"/>
      <c r="W232" s="82" t="str">
        <f t="shared" si="60"/>
        <v>VENCIDO</v>
      </c>
      <c r="X232" s="82" t="str">
        <f t="shared" si="62"/>
        <v>VENCIDO</v>
      </c>
      <c r="Y232" s="83" t="s">
        <v>1105</v>
      </c>
      <c r="Z232" s="131" t="str">
        <f t="shared" si="63"/>
        <v>H5AC17</v>
      </c>
      <c r="AA232" s="131">
        <f t="shared" si="61"/>
        <v>1</v>
      </c>
      <c r="AB232" s="131" t="str">
        <f t="shared" si="51"/>
        <v>H5AC17 - 1</v>
      </c>
      <c r="AC232" s="58">
        <f t="shared" si="52"/>
        <v>1</v>
      </c>
      <c r="AD232" s="58">
        <f t="shared" si="53"/>
        <v>1</v>
      </c>
      <c r="AE232" s="58" t="str">
        <f t="shared" si="54"/>
        <v>H5AC17.</v>
      </c>
      <c r="AF232" s="58" t="str">
        <f t="shared" si="55"/>
        <v>H5AC17</v>
      </c>
      <c r="AG232" s="59"/>
      <c r="AH232" s="60"/>
      <c r="AI232" s="61"/>
      <c r="AJ232" s="18"/>
      <c r="AK232" s="19"/>
      <c r="AL232" s="19"/>
      <c r="AM232" s="19"/>
      <c r="AN232" s="19"/>
      <c r="AO232" s="19"/>
      <c r="AP232" s="19"/>
    </row>
    <row r="233" spans="1:42" s="11" customFormat="1" ht="300" customHeight="1" x14ac:dyDescent="0.2">
      <c r="A233" s="70">
        <v>158</v>
      </c>
      <c r="B233" s="165">
        <v>232</v>
      </c>
      <c r="C233" s="81"/>
      <c r="D233" s="70" t="s">
        <v>1111</v>
      </c>
      <c r="E233" s="76" t="s">
        <v>210</v>
      </c>
      <c r="F233" s="75" t="s">
        <v>1112</v>
      </c>
      <c r="G233" s="75" t="s">
        <v>1113</v>
      </c>
      <c r="H233" s="75" t="s">
        <v>1150</v>
      </c>
      <c r="I233" s="75" t="s">
        <v>1127</v>
      </c>
      <c r="J233" s="76" t="s">
        <v>1128</v>
      </c>
      <c r="K233" s="76">
        <v>12</v>
      </c>
      <c r="L233" s="77">
        <v>43115</v>
      </c>
      <c r="M233" s="77">
        <v>43465</v>
      </c>
      <c r="N233" s="78">
        <f t="shared" si="72"/>
        <v>50</v>
      </c>
      <c r="O233" s="76" t="s">
        <v>556</v>
      </c>
      <c r="P233" s="76">
        <v>12</v>
      </c>
      <c r="Q233" s="76" t="s">
        <v>2194</v>
      </c>
      <c r="R233" s="79">
        <f t="shared" si="56"/>
        <v>100</v>
      </c>
      <c r="S233" s="80">
        <f t="shared" si="57"/>
        <v>50</v>
      </c>
      <c r="T233" s="80">
        <f t="shared" si="58"/>
        <v>50</v>
      </c>
      <c r="U233" s="80">
        <f t="shared" si="59"/>
        <v>50</v>
      </c>
      <c r="V233" s="81"/>
      <c r="W233" s="82" t="str">
        <f t="shared" si="60"/>
        <v>CUMPLIDO</v>
      </c>
      <c r="X233" s="82" t="str">
        <f t="shared" si="62"/>
        <v>CUMPLIDO</v>
      </c>
      <c r="Y233" s="83" t="s">
        <v>1105</v>
      </c>
      <c r="Z233" s="131" t="str">
        <f t="shared" si="63"/>
        <v>H8AC17</v>
      </c>
      <c r="AA233" s="131">
        <f t="shared" si="61"/>
        <v>1</v>
      </c>
      <c r="AB233" s="131" t="str">
        <f t="shared" si="51"/>
        <v>H8AC17 - 1</v>
      </c>
      <c r="AC233" s="58">
        <f t="shared" si="52"/>
        <v>5</v>
      </c>
      <c r="AD233" s="58">
        <f t="shared" si="53"/>
        <v>5</v>
      </c>
      <c r="AE233" s="58" t="str">
        <f t="shared" si="54"/>
        <v>H8AC17.</v>
      </c>
      <c r="AF233" s="58" t="str">
        <f t="shared" si="55"/>
        <v>H8AC17</v>
      </c>
      <c r="AG233" s="59"/>
      <c r="AH233" s="60"/>
      <c r="AI233" s="61"/>
      <c r="AJ233" s="18"/>
      <c r="AK233" s="19"/>
      <c r="AL233" s="19"/>
      <c r="AM233" s="19"/>
      <c r="AN233" s="19"/>
      <c r="AO233" s="19"/>
      <c r="AP233" s="19"/>
    </row>
    <row r="234" spans="1:42" s="2" customFormat="1" ht="300" customHeight="1" x14ac:dyDescent="0.2">
      <c r="A234" s="70">
        <v>159</v>
      </c>
      <c r="B234" s="165">
        <v>233</v>
      </c>
      <c r="C234" s="81"/>
      <c r="D234" s="99" t="s">
        <v>1336</v>
      </c>
      <c r="E234" s="92">
        <v>1401003</v>
      </c>
      <c r="F234" s="93" t="s">
        <v>760</v>
      </c>
      <c r="G234" s="94" t="s">
        <v>244</v>
      </c>
      <c r="H234" s="94" t="s">
        <v>2207</v>
      </c>
      <c r="I234" s="93" t="s">
        <v>2133</v>
      </c>
      <c r="J234" s="70" t="s">
        <v>2134</v>
      </c>
      <c r="K234" s="70">
        <v>1</v>
      </c>
      <c r="L234" s="77">
        <v>43858</v>
      </c>
      <c r="M234" s="95">
        <v>44165</v>
      </c>
      <c r="N234" s="78">
        <f t="shared" si="72"/>
        <v>43.857142857142854</v>
      </c>
      <c r="O234" s="70" t="s">
        <v>17</v>
      </c>
      <c r="P234" s="76"/>
      <c r="Q234" s="70" t="s">
        <v>2194</v>
      </c>
      <c r="R234" s="79">
        <f t="shared" si="56"/>
        <v>0</v>
      </c>
      <c r="S234" s="80">
        <f t="shared" si="57"/>
        <v>0</v>
      </c>
      <c r="T234" s="80">
        <f t="shared" si="58"/>
        <v>0</v>
      </c>
      <c r="U234" s="80">
        <f t="shared" si="59"/>
        <v>0</v>
      </c>
      <c r="V234" s="81"/>
      <c r="W234" s="82" t="str">
        <f t="shared" si="60"/>
        <v>EN TERMINO</v>
      </c>
      <c r="X234" s="82" t="str">
        <f t="shared" si="62"/>
        <v>VENCIDO</v>
      </c>
      <c r="Y234" s="83" t="s">
        <v>314</v>
      </c>
      <c r="Z234" s="131" t="str">
        <f t="shared" si="63"/>
        <v>H1R16</v>
      </c>
      <c r="AA234" s="131">
        <f t="shared" si="61"/>
        <v>1</v>
      </c>
      <c r="AB234" s="131" t="str">
        <f t="shared" si="51"/>
        <v>H1R16 - 1</v>
      </c>
      <c r="AC234" s="58">
        <f t="shared" si="52"/>
        <v>3</v>
      </c>
      <c r="AD234" s="58">
        <f t="shared" si="53"/>
        <v>1</v>
      </c>
      <c r="AE234" s="58" t="str">
        <f t="shared" si="54"/>
        <v>H1R16.</v>
      </c>
      <c r="AF234" s="58" t="str">
        <f t="shared" si="55"/>
        <v>H1R16</v>
      </c>
      <c r="AG234" s="62"/>
      <c r="AH234" s="62"/>
      <c r="AI234" s="62"/>
      <c r="AJ234" s="15"/>
      <c r="AK234" s="15"/>
      <c r="AL234" s="15"/>
      <c r="AM234" s="15"/>
      <c r="AN234" s="15"/>
      <c r="AO234" s="15"/>
      <c r="AP234" s="15"/>
    </row>
    <row r="235" spans="1:42" s="2" customFormat="1" ht="300" customHeight="1" x14ac:dyDescent="0.2">
      <c r="A235" s="70"/>
      <c r="B235" s="165">
        <v>234</v>
      </c>
      <c r="C235" s="81"/>
      <c r="D235" s="99"/>
      <c r="E235" s="92">
        <v>1401003</v>
      </c>
      <c r="F235" s="93" t="s">
        <v>761</v>
      </c>
      <c r="G235" s="94" t="s">
        <v>244</v>
      </c>
      <c r="H235" s="94" t="s">
        <v>759</v>
      </c>
      <c r="I235" s="94" t="s">
        <v>349</v>
      </c>
      <c r="J235" s="70" t="s">
        <v>462</v>
      </c>
      <c r="K235" s="70">
        <v>3</v>
      </c>
      <c r="L235" s="77">
        <v>43040</v>
      </c>
      <c r="M235" s="95">
        <v>43403</v>
      </c>
      <c r="N235" s="78">
        <f t="shared" ref="N235:N237" si="73">(+M235-L235)/7</f>
        <v>51.857142857142854</v>
      </c>
      <c r="O235" s="70" t="s">
        <v>22</v>
      </c>
      <c r="P235" s="76">
        <v>0</v>
      </c>
      <c r="Q235" s="70" t="s">
        <v>2194</v>
      </c>
      <c r="R235" s="79">
        <f t="shared" si="56"/>
        <v>0</v>
      </c>
      <c r="S235" s="80">
        <f t="shared" si="57"/>
        <v>0</v>
      </c>
      <c r="T235" s="80">
        <f t="shared" si="58"/>
        <v>0</v>
      </c>
      <c r="U235" s="80">
        <f t="shared" si="59"/>
        <v>51.857142857142854</v>
      </c>
      <c r="V235" s="81"/>
      <c r="W235" s="82" t="str">
        <f t="shared" si="60"/>
        <v>VENCIDO</v>
      </c>
      <c r="X235" s="82" t="str">
        <f t="shared" si="62"/>
        <v/>
      </c>
      <c r="Y235" s="83" t="s">
        <v>314</v>
      </c>
      <c r="Z235" s="131" t="str">
        <f t="shared" si="63"/>
        <v>H1R16</v>
      </c>
      <c r="AA235" s="131">
        <f t="shared" si="61"/>
        <v>2</v>
      </c>
      <c r="AB235" s="131" t="str">
        <f t="shared" si="51"/>
        <v>H1R16 - 2</v>
      </c>
      <c r="AC235" s="58">
        <f t="shared" si="52"/>
        <v>1</v>
      </c>
      <c r="AD235" s="58">
        <f t="shared" si="53"/>
        <v>1</v>
      </c>
      <c r="AE235" s="58" t="str">
        <f t="shared" si="54"/>
        <v>H1R16.</v>
      </c>
      <c r="AF235" s="58" t="str">
        <f t="shared" si="55"/>
        <v>H1R16</v>
      </c>
      <c r="AG235" s="62"/>
      <c r="AH235" s="62"/>
      <c r="AI235" s="62"/>
      <c r="AJ235" s="15"/>
      <c r="AK235" s="15"/>
      <c r="AL235" s="15"/>
      <c r="AM235" s="15"/>
      <c r="AN235" s="15"/>
      <c r="AO235" s="15"/>
      <c r="AP235" s="15"/>
    </row>
    <row r="236" spans="1:42" s="2" customFormat="1" ht="300" customHeight="1" x14ac:dyDescent="0.2">
      <c r="A236" s="70">
        <v>160</v>
      </c>
      <c r="B236" s="165">
        <v>235</v>
      </c>
      <c r="C236" s="81"/>
      <c r="D236" s="99" t="s">
        <v>1338</v>
      </c>
      <c r="E236" s="92">
        <v>1401003</v>
      </c>
      <c r="F236" s="93" t="s">
        <v>1070</v>
      </c>
      <c r="G236" s="94" t="s">
        <v>245</v>
      </c>
      <c r="H236" s="101" t="s">
        <v>745</v>
      </c>
      <c r="I236" s="101" t="s">
        <v>741</v>
      </c>
      <c r="J236" s="102" t="s">
        <v>742</v>
      </c>
      <c r="K236" s="103">
        <v>1</v>
      </c>
      <c r="L236" s="95">
        <v>43040</v>
      </c>
      <c r="M236" s="95">
        <v>43159</v>
      </c>
      <c r="N236" s="78">
        <f t="shared" si="73"/>
        <v>17</v>
      </c>
      <c r="O236" s="70" t="s">
        <v>740</v>
      </c>
      <c r="P236" s="76">
        <v>1</v>
      </c>
      <c r="Q236" s="70" t="s">
        <v>2194</v>
      </c>
      <c r="R236" s="79">
        <f t="shared" si="56"/>
        <v>100</v>
      </c>
      <c r="S236" s="80">
        <f t="shared" si="57"/>
        <v>17</v>
      </c>
      <c r="T236" s="80">
        <f t="shared" si="58"/>
        <v>17</v>
      </c>
      <c r="U236" s="80">
        <f t="shared" si="59"/>
        <v>17</v>
      </c>
      <c r="V236" s="81"/>
      <c r="W236" s="82" t="str">
        <f t="shared" si="60"/>
        <v>CUMPLIDO</v>
      </c>
      <c r="X236" s="82" t="str">
        <f t="shared" si="62"/>
        <v>CUMPLIDO</v>
      </c>
      <c r="Y236" s="83" t="s">
        <v>314</v>
      </c>
      <c r="Z236" s="131" t="str">
        <f t="shared" si="63"/>
        <v>H7R16</v>
      </c>
      <c r="AA236" s="131">
        <f t="shared" si="61"/>
        <v>1</v>
      </c>
      <c r="AB236" s="131" t="str">
        <f t="shared" si="51"/>
        <v>H7R16 - 1</v>
      </c>
      <c r="AC236" s="58">
        <f t="shared" si="52"/>
        <v>5</v>
      </c>
      <c r="AD236" s="58">
        <f t="shared" si="53"/>
        <v>5</v>
      </c>
      <c r="AE236" s="58" t="str">
        <f t="shared" si="54"/>
        <v>H7R16.</v>
      </c>
      <c r="AF236" s="58" t="str">
        <f t="shared" si="55"/>
        <v>H7R16</v>
      </c>
      <c r="AG236" s="62"/>
      <c r="AH236" s="62"/>
      <c r="AI236" s="62"/>
      <c r="AJ236" s="15"/>
      <c r="AK236" s="15"/>
      <c r="AL236" s="15"/>
      <c r="AM236" s="15"/>
      <c r="AN236" s="15"/>
      <c r="AO236" s="15"/>
      <c r="AP236" s="15"/>
    </row>
    <row r="237" spans="1:42" s="2" customFormat="1" ht="300" customHeight="1" x14ac:dyDescent="0.2">
      <c r="A237" s="70">
        <v>161</v>
      </c>
      <c r="B237" s="165">
        <v>236</v>
      </c>
      <c r="C237" s="81"/>
      <c r="D237" s="99" t="s">
        <v>1338</v>
      </c>
      <c r="E237" s="92">
        <v>1401013</v>
      </c>
      <c r="F237" s="93" t="s">
        <v>246</v>
      </c>
      <c r="G237" s="94" t="s">
        <v>247</v>
      </c>
      <c r="H237" s="101" t="s">
        <v>1032</v>
      </c>
      <c r="I237" s="101" t="s">
        <v>746</v>
      </c>
      <c r="J237" s="102" t="s">
        <v>743</v>
      </c>
      <c r="K237" s="103">
        <v>1</v>
      </c>
      <c r="L237" s="95">
        <v>43040</v>
      </c>
      <c r="M237" s="95">
        <v>43099</v>
      </c>
      <c r="N237" s="78">
        <f t="shared" si="73"/>
        <v>8.4285714285714288</v>
      </c>
      <c r="O237" s="70" t="s">
        <v>740</v>
      </c>
      <c r="P237" s="76">
        <v>1</v>
      </c>
      <c r="Q237" s="70" t="s">
        <v>2194</v>
      </c>
      <c r="R237" s="79">
        <f t="shared" si="56"/>
        <v>100</v>
      </c>
      <c r="S237" s="80">
        <f t="shared" si="57"/>
        <v>8.4285714285714288</v>
      </c>
      <c r="T237" s="80">
        <f t="shared" si="58"/>
        <v>8.4285714285714288</v>
      </c>
      <c r="U237" s="80">
        <f t="shared" si="59"/>
        <v>8.4285714285714288</v>
      </c>
      <c r="V237" s="81"/>
      <c r="W237" s="82" t="str">
        <f t="shared" si="60"/>
        <v>CUMPLIDO</v>
      </c>
      <c r="X237" s="82" t="str">
        <f t="shared" si="62"/>
        <v>CUMPLIDO</v>
      </c>
      <c r="Y237" s="83" t="s">
        <v>314</v>
      </c>
      <c r="Z237" s="131" t="str">
        <f t="shared" si="63"/>
        <v>H8R16</v>
      </c>
      <c r="AA237" s="131">
        <f t="shared" si="61"/>
        <v>1</v>
      </c>
      <c r="AB237" s="131" t="str">
        <f t="shared" si="51"/>
        <v>H8R16 - 1</v>
      </c>
      <c r="AC237" s="58">
        <f t="shared" si="52"/>
        <v>5</v>
      </c>
      <c r="AD237" s="58">
        <f t="shared" si="53"/>
        <v>5</v>
      </c>
      <c r="AE237" s="58" t="str">
        <f t="shared" si="54"/>
        <v>H8R16.</v>
      </c>
      <c r="AF237" s="58" t="str">
        <f t="shared" si="55"/>
        <v>H8R16</v>
      </c>
      <c r="AG237" s="62"/>
      <c r="AH237" s="62"/>
      <c r="AI237" s="62"/>
      <c r="AJ237" s="15"/>
      <c r="AK237" s="15"/>
      <c r="AL237" s="15"/>
      <c r="AM237" s="15"/>
      <c r="AN237" s="15"/>
      <c r="AO237" s="15"/>
      <c r="AP237" s="15"/>
    </row>
    <row r="238" spans="1:42" s="2" customFormat="1" ht="300" customHeight="1" x14ac:dyDescent="0.2">
      <c r="A238" s="70">
        <v>162</v>
      </c>
      <c r="B238" s="165">
        <v>237</v>
      </c>
      <c r="C238" s="81"/>
      <c r="D238" s="99" t="s">
        <v>1338</v>
      </c>
      <c r="E238" s="92">
        <v>1403001</v>
      </c>
      <c r="F238" s="93" t="s">
        <v>1068</v>
      </c>
      <c r="G238" s="94" t="s">
        <v>248</v>
      </c>
      <c r="H238" s="104" t="s">
        <v>390</v>
      </c>
      <c r="I238" s="104" t="s">
        <v>391</v>
      </c>
      <c r="J238" s="103" t="s">
        <v>9</v>
      </c>
      <c r="K238" s="103">
        <v>1</v>
      </c>
      <c r="L238" s="95">
        <v>43040</v>
      </c>
      <c r="M238" s="95">
        <v>43130</v>
      </c>
      <c r="N238" s="78">
        <f t="shared" ref="N238:N265" si="74">(+M238-L238)/7</f>
        <v>12.857142857142858</v>
      </c>
      <c r="O238" s="76" t="s">
        <v>1628</v>
      </c>
      <c r="P238" s="76">
        <v>1</v>
      </c>
      <c r="Q238" s="70" t="s">
        <v>2194</v>
      </c>
      <c r="R238" s="79">
        <f t="shared" si="56"/>
        <v>100</v>
      </c>
      <c r="S238" s="80">
        <f t="shared" si="57"/>
        <v>12.857142857142858</v>
      </c>
      <c r="T238" s="80">
        <f t="shared" si="58"/>
        <v>12.857142857142858</v>
      </c>
      <c r="U238" s="80">
        <f t="shared" si="59"/>
        <v>12.857142857142858</v>
      </c>
      <c r="V238" s="81"/>
      <c r="W238" s="82" t="str">
        <f t="shared" si="60"/>
        <v>CUMPLIDO</v>
      </c>
      <c r="X238" s="82" t="str">
        <f t="shared" si="62"/>
        <v>CUMPLIDO</v>
      </c>
      <c r="Y238" s="83" t="s">
        <v>314</v>
      </c>
      <c r="Z238" s="131" t="str">
        <f t="shared" si="63"/>
        <v>H9R16</v>
      </c>
      <c r="AA238" s="131">
        <f t="shared" si="61"/>
        <v>1</v>
      </c>
      <c r="AB238" s="131" t="str">
        <f t="shared" si="51"/>
        <v>H9R16 - 1</v>
      </c>
      <c r="AC238" s="58">
        <f t="shared" si="52"/>
        <v>5</v>
      </c>
      <c r="AD238" s="58">
        <f t="shared" si="53"/>
        <v>5</v>
      </c>
      <c r="AE238" s="58" t="str">
        <f t="shared" si="54"/>
        <v>H9R16.</v>
      </c>
      <c r="AF238" s="58" t="str">
        <f t="shared" si="55"/>
        <v>H9R16</v>
      </c>
      <c r="AG238" s="62"/>
      <c r="AH238" s="62"/>
      <c r="AI238" s="62"/>
      <c r="AJ238" s="15"/>
      <c r="AK238" s="15"/>
      <c r="AL238" s="15"/>
      <c r="AM238" s="15"/>
      <c r="AN238" s="15"/>
      <c r="AO238" s="15"/>
      <c r="AP238" s="15"/>
    </row>
    <row r="239" spans="1:42" s="2" customFormat="1" ht="300" customHeight="1" x14ac:dyDescent="0.2">
      <c r="A239" s="70">
        <v>163</v>
      </c>
      <c r="B239" s="165">
        <v>238</v>
      </c>
      <c r="C239" s="81"/>
      <c r="D239" s="99" t="s">
        <v>1337</v>
      </c>
      <c r="E239" s="92">
        <v>1405003</v>
      </c>
      <c r="F239" s="93" t="s">
        <v>393</v>
      </c>
      <c r="G239" s="94" t="s">
        <v>249</v>
      </c>
      <c r="H239" s="104" t="s">
        <v>1004</v>
      </c>
      <c r="I239" s="104" t="s">
        <v>394</v>
      </c>
      <c r="J239" s="103" t="s">
        <v>396</v>
      </c>
      <c r="K239" s="103">
        <v>2</v>
      </c>
      <c r="L239" s="95">
        <v>43040</v>
      </c>
      <c r="M239" s="95">
        <v>43099</v>
      </c>
      <c r="N239" s="78">
        <f t="shared" si="74"/>
        <v>8.4285714285714288</v>
      </c>
      <c r="O239" s="76" t="s">
        <v>1628</v>
      </c>
      <c r="P239" s="76">
        <v>2</v>
      </c>
      <c r="Q239" s="70" t="s">
        <v>2194</v>
      </c>
      <c r="R239" s="79">
        <f t="shared" si="56"/>
        <v>100</v>
      </c>
      <c r="S239" s="80">
        <f t="shared" si="57"/>
        <v>8.4285714285714288</v>
      </c>
      <c r="T239" s="80">
        <f t="shared" si="58"/>
        <v>8.4285714285714288</v>
      </c>
      <c r="U239" s="80">
        <f t="shared" si="59"/>
        <v>8.4285714285714288</v>
      </c>
      <c r="V239" s="81"/>
      <c r="W239" s="82" t="str">
        <f t="shared" si="60"/>
        <v>CUMPLIDO</v>
      </c>
      <c r="X239" s="82" t="str">
        <f t="shared" si="62"/>
        <v>CUMPLIDO</v>
      </c>
      <c r="Y239" s="83" t="s">
        <v>314</v>
      </c>
      <c r="Z239" s="131" t="str">
        <f t="shared" si="63"/>
        <v>H10R16</v>
      </c>
      <c r="AA239" s="131">
        <f t="shared" si="61"/>
        <v>1</v>
      </c>
      <c r="AB239" s="131" t="str">
        <f t="shared" si="51"/>
        <v>H10R16 - 1</v>
      </c>
      <c r="AC239" s="58">
        <f t="shared" si="52"/>
        <v>5</v>
      </c>
      <c r="AD239" s="58">
        <f t="shared" si="53"/>
        <v>5</v>
      </c>
      <c r="AE239" s="58" t="str">
        <f t="shared" si="54"/>
        <v>H10R16.</v>
      </c>
      <c r="AF239" s="58" t="str">
        <f t="shared" si="55"/>
        <v>H10R16</v>
      </c>
      <c r="AG239" s="62"/>
      <c r="AH239" s="62"/>
      <c r="AI239" s="62"/>
      <c r="AJ239" s="15"/>
      <c r="AK239" s="15"/>
      <c r="AL239" s="15"/>
      <c r="AM239" s="15"/>
      <c r="AN239" s="15"/>
      <c r="AO239" s="15"/>
      <c r="AP239" s="15"/>
    </row>
    <row r="240" spans="1:42" s="2" customFormat="1" ht="300" customHeight="1" x14ac:dyDescent="0.2">
      <c r="A240" s="70"/>
      <c r="B240" s="165">
        <v>239</v>
      </c>
      <c r="C240" s="81"/>
      <c r="D240" s="99"/>
      <c r="E240" s="92">
        <v>1405003</v>
      </c>
      <c r="F240" s="93" t="s">
        <v>392</v>
      </c>
      <c r="G240" s="94" t="s">
        <v>249</v>
      </c>
      <c r="H240" s="104" t="s">
        <v>1005</v>
      </c>
      <c r="I240" s="104" t="s">
        <v>395</v>
      </c>
      <c r="J240" s="103" t="s">
        <v>397</v>
      </c>
      <c r="K240" s="103">
        <v>2</v>
      </c>
      <c r="L240" s="95">
        <v>43040</v>
      </c>
      <c r="M240" s="95">
        <v>43403</v>
      </c>
      <c r="N240" s="78">
        <f t="shared" si="74"/>
        <v>51.857142857142854</v>
      </c>
      <c r="O240" s="76" t="s">
        <v>1628</v>
      </c>
      <c r="P240" s="76">
        <v>2</v>
      </c>
      <c r="Q240" s="70" t="s">
        <v>2194</v>
      </c>
      <c r="R240" s="79">
        <f t="shared" si="56"/>
        <v>100</v>
      </c>
      <c r="S240" s="80">
        <f t="shared" si="57"/>
        <v>51.857142857142854</v>
      </c>
      <c r="T240" s="80">
        <f t="shared" si="58"/>
        <v>51.857142857142854</v>
      </c>
      <c r="U240" s="80">
        <f t="shared" si="59"/>
        <v>51.857142857142854</v>
      </c>
      <c r="V240" s="81"/>
      <c r="W240" s="82" t="str">
        <f t="shared" si="60"/>
        <v>CUMPLIDO</v>
      </c>
      <c r="X240" s="82" t="str">
        <f t="shared" si="62"/>
        <v/>
      </c>
      <c r="Y240" s="83" t="s">
        <v>314</v>
      </c>
      <c r="Z240" s="131" t="str">
        <f t="shared" si="63"/>
        <v>H10R16</v>
      </c>
      <c r="AA240" s="131">
        <f t="shared" si="61"/>
        <v>2</v>
      </c>
      <c r="AB240" s="131" t="str">
        <f t="shared" si="51"/>
        <v>H10R16 - 2</v>
      </c>
      <c r="AC240" s="58">
        <f t="shared" si="52"/>
        <v>5</v>
      </c>
      <c r="AD240" s="58">
        <f t="shared" si="53"/>
        <v>5</v>
      </c>
      <c r="AE240" s="58" t="str">
        <f t="shared" si="54"/>
        <v>H10R16.</v>
      </c>
      <c r="AF240" s="58" t="str">
        <f t="shared" si="55"/>
        <v>H10R16</v>
      </c>
      <c r="AG240" s="62"/>
      <c r="AH240" s="62"/>
      <c r="AI240" s="62"/>
      <c r="AJ240" s="15"/>
      <c r="AK240" s="15"/>
      <c r="AL240" s="15"/>
      <c r="AM240" s="15"/>
      <c r="AN240" s="15"/>
      <c r="AO240" s="15"/>
      <c r="AP240" s="15"/>
    </row>
    <row r="241" spans="1:42" s="2" customFormat="1" ht="300" customHeight="1" x14ac:dyDescent="0.2">
      <c r="A241" s="70">
        <v>164</v>
      </c>
      <c r="B241" s="165">
        <v>240</v>
      </c>
      <c r="C241" s="81"/>
      <c r="D241" s="99" t="s">
        <v>1337</v>
      </c>
      <c r="E241" s="92">
        <v>1401001</v>
      </c>
      <c r="F241" s="93" t="s">
        <v>250</v>
      </c>
      <c r="G241" s="94" t="s">
        <v>251</v>
      </c>
      <c r="H241" s="104" t="s">
        <v>398</v>
      </c>
      <c r="I241" s="104" t="s">
        <v>399</v>
      </c>
      <c r="J241" s="103" t="s">
        <v>1069</v>
      </c>
      <c r="K241" s="103">
        <v>1</v>
      </c>
      <c r="L241" s="95">
        <v>43040</v>
      </c>
      <c r="M241" s="95">
        <v>43099</v>
      </c>
      <c r="N241" s="78">
        <f t="shared" si="74"/>
        <v>8.4285714285714288</v>
      </c>
      <c r="O241" s="76" t="s">
        <v>1628</v>
      </c>
      <c r="P241" s="76">
        <v>1</v>
      </c>
      <c r="Q241" s="70" t="s">
        <v>2194</v>
      </c>
      <c r="R241" s="79">
        <f t="shared" si="56"/>
        <v>100</v>
      </c>
      <c r="S241" s="80">
        <f t="shared" si="57"/>
        <v>8.4285714285714288</v>
      </c>
      <c r="T241" s="80">
        <f t="shared" si="58"/>
        <v>8.4285714285714288</v>
      </c>
      <c r="U241" s="80">
        <f t="shared" si="59"/>
        <v>8.4285714285714288</v>
      </c>
      <c r="V241" s="81"/>
      <c r="W241" s="82" t="str">
        <f t="shared" si="60"/>
        <v>CUMPLIDO</v>
      </c>
      <c r="X241" s="82" t="str">
        <f t="shared" si="62"/>
        <v>CUMPLIDO</v>
      </c>
      <c r="Y241" s="83" t="s">
        <v>314</v>
      </c>
      <c r="Z241" s="131" t="str">
        <f t="shared" si="63"/>
        <v>H11R16</v>
      </c>
      <c r="AA241" s="131">
        <f t="shared" si="61"/>
        <v>1</v>
      </c>
      <c r="AB241" s="131" t="str">
        <f t="shared" si="51"/>
        <v>H11R16 - 1</v>
      </c>
      <c r="AC241" s="58">
        <f t="shared" si="52"/>
        <v>5</v>
      </c>
      <c r="AD241" s="58">
        <f t="shared" si="53"/>
        <v>5</v>
      </c>
      <c r="AE241" s="58" t="str">
        <f t="shared" si="54"/>
        <v>H11R16.</v>
      </c>
      <c r="AF241" s="58" t="str">
        <f t="shared" si="55"/>
        <v>H11R16</v>
      </c>
      <c r="AG241" s="62"/>
      <c r="AH241" s="62"/>
      <c r="AI241" s="62"/>
      <c r="AJ241" s="15"/>
      <c r="AK241" s="15"/>
      <c r="AL241" s="15"/>
      <c r="AM241" s="15"/>
      <c r="AN241" s="15"/>
      <c r="AO241" s="15"/>
      <c r="AP241" s="15"/>
    </row>
    <row r="242" spans="1:42" s="2" customFormat="1" ht="300" customHeight="1" x14ac:dyDescent="0.2">
      <c r="A242" s="70">
        <v>165</v>
      </c>
      <c r="B242" s="165">
        <v>241</v>
      </c>
      <c r="C242" s="81"/>
      <c r="D242" s="99" t="s">
        <v>1339</v>
      </c>
      <c r="E242" s="92">
        <v>1404005</v>
      </c>
      <c r="F242" s="93" t="s">
        <v>252</v>
      </c>
      <c r="G242" s="94" t="s">
        <v>253</v>
      </c>
      <c r="H242" s="94" t="s">
        <v>737</v>
      </c>
      <c r="I242" s="94" t="s">
        <v>738</v>
      </c>
      <c r="J242" s="96" t="s">
        <v>739</v>
      </c>
      <c r="K242" s="70">
        <v>1</v>
      </c>
      <c r="L242" s="77">
        <v>43040</v>
      </c>
      <c r="M242" s="77">
        <v>43099</v>
      </c>
      <c r="N242" s="78">
        <f t="shared" si="74"/>
        <v>8.4285714285714288</v>
      </c>
      <c r="O242" s="70" t="s">
        <v>736</v>
      </c>
      <c r="P242" s="76">
        <v>0.2</v>
      </c>
      <c r="Q242" s="70" t="s">
        <v>2194</v>
      </c>
      <c r="R242" s="79">
        <f t="shared" si="56"/>
        <v>20</v>
      </c>
      <c r="S242" s="80">
        <f t="shared" si="57"/>
        <v>1.6857142857142859</v>
      </c>
      <c r="T242" s="80">
        <f t="shared" si="58"/>
        <v>1.6857142857142859</v>
      </c>
      <c r="U242" s="80">
        <f t="shared" si="59"/>
        <v>8.4285714285714288</v>
      </c>
      <c r="V242" s="81"/>
      <c r="W242" s="82" t="str">
        <f t="shared" si="60"/>
        <v>VENCIDO</v>
      </c>
      <c r="X242" s="82" t="str">
        <f t="shared" si="62"/>
        <v>VENCIDO</v>
      </c>
      <c r="Y242" s="83" t="s">
        <v>314</v>
      </c>
      <c r="Z242" s="131" t="str">
        <f t="shared" si="63"/>
        <v>H13R16</v>
      </c>
      <c r="AA242" s="131">
        <f t="shared" si="61"/>
        <v>1</v>
      </c>
      <c r="AB242" s="131" t="str">
        <f t="shared" si="51"/>
        <v>H13R16 - 1</v>
      </c>
      <c r="AC242" s="58">
        <f t="shared" si="52"/>
        <v>1</v>
      </c>
      <c r="AD242" s="58">
        <f t="shared" si="53"/>
        <v>1</v>
      </c>
      <c r="AE242" s="58" t="str">
        <f t="shared" si="54"/>
        <v>H13R16.</v>
      </c>
      <c r="AF242" s="58" t="str">
        <f t="shared" si="55"/>
        <v>H13R16</v>
      </c>
      <c r="AG242" s="62"/>
      <c r="AH242" s="62"/>
      <c r="AI242" s="62"/>
      <c r="AJ242" s="15"/>
      <c r="AK242" s="15"/>
      <c r="AL242" s="15"/>
      <c r="AM242" s="15"/>
      <c r="AN242" s="15"/>
      <c r="AO242" s="15"/>
      <c r="AP242" s="15"/>
    </row>
    <row r="243" spans="1:42" s="2" customFormat="1" ht="300" customHeight="1" x14ac:dyDescent="0.2">
      <c r="A243" s="70">
        <v>166</v>
      </c>
      <c r="B243" s="165">
        <v>242</v>
      </c>
      <c r="C243" s="81"/>
      <c r="D243" s="99" t="s">
        <v>1336</v>
      </c>
      <c r="E243" s="92">
        <v>1405004</v>
      </c>
      <c r="F243" s="93" t="s">
        <v>1071</v>
      </c>
      <c r="G243" s="94" t="s">
        <v>254</v>
      </c>
      <c r="H243" s="94" t="s">
        <v>559</v>
      </c>
      <c r="I243" s="94" t="s">
        <v>557</v>
      </c>
      <c r="J243" s="96" t="s">
        <v>558</v>
      </c>
      <c r="K243" s="70">
        <v>2</v>
      </c>
      <c r="L243" s="77">
        <v>43040</v>
      </c>
      <c r="M243" s="77">
        <v>43403</v>
      </c>
      <c r="N243" s="78">
        <f t="shared" si="74"/>
        <v>51.857142857142854</v>
      </c>
      <c r="O243" s="70" t="s">
        <v>555</v>
      </c>
      <c r="P243" s="76">
        <v>1</v>
      </c>
      <c r="Q243" s="70" t="s">
        <v>2194</v>
      </c>
      <c r="R243" s="79">
        <f t="shared" si="56"/>
        <v>50</v>
      </c>
      <c r="S243" s="80">
        <f t="shared" si="57"/>
        <v>25.928571428571427</v>
      </c>
      <c r="T243" s="80">
        <f t="shared" si="58"/>
        <v>25.928571428571427</v>
      </c>
      <c r="U243" s="80">
        <f t="shared" si="59"/>
        <v>51.857142857142854</v>
      </c>
      <c r="V243" s="81"/>
      <c r="W243" s="82" t="str">
        <f t="shared" si="60"/>
        <v>VENCIDO</v>
      </c>
      <c r="X243" s="82" t="str">
        <f t="shared" si="62"/>
        <v>VENCIDO</v>
      </c>
      <c r="Y243" s="83" t="s">
        <v>314</v>
      </c>
      <c r="Z243" s="131" t="str">
        <f t="shared" si="63"/>
        <v>H22R16</v>
      </c>
      <c r="AA243" s="131">
        <f t="shared" si="61"/>
        <v>1</v>
      </c>
      <c r="AB243" s="131" t="str">
        <f t="shared" si="51"/>
        <v>H22R16 - 1</v>
      </c>
      <c r="AC243" s="58">
        <f t="shared" si="52"/>
        <v>1</v>
      </c>
      <c r="AD243" s="58">
        <f t="shared" si="53"/>
        <v>1</v>
      </c>
      <c r="AE243" s="58" t="str">
        <f t="shared" si="54"/>
        <v>H22R16.</v>
      </c>
      <c r="AF243" s="58" t="str">
        <f t="shared" si="55"/>
        <v>H22R16</v>
      </c>
      <c r="AG243" s="62"/>
      <c r="AH243" s="62"/>
      <c r="AI243" s="62"/>
      <c r="AJ243" s="15"/>
      <c r="AK243" s="15"/>
      <c r="AL243" s="15"/>
      <c r="AM243" s="15"/>
      <c r="AN243" s="15"/>
      <c r="AO243" s="15"/>
      <c r="AP243" s="15"/>
    </row>
    <row r="244" spans="1:42" s="2" customFormat="1" ht="300" customHeight="1" x14ac:dyDescent="0.2">
      <c r="A244" s="70"/>
      <c r="B244" s="165">
        <v>243</v>
      </c>
      <c r="C244" s="81"/>
      <c r="D244" s="99"/>
      <c r="E244" s="92">
        <v>1405004</v>
      </c>
      <c r="F244" s="93" t="s">
        <v>1072</v>
      </c>
      <c r="G244" s="94" t="s">
        <v>254</v>
      </c>
      <c r="H244" s="94" t="s">
        <v>959</v>
      </c>
      <c r="I244" s="94" t="s">
        <v>560</v>
      </c>
      <c r="J244" s="96" t="s">
        <v>561</v>
      </c>
      <c r="K244" s="70">
        <v>1</v>
      </c>
      <c r="L244" s="77">
        <v>43040</v>
      </c>
      <c r="M244" s="77">
        <v>43250</v>
      </c>
      <c r="N244" s="78">
        <f t="shared" si="74"/>
        <v>30</v>
      </c>
      <c r="O244" s="70" t="s">
        <v>555</v>
      </c>
      <c r="P244" s="76">
        <v>1</v>
      </c>
      <c r="Q244" s="70" t="s">
        <v>2194</v>
      </c>
      <c r="R244" s="79">
        <f t="shared" si="56"/>
        <v>100</v>
      </c>
      <c r="S244" s="80">
        <f t="shared" si="57"/>
        <v>30</v>
      </c>
      <c r="T244" s="80">
        <f t="shared" si="58"/>
        <v>30</v>
      </c>
      <c r="U244" s="80">
        <f t="shared" si="59"/>
        <v>30</v>
      </c>
      <c r="V244" s="81"/>
      <c r="W244" s="82" t="str">
        <f t="shared" si="60"/>
        <v>CUMPLIDO</v>
      </c>
      <c r="X244" s="82" t="str">
        <f t="shared" si="62"/>
        <v/>
      </c>
      <c r="Y244" s="83" t="s">
        <v>314</v>
      </c>
      <c r="Z244" s="131" t="str">
        <f t="shared" si="63"/>
        <v>H22R16</v>
      </c>
      <c r="AA244" s="131">
        <f t="shared" si="61"/>
        <v>2</v>
      </c>
      <c r="AB244" s="131" t="str">
        <f t="shared" si="51"/>
        <v>H22R16 - 2</v>
      </c>
      <c r="AC244" s="58">
        <f t="shared" si="52"/>
        <v>5</v>
      </c>
      <c r="AD244" s="58">
        <f t="shared" si="53"/>
        <v>5</v>
      </c>
      <c r="AE244" s="58" t="str">
        <f t="shared" si="54"/>
        <v>H22R16.</v>
      </c>
      <c r="AF244" s="58" t="str">
        <f t="shared" si="55"/>
        <v>H22R16</v>
      </c>
      <c r="AG244" s="62"/>
      <c r="AH244" s="62"/>
      <c r="AI244" s="62"/>
      <c r="AJ244" s="15"/>
      <c r="AK244" s="15"/>
      <c r="AL244" s="15"/>
      <c r="AM244" s="15"/>
      <c r="AN244" s="15"/>
      <c r="AO244" s="15"/>
      <c r="AP244" s="15"/>
    </row>
    <row r="245" spans="1:42" s="2" customFormat="1" ht="300" customHeight="1" x14ac:dyDescent="0.2">
      <c r="A245" s="70">
        <v>167</v>
      </c>
      <c r="B245" s="165">
        <v>244</v>
      </c>
      <c r="C245" s="81"/>
      <c r="D245" s="99" t="s">
        <v>1336</v>
      </c>
      <c r="E245" s="92">
        <v>1404001</v>
      </c>
      <c r="F245" s="93" t="s">
        <v>1073</v>
      </c>
      <c r="G245" s="94" t="s">
        <v>255</v>
      </c>
      <c r="H245" s="93" t="s">
        <v>705</v>
      </c>
      <c r="I245" s="93" t="s">
        <v>699</v>
      </c>
      <c r="J245" s="70" t="s">
        <v>493</v>
      </c>
      <c r="K245" s="70">
        <v>2</v>
      </c>
      <c r="L245" s="77">
        <v>43040</v>
      </c>
      <c r="M245" s="77">
        <v>43388</v>
      </c>
      <c r="N245" s="78">
        <f t="shared" si="74"/>
        <v>49.714285714285715</v>
      </c>
      <c r="O245" s="70" t="s">
        <v>698</v>
      </c>
      <c r="P245" s="76">
        <v>2</v>
      </c>
      <c r="Q245" s="70" t="s">
        <v>2194</v>
      </c>
      <c r="R245" s="79">
        <f t="shared" si="56"/>
        <v>100</v>
      </c>
      <c r="S245" s="80">
        <f t="shared" si="57"/>
        <v>49.714285714285715</v>
      </c>
      <c r="T245" s="80">
        <f t="shared" si="58"/>
        <v>49.714285714285715</v>
      </c>
      <c r="U245" s="80">
        <f t="shared" si="59"/>
        <v>49.714285714285715</v>
      </c>
      <c r="V245" s="81"/>
      <c r="W245" s="82" t="str">
        <f t="shared" si="60"/>
        <v>CUMPLIDO</v>
      </c>
      <c r="X245" s="82" t="str">
        <f t="shared" si="62"/>
        <v>CUMPLIDO</v>
      </c>
      <c r="Y245" s="83" t="s">
        <v>314</v>
      </c>
      <c r="Z245" s="131" t="str">
        <f t="shared" si="63"/>
        <v>H27R16</v>
      </c>
      <c r="AA245" s="131">
        <f t="shared" si="61"/>
        <v>1</v>
      </c>
      <c r="AB245" s="131" t="str">
        <f t="shared" si="51"/>
        <v>H27R16 - 1</v>
      </c>
      <c r="AC245" s="58">
        <f t="shared" si="52"/>
        <v>5</v>
      </c>
      <c r="AD245" s="58">
        <f t="shared" si="53"/>
        <v>5</v>
      </c>
      <c r="AE245" s="58" t="str">
        <f t="shared" si="54"/>
        <v>H27R16.</v>
      </c>
      <c r="AF245" s="58" t="str">
        <f t="shared" si="55"/>
        <v>H27R16</v>
      </c>
      <c r="AG245" s="62"/>
      <c r="AH245" s="62"/>
      <c r="AI245" s="62"/>
      <c r="AJ245" s="15"/>
      <c r="AK245" s="15"/>
      <c r="AL245" s="15"/>
      <c r="AM245" s="15"/>
      <c r="AN245" s="15"/>
      <c r="AO245" s="15"/>
      <c r="AP245" s="15"/>
    </row>
    <row r="246" spans="1:42" s="2" customFormat="1" ht="300" customHeight="1" x14ac:dyDescent="0.2">
      <c r="A246" s="70">
        <v>168</v>
      </c>
      <c r="B246" s="165">
        <v>245</v>
      </c>
      <c r="C246" s="81"/>
      <c r="D246" s="99" t="s">
        <v>1336</v>
      </c>
      <c r="E246" s="92">
        <v>1401006</v>
      </c>
      <c r="F246" s="93" t="s">
        <v>256</v>
      </c>
      <c r="G246" s="94" t="s">
        <v>257</v>
      </c>
      <c r="H246" s="94" t="s">
        <v>700</v>
      </c>
      <c r="I246" s="94" t="s">
        <v>701</v>
      </c>
      <c r="J246" s="96" t="s">
        <v>9</v>
      </c>
      <c r="K246" s="70">
        <v>1</v>
      </c>
      <c r="L246" s="77">
        <v>43040</v>
      </c>
      <c r="M246" s="77">
        <v>43099</v>
      </c>
      <c r="N246" s="78">
        <f t="shared" si="74"/>
        <v>8.4285714285714288</v>
      </c>
      <c r="O246" s="70" t="s">
        <v>698</v>
      </c>
      <c r="P246" s="76">
        <v>1</v>
      </c>
      <c r="Q246" s="70" t="s">
        <v>2194</v>
      </c>
      <c r="R246" s="79">
        <f t="shared" si="56"/>
        <v>100</v>
      </c>
      <c r="S246" s="80">
        <f t="shared" si="57"/>
        <v>8.4285714285714288</v>
      </c>
      <c r="T246" s="80">
        <f t="shared" si="58"/>
        <v>8.4285714285714288</v>
      </c>
      <c r="U246" s="80">
        <f t="shared" si="59"/>
        <v>8.4285714285714288</v>
      </c>
      <c r="V246" s="81"/>
      <c r="W246" s="82" t="str">
        <f t="shared" si="60"/>
        <v>CUMPLIDO</v>
      </c>
      <c r="X246" s="82" t="str">
        <f t="shared" si="62"/>
        <v>CUMPLIDO</v>
      </c>
      <c r="Y246" s="83" t="s">
        <v>314</v>
      </c>
      <c r="Z246" s="131" t="str">
        <f t="shared" si="63"/>
        <v>H29R16</v>
      </c>
      <c r="AA246" s="131">
        <f t="shared" si="61"/>
        <v>1</v>
      </c>
      <c r="AB246" s="131" t="str">
        <f t="shared" si="51"/>
        <v>H29R16 - 1</v>
      </c>
      <c r="AC246" s="58">
        <f t="shared" si="52"/>
        <v>5</v>
      </c>
      <c r="AD246" s="58">
        <f t="shared" si="53"/>
        <v>5</v>
      </c>
      <c r="AE246" s="58" t="str">
        <f t="shared" si="54"/>
        <v>H29R16.</v>
      </c>
      <c r="AF246" s="58" t="str">
        <f t="shared" si="55"/>
        <v>H29R16</v>
      </c>
      <c r="AG246" s="62"/>
      <c r="AH246" s="62"/>
      <c r="AI246" s="62"/>
      <c r="AJ246" s="15"/>
      <c r="AK246" s="15"/>
      <c r="AL246" s="15"/>
      <c r="AM246" s="15"/>
      <c r="AN246" s="15"/>
      <c r="AO246" s="15"/>
      <c r="AP246" s="15"/>
    </row>
    <row r="247" spans="1:42" s="2" customFormat="1" ht="300" customHeight="1" x14ac:dyDescent="0.2">
      <c r="A247" s="70">
        <v>169</v>
      </c>
      <c r="B247" s="165">
        <v>246</v>
      </c>
      <c r="C247" s="81"/>
      <c r="D247" s="99" t="s">
        <v>1336</v>
      </c>
      <c r="E247" s="92">
        <v>1405004</v>
      </c>
      <c r="F247" s="93" t="s">
        <v>258</v>
      </c>
      <c r="G247" s="94" t="s">
        <v>259</v>
      </c>
      <c r="H247" s="94" t="s">
        <v>876</v>
      </c>
      <c r="I247" s="94" t="s">
        <v>877</v>
      </c>
      <c r="J247" s="96" t="s">
        <v>21</v>
      </c>
      <c r="K247" s="70">
        <v>3</v>
      </c>
      <c r="L247" s="77">
        <v>43040</v>
      </c>
      <c r="M247" s="77">
        <v>43342</v>
      </c>
      <c r="N247" s="78">
        <f t="shared" si="74"/>
        <v>43.142857142857146</v>
      </c>
      <c r="O247" s="70" t="s">
        <v>861</v>
      </c>
      <c r="P247" s="76">
        <v>0</v>
      </c>
      <c r="Q247" s="70" t="s">
        <v>2194</v>
      </c>
      <c r="R247" s="79">
        <f t="shared" si="56"/>
        <v>0</v>
      </c>
      <c r="S247" s="80">
        <f t="shared" si="57"/>
        <v>0</v>
      </c>
      <c r="T247" s="80">
        <f t="shared" si="58"/>
        <v>0</v>
      </c>
      <c r="U247" s="80">
        <f t="shared" si="59"/>
        <v>43.142857142857146</v>
      </c>
      <c r="V247" s="81"/>
      <c r="W247" s="82" t="str">
        <f t="shared" si="60"/>
        <v>VENCIDO</v>
      </c>
      <c r="X247" s="82" t="str">
        <f t="shared" si="62"/>
        <v>VENCIDO</v>
      </c>
      <c r="Y247" s="83" t="s">
        <v>314</v>
      </c>
      <c r="Z247" s="131" t="str">
        <f t="shared" si="63"/>
        <v>H32R16</v>
      </c>
      <c r="AA247" s="131">
        <f t="shared" si="61"/>
        <v>1</v>
      </c>
      <c r="AB247" s="131" t="str">
        <f t="shared" si="51"/>
        <v>H32R16 - 1</v>
      </c>
      <c r="AC247" s="58">
        <f t="shared" si="52"/>
        <v>1</v>
      </c>
      <c r="AD247" s="58">
        <f t="shared" si="53"/>
        <v>1</v>
      </c>
      <c r="AE247" s="58" t="str">
        <f t="shared" si="54"/>
        <v>H32R16.</v>
      </c>
      <c r="AF247" s="58" t="str">
        <f t="shared" si="55"/>
        <v>H32R16</v>
      </c>
      <c r="AG247" s="62"/>
      <c r="AH247" s="62"/>
      <c r="AI247" s="62"/>
      <c r="AJ247" s="15"/>
      <c r="AK247" s="15"/>
      <c r="AL247" s="15"/>
      <c r="AM247" s="15"/>
      <c r="AN247" s="15"/>
      <c r="AO247" s="15"/>
      <c r="AP247" s="15"/>
    </row>
    <row r="248" spans="1:42" s="2" customFormat="1" ht="300" customHeight="1" x14ac:dyDescent="0.2">
      <c r="A248" s="70">
        <v>170</v>
      </c>
      <c r="B248" s="165">
        <v>247</v>
      </c>
      <c r="C248" s="81"/>
      <c r="D248" s="99" t="s">
        <v>1336</v>
      </c>
      <c r="E248" s="92">
        <v>1404004</v>
      </c>
      <c r="F248" s="93" t="s">
        <v>260</v>
      </c>
      <c r="G248" s="94" t="s">
        <v>261</v>
      </c>
      <c r="H248" s="94" t="s">
        <v>878</v>
      </c>
      <c r="I248" s="94" t="s">
        <v>879</v>
      </c>
      <c r="J248" s="96" t="s">
        <v>880</v>
      </c>
      <c r="K248" s="70">
        <v>2</v>
      </c>
      <c r="L248" s="77">
        <v>43040</v>
      </c>
      <c r="M248" s="77">
        <v>43403</v>
      </c>
      <c r="N248" s="78">
        <f t="shared" si="74"/>
        <v>51.857142857142854</v>
      </c>
      <c r="O248" s="70" t="s">
        <v>861</v>
      </c>
      <c r="P248" s="76">
        <v>0</v>
      </c>
      <c r="Q248" s="70" t="s">
        <v>2194</v>
      </c>
      <c r="R248" s="79">
        <f t="shared" si="56"/>
        <v>0</v>
      </c>
      <c r="S248" s="80">
        <f t="shared" si="57"/>
        <v>0</v>
      </c>
      <c r="T248" s="80">
        <f t="shared" si="58"/>
        <v>0</v>
      </c>
      <c r="U248" s="80">
        <f t="shared" si="59"/>
        <v>51.857142857142854</v>
      </c>
      <c r="V248" s="81"/>
      <c r="W248" s="82" t="str">
        <f t="shared" si="60"/>
        <v>VENCIDO</v>
      </c>
      <c r="X248" s="82" t="str">
        <f t="shared" si="62"/>
        <v>VENCIDO</v>
      </c>
      <c r="Y248" s="83" t="s">
        <v>314</v>
      </c>
      <c r="Z248" s="131" t="str">
        <f t="shared" si="63"/>
        <v>H33R16</v>
      </c>
      <c r="AA248" s="131">
        <f t="shared" si="61"/>
        <v>1</v>
      </c>
      <c r="AB248" s="131" t="str">
        <f t="shared" si="51"/>
        <v>H33R16 - 1</v>
      </c>
      <c r="AC248" s="58">
        <f t="shared" si="52"/>
        <v>1</v>
      </c>
      <c r="AD248" s="58">
        <f t="shared" si="53"/>
        <v>1</v>
      </c>
      <c r="AE248" s="58" t="str">
        <f t="shared" si="54"/>
        <v>H33R16.</v>
      </c>
      <c r="AF248" s="58" t="str">
        <f t="shared" si="55"/>
        <v>H33R16</v>
      </c>
      <c r="AG248" s="62"/>
      <c r="AH248" s="62"/>
      <c r="AI248" s="62"/>
      <c r="AJ248" s="15"/>
      <c r="AK248" s="15"/>
      <c r="AL248" s="15"/>
      <c r="AM248" s="15"/>
      <c r="AN248" s="15"/>
      <c r="AO248" s="15"/>
      <c r="AP248" s="15"/>
    </row>
    <row r="249" spans="1:42" s="2" customFormat="1" ht="300" customHeight="1" x14ac:dyDescent="0.2">
      <c r="A249" s="70">
        <v>171</v>
      </c>
      <c r="B249" s="165">
        <v>248</v>
      </c>
      <c r="C249" s="81"/>
      <c r="D249" s="99" t="s">
        <v>1336</v>
      </c>
      <c r="E249" s="92">
        <v>1404004</v>
      </c>
      <c r="F249" s="93" t="s">
        <v>262</v>
      </c>
      <c r="G249" s="94" t="s">
        <v>263</v>
      </c>
      <c r="H249" s="94" t="s">
        <v>351</v>
      </c>
      <c r="I249" s="94" t="s">
        <v>352</v>
      </c>
      <c r="J249" s="96" t="s">
        <v>21</v>
      </c>
      <c r="K249" s="97">
        <v>4</v>
      </c>
      <c r="L249" s="77">
        <v>43040</v>
      </c>
      <c r="M249" s="77">
        <v>43403</v>
      </c>
      <c r="N249" s="78">
        <f t="shared" si="74"/>
        <v>51.857142857142854</v>
      </c>
      <c r="O249" s="70" t="s">
        <v>22</v>
      </c>
      <c r="P249" s="76">
        <v>2</v>
      </c>
      <c r="Q249" s="70" t="s">
        <v>2194</v>
      </c>
      <c r="R249" s="79">
        <f t="shared" si="56"/>
        <v>50</v>
      </c>
      <c r="S249" s="80">
        <f t="shared" si="57"/>
        <v>25.928571428571427</v>
      </c>
      <c r="T249" s="80">
        <f t="shared" si="58"/>
        <v>25.928571428571427</v>
      </c>
      <c r="U249" s="80">
        <f t="shared" si="59"/>
        <v>51.857142857142854</v>
      </c>
      <c r="V249" s="81"/>
      <c r="W249" s="82" t="str">
        <f t="shared" si="60"/>
        <v>VENCIDO</v>
      </c>
      <c r="X249" s="82" t="str">
        <f t="shared" si="62"/>
        <v>VENCIDO</v>
      </c>
      <c r="Y249" s="83" t="s">
        <v>314</v>
      </c>
      <c r="Z249" s="131" t="str">
        <f t="shared" si="63"/>
        <v>H35R16</v>
      </c>
      <c r="AA249" s="131">
        <f t="shared" si="61"/>
        <v>1</v>
      </c>
      <c r="AB249" s="131" t="str">
        <f t="shared" si="51"/>
        <v>H35R16 - 1</v>
      </c>
      <c r="AC249" s="58">
        <f t="shared" si="52"/>
        <v>1</v>
      </c>
      <c r="AD249" s="58">
        <f t="shared" si="53"/>
        <v>1</v>
      </c>
      <c r="AE249" s="58" t="str">
        <f t="shared" si="54"/>
        <v>H35R16.</v>
      </c>
      <c r="AF249" s="58" t="str">
        <f t="shared" si="55"/>
        <v>H35R16</v>
      </c>
      <c r="AG249" s="62"/>
      <c r="AH249" s="62"/>
      <c r="AI249" s="62"/>
      <c r="AJ249" s="15"/>
      <c r="AK249" s="15"/>
      <c r="AL249" s="15"/>
      <c r="AM249" s="15"/>
      <c r="AN249" s="15"/>
      <c r="AO249" s="15"/>
      <c r="AP249" s="15"/>
    </row>
    <row r="250" spans="1:42" s="2" customFormat="1" ht="300" customHeight="1" x14ac:dyDescent="0.2">
      <c r="A250" s="70">
        <v>172</v>
      </c>
      <c r="B250" s="165">
        <v>249</v>
      </c>
      <c r="C250" s="81"/>
      <c r="D250" s="99" t="s">
        <v>1336</v>
      </c>
      <c r="E250" s="92">
        <v>1405004</v>
      </c>
      <c r="F250" s="93" t="s">
        <v>564</v>
      </c>
      <c r="G250" s="94" t="s">
        <v>995</v>
      </c>
      <c r="H250" s="94" t="s">
        <v>996</v>
      </c>
      <c r="I250" s="94" t="s">
        <v>562</v>
      </c>
      <c r="J250" s="96" t="s">
        <v>563</v>
      </c>
      <c r="K250" s="70">
        <v>3</v>
      </c>
      <c r="L250" s="77">
        <v>43040</v>
      </c>
      <c r="M250" s="77">
        <v>43403</v>
      </c>
      <c r="N250" s="78">
        <f t="shared" si="74"/>
        <v>51.857142857142854</v>
      </c>
      <c r="O250" s="70" t="s">
        <v>555</v>
      </c>
      <c r="P250" s="76">
        <v>0</v>
      </c>
      <c r="Q250" s="70" t="s">
        <v>2194</v>
      </c>
      <c r="R250" s="79">
        <f t="shared" si="56"/>
        <v>0</v>
      </c>
      <c r="S250" s="80">
        <f t="shared" si="57"/>
        <v>0</v>
      </c>
      <c r="T250" s="80">
        <f t="shared" si="58"/>
        <v>0</v>
      </c>
      <c r="U250" s="80">
        <f t="shared" si="59"/>
        <v>51.857142857142854</v>
      </c>
      <c r="V250" s="81"/>
      <c r="W250" s="82" t="str">
        <f t="shared" si="60"/>
        <v>VENCIDO</v>
      </c>
      <c r="X250" s="82" t="str">
        <f t="shared" si="62"/>
        <v>VENCIDO</v>
      </c>
      <c r="Y250" s="83" t="s">
        <v>314</v>
      </c>
      <c r="Z250" s="131" t="str">
        <f t="shared" si="63"/>
        <v>H36R16</v>
      </c>
      <c r="AA250" s="131">
        <f t="shared" si="61"/>
        <v>1</v>
      </c>
      <c r="AB250" s="131" t="str">
        <f t="shared" si="51"/>
        <v>H36R16 - 1</v>
      </c>
      <c r="AC250" s="58">
        <f t="shared" si="52"/>
        <v>1</v>
      </c>
      <c r="AD250" s="58">
        <f t="shared" si="53"/>
        <v>1</v>
      </c>
      <c r="AE250" s="58" t="str">
        <f t="shared" si="54"/>
        <v>H36R16.</v>
      </c>
      <c r="AF250" s="58" t="str">
        <f t="shared" si="55"/>
        <v>H36R16</v>
      </c>
      <c r="AG250" s="62"/>
      <c r="AH250" s="62"/>
      <c r="AI250" s="62"/>
      <c r="AJ250" s="15"/>
      <c r="AK250" s="15"/>
      <c r="AL250" s="15"/>
      <c r="AM250" s="15"/>
      <c r="AN250" s="15"/>
      <c r="AO250" s="15"/>
      <c r="AP250" s="15"/>
    </row>
    <row r="251" spans="1:42" s="2" customFormat="1" ht="300" customHeight="1" x14ac:dyDescent="0.2">
      <c r="A251" s="70"/>
      <c r="B251" s="165">
        <v>250</v>
      </c>
      <c r="C251" s="81"/>
      <c r="D251" s="99"/>
      <c r="E251" s="92">
        <v>1405004</v>
      </c>
      <c r="F251" s="93" t="s">
        <v>565</v>
      </c>
      <c r="G251" s="94" t="s">
        <v>995</v>
      </c>
      <c r="H251" s="94" t="s">
        <v>566</v>
      </c>
      <c r="I251" s="94" t="s">
        <v>567</v>
      </c>
      <c r="J251" s="96" t="s">
        <v>568</v>
      </c>
      <c r="K251" s="70">
        <v>2</v>
      </c>
      <c r="L251" s="77">
        <v>43040</v>
      </c>
      <c r="M251" s="77">
        <v>43342</v>
      </c>
      <c r="N251" s="78">
        <f t="shared" si="74"/>
        <v>43.142857142857146</v>
      </c>
      <c r="O251" s="70" t="s">
        <v>555</v>
      </c>
      <c r="P251" s="76">
        <v>0.5</v>
      </c>
      <c r="Q251" s="70" t="s">
        <v>2194</v>
      </c>
      <c r="R251" s="79">
        <f t="shared" si="56"/>
        <v>25</v>
      </c>
      <c r="S251" s="80">
        <f t="shared" si="57"/>
        <v>10.785714285714286</v>
      </c>
      <c r="T251" s="80">
        <f t="shared" si="58"/>
        <v>10.785714285714286</v>
      </c>
      <c r="U251" s="80">
        <f t="shared" si="59"/>
        <v>43.142857142857146</v>
      </c>
      <c r="V251" s="81"/>
      <c r="W251" s="82" t="str">
        <f t="shared" si="60"/>
        <v>VENCIDO</v>
      </c>
      <c r="X251" s="82" t="str">
        <f t="shared" si="62"/>
        <v/>
      </c>
      <c r="Y251" s="83" t="s">
        <v>314</v>
      </c>
      <c r="Z251" s="131" t="str">
        <f t="shared" si="63"/>
        <v>H36R16</v>
      </c>
      <c r="AA251" s="131">
        <f t="shared" si="61"/>
        <v>2</v>
      </c>
      <c r="AB251" s="131" t="str">
        <f t="shared" si="51"/>
        <v>H36R16 - 2</v>
      </c>
      <c r="AC251" s="58">
        <f t="shared" si="52"/>
        <v>1</v>
      </c>
      <c r="AD251" s="58">
        <f t="shared" si="53"/>
        <v>1</v>
      </c>
      <c r="AE251" s="58" t="str">
        <f t="shared" si="54"/>
        <v>H36R16.</v>
      </c>
      <c r="AF251" s="58" t="str">
        <f t="shared" si="55"/>
        <v>H36R16</v>
      </c>
      <c r="AG251" s="62"/>
      <c r="AH251" s="62"/>
      <c r="AI251" s="62"/>
      <c r="AJ251" s="15"/>
      <c r="AK251" s="15"/>
      <c r="AL251" s="15"/>
      <c r="AM251" s="15"/>
      <c r="AN251" s="15"/>
      <c r="AO251" s="15"/>
      <c r="AP251" s="15"/>
    </row>
    <row r="252" spans="1:42" s="2" customFormat="1" ht="300" customHeight="1" x14ac:dyDescent="0.2">
      <c r="A252" s="70">
        <v>173</v>
      </c>
      <c r="B252" s="165">
        <v>251</v>
      </c>
      <c r="C252" s="81"/>
      <c r="D252" s="99" t="s">
        <v>1337</v>
      </c>
      <c r="E252" s="92">
        <v>1405004</v>
      </c>
      <c r="F252" s="86" t="s">
        <v>264</v>
      </c>
      <c r="G252" s="105" t="s">
        <v>265</v>
      </c>
      <c r="H252" s="105" t="s">
        <v>1033</v>
      </c>
      <c r="I252" s="105" t="s">
        <v>1034</v>
      </c>
      <c r="J252" s="81" t="s">
        <v>748</v>
      </c>
      <c r="K252" s="81">
        <v>2</v>
      </c>
      <c r="L252" s="106">
        <v>43040</v>
      </c>
      <c r="M252" s="106">
        <v>43281</v>
      </c>
      <c r="N252" s="107">
        <f t="shared" si="74"/>
        <v>34.428571428571431</v>
      </c>
      <c r="O252" s="70" t="s">
        <v>740</v>
      </c>
      <c r="P252" s="76">
        <v>2</v>
      </c>
      <c r="Q252" s="70" t="s">
        <v>2194</v>
      </c>
      <c r="R252" s="79">
        <f t="shared" si="56"/>
        <v>100</v>
      </c>
      <c r="S252" s="80">
        <f t="shared" si="57"/>
        <v>34.428571428571431</v>
      </c>
      <c r="T252" s="80">
        <f t="shared" si="58"/>
        <v>34.428571428571431</v>
      </c>
      <c r="U252" s="80">
        <f t="shared" si="59"/>
        <v>34.428571428571431</v>
      </c>
      <c r="V252" s="81"/>
      <c r="W252" s="82" t="str">
        <f t="shared" si="60"/>
        <v>CUMPLIDO</v>
      </c>
      <c r="X252" s="82" t="str">
        <f t="shared" si="62"/>
        <v>CUMPLIDO</v>
      </c>
      <c r="Y252" s="83" t="s">
        <v>314</v>
      </c>
      <c r="Z252" s="131" t="str">
        <f t="shared" si="63"/>
        <v>H37R16</v>
      </c>
      <c r="AA252" s="131">
        <f t="shared" si="61"/>
        <v>1</v>
      </c>
      <c r="AB252" s="131" t="str">
        <f t="shared" si="51"/>
        <v>H37R16 - 1</v>
      </c>
      <c r="AC252" s="58">
        <f t="shared" si="52"/>
        <v>5</v>
      </c>
      <c r="AD252" s="58">
        <f t="shared" si="53"/>
        <v>5</v>
      </c>
      <c r="AE252" s="58" t="str">
        <f t="shared" si="54"/>
        <v>H37R16.</v>
      </c>
      <c r="AF252" s="58" t="str">
        <f t="shared" si="55"/>
        <v>H37R16</v>
      </c>
      <c r="AG252" s="62"/>
      <c r="AH252" s="62"/>
      <c r="AI252" s="62"/>
      <c r="AJ252" s="15"/>
      <c r="AK252" s="15"/>
      <c r="AL252" s="15"/>
      <c r="AM252" s="15"/>
      <c r="AN252" s="15"/>
      <c r="AO252" s="15"/>
      <c r="AP252" s="15"/>
    </row>
    <row r="253" spans="1:42" s="2" customFormat="1" ht="300" customHeight="1" x14ac:dyDescent="0.2">
      <c r="A253" s="70">
        <v>174</v>
      </c>
      <c r="B253" s="165">
        <v>252</v>
      </c>
      <c r="C253" s="81"/>
      <c r="D253" s="99" t="s">
        <v>1338</v>
      </c>
      <c r="E253" s="92">
        <v>1405004</v>
      </c>
      <c r="F253" s="86" t="s">
        <v>572</v>
      </c>
      <c r="G253" s="105" t="s">
        <v>266</v>
      </c>
      <c r="H253" s="105" t="s">
        <v>569</v>
      </c>
      <c r="I253" s="105" t="s">
        <v>570</v>
      </c>
      <c r="J253" s="108" t="s">
        <v>571</v>
      </c>
      <c r="K253" s="81">
        <v>1</v>
      </c>
      <c r="L253" s="106">
        <v>43040</v>
      </c>
      <c r="M253" s="106">
        <v>43099</v>
      </c>
      <c r="N253" s="78">
        <f t="shared" si="74"/>
        <v>8.4285714285714288</v>
      </c>
      <c r="O253" s="70" t="s">
        <v>555</v>
      </c>
      <c r="P253" s="76">
        <v>1</v>
      </c>
      <c r="Q253" s="70" t="s">
        <v>2194</v>
      </c>
      <c r="R253" s="79">
        <f t="shared" si="56"/>
        <v>100</v>
      </c>
      <c r="S253" s="80">
        <f t="shared" si="57"/>
        <v>8.4285714285714288</v>
      </c>
      <c r="T253" s="80">
        <f t="shared" si="58"/>
        <v>8.4285714285714288</v>
      </c>
      <c r="U253" s="80">
        <f t="shared" si="59"/>
        <v>8.4285714285714288</v>
      </c>
      <c r="V253" s="81"/>
      <c r="W253" s="82" t="str">
        <f t="shared" si="60"/>
        <v>CUMPLIDO</v>
      </c>
      <c r="X253" s="82" t="str">
        <f t="shared" si="62"/>
        <v>CUMPLIDO</v>
      </c>
      <c r="Y253" s="83" t="s">
        <v>314</v>
      </c>
      <c r="Z253" s="131" t="str">
        <f t="shared" si="63"/>
        <v>H39R16</v>
      </c>
      <c r="AA253" s="131">
        <f t="shared" si="61"/>
        <v>1</v>
      </c>
      <c r="AB253" s="131" t="str">
        <f t="shared" si="51"/>
        <v>H39R16 - 1</v>
      </c>
      <c r="AC253" s="58">
        <f t="shared" si="52"/>
        <v>5</v>
      </c>
      <c r="AD253" s="58">
        <f t="shared" si="53"/>
        <v>5</v>
      </c>
      <c r="AE253" s="58" t="str">
        <f t="shared" si="54"/>
        <v>H39R16.</v>
      </c>
      <c r="AF253" s="58" t="str">
        <f t="shared" si="55"/>
        <v>H39R16</v>
      </c>
      <c r="AG253" s="62"/>
      <c r="AH253" s="62"/>
      <c r="AI253" s="62"/>
      <c r="AJ253" s="15"/>
      <c r="AK253" s="15"/>
      <c r="AL253" s="15"/>
      <c r="AM253" s="15"/>
      <c r="AN253" s="15"/>
      <c r="AO253" s="15"/>
      <c r="AP253" s="15"/>
    </row>
    <row r="254" spans="1:42" s="2" customFormat="1" ht="300" customHeight="1" x14ac:dyDescent="0.2">
      <c r="A254" s="70">
        <v>175</v>
      </c>
      <c r="B254" s="165">
        <v>253</v>
      </c>
      <c r="C254" s="81"/>
      <c r="D254" s="99" t="s">
        <v>1337</v>
      </c>
      <c r="E254" s="92">
        <v>1405004</v>
      </c>
      <c r="F254" s="86" t="s">
        <v>267</v>
      </c>
      <c r="G254" s="105" t="s">
        <v>268</v>
      </c>
      <c r="H254" s="94" t="s">
        <v>353</v>
      </c>
      <c r="I254" s="94" t="s">
        <v>354</v>
      </c>
      <c r="J254" s="96" t="s">
        <v>85</v>
      </c>
      <c r="K254" s="70">
        <v>1</v>
      </c>
      <c r="L254" s="77">
        <v>43040</v>
      </c>
      <c r="M254" s="77">
        <v>43099</v>
      </c>
      <c r="N254" s="78">
        <f t="shared" si="74"/>
        <v>8.4285714285714288</v>
      </c>
      <c r="O254" s="70" t="s">
        <v>22</v>
      </c>
      <c r="P254" s="76">
        <v>1</v>
      </c>
      <c r="Q254" s="70" t="s">
        <v>2194</v>
      </c>
      <c r="R254" s="79">
        <f t="shared" si="56"/>
        <v>100</v>
      </c>
      <c r="S254" s="80">
        <f t="shared" si="57"/>
        <v>8.4285714285714288</v>
      </c>
      <c r="T254" s="80">
        <f t="shared" si="58"/>
        <v>8.4285714285714288</v>
      </c>
      <c r="U254" s="80">
        <f t="shared" si="59"/>
        <v>8.4285714285714288</v>
      </c>
      <c r="V254" s="81"/>
      <c r="W254" s="82" t="str">
        <f t="shared" si="60"/>
        <v>CUMPLIDO</v>
      </c>
      <c r="X254" s="82" t="str">
        <f t="shared" si="62"/>
        <v>CUMPLIDO</v>
      </c>
      <c r="Y254" s="83" t="s">
        <v>314</v>
      </c>
      <c r="Z254" s="131" t="str">
        <f t="shared" si="63"/>
        <v>H41R16</v>
      </c>
      <c r="AA254" s="131">
        <f t="shared" si="61"/>
        <v>1</v>
      </c>
      <c r="AB254" s="131" t="str">
        <f t="shared" si="51"/>
        <v>H41R16 - 1</v>
      </c>
      <c r="AC254" s="58">
        <f t="shared" si="52"/>
        <v>5</v>
      </c>
      <c r="AD254" s="58">
        <f t="shared" si="53"/>
        <v>5</v>
      </c>
      <c r="AE254" s="58" t="str">
        <f t="shared" si="54"/>
        <v>H41R16.</v>
      </c>
      <c r="AF254" s="58" t="str">
        <f t="shared" si="55"/>
        <v>H41R16</v>
      </c>
      <c r="AG254" s="62"/>
      <c r="AH254" s="62"/>
      <c r="AI254" s="62"/>
      <c r="AJ254" s="15"/>
      <c r="AK254" s="15"/>
      <c r="AL254" s="15"/>
      <c r="AM254" s="15"/>
      <c r="AN254" s="15"/>
      <c r="AO254" s="15"/>
      <c r="AP254" s="15"/>
    </row>
    <row r="255" spans="1:42" s="2" customFormat="1" ht="300" customHeight="1" x14ac:dyDescent="0.2">
      <c r="A255" s="70">
        <v>176</v>
      </c>
      <c r="B255" s="165">
        <v>254</v>
      </c>
      <c r="C255" s="81"/>
      <c r="D255" s="99" t="s">
        <v>1336</v>
      </c>
      <c r="E255" s="92">
        <v>1405004</v>
      </c>
      <c r="F255" s="86" t="s">
        <v>1301</v>
      </c>
      <c r="G255" s="105" t="s">
        <v>269</v>
      </c>
      <c r="H255" s="94" t="s">
        <v>355</v>
      </c>
      <c r="I255" s="94" t="s">
        <v>356</v>
      </c>
      <c r="J255" s="96" t="s">
        <v>357</v>
      </c>
      <c r="K255" s="70">
        <v>1</v>
      </c>
      <c r="L255" s="77">
        <v>43040</v>
      </c>
      <c r="M255" s="77">
        <v>43099</v>
      </c>
      <c r="N255" s="78">
        <f>(+M255-L255)/7</f>
        <v>8.4285714285714288</v>
      </c>
      <c r="O255" s="70" t="s">
        <v>22</v>
      </c>
      <c r="P255" s="76">
        <v>1</v>
      </c>
      <c r="Q255" s="70" t="s">
        <v>2194</v>
      </c>
      <c r="R255" s="79">
        <f t="shared" si="56"/>
        <v>100</v>
      </c>
      <c r="S255" s="80">
        <f t="shared" si="57"/>
        <v>8.4285714285714288</v>
      </c>
      <c r="T255" s="80">
        <f t="shared" si="58"/>
        <v>8.4285714285714288</v>
      </c>
      <c r="U255" s="80">
        <f t="shared" si="59"/>
        <v>8.4285714285714288</v>
      </c>
      <c r="V255" s="81"/>
      <c r="W255" s="82" t="str">
        <f t="shared" si="60"/>
        <v>CUMPLIDO</v>
      </c>
      <c r="X255" s="82" t="str">
        <f t="shared" si="62"/>
        <v>CUMPLIDO</v>
      </c>
      <c r="Y255" s="83" t="s">
        <v>314</v>
      </c>
      <c r="Z255" s="131" t="str">
        <f t="shared" si="63"/>
        <v>H44R16</v>
      </c>
      <c r="AA255" s="131">
        <f t="shared" si="61"/>
        <v>1</v>
      </c>
      <c r="AB255" s="131" t="str">
        <f t="shared" si="51"/>
        <v>H44R16 - 1</v>
      </c>
      <c r="AC255" s="58">
        <f t="shared" si="52"/>
        <v>5</v>
      </c>
      <c r="AD255" s="58">
        <f t="shared" si="53"/>
        <v>5</v>
      </c>
      <c r="AE255" s="58" t="str">
        <f t="shared" si="54"/>
        <v>H44R16.</v>
      </c>
      <c r="AF255" s="58" t="str">
        <f t="shared" si="55"/>
        <v>H44R16</v>
      </c>
      <c r="AG255" s="62"/>
      <c r="AH255" s="62"/>
      <c r="AI255" s="62" t="s">
        <v>235</v>
      </c>
      <c r="AJ255" s="15"/>
      <c r="AK255" s="15"/>
      <c r="AL255" s="15"/>
      <c r="AM255" s="15"/>
      <c r="AN255" s="15"/>
      <c r="AO255" s="15"/>
      <c r="AP255" s="15"/>
    </row>
    <row r="256" spans="1:42" s="2" customFormat="1" ht="300" customHeight="1" x14ac:dyDescent="0.2">
      <c r="A256" s="70">
        <v>177</v>
      </c>
      <c r="B256" s="165">
        <v>255</v>
      </c>
      <c r="C256" s="81"/>
      <c r="D256" s="99" t="s">
        <v>1336</v>
      </c>
      <c r="E256" s="92">
        <v>1401003</v>
      </c>
      <c r="F256" s="86" t="s">
        <v>1302</v>
      </c>
      <c r="G256" s="105" t="s">
        <v>270</v>
      </c>
      <c r="H256" s="94" t="s">
        <v>358</v>
      </c>
      <c r="I256" s="94" t="s">
        <v>359</v>
      </c>
      <c r="J256" s="96" t="s">
        <v>360</v>
      </c>
      <c r="K256" s="70">
        <v>1</v>
      </c>
      <c r="L256" s="77">
        <v>43102</v>
      </c>
      <c r="M256" s="77">
        <v>43189</v>
      </c>
      <c r="N256" s="78">
        <f>(+M256-L256)/7</f>
        <v>12.428571428571429</v>
      </c>
      <c r="O256" s="70" t="s">
        <v>22</v>
      </c>
      <c r="P256" s="76">
        <v>0</v>
      </c>
      <c r="Q256" s="70" t="s">
        <v>2194</v>
      </c>
      <c r="R256" s="79">
        <f t="shared" si="56"/>
        <v>0</v>
      </c>
      <c r="S256" s="80">
        <f t="shared" si="57"/>
        <v>0</v>
      </c>
      <c r="T256" s="80">
        <f t="shared" si="58"/>
        <v>0</v>
      </c>
      <c r="U256" s="80">
        <f t="shared" si="59"/>
        <v>12.428571428571429</v>
      </c>
      <c r="V256" s="81"/>
      <c r="W256" s="82" t="str">
        <f t="shared" si="60"/>
        <v>VENCIDO</v>
      </c>
      <c r="X256" s="82" t="str">
        <f t="shared" si="62"/>
        <v>VENCIDO</v>
      </c>
      <c r="Y256" s="83" t="s">
        <v>314</v>
      </c>
      <c r="Z256" s="131" t="str">
        <f t="shared" si="63"/>
        <v>H46R16</v>
      </c>
      <c r="AA256" s="131">
        <f t="shared" si="61"/>
        <v>1</v>
      </c>
      <c r="AB256" s="131" t="str">
        <f t="shared" si="51"/>
        <v>H46R16 - 1</v>
      </c>
      <c r="AC256" s="58">
        <f t="shared" si="52"/>
        <v>1</v>
      </c>
      <c r="AD256" s="58">
        <f t="shared" si="53"/>
        <v>1</v>
      </c>
      <c r="AE256" s="58" t="str">
        <f t="shared" si="54"/>
        <v>H46R16.</v>
      </c>
      <c r="AF256" s="58" t="str">
        <f t="shared" si="55"/>
        <v>H46R16</v>
      </c>
      <c r="AG256" s="62"/>
      <c r="AH256" s="62"/>
      <c r="AI256" s="62"/>
      <c r="AJ256" s="15"/>
      <c r="AK256" s="15"/>
      <c r="AL256" s="15"/>
      <c r="AM256" s="15"/>
      <c r="AN256" s="15"/>
      <c r="AO256" s="15"/>
      <c r="AP256" s="15"/>
    </row>
    <row r="257" spans="1:42" s="2" customFormat="1" ht="300" customHeight="1" x14ac:dyDescent="0.2">
      <c r="A257" s="70">
        <v>178</v>
      </c>
      <c r="B257" s="165">
        <v>256</v>
      </c>
      <c r="C257" s="81"/>
      <c r="D257" s="99" t="s">
        <v>1336</v>
      </c>
      <c r="E257" s="92">
        <v>1405004</v>
      </c>
      <c r="F257" s="86" t="s">
        <v>271</v>
      </c>
      <c r="G257" s="105" t="s">
        <v>272</v>
      </c>
      <c r="H257" s="94" t="s">
        <v>361</v>
      </c>
      <c r="I257" s="94" t="s">
        <v>362</v>
      </c>
      <c r="J257" s="96" t="s">
        <v>357</v>
      </c>
      <c r="K257" s="70">
        <v>1</v>
      </c>
      <c r="L257" s="110">
        <v>43040</v>
      </c>
      <c r="M257" s="77">
        <v>43099</v>
      </c>
      <c r="N257" s="78">
        <f t="shared" si="74"/>
        <v>8.4285714285714288</v>
      </c>
      <c r="O257" s="70" t="s">
        <v>22</v>
      </c>
      <c r="P257" s="76">
        <v>1</v>
      </c>
      <c r="Q257" s="70" t="s">
        <v>2194</v>
      </c>
      <c r="R257" s="79">
        <f t="shared" si="56"/>
        <v>100</v>
      </c>
      <c r="S257" s="80">
        <f t="shared" si="57"/>
        <v>8.4285714285714288</v>
      </c>
      <c r="T257" s="80">
        <f t="shared" si="58"/>
        <v>8.4285714285714288</v>
      </c>
      <c r="U257" s="80">
        <f t="shared" si="59"/>
        <v>8.4285714285714288</v>
      </c>
      <c r="V257" s="81"/>
      <c r="W257" s="82" t="str">
        <f t="shared" si="60"/>
        <v>CUMPLIDO</v>
      </c>
      <c r="X257" s="82" t="str">
        <f t="shared" si="62"/>
        <v>CUMPLIDO</v>
      </c>
      <c r="Y257" s="83" t="s">
        <v>314</v>
      </c>
      <c r="Z257" s="131" t="str">
        <f t="shared" si="63"/>
        <v>H54R16</v>
      </c>
      <c r="AA257" s="131">
        <f t="shared" si="61"/>
        <v>1</v>
      </c>
      <c r="AB257" s="131" t="str">
        <f t="shared" si="51"/>
        <v>H54R16 - 1</v>
      </c>
      <c r="AC257" s="58">
        <f t="shared" si="52"/>
        <v>5</v>
      </c>
      <c r="AD257" s="58">
        <f t="shared" si="53"/>
        <v>5</v>
      </c>
      <c r="AE257" s="58" t="str">
        <f t="shared" si="54"/>
        <v>H54R16.</v>
      </c>
      <c r="AF257" s="58" t="str">
        <f t="shared" si="55"/>
        <v>H54R16</v>
      </c>
      <c r="AG257" s="62"/>
      <c r="AH257" s="62"/>
      <c r="AI257" s="62"/>
      <c r="AJ257" s="15"/>
      <c r="AK257" s="15"/>
      <c r="AL257" s="15"/>
      <c r="AM257" s="15"/>
      <c r="AN257" s="15"/>
      <c r="AO257" s="15"/>
      <c r="AP257" s="15"/>
    </row>
    <row r="258" spans="1:42" s="2" customFormat="1" ht="300" customHeight="1" x14ac:dyDescent="0.2">
      <c r="A258" s="70">
        <v>179</v>
      </c>
      <c r="B258" s="165">
        <v>257</v>
      </c>
      <c r="C258" s="81"/>
      <c r="D258" s="99" t="s">
        <v>1337</v>
      </c>
      <c r="E258" s="92">
        <v>1405004</v>
      </c>
      <c r="F258" s="86" t="s">
        <v>575</v>
      </c>
      <c r="G258" s="105" t="s">
        <v>273</v>
      </c>
      <c r="H258" s="105" t="s">
        <v>573</v>
      </c>
      <c r="I258" s="105" t="s">
        <v>576</v>
      </c>
      <c r="J258" s="108" t="s">
        <v>574</v>
      </c>
      <c r="K258" s="81">
        <v>3</v>
      </c>
      <c r="L258" s="106">
        <v>43040</v>
      </c>
      <c r="M258" s="106">
        <v>43342</v>
      </c>
      <c r="N258" s="78">
        <f t="shared" si="74"/>
        <v>43.142857142857146</v>
      </c>
      <c r="O258" s="70" t="s">
        <v>555</v>
      </c>
      <c r="P258" s="76">
        <v>0.5</v>
      </c>
      <c r="Q258" s="70" t="s">
        <v>2194</v>
      </c>
      <c r="R258" s="79">
        <f t="shared" si="56"/>
        <v>16.666666666666664</v>
      </c>
      <c r="S258" s="80">
        <f t="shared" si="57"/>
        <v>7.1904761904761907</v>
      </c>
      <c r="T258" s="80">
        <f t="shared" si="58"/>
        <v>7.1904761904761907</v>
      </c>
      <c r="U258" s="80">
        <f t="shared" si="59"/>
        <v>43.142857142857146</v>
      </c>
      <c r="V258" s="81"/>
      <c r="W258" s="82" t="str">
        <f t="shared" si="60"/>
        <v>VENCIDO</v>
      </c>
      <c r="X258" s="82" t="str">
        <f t="shared" si="62"/>
        <v>VENCIDO</v>
      </c>
      <c r="Y258" s="83" t="s">
        <v>314</v>
      </c>
      <c r="Z258" s="131" t="str">
        <f t="shared" si="63"/>
        <v>H55R16</v>
      </c>
      <c r="AA258" s="131">
        <f t="shared" si="61"/>
        <v>1</v>
      </c>
      <c r="AB258" s="131" t="str">
        <f t="shared" si="51"/>
        <v>H55R16 - 1</v>
      </c>
      <c r="AC258" s="58">
        <f t="shared" si="52"/>
        <v>1</v>
      </c>
      <c r="AD258" s="58">
        <f t="shared" si="53"/>
        <v>1</v>
      </c>
      <c r="AE258" s="58" t="str">
        <f t="shared" si="54"/>
        <v>H55R16.</v>
      </c>
      <c r="AF258" s="58" t="str">
        <f t="shared" si="55"/>
        <v>H55R16</v>
      </c>
      <c r="AG258" s="62"/>
      <c r="AH258" s="62"/>
      <c r="AI258" s="62"/>
      <c r="AJ258" s="15"/>
      <c r="AK258" s="15"/>
      <c r="AL258" s="15"/>
      <c r="AM258" s="15"/>
      <c r="AN258" s="15"/>
      <c r="AO258" s="15"/>
      <c r="AP258" s="15"/>
    </row>
    <row r="259" spans="1:42" s="2" customFormat="1" ht="300" customHeight="1" x14ac:dyDescent="0.2">
      <c r="A259" s="70">
        <v>180</v>
      </c>
      <c r="B259" s="165">
        <v>258</v>
      </c>
      <c r="C259" s="81"/>
      <c r="D259" s="99" t="s">
        <v>1340</v>
      </c>
      <c r="E259" s="92">
        <v>1405004</v>
      </c>
      <c r="F259" s="86" t="s">
        <v>1303</v>
      </c>
      <c r="G259" s="105" t="s">
        <v>274</v>
      </c>
      <c r="H259" s="94" t="s">
        <v>363</v>
      </c>
      <c r="I259" s="94" t="s">
        <v>364</v>
      </c>
      <c r="J259" s="96" t="s">
        <v>374</v>
      </c>
      <c r="K259" s="70">
        <v>1</v>
      </c>
      <c r="L259" s="77">
        <v>43040</v>
      </c>
      <c r="M259" s="77">
        <v>43099</v>
      </c>
      <c r="N259" s="78">
        <f t="shared" si="74"/>
        <v>8.4285714285714288</v>
      </c>
      <c r="O259" s="70" t="s">
        <v>365</v>
      </c>
      <c r="P259" s="76">
        <v>1</v>
      </c>
      <c r="Q259" s="70" t="s">
        <v>2194</v>
      </c>
      <c r="R259" s="79">
        <f t="shared" si="56"/>
        <v>100</v>
      </c>
      <c r="S259" s="80">
        <f t="shared" si="57"/>
        <v>8.4285714285714288</v>
      </c>
      <c r="T259" s="80">
        <f t="shared" si="58"/>
        <v>8.4285714285714288</v>
      </c>
      <c r="U259" s="80">
        <f t="shared" si="59"/>
        <v>8.4285714285714288</v>
      </c>
      <c r="V259" s="81"/>
      <c r="W259" s="82" t="str">
        <f t="shared" si="60"/>
        <v>CUMPLIDO</v>
      </c>
      <c r="X259" s="82" t="str">
        <f t="shared" si="62"/>
        <v>CUMPLIDO</v>
      </c>
      <c r="Y259" s="83" t="s">
        <v>314</v>
      </c>
      <c r="Z259" s="131" t="str">
        <f t="shared" si="63"/>
        <v>H56R16</v>
      </c>
      <c r="AA259" s="131">
        <f t="shared" si="61"/>
        <v>1</v>
      </c>
      <c r="AB259" s="131" t="str">
        <f t="shared" ref="AB259:AB322" si="75">CONCATENATE(Z259," - ",AA259)</f>
        <v>H56R16 - 1</v>
      </c>
      <c r="AC259" s="58">
        <f t="shared" ref="AC259:AC322" si="76">IF(W259="VENCIDO",1,IF(W259="PRÓXIMO A VENCER",2,IF(W259="EN TERMINO",3,IF(W259="CON AVANCE",4,IF(W259="CUMPLIDO",5,)))))</f>
        <v>5</v>
      </c>
      <c r="AD259" s="58">
        <f t="shared" ref="AD259:AD322" si="77">IF(AA260=AA259+1,MIN(AC259,AD260),AC259)</f>
        <v>5</v>
      </c>
      <c r="AE259" s="58" t="str">
        <f t="shared" ref="AE259:AE322" si="78">IF(A259&lt;&gt;"",MID(F259,1,FIND(" ",F259,1)-1),AE258)</f>
        <v>H56R16.</v>
      </c>
      <c r="AF259" s="58" t="str">
        <f t="shared" ref="AF259:AF322" si="79">IFERROR(MID(AE259,1,FIND(".",AE259,1)-1),AE259)</f>
        <v>H56R16</v>
      </c>
      <c r="AG259" s="62"/>
      <c r="AH259" s="62"/>
      <c r="AI259" s="62"/>
      <c r="AJ259" s="15"/>
      <c r="AK259" s="15"/>
      <c r="AL259" s="15"/>
      <c r="AM259" s="15"/>
      <c r="AN259" s="15"/>
      <c r="AO259" s="15"/>
      <c r="AP259" s="15"/>
    </row>
    <row r="260" spans="1:42" s="2" customFormat="1" ht="300" customHeight="1" x14ac:dyDescent="0.2">
      <c r="A260" s="70">
        <v>181</v>
      </c>
      <c r="B260" s="165">
        <v>259</v>
      </c>
      <c r="C260" s="81"/>
      <c r="D260" s="99" t="s">
        <v>1341</v>
      </c>
      <c r="E260" s="92">
        <v>10405004</v>
      </c>
      <c r="F260" s="86" t="s">
        <v>580</v>
      </c>
      <c r="G260" s="105" t="s">
        <v>275</v>
      </c>
      <c r="H260" s="105" t="s">
        <v>577</v>
      </c>
      <c r="I260" s="105" t="s">
        <v>578</v>
      </c>
      <c r="J260" s="108" t="s">
        <v>579</v>
      </c>
      <c r="K260" s="81">
        <v>1</v>
      </c>
      <c r="L260" s="106">
        <v>43040</v>
      </c>
      <c r="M260" s="106">
        <v>43220</v>
      </c>
      <c r="N260" s="107">
        <f t="shared" si="74"/>
        <v>25.714285714285715</v>
      </c>
      <c r="O260" s="70" t="s">
        <v>555</v>
      </c>
      <c r="P260" s="76">
        <v>0.33</v>
      </c>
      <c r="Q260" s="70" t="s">
        <v>2194</v>
      </c>
      <c r="R260" s="79">
        <f t="shared" ref="R260:R314" si="80">IF(P260/K260&gt;1,100,+P260/K260*100)</f>
        <v>33</v>
      </c>
      <c r="S260" s="80">
        <f t="shared" ref="S260:S314" si="81">+N260*R260/100</f>
        <v>8.4857142857142858</v>
      </c>
      <c r="T260" s="80">
        <f t="shared" ref="T260:T314" si="82">IF(M260&lt;=$AH$1,S260,0)</f>
        <v>8.4857142857142858</v>
      </c>
      <c r="U260" s="80">
        <f t="shared" ref="U260:U314" si="83">IF($AH$1&gt;=M260,N260,0)</f>
        <v>25.714285714285715</v>
      </c>
      <c r="V260" s="81"/>
      <c r="W260" s="82" t="str">
        <f t="shared" ref="W260:W323" si="84">IF(R260=100,"CUMPLIDO",IF(M260-$AH$1&lt;0,"VENCIDO",IF(M260-$AH$1&lt;=30,"PRÓXIMO A VENCER",IF(R260&gt;0,"CON AVANCE","EN TERMINO"))))</f>
        <v>VENCIDO</v>
      </c>
      <c r="X260" s="82" t="str">
        <f t="shared" si="62"/>
        <v>VENCIDO</v>
      </c>
      <c r="Y260" s="83" t="s">
        <v>314</v>
      </c>
      <c r="Z260" s="131" t="str">
        <f t="shared" si="63"/>
        <v>H57R16</v>
      </c>
      <c r="AA260" s="131">
        <f t="shared" ref="AA260:AA323" si="85">IF(A260&lt;&gt;"",1,AA259+1)</f>
        <v>1</v>
      </c>
      <c r="AB260" s="131" t="str">
        <f t="shared" si="75"/>
        <v>H57R16 - 1</v>
      </c>
      <c r="AC260" s="58">
        <f t="shared" si="76"/>
        <v>1</v>
      </c>
      <c r="AD260" s="58">
        <f t="shared" si="77"/>
        <v>1</v>
      </c>
      <c r="AE260" s="58" t="str">
        <f t="shared" si="78"/>
        <v>H57R16.</v>
      </c>
      <c r="AF260" s="58" t="str">
        <f t="shared" si="79"/>
        <v>H57R16</v>
      </c>
      <c r="AG260" s="62"/>
      <c r="AH260" s="62"/>
      <c r="AI260" s="62"/>
      <c r="AJ260" s="15"/>
      <c r="AK260" s="15"/>
      <c r="AL260" s="15"/>
      <c r="AM260" s="15"/>
      <c r="AN260" s="15"/>
      <c r="AO260" s="15"/>
      <c r="AP260" s="15"/>
    </row>
    <row r="261" spans="1:42" s="2" customFormat="1" ht="300" customHeight="1" x14ac:dyDescent="0.2">
      <c r="A261" s="70">
        <v>182</v>
      </c>
      <c r="B261" s="165">
        <v>260</v>
      </c>
      <c r="C261" s="81"/>
      <c r="D261" s="99" t="s">
        <v>1337</v>
      </c>
      <c r="E261" s="92">
        <v>1405004</v>
      </c>
      <c r="F261" s="86" t="s">
        <v>749</v>
      </c>
      <c r="G261" s="105" t="s">
        <v>750</v>
      </c>
      <c r="H261" s="105" t="s">
        <v>2203</v>
      </c>
      <c r="I261" s="105" t="s">
        <v>2186</v>
      </c>
      <c r="J261" s="108" t="s">
        <v>2134</v>
      </c>
      <c r="K261" s="81">
        <v>1</v>
      </c>
      <c r="L261" s="106">
        <v>43862</v>
      </c>
      <c r="M261" s="106">
        <v>43979</v>
      </c>
      <c r="N261" s="78">
        <f t="shared" si="74"/>
        <v>16.714285714285715</v>
      </c>
      <c r="O261" s="70" t="s">
        <v>1161</v>
      </c>
      <c r="P261" s="76">
        <v>0</v>
      </c>
      <c r="Q261" s="70" t="s">
        <v>2194</v>
      </c>
      <c r="R261" s="79">
        <f t="shared" si="80"/>
        <v>0</v>
      </c>
      <c r="S261" s="80">
        <f t="shared" si="81"/>
        <v>0</v>
      </c>
      <c r="T261" s="80">
        <f t="shared" si="82"/>
        <v>0</v>
      </c>
      <c r="U261" s="80">
        <f t="shared" si="83"/>
        <v>0</v>
      </c>
      <c r="V261" s="81"/>
      <c r="W261" s="82" t="str">
        <f t="shared" si="84"/>
        <v>EN TERMINO</v>
      </c>
      <c r="X261" s="82" t="str">
        <f t="shared" ref="X261:X324" si="86">IF(A261&lt;&gt;"",IF(AD261=1,"VENCIDO",IF(AD261=2,"PRÓXIMO A VENCER",IF(AD261=3,"EN TERMINO",IF(AD261=4,"CON AVANCE",IF(AD261=5,"CUMPLIDO",))))),"")</f>
        <v>EN TERMINO</v>
      </c>
      <c r="Y261" s="83" t="s">
        <v>314</v>
      </c>
      <c r="Z261" s="131" t="str">
        <f t="shared" ref="Z261:Z324" si="87">AF261</f>
        <v>H58R16</v>
      </c>
      <c r="AA261" s="131">
        <f t="shared" si="85"/>
        <v>1</v>
      </c>
      <c r="AB261" s="131" t="str">
        <f t="shared" si="75"/>
        <v>H58R16 - 1</v>
      </c>
      <c r="AC261" s="58">
        <f t="shared" si="76"/>
        <v>3</v>
      </c>
      <c r="AD261" s="58">
        <f t="shared" si="77"/>
        <v>3</v>
      </c>
      <c r="AE261" s="58" t="str">
        <f t="shared" si="78"/>
        <v>H58R16.</v>
      </c>
      <c r="AF261" s="58" t="str">
        <f t="shared" si="79"/>
        <v>H58R16</v>
      </c>
      <c r="AG261" s="62"/>
      <c r="AH261" s="62"/>
      <c r="AI261" s="62" t="s">
        <v>235</v>
      </c>
      <c r="AJ261" s="15"/>
      <c r="AK261" s="15"/>
      <c r="AL261" s="15"/>
      <c r="AM261" s="15"/>
      <c r="AN261" s="15"/>
      <c r="AO261" s="15"/>
      <c r="AP261" s="15"/>
    </row>
    <row r="262" spans="1:42" s="2" customFormat="1" ht="300" customHeight="1" x14ac:dyDescent="0.2">
      <c r="A262" s="70">
        <v>183</v>
      </c>
      <c r="B262" s="165">
        <v>261</v>
      </c>
      <c r="C262" s="81"/>
      <c r="D262" s="99" t="s">
        <v>1337</v>
      </c>
      <c r="E262" s="92">
        <v>1103002</v>
      </c>
      <c r="F262" s="86" t="s">
        <v>367</v>
      </c>
      <c r="G262" s="105" t="s">
        <v>1006</v>
      </c>
      <c r="H262" s="94" t="s">
        <v>389</v>
      </c>
      <c r="I262" s="94" t="s">
        <v>366</v>
      </c>
      <c r="J262" s="96" t="s">
        <v>197</v>
      </c>
      <c r="K262" s="70">
        <v>3</v>
      </c>
      <c r="L262" s="77">
        <v>43040</v>
      </c>
      <c r="M262" s="77">
        <v>43403</v>
      </c>
      <c r="N262" s="78">
        <f t="shared" si="74"/>
        <v>51.857142857142854</v>
      </c>
      <c r="O262" s="70" t="s">
        <v>22</v>
      </c>
      <c r="P262" s="76">
        <v>0</v>
      </c>
      <c r="Q262" s="70" t="s">
        <v>2194</v>
      </c>
      <c r="R262" s="79">
        <f t="shared" si="80"/>
        <v>0</v>
      </c>
      <c r="S262" s="80">
        <f t="shared" si="81"/>
        <v>0</v>
      </c>
      <c r="T262" s="80">
        <f t="shared" si="82"/>
        <v>0</v>
      </c>
      <c r="U262" s="80">
        <f t="shared" si="83"/>
        <v>51.857142857142854</v>
      </c>
      <c r="V262" s="81"/>
      <c r="W262" s="82" t="str">
        <f t="shared" si="84"/>
        <v>VENCIDO</v>
      </c>
      <c r="X262" s="82" t="str">
        <f t="shared" si="86"/>
        <v>VENCIDO</v>
      </c>
      <c r="Y262" s="83" t="s">
        <v>314</v>
      </c>
      <c r="Z262" s="131" t="str">
        <f t="shared" si="87"/>
        <v>H59R16</v>
      </c>
      <c r="AA262" s="131">
        <f t="shared" si="85"/>
        <v>1</v>
      </c>
      <c r="AB262" s="131" t="str">
        <f t="shared" si="75"/>
        <v>H59R16 - 1</v>
      </c>
      <c r="AC262" s="58">
        <f t="shared" si="76"/>
        <v>1</v>
      </c>
      <c r="AD262" s="58">
        <f t="shared" si="77"/>
        <v>1</v>
      </c>
      <c r="AE262" s="58" t="str">
        <f t="shared" si="78"/>
        <v>H59R16.</v>
      </c>
      <c r="AF262" s="58" t="str">
        <f t="shared" si="79"/>
        <v>H59R16</v>
      </c>
      <c r="AG262" s="62"/>
      <c r="AH262" s="62"/>
      <c r="AI262" s="62"/>
      <c r="AJ262" s="15"/>
      <c r="AK262" s="15"/>
      <c r="AL262" s="15"/>
      <c r="AM262" s="15"/>
      <c r="AN262" s="15"/>
      <c r="AO262" s="15"/>
      <c r="AP262" s="15"/>
    </row>
    <row r="263" spans="1:42" s="2" customFormat="1" ht="300" customHeight="1" x14ac:dyDescent="0.2">
      <c r="A263" s="70">
        <v>184</v>
      </c>
      <c r="B263" s="165">
        <v>262</v>
      </c>
      <c r="C263" s="81"/>
      <c r="D263" s="99" t="s">
        <v>1337</v>
      </c>
      <c r="E263" s="92">
        <v>1405004</v>
      </c>
      <c r="F263" s="86" t="s">
        <v>372</v>
      </c>
      <c r="G263" s="105" t="s">
        <v>276</v>
      </c>
      <c r="H263" s="94" t="s">
        <v>368</v>
      </c>
      <c r="I263" s="94" t="s">
        <v>369</v>
      </c>
      <c r="J263" s="96" t="s">
        <v>9</v>
      </c>
      <c r="K263" s="70">
        <v>1</v>
      </c>
      <c r="L263" s="77">
        <v>43040</v>
      </c>
      <c r="M263" s="77">
        <v>43159</v>
      </c>
      <c r="N263" s="78">
        <f t="shared" si="74"/>
        <v>17</v>
      </c>
      <c r="O263" s="70" t="s">
        <v>22</v>
      </c>
      <c r="P263" s="76">
        <v>1</v>
      </c>
      <c r="Q263" s="70" t="s">
        <v>2194</v>
      </c>
      <c r="R263" s="79">
        <f t="shared" si="80"/>
        <v>100</v>
      </c>
      <c r="S263" s="80">
        <f t="shared" si="81"/>
        <v>17</v>
      </c>
      <c r="T263" s="80">
        <f t="shared" si="82"/>
        <v>17</v>
      </c>
      <c r="U263" s="80">
        <f t="shared" si="83"/>
        <v>17</v>
      </c>
      <c r="V263" s="81"/>
      <c r="W263" s="82" t="str">
        <f t="shared" si="84"/>
        <v>CUMPLIDO</v>
      </c>
      <c r="X263" s="82" t="str">
        <f t="shared" si="86"/>
        <v>CUMPLIDO</v>
      </c>
      <c r="Y263" s="83" t="s">
        <v>314</v>
      </c>
      <c r="Z263" s="131" t="str">
        <f t="shared" si="87"/>
        <v>H61R16</v>
      </c>
      <c r="AA263" s="131">
        <f t="shared" si="85"/>
        <v>1</v>
      </c>
      <c r="AB263" s="131" t="str">
        <f t="shared" si="75"/>
        <v>H61R16 - 1</v>
      </c>
      <c r="AC263" s="58">
        <f t="shared" si="76"/>
        <v>5</v>
      </c>
      <c r="AD263" s="58">
        <f t="shared" si="77"/>
        <v>5</v>
      </c>
      <c r="AE263" s="58" t="str">
        <f t="shared" si="78"/>
        <v>H61R16.</v>
      </c>
      <c r="AF263" s="58" t="str">
        <f t="shared" si="79"/>
        <v>H61R16</v>
      </c>
      <c r="AG263" s="62"/>
      <c r="AH263" s="62"/>
      <c r="AI263" s="62"/>
      <c r="AJ263" s="15"/>
      <c r="AK263" s="15"/>
      <c r="AL263" s="15"/>
      <c r="AM263" s="15"/>
      <c r="AN263" s="15"/>
      <c r="AO263" s="15"/>
      <c r="AP263" s="15"/>
    </row>
    <row r="264" spans="1:42" s="2" customFormat="1" ht="300" customHeight="1" x14ac:dyDescent="0.2">
      <c r="A264" s="70">
        <v>185</v>
      </c>
      <c r="B264" s="165">
        <v>263</v>
      </c>
      <c r="C264" s="81"/>
      <c r="D264" s="99" t="s">
        <v>1342</v>
      </c>
      <c r="E264" s="92">
        <v>1103002</v>
      </c>
      <c r="F264" s="86" t="s">
        <v>277</v>
      </c>
      <c r="G264" s="105" t="s">
        <v>278</v>
      </c>
      <c r="H264" s="93" t="s">
        <v>370</v>
      </c>
      <c r="I264" s="93" t="s">
        <v>371</v>
      </c>
      <c r="J264" s="70" t="s">
        <v>373</v>
      </c>
      <c r="K264" s="70">
        <v>1</v>
      </c>
      <c r="L264" s="77">
        <v>43160</v>
      </c>
      <c r="M264" s="77">
        <v>43189</v>
      </c>
      <c r="N264" s="78">
        <f t="shared" si="74"/>
        <v>4.1428571428571432</v>
      </c>
      <c r="O264" s="70" t="s">
        <v>22</v>
      </c>
      <c r="P264" s="76">
        <v>1</v>
      </c>
      <c r="Q264" s="70" t="s">
        <v>2194</v>
      </c>
      <c r="R264" s="79">
        <f t="shared" si="80"/>
        <v>100</v>
      </c>
      <c r="S264" s="80">
        <f t="shared" si="81"/>
        <v>4.1428571428571432</v>
      </c>
      <c r="T264" s="80">
        <f t="shared" si="82"/>
        <v>4.1428571428571432</v>
      </c>
      <c r="U264" s="80">
        <f t="shared" si="83"/>
        <v>4.1428571428571432</v>
      </c>
      <c r="V264" s="81"/>
      <c r="W264" s="82" t="str">
        <f t="shared" si="84"/>
        <v>CUMPLIDO</v>
      </c>
      <c r="X264" s="82" t="str">
        <f t="shared" si="86"/>
        <v>CUMPLIDO</v>
      </c>
      <c r="Y264" s="83" t="s">
        <v>314</v>
      </c>
      <c r="Z264" s="131" t="str">
        <f t="shared" si="87"/>
        <v>H62R16</v>
      </c>
      <c r="AA264" s="131">
        <f t="shared" si="85"/>
        <v>1</v>
      </c>
      <c r="AB264" s="131" t="str">
        <f t="shared" si="75"/>
        <v>H62R16 - 1</v>
      </c>
      <c r="AC264" s="58">
        <f t="shared" si="76"/>
        <v>5</v>
      </c>
      <c r="AD264" s="58">
        <f t="shared" si="77"/>
        <v>5</v>
      </c>
      <c r="AE264" s="58" t="str">
        <f t="shared" si="78"/>
        <v>H62R16.</v>
      </c>
      <c r="AF264" s="58" t="str">
        <f t="shared" si="79"/>
        <v>H62R16</v>
      </c>
      <c r="AG264" s="62"/>
      <c r="AH264" s="62"/>
      <c r="AI264" s="62"/>
      <c r="AJ264" s="15"/>
      <c r="AK264" s="15"/>
      <c r="AL264" s="15"/>
      <c r="AM264" s="15"/>
      <c r="AN264" s="15"/>
      <c r="AO264" s="15"/>
      <c r="AP264" s="15"/>
    </row>
    <row r="265" spans="1:42" s="2" customFormat="1" ht="300" customHeight="1" x14ac:dyDescent="0.2">
      <c r="A265" s="70">
        <v>186</v>
      </c>
      <c r="B265" s="165">
        <v>264</v>
      </c>
      <c r="C265" s="81"/>
      <c r="D265" s="99" t="s">
        <v>1337</v>
      </c>
      <c r="E265" s="92">
        <v>1405004</v>
      </c>
      <c r="F265" s="86" t="s">
        <v>279</v>
      </c>
      <c r="G265" s="105" t="s">
        <v>280</v>
      </c>
      <c r="H265" s="105" t="s">
        <v>581</v>
      </c>
      <c r="I265" s="105" t="s">
        <v>582</v>
      </c>
      <c r="J265" s="108" t="s">
        <v>583</v>
      </c>
      <c r="K265" s="81">
        <v>2</v>
      </c>
      <c r="L265" s="106">
        <v>43040</v>
      </c>
      <c r="M265" s="106">
        <v>43250</v>
      </c>
      <c r="N265" s="107">
        <f t="shared" si="74"/>
        <v>30</v>
      </c>
      <c r="O265" s="70" t="s">
        <v>555</v>
      </c>
      <c r="P265" s="76">
        <v>0</v>
      </c>
      <c r="Q265" s="70" t="s">
        <v>2194</v>
      </c>
      <c r="R265" s="79">
        <f t="shared" si="80"/>
        <v>0</v>
      </c>
      <c r="S265" s="80">
        <f t="shared" si="81"/>
        <v>0</v>
      </c>
      <c r="T265" s="80">
        <f t="shared" si="82"/>
        <v>0</v>
      </c>
      <c r="U265" s="80">
        <f t="shared" si="83"/>
        <v>30</v>
      </c>
      <c r="V265" s="81"/>
      <c r="W265" s="82" t="str">
        <f t="shared" si="84"/>
        <v>VENCIDO</v>
      </c>
      <c r="X265" s="82" t="str">
        <f t="shared" si="86"/>
        <v>VENCIDO</v>
      </c>
      <c r="Y265" s="83" t="s">
        <v>314</v>
      </c>
      <c r="Z265" s="131" t="str">
        <f t="shared" si="87"/>
        <v>H63R16</v>
      </c>
      <c r="AA265" s="131">
        <f t="shared" si="85"/>
        <v>1</v>
      </c>
      <c r="AB265" s="131" t="str">
        <f t="shared" si="75"/>
        <v>H63R16 - 1</v>
      </c>
      <c r="AC265" s="58">
        <f t="shared" si="76"/>
        <v>1</v>
      </c>
      <c r="AD265" s="58">
        <f t="shared" si="77"/>
        <v>1</v>
      </c>
      <c r="AE265" s="58" t="str">
        <f t="shared" si="78"/>
        <v>H63R16.</v>
      </c>
      <c r="AF265" s="58" t="str">
        <f t="shared" si="79"/>
        <v>H63R16</v>
      </c>
      <c r="AG265" s="62"/>
      <c r="AH265" s="62"/>
      <c r="AI265" s="62"/>
      <c r="AJ265" s="15"/>
      <c r="AK265" s="15"/>
      <c r="AL265" s="15"/>
      <c r="AM265" s="15"/>
      <c r="AN265" s="15"/>
      <c r="AO265" s="15"/>
      <c r="AP265" s="15"/>
    </row>
    <row r="266" spans="1:42" s="2" customFormat="1" ht="300" customHeight="1" x14ac:dyDescent="0.2">
      <c r="A266" s="70">
        <v>187</v>
      </c>
      <c r="B266" s="165">
        <v>265</v>
      </c>
      <c r="C266" s="81"/>
      <c r="D266" s="99" t="s">
        <v>1336</v>
      </c>
      <c r="E266" s="92">
        <v>1401003</v>
      </c>
      <c r="F266" s="86" t="s">
        <v>281</v>
      </c>
      <c r="G266" s="105" t="s">
        <v>282</v>
      </c>
      <c r="H266" s="105" t="s">
        <v>751</v>
      </c>
      <c r="I266" s="105" t="s">
        <v>752</v>
      </c>
      <c r="J266" s="108" t="s">
        <v>753</v>
      </c>
      <c r="K266" s="81">
        <v>1</v>
      </c>
      <c r="L266" s="106">
        <v>43040</v>
      </c>
      <c r="M266" s="106">
        <v>43159</v>
      </c>
      <c r="N266" s="107">
        <f t="shared" ref="N266:N277" si="88">(+M266-L266)/7</f>
        <v>17</v>
      </c>
      <c r="O266" s="70" t="s">
        <v>740</v>
      </c>
      <c r="P266" s="76">
        <v>0</v>
      </c>
      <c r="Q266" s="70" t="s">
        <v>2194</v>
      </c>
      <c r="R266" s="79">
        <f t="shared" si="80"/>
        <v>0</v>
      </c>
      <c r="S266" s="80">
        <f t="shared" si="81"/>
        <v>0</v>
      </c>
      <c r="T266" s="80">
        <f t="shared" si="82"/>
        <v>0</v>
      </c>
      <c r="U266" s="80">
        <f t="shared" si="83"/>
        <v>17</v>
      </c>
      <c r="V266" s="81"/>
      <c r="W266" s="82" t="str">
        <f t="shared" si="84"/>
        <v>VENCIDO</v>
      </c>
      <c r="X266" s="82" t="str">
        <f t="shared" si="86"/>
        <v>VENCIDO</v>
      </c>
      <c r="Y266" s="83" t="s">
        <v>314</v>
      </c>
      <c r="Z266" s="131" t="str">
        <f t="shared" si="87"/>
        <v>H68R16</v>
      </c>
      <c r="AA266" s="131">
        <f t="shared" si="85"/>
        <v>1</v>
      </c>
      <c r="AB266" s="131" t="str">
        <f t="shared" si="75"/>
        <v>H68R16 - 1</v>
      </c>
      <c r="AC266" s="58">
        <f t="shared" si="76"/>
        <v>1</v>
      </c>
      <c r="AD266" s="58">
        <f t="shared" si="77"/>
        <v>1</v>
      </c>
      <c r="AE266" s="58" t="str">
        <f t="shared" si="78"/>
        <v>H68R16.</v>
      </c>
      <c r="AF266" s="58" t="str">
        <f t="shared" si="79"/>
        <v>H68R16</v>
      </c>
      <c r="AG266" s="62"/>
      <c r="AH266" s="62"/>
      <c r="AI266" s="62"/>
      <c r="AJ266" s="15"/>
      <c r="AK266" s="15"/>
      <c r="AL266" s="15"/>
      <c r="AM266" s="15"/>
      <c r="AN266" s="15"/>
      <c r="AO266" s="15"/>
      <c r="AP266" s="15"/>
    </row>
    <row r="267" spans="1:42" s="2" customFormat="1" ht="300" customHeight="1" x14ac:dyDescent="0.2">
      <c r="A267" s="70">
        <v>188</v>
      </c>
      <c r="B267" s="165">
        <v>266</v>
      </c>
      <c r="C267" s="81"/>
      <c r="D267" s="99" t="s">
        <v>1336</v>
      </c>
      <c r="E267" s="92">
        <v>1405004</v>
      </c>
      <c r="F267" s="86" t="s">
        <v>283</v>
      </c>
      <c r="G267" s="105" t="s">
        <v>284</v>
      </c>
      <c r="H267" s="105" t="s">
        <v>1035</v>
      </c>
      <c r="I267" s="105" t="s">
        <v>754</v>
      </c>
      <c r="J267" s="108" t="s">
        <v>1036</v>
      </c>
      <c r="K267" s="81">
        <v>1</v>
      </c>
      <c r="L267" s="106">
        <v>43040</v>
      </c>
      <c r="M267" s="106">
        <v>43099</v>
      </c>
      <c r="N267" s="107">
        <f t="shared" si="88"/>
        <v>8.4285714285714288</v>
      </c>
      <c r="O267" s="70" t="s">
        <v>740</v>
      </c>
      <c r="P267" s="76">
        <v>1</v>
      </c>
      <c r="Q267" s="70" t="s">
        <v>2194</v>
      </c>
      <c r="R267" s="79">
        <f t="shared" si="80"/>
        <v>100</v>
      </c>
      <c r="S267" s="80">
        <f t="shared" si="81"/>
        <v>8.4285714285714288</v>
      </c>
      <c r="T267" s="80">
        <f t="shared" si="82"/>
        <v>8.4285714285714288</v>
      </c>
      <c r="U267" s="80">
        <f t="shared" si="83"/>
        <v>8.4285714285714288</v>
      </c>
      <c r="V267" s="81"/>
      <c r="W267" s="82" t="str">
        <f t="shared" si="84"/>
        <v>CUMPLIDO</v>
      </c>
      <c r="X267" s="82" t="str">
        <f t="shared" si="86"/>
        <v>CUMPLIDO</v>
      </c>
      <c r="Y267" s="83" t="s">
        <v>314</v>
      </c>
      <c r="Z267" s="131" t="str">
        <f t="shared" si="87"/>
        <v>H70R16</v>
      </c>
      <c r="AA267" s="131">
        <f t="shared" si="85"/>
        <v>1</v>
      </c>
      <c r="AB267" s="131" t="str">
        <f t="shared" si="75"/>
        <v>H70R16 - 1</v>
      </c>
      <c r="AC267" s="58">
        <f t="shared" si="76"/>
        <v>5</v>
      </c>
      <c r="AD267" s="58">
        <f t="shared" si="77"/>
        <v>5</v>
      </c>
      <c r="AE267" s="58" t="str">
        <f t="shared" si="78"/>
        <v>H70R16.</v>
      </c>
      <c r="AF267" s="58" t="str">
        <f t="shared" si="79"/>
        <v>H70R16</v>
      </c>
      <c r="AG267" s="62"/>
      <c r="AH267" s="62"/>
      <c r="AI267" s="62"/>
      <c r="AJ267" s="15"/>
      <c r="AK267" s="15"/>
      <c r="AL267" s="15"/>
      <c r="AM267" s="15"/>
      <c r="AN267" s="15"/>
      <c r="AO267" s="15"/>
      <c r="AP267" s="15"/>
    </row>
    <row r="268" spans="1:42" s="2" customFormat="1" ht="300" customHeight="1" x14ac:dyDescent="0.2">
      <c r="A268" s="70">
        <v>189</v>
      </c>
      <c r="B268" s="165">
        <v>267</v>
      </c>
      <c r="C268" s="81"/>
      <c r="D268" s="99" t="s">
        <v>1337</v>
      </c>
      <c r="E268" s="92">
        <v>1101002</v>
      </c>
      <c r="F268" s="86" t="s">
        <v>433</v>
      </c>
      <c r="G268" s="105" t="s">
        <v>432</v>
      </c>
      <c r="H268" s="105" t="s">
        <v>997</v>
      </c>
      <c r="I268" s="105" t="s">
        <v>435</v>
      </c>
      <c r="J268" s="108" t="s">
        <v>1037</v>
      </c>
      <c r="K268" s="81">
        <v>1</v>
      </c>
      <c r="L268" s="106">
        <v>43040</v>
      </c>
      <c r="M268" s="106">
        <v>43084</v>
      </c>
      <c r="N268" s="107">
        <f t="shared" si="88"/>
        <v>6.2857142857142856</v>
      </c>
      <c r="O268" s="70" t="s">
        <v>434</v>
      </c>
      <c r="P268" s="76">
        <v>1</v>
      </c>
      <c r="Q268" s="70" t="s">
        <v>2194</v>
      </c>
      <c r="R268" s="79">
        <f t="shared" si="80"/>
        <v>100</v>
      </c>
      <c r="S268" s="80">
        <f t="shared" si="81"/>
        <v>6.2857142857142856</v>
      </c>
      <c r="T268" s="80">
        <f t="shared" si="82"/>
        <v>6.2857142857142856</v>
      </c>
      <c r="U268" s="80">
        <f t="shared" si="83"/>
        <v>6.2857142857142856</v>
      </c>
      <c r="V268" s="81"/>
      <c r="W268" s="82" t="str">
        <f t="shared" si="84"/>
        <v>CUMPLIDO</v>
      </c>
      <c r="X268" s="82" t="str">
        <f t="shared" si="86"/>
        <v>CUMPLIDO</v>
      </c>
      <c r="Y268" s="83" t="s">
        <v>314</v>
      </c>
      <c r="Z268" s="131" t="str">
        <f t="shared" si="87"/>
        <v>H71R16</v>
      </c>
      <c r="AA268" s="131">
        <f t="shared" si="85"/>
        <v>1</v>
      </c>
      <c r="AB268" s="131" t="str">
        <f t="shared" si="75"/>
        <v>H71R16 - 1</v>
      </c>
      <c r="AC268" s="58">
        <f t="shared" si="76"/>
        <v>5</v>
      </c>
      <c r="AD268" s="58">
        <f t="shared" si="77"/>
        <v>5</v>
      </c>
      <c r="AE268" s="58" t="str">
        <f t="shared" si="78"/>
        <v>H71R16.</v>
      </c>
      <c r="AF268" s="58" t="str">
        <f t="shared" si="79"/>
        <v>H71R16</v>
      </c>
      <c r="AG268" s="62"/>
      <c r="AH268" s="62"/>
      <c r="AI268" s="62"/>
      <c r="AJ268" s="15"/>
      <c r="AK268" s="15"/>
      <c r="AL268" s="15"/>
      <c r="AM268" s="15"/>
      <c r="AN268" s="15"/>
      <c r="AO268" s="15"/>
      <c r="AP268" s="15"/>
    </row>
    <row r="269" spans="1:42" s="2" customFormat="1" ht="300" customHeight="1" x14ac:dyDescent="0.2">
      <c r="A269" s="70"/>
      <c r="B269" s="165">
        <v>268</v>
      </c>
      <c r="C269" s="81"/>
      <c r="D269" s="99"/>
      <c r="E269" s="92">
        <v>1101002</v>
      </c>
      <c r="F269" s="86" t="s">
        <v>431</v>
      </c>
      <c r="G269" s="105" t="s">
        <v>432</v>
      </c>
      <c r="H269" s="105" t="s">
        <v>998</v>
      </c>
      <c r="I269" s="105" t="s">
        <v>436</v>
      </c>
      <c r="J269" s="108" t="s">
        <v>437</v>
      </c>
      <c r="K269" s="81">
        <v>1</v>
      </c>
      <c r="L269" s="106">
        <v>43282</v>
      </c>
      <c r="M269" s="106">
        <v>43373</v>
      </c>
      <c r="N269" s="107">
        <f t="shared" si="88"/>
        <v>13</v>
      </c>
      <c r="O269" s="70" t="s">
        <v>434</v>
      </c>
      <c r="P269" s="76">
        <v>1</v>
      </c>
      <c r="Q269" s="70" t="s">
        <v>2194</v>
      </c>
      <c r="R269" s="79">
        <f t="shared" si="80"/>
        <v>100</v>
      </c>
      <c r="S269" s="80">
        <f t="shared" si="81"/>
        <v>13</v>
      </c>
      <c r="T269" s="80">
        <f t="shared" si="82"/>
        <v>13</v>
      </c>
      <c r="U269" s="80">
        <f t="shared" si="83"/>
        <v>13</v>
      </c>
      <c r="V269" s="81"/>
      <c r="W269" s="82" t="str">
        <f t="shared" si="84"/>
        <v>CUMPLIDO</v>
      </c>
      <c r="X269" s="82" t="str">
        <f t="shared" si="86"/>
        <v/>
      </c>
      <c r="Y269" s="83" t="s">
        <v>314</v>
      </c>
      <c r="Z269" s="131" t="str">
        <f t="shared" si="87"/>
        <v>H71R16</v>
      </c>
      <c r="AA269" s="131">
        <f t="shared" si="85"/>
        <v>2</v>
      </c>
      <c r="AB269" s="131" t="str">
        <f t="shared" si="75"/>
        <v>H71R16 - 2</v>
      </c>
      <c r="AC269" s="58">
        <f t="shared" si="76"/>
        <v>5</v>
      </c>
      <c r="AD269" s="58">
        <f t="shared" si="77"/>
        <v>5</v>
      </c>
      <c r="AE269" s="58" t="str">
        <f t="shared" si="78"/>
        <v>H71R16.</v>
      </c>
      <c r="AF269" s="58" t="str">
        <f t="shared" si="79"/>
        <v>H71R16</v>
      </c>
      <c r="AG269" s="62"/>
      <c r="AH269" s="62"/>
      <c r="AI269" s="62"/>
      <c r="AJ269" s="15"/>
      <c r="AK269" s="15"/>
      <c r="AL269" s="15"/>
      <c r="AM269" s="15"/>
      <c r="AN269" s="15"/>
      <c r="AO269" s="15"/>
      <c r="AP269" s="15"/>
    </row>
    <row r="270" spans="1:42" s="2" customFormat="1" ht="300" customHeight="1" x14ac:dyDescent="0.2">
      <c r="A270" s="70">
        <v>190</v>
      </c>
      <c r="B270" s="165">
        <v>269</v>
      </c>
      <c r="C270" s="81"/>
      <c r="D270" s="99" t="s">
        <v>1337</v>
      </c>
      <c r="E270" s="92">
        <v>1101002</v>
      </c>
      <c r="F270" s="86" t="s">
        <v>1038</v>
      </c>
      <c r="G270" s="105" t="s">
        <v>285</v>
      </c>
      <c r="H270" s="105" t="s">
        <v>438</v>
      </c>
      <c r="I270" s="105" t="s">
        <v>439</v>
      </c>
      <c r="J270" s="108" t="s">
        <v>441</v>
      </c>
      <c r="K270" s="81">
        <v>1</v>
      </c>
      <c r="L270" s="106">
        <v>43132</v>
      </c>
      <c r="M270" s="106">
        <v>43189</v>
      </c>
      <c r="N270" s="107">
        <f t="shared" si="88"/>
        <v>8.1428571428571423</v>
      </c>
      <c r="O270" s="70" t="s">
        <v>434</v>
      </c>
      <c r="P270" s="76">
        <v>1</v>
      </c>
      <c r="Q270" s="70" t="s">
        <v>2194</v>
      </c>
      <c r="R270" s="79">
        <f t="shared" si="80"/>
        <v>100</v>
      </c>
      <c r="S270" s="80">
        <f t="shared" si="81"/>
        <v>8.1428571428571423</v>
      </c>
      <c r="T270" s="80">
        <f t="shared" si="82"/>
        <v>8.1428571428571423</v>
      </c>
      <c r="U270" s="80">
        <f t="shared" si="83"/>
        <v>8.1428571428571423</v>
      </c>
      <c r="V270" s="81"/>
      <c r="W270" s="82" t="str">
        <f t="shared" si="84"/>
        <v>CUMPLIDO</v>
      </c>
      <c r="X270" s="82" t="str">
        <f t="shared" si="86"/>
        <v>CUMPLIDO</v>
      </c>
      <c r="Y270" s="83" t="s">
        <v>314</v>
      </c>
      <c r="Z270" s="131" t="str">
        <f t="shared" si="87"/>
        <v>H72R16</v>
      </c>
      <c r="AA270" s="131">
        <f t="shared" si="85"/>
        <v>1</v>
      </c>
      <c r="AB270" s="131" t="str">
        <f t="shared" si="75"/>
        <v>H72R16 - 1</v>
      </c>
      <c r="AC270" s="58">
        <f t="shared" si="76"/>
        <v>5</v>
      </c>
      <c r="AD270" s="58">
        <f t="shared" si="77"/>
        <v>5</v>
      </c>
      <c r="AE270" s="58" t="str">
        <f t="shared" si="78"/>
        <v>H72R16.</v>
      </c>
      <c r="AF270" s="58" t="str">
        <f t="shared" si="79"/>
        <v>H72R16</v>
      </c>
      <c r="AG270" s="62"/>
      <c r="AH270" s="62"/>
      <c r="AI270" s="62"/>
      <c r="AJ270" s="15"/>
      <c r="AK270" s="15"/>
      <c r="AL270" s="15"/>
      <c r="AM270" s="15"/>
      <c r="AN270" s="15"/>
      <c r="AO270" s="15"/>
      <c r="AP270" s="15"/>
    </row>
    <row r="271" spans="1:42" s="2" customFormat="1" ht="300" customHeight="1" x14ac:dyDescent="0.2">
      <c r="A271" s="70">
        <v>191</v>
      </c>
      <c r="B271" s="165">
        <v>270</v>
      </c>
      <c r="C271" s="81"/>
      <c r="D271" s="99" t="s">
        <v>1337</v>
      </c>
      <c r="E271" s="92">
        <v>1101001</v>
      </c>
      <c r="F271" s="86" t="s">
        <v>1039</v>
      </c>
      <c r="G271" s="105" t="s">
        <v>286</v>
      </c>
      <c r="H271" s="105" t="s">
        <v>440</v>
      </c>
      <c r="I271" s="112" t="s">
        <v>442</v>
      </c>
      <c r="J271" s="106" t="s">
        <v>53</v>
      </c>
      <c r="K271" s="81">
        <v>3</v>
      </c>
      <c r="L271" s="106">
        <v>43040</v>
      </c>
      <c r="M271" s="106">
        <v>43342</v>
      </c>
      <c r="N271" s="107">
        <f t="shared" si="88"/>
        <v>43.142857142857146</v>
      </c>
      <c r="O271" s="70" t="s">
        <v>434</v>
      </c>
      <c r="P271" s="76">
        <v>3</v>
      </c>
      <c r="Q271" s="70" t="s">
        <v>2194</v>
      </c>
      <c r="R271" s="79">
        <f t="shared" si="80"/>
        <v>100</v>
      </c>
      <c r="S271" s="80">
        <f t="shared" si="81"/>
        <v>43.142857142857146</v>
      </c>
      <c r="T271" s="80">
        <f t="shared" si="82"/>
        <v>43.142857142857146</v>
      </c>
      <c r="U271" s="80">
        <f t="shared" si="83"/>
        <v>43.142857142857146</v>
      </c>
      <c r="V271" s="81"/>
      <c r="W271" s="82" t="str">
        <f t="shared" si="84"/>
        <v>CUMPLIDO</v>
      </c>
      <c r="X271" s="82" t="str">
        <f t="shared" si="86"/>
        <v>CUMPLIDO</v>
      </c>
      <c r="Y271" s="83" t="s">
        <v>314</v>
      </c>
      <c r="Z271" s="131" t="str">
        <f t="shared" si="87"/>
        <v>H74R16</v>
      </c>
      <c r="AA271" s="131">
        <f t="shared" si="85"/>
        <v>1</v>
      </c>
      <c r="AB271" s="131" t="str">
        <f t="shared" si="75"/>
        <v>H74R16 - 1</v>
      </c>
      <c r="AC271" s="58">
        <f t="shared" si="76"/>
        <v>5</v>
      </c>
      <c r="AD271" s="58">
        <f t="shared" si="77"/>
        <v>5</v>
      </c>
      <c r="AE271" s="58" t="str">
        <f t="shared" si="78"/>
        <v>H74R16.</v>
      </c>
      <c r="AF271" s="58" t="str">
        <f t="shared" si="79"/>
        <v>H74R16</v>
      </c>
      <c r="AG271" s="62"/>
      <c r="AH271" s="62"/>
      <c r="AI271" s="62"/>
      <c r="AJ271" s="15"/>
      <c r="AK271" s="15"/>
      <c r="AL271" s="15"/>
      <c r="AM271" s="15"/>
      <c r="AN271" s="15"/>
      <c r="AO271" s="15"/>
      <c r="AP271" s="15"/>
    </row>
    <row r="272" spans="1:42" s="2" customFormat="1" ht="300" customHeight="1" x14ac:dyDescent="0.2">
      <c r="A272" s="70">
        <v>192</v>
      </c>
      <c r="B272" s="165">
        <v>271</v>
      </c>
      <c r="C272" s="81"/>
      <c r="D272" s="99" t="s">
        <v>1343</v>
      </c>
      <c r="E272" s="92">
        <v>1401005</v>
      </c>
      <c r="F272" s="86" t="s">
        <v>1075</v>
      </c>
      <c r="G272" s="105" t="s">
        <v>287</v>
      </c>
      <c r="H272" s="86" t="s">
        <v>1074</v>
      </c>
      <c r="I272" s="86" t="s">
        <v>1076</v>
      </c>
      <c r="J272" s="81" t="s">
        <v>1077</v>
      </c>
      <c r="K272" s="81">
        <v>1</v>
      </c>
      <c r="L272" s="106">
        <v>43101</v>
      </c>
      <c r="M272" s="106">
        <v>43403</v>
      </c>
      <c r="N272" s="107">
        <f t="shared" si="88"/>
        <v>43.142857142857146</v>
      </c>
      <c r="O272" s="70" t="s">
        <v>556</v>
      </c>
      <c r="P272" s="76">
        <v>1</v>
      </c>
      <c r="Q272" s="70" t="s">
        <v>2194</v>
      </c>
      <c r="R272" s="79">
        <f t="shared" si="80"/>
        <v>100</v>
      </c>
      <c r="S272" s="80">
        <f t="shared" si="81"/>
        <v>43.142857142857146</v>
      </c>
      <c r="T272" s="80">
        <f t="shared" si="82"/>
        <v>43.142857142857146</v>
      </c>
      <c r="U272" s="80">
        <f t="shared" si="83"/>
        <v>43.142857142857146</v>
      </c>
      <c r="V272" s="81"/>
      <c r="W272" s="82" t="str">
        <f t="shared" si="84"/>
        <v>CUMPLIDO</v>
      </c>
      <c r="X272" s="82" t="str">
        <f t="shared" si="86"/>
        <v>CUMPLIDO</v>
      </c>
      <c r="Y272" s="83" t="s">
        <v>314</v>
      </c>
      <c r="Z272" s="131" t="str">
        <f t="shared" si="87"/>
        <v>H77R16</v>
      </c>
      <c r="AA272" s="131">
        <f t="shared" si="85"/>
        <v>1</v>
      </c>
      <c r="AB272" s="131" t="str">
        <f t="shared" si="75"/>
        <v>H77R16 - 1</v>
      </c>
      <c r="AC272" s="58">
        <f t="shared" si="76"/>
        <v>5</v>
      </c>
      <c r="AD272" s="58">
        <f t="shared" si="77"/>
        <v>5</v>
      </c>
      <c r="AE272" s="58" t="str">
        <f t="shared" si="78"/>
        <v>H77R16.</v>
      </c>
      <c r="AF272" s="58" t="str">
        <f t="shared" si="79"/>
        <v>H77R16</v>
      </c>
      <c r="AG272" s="62"/>
      <c r="AH272" s="62"/>
      <c r="AI272" s="62"/>
      <c r="AJ272" s="15"/>
      <c r="AK272" s="15"/>
      <c r="AL272" s="15"/>
      <c r="AM272" s="15"/>
      <c r="AN272" s="15"/>
      <c r="AO272" s="15"/>
      <c r="AP272" s="15"/>
    </row>
    <row r="273" spans="1:42" s="2" customFormat="1" ht="300" customHeight="1" x14ac:dyDescent="0.2">
      <c r="A273" s="70">
        <v>193</v>
      </c>
      <c r="B273" s="165">
        <v>272</v>
      </c>
      <c r="C273" s="81"/>
      <c r="D273" s="99" t="s">
        <v>1343</v>
      </c>
      <c r="E273" s="92">
        <v>1405004</v>
      </c>
      <c r="F273" s="86" t="s">
        <v>1079</v>
      </c>
      <c r="G273" s="105" t="s">
        <v>288</v>
      </c>
      <c r="H273" s="105" t="s">
        <v>1078</v>
      </c>
      <c r="I273" s="105" t="s">
        <v>1080</v>
      </c>
      <c r="J273" s="81" t="s">
        <v>1081</v>
      </c>
      <c r="K273" s="81">
        <v>2</v>
      </c>
      <c r="L273" s="106">
        <v>43101</v>
      </c>
      <c r="M273" s="106">
        <v>43403</v>
      </c>
      <c r="N273" s="107">
        <f t="shared" si="88"/>
        <v>43.142857142857146</v>
      </c>
      <c r="O273" s="70" t="s">
        <v>556</v>
      </c>
      <c r="P273" s="76">
        <v>2</v>
      </c>
      <c r="Q273" s="70" t="s">
        <v>2194</v>
      </c>
      <c r="R273" s="79">
        <f t="shared" si="80"/>
        <v>100</v>
      </c>
      <c r="S273" s="80">
        <f t="shared" si="81"/>
        <v>43.142857142857146</v>
      </c>
      <c r="T273" s="80">
        <f t="shared" si="82"/>
        <v>43.142857142857146</v>
      </c>
      <c r="U273" s="80">
        <f t="shared" si="83"/>
        <v>43.142857142857146</v>
      </c>
      <c r="V273" s="81"/>
      <c r="W273" s="82" t="str">
        <f t="shared" si="84"/>
        <v>CUMPLIDO</v>
      </c>
      <c r="X273" s="82" t="str">
        <f t="shared" si="86"/>
        <v>CUMPLIDO</v>
      </c>
      <c r="Y273" s="83" t="s">
        <v>314</v>
      </c>
      <c r="Z273" s="131" t="str">
        <f t="shared" si="87"/>
        <v>H78R16</v>
      </c>
      <c r="AA273" s="131">
        <f t="shared" si="85"/>
        <v>1</v>
      </c>
      <c r="AB273" s="131" t="str">
        <f t="shared" si="75"/>
        <v>H78R16 - 1</v>
      </c>
      <c r="AC273" s="58">
        <f t="shared" si="76"/>
        <v>5</v>
      </c>
      <c r="AD273" s="58">
        <f t="shared" si="77"/>
        <v>5</v>
      </c>
      <c r="AE273" s="58" t="str">
        <f t="shared" si="78"/>
        <v>H78R16.</v>
      </c>
      <c r="AF273" s="58" t="str">
        <f t="shared" si="79"/>
        <v>H78R16</v>
      </c>
      <c r="AG273" s="62"/>
      <c r="AH273" s="62"/>
      <c r="AI273" s="62"/>
      <c r="AJ273" s="15"/>
      <c r="AK273" s="15"/>
      <c r="AL273" s="15"/>
      <c r="AM273" s="15"/>
      <c r="AN273" s="15"/>
      <c r="AO273" s="15"/>
      <c r="AP273" s="15"/>
    </row>
    <row r="274" spans="1:42" s="2" customFormat="1" ht="300" customHeight="1" x14ac:dyDescent="0.2">
      <c r="A274" s="70">
        <v>194</v>
      </c>
      <c r="B274" s="165">
        <v>273</v>
      </c>
      <c r="C274" s="81"/>
      <c r="D274" s="99" t="s">
        <v>1344</v>
      </c>
      <c r="E274" s="92">
        <v>1402006</v>
      </c>
      <c r="F274" s="86" t="s">
        <v>953</v>
      </c>
      <c r="G274" s="105" t="s">
        <v>954</v>
      </c>
      <c r="H274" s="105" t="s">
        <v>1082</v>
      </c>
      <c r="I274" s="105" t="s">
        <v>1083</v>
      </c>
      <c r="J274" s="108" t="s">
        <v>1084</v>
      </c>
      <c r="K274" s="81">
        <v>1</v>
      </c>
      <c r="L274" s="106">
        <v>43101</v>
      </c>
      <c r="M274" s="106">
        <v>43403</v>
      </c>
      <c r="N274" s="107">
        <f t="shared" si="88"/>
        <v>43.142857142857146</v>
      </c>
      <c r="O274" s="70" t="s">
        <v>556</v>
      </c>
      <c r="P274" s="76">
        <v>1</v>
      </c>
      <c r="Q274" s="70" t="s">
        <v>2194</v>
      </c>
      <c r="R274" s="79">
        <f t="shared" si="80"/>
        <v>100</v>
      </c>
      <c r="S274" s="80">
        <f t="shared" si="81"/>
        <v>43.142857142857146</v>
      </c>
      <c r="T274" s="80">
        <f t="shared" si="82"/>
        <v>43.142857142857146</v>
      </c>
      <c r="U274" s="80">
        <f t="shared" si="83"/>
        <v>43.142857142857146</v>
      </c>
      <c r="V274" s="81"/>
      <c r="W274" s="82" t="str">
        <f t="shared" si="84"/>
        <v>CUMPLIDO</v>
      </c>
      <c r="X274" s="82" t="str">
        <f t="shared" si="86"/>
        <v>CUMPLIDO</v>
      </c>
      <c r="Y274" s="83" t="s">
        <v>314</v>
      </c>
      <c r="Z274" s="131" t="str">
        <f t="shared" si="87"/>
        <v>H79R16</v>
      </c>
      <c r="AA274" s="131">
        <f t="shared" si="85"/>
        <v>1</v>
      </c>
      <c r="AB274" s="131" t="str">
        <f t="shared" si="75"/>
        <v>H79R16 - 1</v>
      </c>
      <c r="AC274" s="58">
        <f t="shared" si="76"/>
        <v>5</v>
      </c>
      <c r="AD274" s="58">
        <f t="shared" si="77"/>
        <v>5</v>
      </c>
      <c r="AE274" s="58" t="str">
        <f t="shared" si="78"/>
        <v>H79R16.</v>
      </c>
      <c r="AF274" s="58" t="str">
        <f t="shared" si="79"/>
        <v>H79R16</v>
      </c>
      <c r="AG274" s="62"/>
      <c r="AH274" s="62"/>
      <c r="AI274" s="62"/>
      <c r="AJ274" s="15"/>
      <c r="AK274" s="15"/>
      <c r="AL274" s="15"/>
      <c r="AM274" s="15"/>
      <c r="AN274" s="15"/>
      <c r="AO274" s="15"/>
      <c r="AP274" s="15"/>
    </row>
    <row r="275" spans="1:42" s="2" customFormat="1" ht="300" customHeight="1" x14ac:dyDescent="0.2">
      <c r="A275" s="70">
        <v>195</v>
      </c>
      <c r="B275" s="165">
        <v>274</v>
      </c>
      <c r="C275" s="81"/>
      <c r="D275" s="99" t="s">
        <v>1345</v>
      </c>
      <c r="E275" s="92">
        <v>1802001</v>
      </c>
      <c r="F275" s="86" t="s">
        <v>1597</v>
      </c>
      <c r="G275" s="105" t="s">
        <v>1560</v>
      </c>
      <c r="H275" s="105" t="s">
        <v>455</v>
      </c>
      <c r="I275" s="105" t="s">
        <v>451</v>
      </c>
      <c r="J275" s="108" t="s">
        <v>454</v>
      </c>
      <c r="K275" s="81">
        <v>3</v>
      </c>
      <c r="L275" s="106">
        <v>43040</v>
      </c>
      <c r="M275" s="106">
        <v>43099</v>
      </c>
      <c r="N275" s="107">
        <f t="shared" si="88"/>
        <v>8.4285714285714288</v>
      </c>
      <c r="O275" s="70" t="s">
        <v>450</v>
      </c>
      <c r="P275" s="76">
        <v>3</v>
      </c>
      <c r="Q275" s="70" t="s">
        <v>2194</v>
      </c>
      <c r="R275" s="79">
        <f t="shared" si="80"/>
        <v>100</v>
      </c>
      <c r="S275" s="80">
        <f t="shared" si="81"/>
        <v>8.4285714285714288</v>
      </c>
      <c r="T275" s="80">
        <f t="shared" si="82"/>
        <v>8.4285714285714288</v>
      </c>
      <c r="U275" s="80">
        <f t="shared" si="83"/>
        <v>8.4285714285714288</v>
      </c>
      <c r="V275" s="81"/>
      <c r="W275" s="82" t="str">
        <f t="shared" si="84"/>
        <v>CUMPLIDO</v>
      </c>
      <c r="X275" s="82" t="str">
        <f t="shared" si="86"/>
        <v>CUMPLIDO</v>
      </c>
      <c r="Y275" s="83" t="s">
        <v>314</v>
      </c>
      <c r="Z275" s="131" t="str">
        <f t="shared" si="87"/>
        <v>H80R16</v>
      </c>
      <c r="AA275" s="131">
        <f t="shared" si="85"/>
        <v>1</v>
      </c>
      <c r="AB275" s="131" t="str">
        <f t="shared" si="75"/>
        <v>H80R16 - 1</v>
      </c>
      <c r="AC275" s="58">
        <f t="shared" si="76"/>
        <v>5</v>
      </c>
      <c r="AD275" s="58">
        <f t="shared" si="77"/>
        <v>5</v>
      </c>
      <c r="AE275" s="58" t="str">
        <f t="shared" si="78"/>
        <v>H80R16.</v>
      </c>
      <c r="AF275" s="58" t="str">
        <f t="shared" si="79"/>
        <v>H80R16</v>
      </c>
      <c r="AG275" s="62"/>
      <c r="AH275" s="62"/>
      <c r="AI275" s="62"/>
      <c r="AJ275" s="15"/>
      <c r="AK275" s="15"/>
      <c r="AL275" s="15"/>
      <c r="AM275" s="15"/>
      <c r="AN275" s="15"/>
      <c r="AO275" s="15"/>
      <c r="AP275" s="15"/>
    </row>
    <row r="276" spans="1:42" s="2" customFormat="1" ht="300" customHeight="1" x14ac:dyDescent="0.2">
      <c r="A276" s="70">
        <v>196</v>
      </c>
      <c r="B276" s="165">
        <v>275</v>
      </c>
      <c r="C276" s="81"/>
      <c r="D276" s="99" t="s">
        <v>1337</v>
      </c>
      <c r="E276" s="92">
        <v>1404002</v>
      </c>
      <c r="F276" s="86" t="s">
        <v>1598</v>
      </c>
      <c r="G276" s="105" t="s">
        <v>289</v>
      </c>
      <c r="H276" s="105" t="s">
        <v>452</v>
      </c>
      <c r="I276" s="105" t="s">
        <v>453</v>
      </c>
      <c r="J276" s="108" t="s">
        <v>8</v>
      </c>
      <c r="K276" s="81">
        <v>1</v>
      </c>
      <c r="L276" s="106">
        <v>43040</v>
      </c>
      <c r="M276" s="106">
        <v>43099</v>
      </c>
      <c r="N276" s="107">
        <f t="shared" si="88"/>
        <v>8.4285714285714288</v>
      </c>
      <c r="O276" s="70" t="s">
        <v>450</v>
      </c>
      <c r="P276" s="76">
        <v>1</v>
      </c>
      <c r="Q276" s="70" t="s">
        <v>2194</v>
      </c>
      <c r="R276" s="79">
        <f t="shared" si="80"/>
        <v>100</v>
      </c>
      <c r="S276" s="80">
        <f t="shared" si="81"/>
        <v>8.4285714285714288</v>
      </c>
      <c r="T276" s="80">
        <f t="shared" si="82"/>
        <v>8.4285714285714288</v>
      </c>
      <c r="U276" s="80">
        <f t="shared" si="83"/>
        <v>8.4285714285714288</v>
      </c>
      <c r="V276" s="81"/>
      <c r="W276" s="82" t="str">
        <f t="shared" si="84"/>
        <v>CUMPLIDO</v>
      </c>
      <c r="X276" s="82" t="str">
        <f t="shared" si="86"/>
        <v>CUMPLIDO</v>
      </c>
      <c r="Y276" s="83" t="s">
        <v>314</v>
      </c>
      <c r="Z276" s="131" t="str">
        <f t="shared" si="87"/>
        <v>H81R16</v>
      </c>
      <c r="AA276" s="131">
        <f t="shared" si="85"/>
        <v>1</v>
      </c>
      <c r="AB276" s="131" t="str">
        <f t="shared" si="75"/>
        <v>H81R16 - 1</v>
      </c>
      <c r="AC276" s="58">
        <f t="shared" si="76"/>
        <v>5</v>
      </c>
      <c r="AD276" s="58">
        <f t="shared" si="77"/>
        <v>5</v>
      </c>
      <c r="AE276" s="58" t="str">
        <f t="shared" si="78"/>
        <v>H81R16.</v>
      </c>
      <c r="AF276" s="58" t="str">
        <f t="shared" si="79"/>
        <v>H81R16</v>
      </c>
      <c r="AG276" s="62"/>
      <c r="AH276" s="62"/>
      <c r="AI276" s="62"/>
      <c r="AJ276" s="15"/>
      <c r="AK276" s="15"/>
      <c r="AL276" s="15"/>
      <c r="AM276" s="15"/>
      <c r="AN276" s="15"/>
      <c r="AO276" s="15"/>
      <c r="AP276" s="15"/>
    </row>
    <row r="277" spans="1:42" s="2" customFormat="1" ht="300" customHeight="1" x14ac:dyDescent="0.2">
      <c r="A277" s="70">
        <v>197</v>
      </c>
      <c r="B277" s="165">
        <v>276</v>
      </c>
      <c r="C277" s="81"/>
      <c r="D277" s="99" t="s">
        <v>1345</v>
      </c>
      <c r="E277" s="92">
        <v>1404002</v>
      </c>
      <c r="F277" s="86" t="s">
        <v>1114</v>
      </c>
      <c r="G277" s="105" t="s">
        <v>290</v>
      </c>
      <c r="H277" s="105" t="s">
        <v>1082</v>
      </c>
      <c r="I277" s="105" t="s">
        <v>1083</v>
      </c>
      <c r="J277" s="108" t="s">
        <v>1084</v>
      </c>
      <c r="K277" s="81">
        <v>1</v>
      </c>
      <c r="L277" s="106">
        <v>43101</v>
      </c>
      <c r="M277" s="106">
        <v>43403</v>
      </c>
      <c r="N277" s="107">
        <f t="shared" si="88"/>
        <v>43.142857142857146</v>
      </c>
      <c r="O277" s="70" t="s">
        <v>556</v>
      </c>
      <c r="P277" s="76">
        <v>1</v>
      </c>
      <c r="Q277" s="70" t="s">
        <v>2194</v>
      </c>
      <c r="R277" s="79">
        <f t="shared" si="80"/>
        <v>100</v>
      </c>
      <c r="S277" s="80">
        <f t="shared" si="81"/>
        <v>43.142857142857146</v>
      </c>
      <c r="T277" s="80">
        <f t="shared" si="82"/>
        <v>43.142857142857146</v>
      </c>
      <c r="U277" s="80">
        <f t="shared" si="83"/>
        <v>43.142857142857146</v>
      </c>
      <c r="V277" s="81"/>
      <c r="W277" s="82" t="str">
        <f t="shared" si="84"/>
        <v>CUMPLIDO</v>
      </c>
      <c r="X277" s="82" t="str">
        <f t="shared" si="86"/>
        <v>CUMPLIDO</v>
      </c>
      <c r="Y277" s="83" t="s">
        <v>314</v>
      </c>
      <c r="Z277" s="131" t="str">
        <f t="shared" si="87"/>
        <v>H82R16</v>
      </c>
      <c r="AA277" s="131">
        <f t="shared" si="85"/>
        <v>1</v>
      </c>
      <c r="AB277" s="131" t="str">
        <f t="shared" si="75"/>
        <v>H82R16 - 1</v>
      </c>
      <c r="AC277" s="58">
        <f t="shared" si="76"/>
        <v>5</v>
      </c>
      <c r="AD277" s="58">
        <f t="shared" si="77"/>
        <v>5</v>
      </c>
      <c r="AE277" s="58" t="str">
        <f t="shared" si="78"/>
        <v>H82R16</v>
      </c>
      <c r="AF277" s="58" t="str">
        <f t="shared" si="79"/>
        <v>H82R16</v>
      </c>
      <c r="AG277" s="62"/>
      <c r="AH277" s="62"/>
      <c r="AI277" s="62"/>
      <c r="AJ277" s="15"/>
      <c r="AK277" s="15"/>
      <c r="AL277" s="15"/>
      <c r="AM277" s="15"/>
      <c r="AN277" s="15"/>
      <c r="AO277" s="15"/>
      <c r="AP277" s="15"/>
    </row>
    <row r="278" spans="1:42" s="2" customFormat="1" ht="300" customHeight="1" x14ac:dyDescent="0.2">
      <c r="A278" s="70">
        <v>198</v>
      </c>
      <c r="B278" s="165">
        <v>277</v>
      </c>
      <c r="C278" s="81"/>
      <c r="D278" s="99"/>
      <c r="E278" s="92">
        <v>1401001</v>
      </c>
      <c r="F278" s="86" t="s">
        <v>1645</v>
      </c>
      <c r="G278" s="105" t="s">
        <v>955</v>
      </c>
      <c r="H278" s="74" t="s">
        <v>1087</v>
      </c>
      <c r="I278" s="105" t="s">
        <v>1086</v>
      </c>
      <c r="J278" s="108" t="s">
        <v>1089</v>
      </c>
      <c r="K278" s="81">
        <v>1</v>
      </c>
      <c r="L278" s="106">
        <v>43101</v>
      </c>
      <c r="M278" s="106">
        <v>43403</v>
      </c>
      <c r="N278" s="107">
        <f t="shared" ref="N278:N319" si="89">(+M278-L278)/7</f>
        <v>43.142857142857146</v>
      </c>
      <c r="O278" s="70" t="s">
        <v>556</v>
      </c>
      <c r="P278" s="76">
        <v>1</v>
      </c>
      <c r="Q278" s="70" t="s">
        <v>2194</v>
      </c>
      <c r="R278" s="79">
        <f t="shared" si="80"/>
        <v>100</v>
      </c>
      <c r="S278" s="80">
        <f t="shared" si="81"/>
        <v>43.142857142857146</v>
      </c>
      <c r="T278" s="80">
        <f t="shared" si="82"/>
        <v>43.142857142857146</v>
      </c>
      <c r="U278" s="80">
        <f t="shared" si="83"/>
        <v>43.142857142857146</v>
      </c>
      <c r="V278" s="81"/>
      <c r="W278" s="82" t="str">
        <f t="shared" si="84"/>
        <v>CUMPLIDO</v>
      </c>
      <c r="X278" s="82" t="str">
        <f t="shared" si="86"/>
        <v>CUMPLIDO</v>
      </c>
      <c r="Y278" s="83" t="s">
        <v>314</v>
      </c>
      <c r="Z278" s="131" t="str">
        <f t="shared" si="87"/>
        <v>H84R16</v>
      </c>
      <c r="AA278" s="131">
        <f t="shared" si="85"/>
        <v>1</v>
      </c>
      <c r="AB278" s="131" t="str">
        <f t="shared" si="75"/>
        <v>H84R16 - 1</v>
      </c>
      <c r="AC278" s="58">
        <f t="shared" si="76"/>
        <v>5</v>
      </c>
      <c r="AD278" s="58">
        <f t="shared" si="77"/>
        <v>5</v>
      </c>
      <c r="AE278" s="58" t="str">
        <f t="shared" si="78"/>
        <v>H84R16.</v>
      </c>
      <c r="AF278" s="58" t="str">
        <f t="shared" si="79"/>
        <v>H84R16</v>
      </c>
      <c r="AG278" s="62"/>
      <c r="AH278" s="62"/>
      <c r="AI278" s="62"/>
      <c r="AJ278" s="15"/>
      <c r="AK278" s="15"/>
      <c r="AL278" s="15"/>
      <c r="AM278" s="15"/>
      <c r="AN278" s="15"/>
      <c r="AO278" s="15"/>
      <c r="AP278" s="15"/>
    </row>
    <row r="279" spans="1:42" s="2" customFormat="1" ht="300" customHeight="1" x14ac:dyDescent="0.2">
      <c r="A279" s="70">
        <v>199</v>
      </c>
      <c r="B279" s="165">
        <v>278</v>
      </c>
      <c r="C279" s="81"/>
      <c r="D279" s="99" t="s">
        <v>1342</v>
      </c>
      <c r="E279" s="92">
        <v>1401001</v>
      </c>
      <c r="F279" s="86" t="s">
        <v>1085</v>
      </c>
      <c r="G279" s="105" t="s">
        <v>291</v>
      </c>
      <c r="H279" s="105" t="s">
        <v>1088</v>
      </c>
      <c r="I279" s="105" t="s">
        <v>1086</v>
      </c>
      <c r="J279" s="108" t="s">
        <v>1089</v>
      </c>
      <c r="K279" s="81">
        <v>1</v>
      </c>
      <c r="L279" s="106">
        <v>43101</v>
      </c>
      <c r="M279" s="106">
        <v>43403</v>
      </c>
      <c r="N279" s="107">
        <f t="shared" si="89"/>
        <v>43.142857142857146</v>
      </c>
      <c r="O279" s="70" t="s">
        <v>556</v>
      </c>
      <c r="P279" s="76">
        <v>1</v>
      </c>
      <c r="Q279" s="70" t="s">
        <v>2194</v>
      </c>
      <c r="R279" s="79">
        <f t="shared" si="80"/>
        <v>100</v>
      </c>
      <c r="S279" s="80">
        <f t="shared" si="81"/>
        <v>43.142857142857146</v>
      </c>
      <c r="T279" s="80">
        <f t="shared" si="82"/>
        <v>43.142857142857146</v>
      </c>
      <c r="U279" s="80">
        <f t="shared" si="83"/>
        <v>43.142857142857146</v>
      </c>
      <c r="V279" s="81"/>
      <c r="W279" s="82" t="str">
        <f t="shared" si="84"/>
        <v>CUMPLIDO</v>
      </c>
      <c r="X279" s="82" t="str">
        <f t="shared" si="86"/>
        <v>CUMPLIDO</v>
      </c>
      <c r="Y279" s="83" t="s">
        <v>314</v>
      </c>
      <c r="Z279" s="131" t="str">
        <f t="shared" si="87"/>
        <v>H85R16</v>
      </c>
      <c r="AA279" s="131">
        <f t="shared" si="85"/>
        <v>1</v>
      </c>
      <c r="AB279" s="131" t="str">
        <f t="shared" si="75"/>
        <v>H85R16 - 1</v>
      </c>
      <c r="AC279" s="58">
        <f t="shared" si="76"/>
        <v>5</v>
      </c>
      <c r="AD279" s="58">
        <f t="shared" si="77"/>
        <v>5</v>
      </c>
      <c r="AE279" s="58" t="str">
        <f t="shared" si="78"/>
        <v>H85R16.</v>
      </c>
      <c r="AF279" s="58" t="str">
        <f t="shared" si="79"/>
        <v>H85R16</v>
      </c>
      <c r="AG279" s="62"/>
      <c r="AH279" s="62"/>
      <c r="AI279" s="62"/>
      <c r="AJ279" s="15"/>
      <c r="AK279" s="15"/>
      <c r="AL279" s="15"/>
      <c r="AM279" s="15"/>
      <c r="AN279" s="15"/>
      <c r="AO279" s="15"/>
      <c r="AP279" s="15"/>
    </row>
    <row r="280" spans="1:42" s="2" customFormat="1" ht="300" customHeight="1" x14ac:dyDescent="0.2">
      <c r="A280" s="70">
        <v>200</v>
      </c>
      <c r="B280" s="165">
        <v>279</v>
      </c>
      <c r="C280" s="81"/>
      <c r="D280" s="99" t="s">
        <v>1337</v>
      </c>
      <c r="E280" s="92">
        <v>1301001</v>
      </c>
      <c r="F280" s="86" t="s">
        <v>1304</v>
      </c>
      <c r="G280" s="105" t="s">
        <v>292</v>
      </c>
      <c r="H280" s="105" t="s">
        <v>407</v>
      </c>
      <c r="I280" s="105" t="s">
        <v>408</v>
      </c>
      <c r="J280" s="108" t="s">
        <v>409</v>
      </c>
      <c r="K280" s="81">
        <v>16</v>
      </c>
      <c r="L280" s="106">
        <v>43040</v>
      </c>
      <c r="M280" s="106">
        <v>43403</v>
      </c>
      <c r="N280" s="107">
        <f t="shared" si="89"/>
        <v>51.857142857142854</v>
      </c>
      <c r="O280" s="70" t="s">
        <v>406</v>
      </c>
      <c r="P280" s="70">
        <v>1</v>
      </c>
      <c r="Q280" s="70" t="s">
        <v>2194</v>
      </c>
      <c r="R280" s="79">
        <f t="shared" si="80"/>
        <v>6.25</v>
      </c>
      <c r="S280" s="80">
        <f t="shared" si="81"/>
        <v>3.2410714285714284</v>
      </c>
      <c r="T280" s="80">
        <f t="shared" si="82"/>
        <v>3.2410714285714284</v>
      </c>
      <c r="U280" s="80">
        <f t="shared" si="83"/>
        <v>51.857142857142854</v>
      </c>
      <c r="V280" s="81"/>
      <c r="W280" s="82" t="str">
        <f t="shared" si="84"/>
        <v>VENCIDO</v>
      </c>
      <c r="X280" s="82" t="str">
        <f t="shared" si="86"/>
        <v>VENCIDO</v>
      </c>
      <c r="Y280" s="83" t="s">
        <v>314</v>
      </c>
      <c r="Z280" s="131" t="str">
        <f t="shared" si="87"/>
        <v>H86R16</v>
      </c>
      <c r="AA280" s="131">
        <f t="shared" si="85"/>
        <v>1</v>
      </c>
      <c r="AB280" s="131" t="str">
        <f t="shared" si="75"/>
        <v>H86R16 - 1</v>
      </c>
      <c r="AC280" s="58">
        <f t="shared" si="76"/>
        <v>1</v>
      </c>
      <c r="AD280" s="58">
        <f t="shared" si="77"/>
        <v>1</v>
      </c>
      <c r="AE280" s="58" t="str">
        <f t="shared" si="78"/>
        <v>H86R16.</v>
      </c>
      <c r="AF280" s="58" t="str">
        <f t="shared" si="79"/>
        <v>H86R16</v>
      </c>
      <c r="AG280" s="62"/>
      <c r="AH280" s="62"/>
      <c r="AI280" s="62"/>
      <c r="AJ280" s="15"/>
      <c r="AK280" s="15"/>
      <c r="AL280" s="15"/>
      <c r="AM280" s="15"/>
      <c r="AN280" s="15"/>
      <c r="AO280" s="15"/>
      <c r="AP280" s="15"/>
    </row>
    <row r="281" spans="1:42" s="2" customFormat="1" ht="300" customHeight="1" x14ac:dyDescent="0.2">
      <c r="A281" s="70">
        <v>201</v>
      </c>
      <c r="B281" s="165">
        <v>280</v>
      </c>
      <c r="C281" s="81"/>
      <c r="D281" s="99" t="s">
        <v>1337</v>
      </c>
      <c r="E281" s="92">
        <v>1301001</v>
      </c>
      <c r="F281" s="86" t="s">
        <v>960</v>
      </c>
      <c r="G281" s="105" t="s">
        <v>961</v>
      </c>
      <c r="H281" s="113" t="s">
        <v>1561</v>
      </c>
      <c r="I281" s="105" t="s">
        <v>410</v>
      </c>
      <c r="J281" s="108" t="s">
        <v>409</v>
      </c>
      <c r="K281" s="81">
        <v>16</v>
      </c>
      <c r="L281" s="106">
        <v>43040</v>
      </c>
      <c r="M281" s="106">
        <v>43403</v>
      </c>
      <c r="N281" s="107">
        <f t="shared" si="89"/>
        <v>51.857142857142854</v>
      </c>
      <c r="O281" s="70" t="s">
        <v>406</v>
      </c>
      <c r="P281" s="70">
        <v>1</v>
      </c>
      <c r="Q281" s="70" t="s">
        <v>2194</v>
      </c>
      <c r="R281" s="79">
        <f t="shared" si="80"/>
        <v>6.25</v>
      </c>
      <c r="S281" s="80">
        <f t="shared" si="81"/>
        <v>3.2410714285714284</v>
      </c>
      <c r="T281" s="80">
        <f t="shared" si="82"/>
        <v>3.2410714285714284</v>
      </c>
      <c r="U281" s="80">
        <f t="shared" si="83"/>
        <v>51.857142857142854</v>
      </c>
      <c r="V281" s="81"/>
      <c r="W281" s="82" t="str">
        <f t="shared" si="84"/>
        <v>VENCIDO</v>
      </c>
      <c r="X281" s="82" t="str">
        <f t="shared" si="86"/>
        <v>VENCIDO</v>
      </c>
      <c r="Y281" s="83" t="s">
        <v>314</v>
      </c>
      <c r="Z281" s="131" t="str">
        <f t="shared" si="87"/>
        <v>H87R16</v>
      </c>
      <c r="AA281" s="131">
        <f t="shared" si="85"/>
        <v>1</v>
      </c>
      <c r="AB281" s="131" t="str">
        <f t="shared" si="75"/>
        <v>H87R16 - 1</v>
      </c>
      <c r="AC281" s="58">
        <f t="shared" si="76"/>
        <v>1</v>
      </c>
      <c r="AD281" s="58">
        <f t="shared" si="77"/>
        <v>1</v>
      </c>
      <c r="AE281" s="58" t="str">
        <f t="shared" si="78"/>
        <v>H87R16</v>
      </c>
      <c r="AF281" s="58" t="str">
        <f t="shared" si="79"/>
        <v>H87R16</v>
      </c>
      <c r="AG281" s="62"/>
      <c r="AH281" s="62"/>
      <c r="AI281" s="62"/>
      <c r="AJ281" s="15"/>
      <c r="AK281" s="15"/>
      <c r="AL281" s="15"/>
      <c r="AM281" s="15"/>
      <c r="AN281" s="15"/>
      <c r="AO281" s="15"/>
      <c r="AP281" s="15"/>
    </row>
    <row r="282" spans="1:42" s="2" customFormat="1" ht="300" customHeight="1" x14ac:dyDescent="0.2">
      <c r="A282" s="70">
        <v>202</v>
      </c>
      <c r="B282" s="165">
        <v>281</v>
      </c>
      <c r="C282" s="81"/>
      <c r="D282" s="99" t="s">
        <v>1342</v>
      </c>
      <c r="E282" s="92">
        <v>1301001</v>
      </c>
      <c r="F282" s="86" t="s">
        <v>1306</v>
      </c>
      <c r="G282" s="105" t="s">
        <v>293</v>
      </c>
      <c r="H282" s="113" t="s">
        <v>411</v>
      </c>
      <c r="I282" s="105" t="s">
        <v>412</v>
      </c>
      <c r="J282" s="108" t="s">
        <v>21</v>
      </c>
      <c r="K282" s="81">
        <v>4</v>
      </c>
      <c r="L282" s="106">
        <v>43040</v>
      </c>
      <c r="M282" s="106">
        <v>43403</v>
      </c>
      <c r="N282" s="107">
        <f t="shared" si="89"/>
        <v>51.857142857142854</v>
      </c>
      <c r="O282" s="70" t="s">
        <v>406</v>
      </c>
      <c r="P282" s="76">
        <v>0</v>
      </c>
      <c r="Q282" s="70" t="s">
        <v>2194</v>
      </c>
      <c r="R282" s="79">
        <f t="shared" si="80"/>
        <v>0</v>
      </c>
      <c r="S282" s="80">
        <f t="shared" si="81"/>
        <v>0</v>
      </c>
      <c r="T282" s="80">
        <f t="shared" si="82"/>
        <v>0</v>
      </c>
      <c r="U282" s="80">
        <f t="shared" si="83"/>
        <v>51.857142857142854</v>
      </c>
      <c r="V282" s="81"/>
      <c r="W282" s="82" t="str">
        <f t="shared" si="84"/>
        <v>VENCIDO</v>
      </c>
      <c r="X282" s="82" t="str">
        <f t="shared" si="86"/>
        <v>VENCIDO</v>
      </c>
      <c r="Y282" s="83" t="s">
        <v>314</v>
      </c>
      <c r="Z282" s="131" t="str">
        <f t="shared" si="87"/>
        <v>H88R16</v>
      </c>
      <c r="AA282" s="131">
        <f t="shared" si="85"/>
        <v>1</v>
      </c>
      <c r="AB282" s="131" t="str">
        <f t="shared" si="75"/>
        <v>H88R16 - 1</v>
      </c>
      <c r="AC282" s="58">
        <f t="shared" si="76"/>
        <v>1</v>
      </c>
      <c r="AD282" s="58">
        <f t="shared" si="77"/>
        <v>1</v>
      </c>
      <c r="AE282" s="58" t="str">
        <f t="shared" si="78"/>
        <v>H88R16</v>
      </c>
      <c r="AF282" s="58" t="str">
        <f t="shared" si="79"/>
        <v>H88R16</v>
      </c>
      <c r="AG282" s="62"/>
      <c r="AH282" s="62"/>
      <c r="AI282" s="62"/>
      <c r="AJ282" s="15"/>
      <c r="AK282" s="15"/>
      <c r="AL282" s="15"/>
      <c r="AM282" s="15"/>
      <c r="AN282" s="15"/>
      <c r="AO282" s="15"/>
      <c r="AP282" s="15"/>
    </row>
    <row r="283" spans="1:42" s="2" customFormat="1" ht="300" customHeight="1" x14ac:dyDescent="0.2">
      <c r="A283" s="70">
        <v>203</v>
      </c>
      <c r="B283" s="165">
        <v>282</v>
      </c>
      <c r="C283" s="81"/>
      <c r="D283" s="99" t="s">
        <v>1337</v>
      </c>
      <c r="E283" s="92">
        <v>1301001</v>
      </c>
      <c r="F283" s="86" t="s">
        <v>1305</v>
      </c>
      <c r="G283" s="105" t="s">
        <v>294</v>
      </c>
      <c r="H283" s="105" t="s">
        <v>413</v>
      </c>
      <c r="I283" s="105" t="s">
        <v>414</v>
      </c>
      <c r="J283" s="108" t="s">
        <v>53</v>
      </c>
      <c r="K283" s="81">
        <v>4</v>
      </c>
      <c r="L283" s="106">
        <v>43040</v>
      </c>
      <c r="M283" s="106">
        <v>43403</v>
      </c>
      <c r="N283" s="107">
        <f t="shared" si="89"/>
        <v>51.857142857142854</v>
      </c>
      <c r="O283" s="70" t="s">
        <v>406</v>
      </c>
      <c r="P283" s="76">
        <v>0</v>
      </c>
      <c r="Q283" s="70" t="s">
        <v>2194</v>
      </c>
      <c r="R283" s="79">
        <f t="shared" si="80"/>
        <v>0</v>
      </c>
      <c r="S283" s="80">
        <f t="shared" si="81"/>
        <v>0</v>
      </c>
      <c r="T283" s="80">
        <f t="shared" si="82"/>
        <v>0</v>
      </c>
      <c r="U283" s="80">
        <f t="shared" si="83"/>
        <v>51.857142857142854</v>
      </c>
      <c r="V283" s="81"/>
      <c r="W283" s="82" t="str">
        <f t="shared" si="84"/>
        <v>VENCIDO</v>
      </c>
      <c r="X283" s="82" t="str">
        <f t="shared" si="86"/>
        <v>VENCIDO</v>
      </c>
      <c r="Y283" s="83" t="s">
        <v>314</v>
      </c>
      <c r="Z283" s="131" t="str">
        <f t="shared" si="87"/>
        <v>H89R16</v>
      </c>
      <c r="AA283" s="131">
        <f t="shared" si="85"/>
        <v>1</v>
      </c>
      <c r="AB283" s="131" t="str">
        <f t="shared" si="75"/>
        <v>H89R16 - 1</v>
      </c>
      <c r="AC283" s="58">
        <f t="shared" si="76"/>
        <v>1</v>
      </c>
      <c r="AD283" s="58">
        <f t="shared" si="77"/>
        <v>1</v>
      </c>
      <c r="AE283" s="58" t="str">
        <f t="shared" si="78"/>
        <v>H89R16.</v>
      </c>
      <c r="AF283" s="58" t="str">
        <f t="shared" si="79"/>
        <v>H89R16</v>
      </c>
      <c r="AG283" s="62"/>
      <c r="AH283" s="62"/>
      <c r="AI283" s="62"/>
      <c r="AJ283" s="15"/>
      <c r="AK283" s="15"/>
      <c r="AL283" s="15"/>
      <c r="AM283" s="15"/>
      <c r="AN283" s="15"/>
      <c r="AO283" s="15"/>
      <c r="AP283" s="15"/>
    </row>
    <row r="284" spans="1:42" s="2" customFormat="1" ht="300" customHeight="1" x14ac:dyDescent="0.2">
      <c r="A284" s="70">
        <v>204</v>
      </c>
      <c r="B284" s="165">
        <v>283</v>
      </c>
      <c r="C284" s="81"/>
      <c r="D284" s="99" t="s">
        <v>1337</v>
      </c>
      <c r="E284" s="92">
        <v>1301001</v>
      </c>
      <c r="F284" s="86" t="s">
        <v>1330</v>
      </c>
      <c r="G284" s="105" t="s">
        <v>295</v>
      </c>
      <c r="H284" s="105" t="s">
        <v>415</v>
      </c>
      <c r="I284" s="105" t="s">
        <v>416</v>
      </c>
      <c r="J284" s="108" t="s">
        <v>417</v>
      </c>
      <c r="K284" s="81">
        <v>6</v>
      </c>
      <c r="L284" s="106">
        <v>43040</v>
      </c>
      <c r="M284" s="106">
        <v>43403</v>
      </c>
      <c r="N284" s="107">
        <f t="shared" si="89"/>
        <v>51.857142857142854</v>
      </c>
      <c r="O284" s="70" t="s">
        <v>406</v>
      </c>
      <c r="P284" s="76">
        <v>0</v>
      </c>
      <c r="Q284" s="70" t="s">
        <v>2194</v>
      </c>
      <c r="R284" s="79">
        <f t="shared" si="80"/>
        <v>0</v>
      </c>
      <c r="S284" s="80">
        <f t="shared" si="81"/>
        <v>0</v>
      </c>
      <c r="T284" s="80">
        <f t="shared" si="82"/>
        <v>0</v>
      </c>
      <c r="U284" s="80">
        <f t="shared" si="83"/>
        <v>51.857142857142854</v>
      </c>
      <c r="V284" s="81"/>
      <c r="W284" s="82" t="str">
        <f t="shared" si="84"/>
        <v>VENCIDO</v>
      </c>
      <c r="X284" s="82" t="str">
        <f t="shared" si="86"/>
        <v>VENCIDO</v>
      </c>
      <c r="Y284" s="83" t="s">
        <v>314</v>
      </c>
      <c r="Z284" s="131" t="str">
        <f t="shared" si="87"/>
        <v>H90R16</v>
      </c>
      <c r="AA284" s="131">
        <f t="shared" si="85"/>
        <v>1</v>
      </c>
      <c r="AB284" s="131" t="str">
        <f t="shared" si="75"/>
        <v>H90R16 - 1</v>
      </c>
      <c r="AC284" s="58">
        <f t="shared" si="76"/>
        <v>1</v>
      </c>
      <c r="AD284" s="58">
        <f t="shared" si="77"/>
        <v>1</v>
      </c>
      <c r="AE284" s="58" t="str">
        <f t="shared" si="78"/>
        <v>H90R16.</v>
      </c>
      <c r="AF284" s="58" t="str">
        <f t="shared" si="79"/>
        <v>H90R16</v>
      </c>
      <c r="AG284" s="62"/>
      <c r="AH284" s="62"/>
      <c r="AI284" s="62"/>
      <c r="AJ284" s="15"/>
      <c r="AK284" s="15"/>
      <c r="AL284" s="15"/>
      <c r="AM284" s="15"/>
      <c r="AN284" s="15"/>
      <c r="AO284" s="15"/>
      <c r="AP284" s="15"/>
    </row>
    <row r="285" spans="1:42" s="2" customFormat="1" ht="300" customHeight="1" x14ac:dyDescent="0.2">
      <c r="A285" s="70">
        <v>205</v>
      </c>
      <c r="B285" s="165">
        <v>284</v>
      </c>
      <c r="C285" s="81"/>
      <c r="D285" s="99" t="s">
        <v>1337</v>
      </c>
      <c r="E285" s="92">
        <v>1301001</v>
      </c>
      <c r="F285" s="86" t="s">
        <v>1331</v>
      </c>
      <c r="G285" s="105" t="s">
        <v>296</v>
      </c>
      <c r="H285" s="105" t="s">
        <v>415</v>
      </c>
      <c r="I285" s="105" t="s">
        <v>416</v>
      </c>
      <c r="J285" s="108" t="s">
        <v>417</v>
      </c>
      <c r="K285" s="81">
        <v>6</v>
      </c>
      <c r="L285" s="106">
        <v>43040</v>
      </c>
      <c r="M285" s="106">
        <v>43403</v>
      </c>
      <c r="N285" s="107">
        <f t="shared" si="89"/>
        <v>51.857142857142854</v>
      </c>
      <c r="O285" s="70" t="s">
        <v>406</v>
      </c>
      <c r="P285" s="76">
        <v>0</v>
      </c>
      <c r="Q285" s="70" t="s">
        <v>2194</v>
      </c>
      <c r="R285" s="79">
        <f t="shared" si="80"/>
        <v>0</v>
      </c>
      <c r="S285" s="80">
        <f t="shared" si="81"/>
        <v>0</v>
      </c>
      <c r="T285" s="80">
        <f t="shared" si="82"/>
        <v>0</v>
      </c>
      <c r="U285" s="80">
        <f t="shared" si="83"/>
        <v>51.857142857142854</v>
      </c>
      <c r="V285" s="81"/>
      <c r="W285" s="82" t="str">
        <f t="shared" si="84"/>
        <v>VENCIDO</v>
      </c>
      <c r="X285" s="82" t="str">
        <f t="shared" si="86"/>
        <v>VENCIDO</v>
      </c>
      <c r="Y285" s="83" t="s">
        <v>314</v>
      </c>
      <c r="Z285" s="131" t="str">
        <f t="shared" si="87"/>
        <v>H91R16</v>
      </c>
      <c r="AA285" s="131">
        <f t="shared" si="85"/>
        <v>1</v>
      </c>
      <c r="AB285" s="131" t="str">
        <f t="shared" si="75"/>
        <v>H91R16 - 1</v>
      </c>
      <c r="AC285" s="58">
        <f t="shared" si="76"/>
        <v>1</v>
      </c>
      <c r="AD285" s="58">
        <f t="shared" si="77"/>
        <v>1</v>
      </c>
      <c r="AE285" s="58" t="str">
        <f t="shared" si="78"/>
        <v>H91R16.</v>
      </c>
      <c r="AF285" s="58" t="str">
        <f t="shared" si="79"/>
        <v>H91R16</v>
      </c>
      <c r="AG285" s="62"/>
      <c r="AH285" s="62"/>
      <c r="AI285" s="62"/>
      <c r="AJ285" s="15"/>
      <c r="AK285" s="15"/>
      <c r="AL285" s="15"/>
      <c r="AM285" s="15"/>
      <c r="AN285" s="15"/>
      <c r="AO285" s="15"/>
      <c r="AP285" s="15"/>
    </row>
    <row r="286" spans="1:42" s="2" customFormat="1" ht="300" customHeight="1" x14ac:dyDescent="0.2">
      <c r="A286" s="70">
        <v>206</v>
      </c>
      <c r="B286" s="165">
        <v>285</v>
      </c>
      <c r="C286" s="81"/>
      <c r="D286" s="99" t="s">
        <v>1337</v>
      </c>
      <c r="E286" s="92">
        <v>1301001</v>
      </c>
      <c r="F286" s="86" t="s">
        <v>1007</v>
      </c>
      <c r="G286" s="105" t="s">
        <v>297</v>
      </c>
      <c r="H286" s="105" t="s">
        <v>418</v>
      </c>
      <c r="I286" s="105" t="s">
        <v>419</v>
      </c>
      <c r="J286" s="108" t="s">
        <v>21</v>
      </c>
      <c r="K286" s="81">
        <v>4</v>
      </c>
      <c r="L286" s="106">
        <v>43040</v>
      </c>
      <c r="M286" s="106">
        <v>43403</v>
      </c>
      <c r="N286" s="107">
        <f t="shared" si="89"/>
        <v>51.857142857142854</v>
      </c>
      <c r="O286" s="70" t="s">
        <v>406</v>
      </c>
      <c r="P286" s="76">
        <v>0</v>
      </c>
      <c r="Q286" s="70" t="s">
        <v>2194</v>
      </c>
      <c r="R286" s="79">
        <f t="shared" si="80"/>
        <v>0</v>
      </c>
      <c r="S286" s="80">
        <f t="shared" si="81"/>
        <v>0</v>
      </c>
      <c r="T286" s="80">
        <f t="shared" si="82"/>
        <v>0</v>
      </c>
      <c r="U286" s="80">
        <f t="shared" si="83"/>
        <v>51.857142857142854</v>
      </c>
      <c r="V286" s="81"/>
      <c r="W286" s="82" t="str">
        <f t="shared" si="84"/>
        <v>VENCIDO</v>
      </c>
      <c r="X286" s="82" t="str">
        <f t="shared" si="86"/>
        <v>VENCIDO</v>
      </c>
      <c r="Y286" s="83" t="s">
        <v>314</v>
      </c>
      <c r="Z286" s="131" t="str">
        <f t="shared" si="87"/>
        <v>H95R16</v>
      </c>
      <c r="AA286" s="131">
        <f t="shared" si="85"/>
        <v>1</v>
      </c>
      <c r="AB286" s="131" t="str">
        <f t="shared" si="75"/>
        <v>H95R16 - 1</v>
      </c>
      <c r="AC286" s="58">
        <f t="shared" si="76"/>
        <v>1</v>
      </c>
      <c r="AD286" s="58">
        <f t="shared" si="77"/>
        <v>1</v>
      </c>
      <c r="AE286" s="58" t="str">
        <f t="shared" si="78"/>
        <v>H95R16.</v>
      </c>
      <c r="AF286" s="58" t="str">
        <f t="shared" si="79"/>
        <v>H95R16</v>
      </c>
      <c r="AG286" s="62"/>
      <c r="AH286" s="62"/>
      <c r="AI286" s="62"/>
      <c r="AJ286" s="15"/>
      <c r="AK286" s="15"/>
      <c r="AL286" s="15"/>
      <c r="AM286" s="15"/>
      <c r="AN286" s="15"/>
      <c r="AO286" s="15"/>
      <c r="AP286" s="15"/>
    </row>
    <row r="287" spans="1:42" s="2" customFormat="1" ht="300" customHeight="1" x14ac:dyDescent="0.2">
      <c r="A287" s="70">
        <v>207</v>
      </c>
      <c r="B287" s="165">
        <v>286</v>
      </c>
      <c r="C287" s="81"/>
      <c r="D287" s="114" t="s">
        <v>1342</v>
      </c>
      <c r="E287" s="115">
        <v>1801002</v>
      </c>
      <c r="F287" s="86" t="s">
        <v>2087</v>
      </c>
      <c r="G287" s="105" t="s">
        <v>1001</v>
      </c>
      <c r="H287" s="105" t="s">
        <v>2088</v>
      </c>
      <c r="I287" s="105" t="s">
        <v>2085</v>
      </c>
      <c r="J287" s="108" t="s">
        <v>2086</v>
      </c>
      <c r="K287" s="81">
        <v>1</v>
      </c>
      <c r="L287" s="106">
        <v>43859</v>
      </c>
      <c r="M287" s="106">
        <v>43921</v>
      </c>
      <c r="N287" s="107">
        <f t="shared" si="89"/>
        <v>8.8571428571428577</v>
      </c>
      <c r="O287" s="81" t="s">
        <v>488</v>
      </c>
      <c r="P287" s="76"/>
      <c r="Q287" s="81" t="s">
        <v>2194</v>
      </c>
      <c r="R287" s="79">
        <f t="shared" si="80"/>
        <v>0</v>
      </c>
      <c r="S287" s="80">
        <f t="shared" si="81"/>
        <v>0</v>
      </c>
      <c r="T287" s="80">
        <f t="shared" si="82"/>
        <v>0</v>
      </c>
      <c r="U287" s="80">
        <f t="shared" si="83"/>
        <v>8.8571428571428577</v>
      </c>
      <c r="V287" s="81"/>
      <c r="W287" s="82" t="str">
        <f t="shared" si="84"/>
        <v>PRÓXIMO A VENCER</v>
      </c>
      <c r="X287" s="82" t="str">
        <f t="shared" si="86"/>
        <v>PRÓXIMO A VENCER</v>
      </c>
      <c r="Y287" s="83" t="s">
        <v>314</v>
      </c>
      <c r="Z287" s="131" t="str">
        <f t="shared" si="87"/>
        <v>H96R16</v>
      </c>
      <c r="AA287" s="131">
        <f t="shared" si="85"/>
        <v>1</v>
      </c>
      <c r="AB287" s="131" t="str">
        <f t="shared" si="75"/>
        <v>H96R16 - 1</v>
      </c>
      <c r="AC287" s="58">
        <f t="shared" si="76"/>
        <v>2</v>
      </c>
      <c r="AD287" s="58">
        <f t="shared" si="77"/>
        <v>2</v>
      </c>
      <c r="AE287" s="58" t="str">
        <f t="shared" si="78"/>
        <v>H96R16.</v>
      </c>
      <c r="AF287" s="58" t="str">
        <f t="shared" si="79"/>
        <v>H96R16</v>
      </c>
      <c r="AG287" s="63"/>
      <c r="AH287" s="63"/>
      <c r="AI287" s="63"/>
    </row>
    <row r="288" spans="1:42" s="2" customFormat="1" ht="300" customHeight="1" x14ac:dyDescent="0.2">
      <c r="A288" s="70"/>
      <c r="B288" s="165">
        <v>287</v>
      </c>
      <c r="C288" s="81"/>
      <c r="D288" s="114" t="s">
        <v>1342</v>
      </c>
      <c r="E288" s="115">
        <v>1801002</v>
      </c>
      <c r="F288" s="86" t="s">
        <v>2089</v>
      </c>
      <c r="G288" s="105" t="s">
        <v>1001</v>
      </c>
      <c r="H288" s="105" t="s">
        <v>2092</v>
      </c>
      <c r="I288" s="105" t="s">
        <v>2208</v>
      </c>
      <c r="J288" s="108" t="s">
        <v>2091</v>
      </c>
      <c r="K288" s="81">
        <v>4</v>
      </c>
      <c r="L288" s="106">
        <v>43859</v>
      </c>
      <c r="M288" s="106">
        <v>44196</v>
      </c>
      <c r="N288" s="107">
        <f t="shared" si="89"/>
        <v>48.142857142857146</v>
      </c>
      <c r="O288" s="81" t="s">
        <v>488</v>
      </c>
      <c r="P288" s="76"/>
      <c r="Q288" s="81" t="s">
        <v>2194</v>
      </c>
      <c r="R288" s="79">
        <f t="shared" si="80"/>
        <v>0</v>
      </c>
      <c r="S288" s="80">
        <f t="shared" si="81"/>
        <v>0</v>
      </c>
      <c r="T288" s="80">
        <f t="shared" si="82"/>
        <v>0</v>
      </c>
      <c r="U288" s="80">
        <f t="shared" si="83"/>
        <v>0</v>
      </c>
      <c r="V288" s="81"/>
      <c r="W288" s="82" t="str">
        <f t="shared" si="84"/>
        <v>EN TERMINO</v>
      </c>
      <c r="X288" s="82" t="str">
        <f t="shared" si="86"/>
        <v/>
      </c>
      <c r="Y288" s="83" t="s">
        <v>314</v>
      </c>
      <c r="Z288" s="131" t="str">
        <f t="shared" si="87"/>
        <v>H96R16</v>
      </c>
      <c r="AA288" s="131">
        <f t="shared" si="85"/>
        <v>2</v>
      </c>
      <c r="AB288" s="131" t="str">
        <f t="shared" si="75"/>
        <v>H96R16 - 2</v>
      </c>
      <c r="AC288" s="172">
        <f t="shared" si="76"/>
        <v>3</v>
      </c>
      <c r="AD288" s="172">
        <f t="shared" si="77"/>
        <v>3</v>
      </c>
      <c r="AE288" s="172" t="str">
        <f t="shared" si="78"/>
        <v>H96R16.</v>
      </c>
      <c r="AF288" s="172" t="str">
        <f t="shared" si="79"/>
        <v>H96R16</v>
      </c>
      <c r="AG288" s="63"/>
      <c r="AH288" s="63"/>
      <c r="AI288" s="63"/>
    </row>
    <row r="289" spans="1:42" s="2" customFormat="1" ht="300" customHeight="1" x14ac:dyDescent="0.2">
      <c r="A289" s="70"/>
      <c r="B289" s="165">
        <v>288</v>
      </c>
      <c r="C289" s="81"/>
      <c r="D289" s="114" t="s">
        <v>1342</v>
      </c>
      <c r="E289" s="115">
        <v>1801002</v>
      </c>
      <c r="F289" s="86" t="s">
        <v>2090</v>
      </c>
      <c r="G289" s="105" t="s">
        <v>1001</v>
      </c>
      <c r="H289" s="105" t="s">
        <v>2093</v>
      </c>
      <c r="I289" s="105" t="s">
        <v>2209</v>
      </c>
      <c r="J289" s="108" t="s">
        <v>2091</v>
      </c>
      <c r="K289" s="81">
        <v>4</v>
      </c>
      <c r="L289" s="106">
        <v>43859</v>
      </c>
      <c r="M289" s="106">
        <v>44224</v>
      </c>
      <c r="N289" s="107">
        <f t="shared" ref="N289" si="90">(+M289-L289)/7</f>
        <v>52.142857142857146</v>
      </c>
      <c r="O289" s="81" t="s">
        <v>488</v>
      </c>
      <c r="P289" s="76"/>
      <c r="Q289" s="81" t="s">
        <v>2194</v>
      </c>
      <c r="R289" s="79">
        <f t="shared" si="80"/>
        <v>0</v>
      </c>
      <c r="S289" s="80">
        <f t="shared" si="81"/>
        <v>0</v>
      </c>
      <c r="T289" s="80">
        <f t="shared" si="82"/>
        <v>0</v>
      </c>
      <c r="U289" s="80">
        <f t="shared" si="83"/>
        <v>0</v>
      </c>
      <c r="V289" s="81"/>
      <c r="W289" s="82" t="str">
        <f t="shared" si="84"/>
        <v>EN TERMINO</v>
      </c>
      <c r="X289" s="82" t="str">
        <f t="shared" si="86"/>
        <v/>
      </c>
      <c r="Y289" s="83" t="s">
        <v>314</v>
      </c>
      <c r="Z289" s="131" t="str">
        <f t="shared" si="87"/>
        <v>H96R16</v>
      </c>
      <c r="AA289" s="131">
        <f t="shared" si="85"/>
        <v>3</v>
      </c>
      <c r="AB289" s="131" t="str">
        <f t="shared" si="75"/>
        <v>H96R16 - 3</v>
      </c>
      <c r="AC289" s="172">
        <f t="shared" si="76"/>
        <v>3</v>
      </c>
      <c r="AD289" s="172">
        <f t="shared" si="77"/>
        <v>3</v>
      </c>
      <c r="AE289" s="172" t="str">
        <f t="shared" si="78"/>
        <v>H96R16.</v>
      </c>
      <c r="AF289" s="172" t="str">
        <f t="shared" si="79"/>
        <v>H96R16</v>
      </c>
      <c r="AG289" s="63"/>
      <c r="AH289" s="63"/>
      <c r="AI289" s="63"/>
    </row>
    <row r="290" spans="1:42" s="2" customFormat="1" ht="300" customHeight="1" x14ac:dyDescent="0.2">
      <c r="A290" s="70">
        <v>208</v>
      </c>
      <c r="B290" s="165">
        <v>289</v>
      </c>
      <c r="C290" s="81"/>
      <c r="D290" s="99" t="s">
        <v>1342</v>
      </c>
      <c r="E290" s="92">
        <v>1801003</v>
      </c>
      <c r="F290" s="86" t="s">
        <v>458</v>
      </c>
      <c r="G290" s="105" t="s">
        <v>298</v>
      </c>
      <c r="H290" s="105" t="s">
        <v>2094</v>
      </c>
      <c r="I290" s="105" t="s">
        <v>2095</v>
      </c>
      <c r="J290" s="108" t="s">
        <v>2096</v>
      </c>
      <c r="K290" s="81">
        <v>4</v>
      </c>
      <c r="L290" s="106">
        <v>43859</v>
      </c>
      <c r="M290" s="106">
        <v>44224</v>
      </c>
      <c r="N290" s="107">
        <f t="shared" si="89"/>
        <v>52.142857142857146</v>
      </c>
      <c r="O290" s="70" t="s">
        <v>457</v>
      </c>
      <c r="P290" s="116"/>
      <c r="Q290" s="70" t="s">
        <v>2194</v>
      </c>
      <c r="R290" s="79">
        <f t="shared" si="80"/>
        <v>0</v>
      </c>
      <c r="S290" s="80">
        <f t="shared" si="81"/>
        <v>0</v>
      </c>
      <c r="T290" s="80">
        <f t="shared" si="82"/>
        <v>0</v>
      </c>
      <c r="U290" s="80">
        <f t="shared" si="83"/>
        <v>0</v>
      </c>
      <c r="V290" s="81"/>
      <c r="W290" s="82" t="str">
        <f t="shared" si="84"/>
        <v>EN TERMINO</v>
      </c>
      <c r="X290" s="82" t="str">
        <f t="shared" si="86"/>
        <v>EN TERMINO</v>
      </c>
      <c r="Y290" s="83" t="s">
        <v>314</v>
      </c>
      <c r="Z290" s="131" t="str">
        <f t="shared" si="87"/>
        <v>H97R16</v>
      </c>
      <c r="AA290" s="131">
        <f t="shared" si="85"/>
        <v>1</v>
      </c>
      <c r="AB290" s="131" t="str">
        <f t="shared" si="75"/>
        <v>H97R16 - 1</v>
      </c>
      <c r="AC290" s="58">
        <f t="shared" si="76"/>
        <v>3</v>
      </c>
      <c r="AD290" s="58">
        <f t="shared" si="77"/>
        <v>3</v>
      </c>
      <c r="AE290" s="58" t="str">
        <f t="shared" si="78"/>
        <v>H97R16.</v>
      </c>
      <c r="AF290" s="58" t="str">
        <f t="shared" si="79"/>
        <v>H97R16</v>
      </c>
      <c r="AG290" s="62"/>
      <c r="AH290" s="62"/>
      <c r="AI290" s="62"/>
      <c r="AJ290" s="15"/>
      <c r="AK290" s="15"/>
      <c r="AL290" s="15"/>
      <c r="AM290" s="15"/>
      <c r="AN290" s="15"/>
      <c r="AO290" s="15"/>
      <c r="AP290" s="15"/>
    </row>
    <row r="291" spans="1:42" s="2" customFormat="1" ht="300" customHeight="1" x14ac:dyDescent="0.2">
      <c r="A291" s="70">
        <v>209</v>
      </c>
      <c r="B291" s="165">
        <v>290</v>
      </c>
      <c r="C291" s="81"/>
      <c r="D291" s="99" t="s">
        <v>1337</v>
      </c>
      <c r="E291" s="92">
        <v>1801003</v>
      </c>
      <c r="F291" s="86" t="s">
        <v>1132</v>
      </c>
      <c r="G291" s="105" t="s">
        <v>703</v>
      </c>
      <c r="H291" s="105" t="s">
        <v>702</v>
      </c>
      <c r="I291" s="105" t="s">
        <v>490</v>
      </c>
      <c r="J291" s="108" t="s">
        <v>8</v>
      </c>
      <c r="K291" s="81">
        <v>1</v>
      </c>
      <c r="L291" s="106">
        <v>43040</v>
      </c>
      <c r="M291" s="106">
        <v>43099</v>
      </c>
      <c r="N291" s="107">
        <f t="shared" si="89"/>
        <v>8.4285714285714288</v>
      </c>
      <c r="O291" s="70" t="s">
        <v>488</v>
      </c>
      <c r="P291" s="76">
        <v>1</v>
      </c>
      <c r="Q291" s="70" t="s">
        <v>2194</v>
      </c>
      <c r="R291" s="79">
        <f t="shared" si="80"/>
        <v>100</v>
      </c>
      <c r="S291" s="80">
        <f t="shared" si="81"/>
        <v>8.4285714285714288</v>
      </c>
      <c r="T291" s="80">
        <f t="shared" si="82"/>
        <v>8.4285714285714288</v>
      </c>
      <c r="U291" s="80">
        <f t="shared" si="83"/>
        <v>8.4285714285714288</v>
      </c>
      <c r="V291" s="81"/>
      <c r="W291" s="82" t="str">
        <f t="shared" si="84"/>
        <v>CUMPLIDO</v>
      </c>
      <c r="X291" s="82" t="str">
        <f t="shared" si="86"/>
        <v>CUMPLIDO</v>
      </c>
      <c r="Y291" s="83" t="s">
        <v>314</v>
      </c>
      <c r="Z291" s="131" t="str">
        <f t="shared" si="87"/>
        <v>H98R16</v>
      </c>
      <c r="AA291" s="131">
        <f t="shared" si="85"/>
        <v>1</v>
      </c>
      <c r="AB291" s="131" t="str">
        <f t="shared" si="75"/>
        <v>H98R16 - 1</v>
      </c>
      <c r="AC291" s="58">
        <f t="shared" si="76"/>
        <v>5</v>
      </c>
      <c r="AD291" s="58">
        <f t="shared" si="77"/>
        <v>5</v>
      </c>
      <c r="AE291" s="58" t="str">
        <f t="shared" si="78"/>
        <v>H98R16.</v>
      </c>
      <c r="AF291" s="58" t="str">
        <f t="shared" si="79"/>
        <v>H98R16</v>
      </c>
      <c r="AG291" s="62"/>
      <c r="AH291" s="62"/>
      <c r="AI291" s="62"/>
      <c r="AJ291" s="15"/>
      <c r="AK291" s="15"/>
      <c r="AL291" s="15"/>
      <c r="AM291" s="15"/>
      <c r="AN291" s="15"/>
      <c r="AO291" s="15"/>
      <c r="AP291" s="15"/>
    </row>
    <row r="292" spans="1:42" s="2" customFormat="1" ht="300" customHeight="1" x14ac:dyDescent="0.2">
      <c r="A292" s="70"/>
      <c r="B292" s="165">
        <v>291</v>
      </c>
      <c r="C292" s="81"/>
      <c r="D292" s="99"/>
      <c r="E292" s="92">
        <v>1801003</v>
      </c>
      <c r="F292" s="86" t="s">
        <v>1133</v>
      </c>
      <c r="G292" s="105" t="s">
        <v>703</v>
      </c>
      <c r="H292" s="105" t="s">
        <v>706</v>
      </c>
      <c r="I292" s="105" t="s">
        <v>707</v>
      </c>
      <c r="J292" s="108" t="s">
        <v>492</v>
      </c>
      <c r="K292" s="81">
        <v>1</v>
      </c>
      <c r="L292" s="106">
        <v>43040</v>
      </c>
      <c r="M292" s="106">
        <v>43099</v>
      </c>
      <c r="N292" s="107">
        <f t="shared" si="89"/>
        <v>8.4285714285714288</v>
      </c>
      <c r="O292" s="70" t="s">
        <v>698</v>
      </c>
      <c r="P292" s="76">
        <v>1</v>
      </c>
      <c r="Q292" s="70" t="s">
        <v>2194</v>
      </c>
      <c r="R292" s="79">
        <f t="shared" si="80"/>
        <v>100</v>
      </c>
      <c r="S292" s="80">
        <f t="shared" si="81"/>
        <v>8.4285714285714288</v>
      </c>
      <c r="T292" s="80">
        <f t="shared" si="82"/>
        <v>8.4285714285714288</v>
      </c>
      <c r="U292" s="80">
        <f t="shared" si="83"/>
        <v>8.4285714285714288</v>
      </c>
      <c r="V292" s="81"/>
      <c r="W292" s="82" t="str">
        <f t="shared" si="84"/>
        <v>CUMPLIDO</v>
      </c>
      <c r="X292" s="82" t="str">
        <f t="shared" si="86"/>
        <v/>
      </c>
      <c r="Y292" s="83" t="s">
        <v>314</v>
      </c>
      <c r="Z292" s="131" t="str">
        <f t="shared" si="87"/>
        <v>H98R16</v>
      </c>
      <c r="AA292" s="131">
        <f t="shared" si="85"/>
        <v>2</v>
      </c>
      <c r="AB292" s="131" t="str">
        <f t="shared" si="75"/>
        <v>H98R16 - 2</v>
      </c>
      <c r="AC292" s="58">
        <f t="shared" si="76"/>
        <v>5</v>
      </c>
      <c r="AD292" s="58">
        <f t="shared" si="77"/>
        <v>5</v>
      </c>
      <c r="AE292" s="58" t="str">
        <f t="shared" si="78"/>
        <v>H98R16.</v>
      </c>
      <c r="AF292" s="58" t="str">
        <f t="shared" si="79"/>
        <v>H98R16</v>
      </c>
      <c r="AG292" s="62"/>
      <c r="AH292" s="62"/>
      <c r="AI292" s="62"/>
      <c r="AJ292" s="15"/>
      <c r="AK292" s="15"/>
      <c r="AL292" s="15"/>
      <c r="AM292" s="15"/>
      <c r="AN292" s="15"/>
      <c r="AO292" s="15"/>
      <c r="AP292" s="15"/>
    </row>
    <row r="293" spans="1:42" s="2" customFormat="1" ht="300" customHeight="1" x14ac:dyDescent="0.2">
      <c r="A293" s="70">
        <v>210</v>
      </c>
      <c r="B293" s="165">
        <v>292</v>
      </c>
      <c r="C293" s="81"/>
      <c r="D293" s="99" t="s">
        <v>1342</v>
      </c>
      <c r="E293" s="92">
        <v>1801003</v>
      </c>
      <c r="F293" s="86" t="s">
        <v>584</v>
      </c>
      <c r="G293" s="105" t="s">
        <v>587</v>
      </c>
      <c r="H293" s="105" t="s">
        <v>2099</v>
      </c>
      <c r="I293" s="105" t="s">
        <v>2097</v>
      </c>
      <c r="J293" s="108" t="s">
        <v>2098</v>
      </c>
      <c r="K293" s="81">
        <v>1</v>
      </c>
      <c r="L293" s="106">
        <v>43859</v>
      </c>
      <c r="M293" s="106">
        <v>43921</v>
      </c>
      <c r="N293" s="107">
        <f t="shared" si="89"/>
        <v>8.8571428571428577</v>
      </c>
      <c r="O293" s="70" t="s">
        <v>488</v>
      </c>
      <c r="P293" s="76">
        <v>0</v>
      </c>
      <c r="Q293" s="70" t="s">
        <v>2194</v>
      </c>
      <c r="R293" s="79">
        <f t="shared" si="80"/>
        <v>0</v>
      </c>
      <c r="S293" s="80">
        <f t="shared" si="81"/>
        <v>0</v>
      </c>
      <c r="T293" s="80">
        <f t="shared" si="82"/>
        <v>0</v>
      </c>
      <c r="U293" s="80">
        <f t="shared" si="83"/>
        <v>8.8571428571428577</v>
      </c>
      <c r="V293" s="81"/>
      <c r="W293" s="82" t="str">
        <f t="shared" si="84"/>
        <v>PRÓXIMO A VENCER</v>
      </c>
      <c r="X293" s="82" t="str">
        <f t="shared" si="86"/>
        <v>VENCIDO</v>
      </c>
      <c r="Y293" s="83" t="s">
        <v>314</v>
      </c>
      <c r="Z293" s="131" t="str">
        <f t="shared" si="87"/>
        <v>H101R16</v>
      </c>
      <c r="AA293" s="131">
        <f t="shared" si="85"/>
        <v>1</v>
      </c>
      <c r="AB293" s="131" t="str">
        <f t="shared" si="75"/>
        <v>H101R16 - 1</v>
      </c>
      <c r="AC293" s="58">
        <f t="shared" si="76"/>
        <v>2</v>
      </c>
      <c r="AD293" s="58">
        <f t="shared" si="77"/>
        <v>1</v>
      </c>
      <c r="AE293" s="58" t="str">
        <f t="shared" si="78"/>
        <v>H101R16.</v>
      </c>
      <c r="AF293" s="58" t="str">
        <f t="shared" si="79"/>
        <v>H101R16</v>
      </c>
      <c r="AG293" s="62"/>
      <c r="AH293" s="62"/>
      <c r="AI293" s="62"/>
      <c r="AJ293" s="15"/>
      <c r="AK293" s="15"/>
      <c r="AL293" s="15"/>
      <c r="AM293" s="15"/>
      <c r="AN293" s="15"/>
      <c r="AO293" s="15"/>
      <c r="AP293" s="15"/>
    </row>
    <row r="294" spans="1:42" s="2" customFormat="1" ht="300" customHeight="1" x14ac:dyDescent="0.2">
      <c r="A294" s="70"/>
      <c r="B294" s="165">
        <v>293</v>
      </c>
      <c r="C294" s="81"/>
      <c r="D294" s="99"/>
      <c r="E294" s="92">
        <v>1801003</v>
      </c>
      <c r="F294" s="86" t="s">
        <v>585</v>
      </c>
      <c r="G294" s="105" t="s">
        <v>587</v>
      </c>
      <c r="H294" s="105" t="s">
        <v>882</v>
      </c>
      <c r="I294" s="105" t="s">
        <v>1562</v>
      </c>
      <c r="J294" s="108" t="s">
        <v>586</v>
      </c>
      <c r="K294" s="81">
        <v>3</v>
      </c>
      <c r="L294" s="106">
        <v>43050</v>
      </c>
      <c r="M294" s="106">
        <v>43342</v>
      </c>
      <c r="N294" s="107">
        <f t="shared" si="89"/>
        <v>41.714285714285715</v>
      </c>
      <c r="O294" s="70" t="s">
        <v>555</v>
      </c>
      <c r="P294" s="76">
        <v>0.75</v>
      </c>
      <c r="Q294" s="70" t="s">
        <v>2194</v>
      </c>
      <c r="R294" s="79">
        <f t="shared" si="80"/>
        <v>25</v>
      </c>
      <c r="S294" s="80">
        <f t="shared" si="81"/>
        <v>10.428571428571429</v>
      </c>
      <c r="T294" s="80">
        <f t="shared" si="82"/>
        <v>10.428571428571429</v>
      </c>
      <c r="U294" s="80">
        <f t="shared" si="83"/>
        <v>41.714285714285715</v>
      </c>
      <c r="V294" s="81"/>
      <c r="W294" s="82" t="str">
        <f t="shared" si="84"/>
        <v>VENCIDO</v>
      </c>
      <c r="X294" s="82" t="str">
        <f t="shared" si="86"/>
        <v/>
      </c>
      <c r="Y294" s="83" t="s">
        <v>314</v>
      </c>
      <c r="Z294" s="131" t="str">
        <f t="shared" si="87"/>
        <v>H101R16</v>
      </c>
      <c r="AA294" s="131">
        <f t="shared" si="85"/>
        <v>2</v>
      </c>
      <c r="AB294" s="131" t="str">
        <f t="shared" si="75"/>
        <v>H101R16 - 2</v>
      </c>
      <c r="AC294" s="58">
        <f t="shared" si="76"/>
        <v>1</v>
      </c>
      <c r="AD294" s="58">
        <f t="shared" si="77"/>
        <v>1</v>
      </c>
      <c r="AE294" s="58" t="str">
        <f t="shared" si="78"/>
        <v>H101R16.</v>
      </c>
      <c r="AF294" s="58" t="str">
        <f t="shared" si="79"/>
        <v>H101R16</v>
      </c>
      <c r="AG294" s="62"/>
      <c r="AH294" s="62"/>
      <c r="AI294" s="62"/>
      <c r="AJ294" s="15"/>
      <c r="AK294" s="15"/>
      <c r="AL294" s="15"/>
      <c r="AM294" s="15"/>
      <c r="AN294" s="15"/>
      <c r="AO294" s="15"/>
      <c r="AP294" s="15"/>
    </row>
    <row r="295" spans="1:42" s="2" customFormat="1" ht="300" customHeight="1" x14ac:dyDescent="0.2">
      <c r="A295" s="70"/>
      <c r="B295" s="165">
        <v>294</v>
      </c>
      <c r="C295" s="81"/>
      <c r="D295" s="99"/>
      <c r="E295" s="92">
        <v>1801003</v>
      </c>
      <c r="F295" s="86" t="s">
        <v>881</v>
      </c>
      <c r="G295" s="105" t="s">
        <v>587</v>
      </c>
      <c r="H295" s="105" t="s">
        <v>884</v>
      </c>
      <c r="I295" s="105" t="s">
        <v>883</v>
      </c>
      <c r="J295" s="108" t="s">
        <v>586</v>
      </c>
      <c r="K295" s="81">
        <v>3</v>
      </c>
      <c r="L295" s="106">
        <v>43050</v>
      </c>
      <c r="M295" s="106">
        <v>43342</v>
      </c>
      <c r="N295" s="107">
        <f t="shared" si="89"/>
        <v>41.714285714285715</v>
      </c>
      <c r="O295" s="70" t="s">
        <v>861</v>
      </c>
      <c r="P295" s="76">
        <v>0</v>
      </c>
      <c r="Q295" s="70" t="s">
        <v>2194</v>
      </c>
      <c r="R295" s="79">
        <f t="shared" si="80"/>
        <v>0</v>
      </c>
      <c r="S295" s="80">
        <f t="shared" si="81"/>
        <v>0</v>
      </c>
      <c r="T295" s="80">
        <f t="shared" si="82"/>
        <v>0</v>
      </c>
      <c r="U295" s="80">
        <f t="shared" si="83"/>
        <v>41.714285714285715</v>
      </c>
      <c r="V295" s="81"/>
      <c r="W295" s="82" t="str">
        <f t="shared" si="84"/>
        <v>VENCIDO</v>
      </c>
      <c r="X295" s="82" t="str">
        <f t="shared" si="86"/>
        <v/>
      </c>
      <c r="Y295" s="83" t="s">
        <v>314</v>
      </c>
      <c r="Z295" s="131" t="str">
        <f t="shared" si="87"/>
        <v>H101R16</v>
      </c>
      <c r="AA295" s="131">
        <f t="shared" si="85"/>
        <v>3</v>
      </c>
      <c r="AB295" s="131" t="str">
        <f t="shared" si="75"/>
        <v>H101R16 - 3</v>
      </c>
      <c r="AC295" s="58">
        <f t="shared" si="76"/>
        <v>1</v>
      </c>
      <c r="AD295" s="58">
        <f t="shared" si="77"/>
        <v>1</v>
      </c>
      <c r="AE295" s="58" t="str">
        <f t="shared" si="78"/>
        <v>H101R16.</v>
      </c>
      <c r="AF295" s="58" t="str">
        <f t="shared" si="79"/>
        <v>H101R16</v>
      </c>
      <c r="AG295" s="62"/>
      <c r="AH295" s="62"/>
      <c r="AI295" s="62"/>
      <c r="AJ295" s="15"/>
      <c r="AK295" s="15"/>
      <c r="AL295" s="15"/>
      <c r="AM295" s="15"/>
      <c r="AN295" s="15"/>
      <c r="AO295" s="15"/>
      <c r="AP295" s="15"/>
    </row>
    <row r="296" spans="1:42" s="2" customFormat="1" ht="300" customHeight="1" x14ac:dyDescent="0.2">
      <c r="A296" s="70">
        <v>211</v>
      </c>
      <c r="B296" s="165">
        <v>295</v>
      </c>
      <c r="C296" s="81"/>
      <c r="D296" s="99" t="s">
        <v>1337</v>
      </c>
      <c r="E296" s="92">
        <v>1801002</v>
      </c>
      <c r="F296" s="86" t="s">
        <v>507</v>
      </c>
      <c r="G296" s="105" t="s">
        <v>299</v>
      </c>
      <c r="H296" s="105" t="s">
        <v>494</v>
      </c>
      <c r="I296" s="105" t="s">
        <v>495</v>
      </c>
      <c r="J296" s="108" t="s">
        <v>397</v>
      </c>
      <c r="K296" s="81">
        <v>2</v>
      </c>
      <c r="L296" s="106">
        <v>43040</v>
      </c>
      <c r="M296" s="106">
        <v>43403</v>
      </c>
      <c r="N296" s="107">
        <f t="shared" si="89"/>
        <v>51.857142857142854</v>
      </c>
      <c r="O296" s="70" t="s">
        <v>488</v>
      </c>
      <c r="P296" s="76">
        <v>2</v>
      </c>
      <c r="Q296" s="70" t="s">
        <v>2194</v>
      </c>
      <c r="R296" s="79">
        <f t="shared" si="80"/>
        <v>100</v>
      </c>
      <c r="S296" s="80">
        <f t="shared" si="81"/>
        <v>51.857142857142854</v>
      </c>
      <c r="T296" s="80">
        <f t="shared" si="82"/>
        <v>51.857142857142854</v>
      </c>
      <c r="U296" s="80">
        <f t="shared" si="83"/>
        <v>51.857142857142854</v>
      </c>
      <c r="V296" s="81"/>
      <c r="W296" s="82" t="str">
        <f t="shared" si="84"/>
        <v>CUMPLIDO</v>
      </c>
      <c r="X296" s="82" t="str">
        <f t="shared" si="86"/>
        <v>CUMPLIDO</v>
      </c>
      <c r="Y296" s="83" t="s">
        <v>314</v>
      </c>
      <c r="Z296" s="131" t="str">
        <f t="shared" si="87"/>
        <v>H104R16</v>
      </c>
      <c r="AA296" s="131">
        <f t="shared" si="85"/>
        <v>1</v>
      </c>
      <c r="AB296" s="131" t="str">
        <f t="shared" si="75"/>
        <v>H104R16 - 1</v>
      </c>
      <c r="AC296" s="58">
        <f t="shared" si="76"/>
        <v>5</v>
      </c>
      <c r="AD296" s="58">
        <f t="shared" si="77"/>
        <v>5</v>
      </c>
      <c r="AE296" s="58" t="str">
        <f t="shared" si="78"/>
        <v>H104R16.</v>
      </c>
      <c r="AF296" s="58" t="str">
        <f t="shared" si="79"/>
        <v>H104R16</v>
      </c>
      <c r="AG296" s="62"/>
      <c r="AH296" s="62"/>
      <c r="AI296" s="62"/>
      <c r="AJ296" s="15"/>
      <c r="AK296" s="15"/>
      <c r="AL296" s="15"/>
      <c r="AM296" s="15"/>
      <c r="AN296" s="15"/>
      <c r="AO296" s="15"/>
      <c r="AP296" s="15"/>
    </row>
    <row r="297" spans="1:42" s="2" customFormat="1" ht="300" customHeight="1" x14ac:dyDescent="0.2">
      <c r="A297" s="70">
        <v>212</v>
      </c>
      <c r="B297" s="165">
        <v>296</v>
      </c>
      <c r="C297" s="81"/>
      <c r="D297" s="99" t="s">
        <v>1337</v>
      </c>
      <c r="E297" s="92">
        <v>1801003</v>
      </c>
      <c r="F297" s="86" t="s">
        <v>757</v>
      </c>
      <c r="G297" s="105" t="s">
        <v>506</v>
      </c>
      <c r="H297" s="105" t="s">
        <v>756</v>
      </c>
      <c r="I297" s="105" t="s">
        <v>496</v>
      </c>
      <c r="J297" s="108" t="s">
        <v>462</v>
      </c>
      <c r="K297" s="81">
        <v>3</v>
      </c>
      <c r="L297" s="106">
        <v>43040</v>
      </c>
      <c r="M297" s="106">
        <v>43403</v>
      </c>
      <c r="N297" s="107">
        <f t="shared" si="89"/>
        <v>51.857142857142854</v>
      </c>
      <c r="O297" s="70" t="s">
        <v>993</v>
      </c>
      <c r="P297" s="76">
        <v>3</v>
      </c>
      <c r="Q297" s="70" t="s">
        <v>2194</v>
      </c>
      <c r="R297" s="79">
        <f t="shared" si="80"/>
        <v>100</v>
      </c>
      <c r="S297" s="80">
        <f t="shared" si="81"/>
        <v>51.857142857142854</v>
      </c>
      <c r="T297" s="80">
        <f t="shared" si="82"/>
        <v>51.857142857142854</v>
      </c>
      <c r="U297" s="80">
        <f t="shared" si="83"/>
        <v>51.857142857142854</v>
      </c>
      <c r="V297" s="81"/>
      <c r="W297" s="82" t="str">
        <f t="shared" si="84"/>
        <v>CUMPLIDO</v>
      </c>
      <c r="X297" s="82" t="str">
        <f t="shared" si="86"/>
        <v>CUMPLIDO</v>
      </c>
      <c r="Y297" s="83" t="s">
        <v>314</v>
      </c>
      <c r="Z297" s="131" t="str">
        <f t="shared" si="87"/>
        <v>H105R16</v>
      </c>
      <c r="AA297" s="131">
        <f t="shared" si="85"/>
        <v>1</v>
      </c>
      <c r="AB297" s="131" t="str">
        <f t="shared" si="75"/>
        <v>H105R16 - 1</v>
      </c>
      <c r="AC297" s="58">
        <f t="shared" si="76"/>
        <v>5</v>
      </c>
      <c r="AD297" s="58">
        <f t="shared" si="77"/>
        <v>5</v>
      </c>
      <c r="AE297" s="58" t="str">
        <f t="shared" si="78"/>
        <v>H105R16.</v>
      </c>
      <c r="AF297" s="58" t="str">
        <f t="shared" si="79"/>
        <v>H105R16</v>
      </c>
      <c r="AG297" s="62"/>
      <c r="AH297" s="62"/>
      <c r="AI297" s="62"/>
      <c r="AJ297" s="15"/>
      <c r="AK297" s="15"/>
      <c r="AL297" s="15"/>
      <c r="AM297" s="15"/>
      <c r="AN297" s="15"/>
      <c r="AO297" s="15"/>
      <c r="AP297" s="15"/>
    </row>
    <row r="298" spans="1:42" s="2" customFormat="1" ht="300" customHeight="1" x14ac:dyDescent="0.2">
      <c r="A298" s="70"/>
      <c r="B298" s="165">
        <v>297</v>
      </c>
      <c r="C298" s="81"/>
      <c r="D298" s="99"/>
      <c r="E298" s="92">
        <v>1801003</v>
      </c>
      <c r="F298" s="86" t="s">
        <v>758</v>
      </c>
      <c r="G298" s="105" t="s">
        <v>506</v>
      </c>
      <c r="H298" s="105" t="s">
        <v>1563</v>
      </c>
      <c r="I298" s="105" t="s">
        <v>1040</v>
      </c>
      <c r="J298" s="108" t="s">
        <v>755</v>
      </c>
      <c r="K298" s="81">
        <v>3</v>
      </c>
      <c r="L298" s="106">
        <v>43040</v>
      </c>
      <c r="M298" s="106">
        <v>43342</v>
      </c>
      <c r="N298" s="107">
        <v>43.142857142857146</v>
      </c>
      <c r="O298" s="70" t="s">
        <v>740</v>
      </c>
      <c r="P298" s="76">
        <v>3</v>
      </c>
      <c r="Q298" s="70" t="s">
        <v>2194</v>
      </c>
      <c r="R298" s="79">
        <f t="shared" si="80"/>
        <v>100</v>
      </c>
      <c r="S298" s="80">
        <f t="shared" si="81"/>
        <v>43.142857142857146</v>
      </c>
      <c r="T298" s="80">
        <f t="shared" si="82"/>
        <v>43.142857142857146</v>
      </c>
      <c r="U298" s="80">
        <f t="shared" si="83"/>
        <v>43.142857142857146</v>
      </c>
      <c r="V298" s="81"/>
      <c r="W298" s="82" t="str">
        <f t="shared" si="84"/>
        <v>CUMPLIDO</v>
      </c>
      <c r="X298" s="82" t="str">
        <f t="shared" si="86"/>
        <v/>
      </c>
      <c r="Y298" s="83" t="s">
        <v>314</v>
      </c>
      <c r="Z298" s="131" t="str">
        <f t="shared" si="87"/>
        <v>H105R16</v>
      </c>
      <c r="AA298" s="131">
        <f t="shared" si="85"/>
        <v>2</v>
      </c>
      <c r="AB298" s="131" t="str">
        <f t="shared" si="75"/>
        <v>H105R16 - 2</v>
      </c>
      <c r="AC298" s="58">
        <f t="shared" si="76"/>
        <v>5</v>
      </c>
      <c r="AD298" s="58">
        <f t="shared" si="77"/>
        <v>5</v>
      </c>
      <c r="AE298" s="58" t="str">
        <f t="shared" si="78"/>
        <v>H105R16.</v>
      </c>
      <c r="AF298" s="58" t="str">
        <f t="shared" si="79"/>
        <v>H105R16</v>
      </c>
      <c r="AG298" s="62"/>
      <c r="AH298" s="62"/>
      <c r="AI298" s="62"/>
      <c r="AJ298" s="15"/>
      <c r="AK298" s="15"/>
      <c r="AL298" s="15"/>
      <c r="AM298" s="15"/>
      <c r="AN298" s="15"/>
      <c r="AO298" s="15"/>
      <c r="AP298" s="15"/>
    </row>
    <row r="299" spans="1:42" s="2" customFormat="1" ht="300" customHeight="1" x14ac:dyDescent="0.2">
      <c r="A299" s="70">
        <v>213</v>
      </c>
      <c r="B299" s="165">
        <v>298</v>
      </c>
      <c r="C299" s="81"/>
      <c r="D299" s="99" t="s">
        <v>1337</v>
      </c>
      <c r="E299" s="92">
        <v>1801003</v>
      </c>
      <c r="F299" s="86" t="s">
        <v>504</v>
      </c>
      <c r="G299" s="105" t="s">
        <v>505</v>
      </c>
      <c r="H299" s="105" t="s">
        <v>497</v>
      </c>
      <c r="I299" s="105" t="s">
        <v>498</v>
      </c>
      <c r="J299" s="108" t="s">
        <v>499</v>
      </c>
      <c r="K299" s="81">
        <v>1</v>
      </c>
      <c r="L299" s="106">
        <v>43101</v>
      </c>
      <c r="M299" s="106">
        <v>43189</v>
      </c>
      <c r="N299" s="107">
        <f t="shared" si="89"/>
        <v>12.571428571428571</v>
      </c>
      <c r="O299" s="70" t="s">
        <v>488</v>
      </c>
      <c r="P299" s="76">
        <v>1</v>
      </c>
      <c r="Q299" s="70" t="s">
        <v>2194</v>
      </c>
      <c r="R299" s="79">
        <f t="shared" si="80"/>
        <v>100</v>
      </c>
      <c r="S299" s="80">
        <f t="shared" si="81"/>
        <v>12.571428571428571</v>
      </c>
      <c r="T299" s="80">
        <f t="shared" si="82"/>
        <v>12.571428571428571</v>
      </c>
      <c r="U299" s="80">
        <f t="shared" si="83"/>
        <v>12.571428571428571</v>
      </c>
      <c r="V299" s="81"/>
      <c r="W299" s="82" t="str">
        <f t="shared" si="84"/>
        <v>CUMPLIDO</v>
      </c>
      <c r="X299" s="82" t="str">
        <f t="shared" si="86"/>
        <v>CUMPLIDO</v>
      </c>
      <c r="Y299" s="83" t="s">
        <v>314</v>
      </c>
      <c r="Z299" s="131" t="str">
        <f t="shared" si="87"/>
        <v>H106R16</v>
      </c>
      <c r="AA299" s="131">
        <f t="shared" si="85"/>
        <v>1</v>
      </c>
      <c r="AB299" s="131" t="str">
        <f t="shared" si="75"/>
        <v>H106R16 - 1</v>
      </c>
      <c r="AC299" s="58">
        <f t="shared" si="76"/>
        <v>5</v>
      </c>
      <c r="AD299" s="58">
        <f t="shared" si="77"/>
        <v>5</v>
      </c>
      <c r="AE299" s="58" t="str">
        <f t="shared" si="78"/>
        <v>H106R16.</v>
      </c>
      <c r="AF299" s="58" t="str">
        <f t="shared" si="79"/>
        <v>H106R16</v>
      </c>
      <c r="AG299" s="62"/>
      <c r="AH299" s="62"/>
      <c r="AI299" s="62"/>
      <c r="AJ299" s="15"/>
      <c r="AK299" s="15"/>
      <c r="AL299" s="15"/>
      <c r="AM299" s="15"/>
      <c r="AN299" s="15"/>
      <c r="AO299" s="15"/>
      <c r="AP299" s="15"/>
    </row>
    <row r="300" spans="1:42" s="2" customFormat="1" ht="300" customHeight="1" x14ac:dyDescent="0.2">
      <c r="A300" s="70">
        <v>214</v>
      </c>
      <c r="B300" s="165">
        <v>299</v>
      </c>
      <c r="C300" s="81"/>
      <c r="D300" s="99" t="s">
        <v>1337</v>
      </c>
      <c r="E300" s="92">
        <v>1801003</v>
      </c>
      <c r="F300" s="86" t="s">
        <v>1102</v>
      </c>
      <c r="G300" s="105" t="s">
        <v>503</v>
      </c>
      <c r="H300" s="105" t="s">
        <v>500</v>
      </c>
      <c r="I300" s="105" t="s">
        <v>501</v>
      </c>
      <c r="J300" s="108" t="s">
        <v>502</v>
      </c>
      <c r="K300" s="81">
        <v>1</v>
      </c>
      <c r="L300" s="106">
        <v>43040</v>
      </c>
      <c r="M300" s="106">
        <v>43069</v>
      </c>
      <c r="N300" s="107">
        <f t="shared" si="89"/>
        <v>4.1428571428571432</v>
      </c>
      <c r="O300" s="70" t="s">
        <v>488</v>
      </c>
      <c r="P300" s="70">
        <v>1</v>
      </c>
      <c r="Q300" s="70" t="s">
        <v>2194</v>
      </c>
      <c r="R300" s="79">
        <f t="shared" si="80"/>
        <v>100</v>
      </c>
      <c r="S300" s="80">
        <f t="shared" si="81"/>
        <v>4.1428571428571432</v>
      </c>
      <c r="T300" s="80">
        <f t="shared" si="82"/>
        <v>4.1428571428571432</v>
      </c>
      <c r="U300" s="80">
        <f t="shared" si="83"/>
        <v>4.1428571428571432</v>
      </c>
      <c r="V300" s="81"/>
      <c r="W300" s="82" t="str">
        <f t="shared" si="84"/>
        <v>CUMPLIDO</v>
      </c>
      <c r="X300" s="82" t="str">
        <f t="shared" si="86"/>
        <v>CUMPLIDO</v>
      </c>
      <c r="Y300" s="83" t="s">
        <v>314</v>
      </c>
      <c r="Z300" s="131" t="str">
        <f t="shared" si="87"/>
        <v>H107R16</v>
      </c>
      <c r="AA300" s="131">
        <f t="shared" si="85"/>
        <v>1</v>
      </c>
      <c r="AB300" s="131" t="str">
        <f t="shared" si="75"/>
        <v>H107R16 - 1</v>
      </c>
      <c r="AC300" s="58">
        <f t="shared" si="76"/>
        <v>5</v>
      </c>
      <c r="AD300" s="58">
        <f t="shared" si="77"/>
        <v>5</v>
      </c>
      <c r="AE300" s="58" t="str">
        <f t="shared" si="78"/>
        <v>H107R16.</v>
      </c>
      <c r="AF300" s="58" t="str">
        <f t="shared" si="79"/>
        <v>H107R16</v>
      </c>
      <c r="AG300" s="62"/>
      <c r="AH300" s="62"/>
      <c r="AI300" s="62"/>
      <c r="AJ300" s="15"/>
      <c r="AK300" s="15"/>
      <c r="AL300" s="15"/>
      <c r="AM300" s="15"/>
      <c r="AN300" s="15"/>
      <c r="AO300" s="15"/>
      <c r="AP300" s="15"/>
    </row>
    <row r="301" spans="1:42" s="2" customFormat="1" ht="300" customHeight="1" x14ac:dyDescent="0.2">
      <c r="A301" s="70">
        <v>215</v>
      </c>
      <c r="B301" s="165">
        <v>300</v>
      </c>
      <c r="C301" s="81"/>
      <c r="D301" s="99" t="s">
        <v>1337</v>
      </c>
      <c r="E301" s="92">
        <v>1802001</v>
      </c>
      <c r="F301" s="86" t="s">
        <v>300</v>
      </c>
      <c r="G301" s="105" t="s">
        <v>301</v>
      </c>
      <c r="H301" s="94" t="s">
        <v>862</v>
      </c>
      <c r="I301" s="94" t="s">
        <v>863</v>
      </c>
      <c r="J301" s="96" t="s">
        <v>53</v>
      </c>
      <c r="K301" s="70">
        <v>3</v>
      </c>
      <c r="L301" s="77">
        <v>43040</v>
      </c>
      <c r="M301" s="77">
        <v>43342</v>
      </c>
      <c r="N301" s="78">
        <f>(+M301-L301)/7</f>
        <v>43.142857142857146</v>
      </c>
      <c r="O301" s="78" t="s">
        <v>17</v>
      </c>
      <c r="P301" s="98">
        <v>3</v>
      </c>
      <c r="Q301" s="70" t="s">
        <v>2194</v>
      </c>
      <c r="R301" s="79">
        <f t="shared" si="80"/>
        <v>100</v>
      </c>
      <c r="S301" s="80">
        <f t="shared" si="81"/>
        <v>43.142857142857146</v>
      </c>
      <c r="T301" s="80">
        <f t="shared" si="82"/>
        <v>43.142857142857146</v>
      </c>
      <c r="U301" s="80">
        <f t="shared" si="83"/>
        <v>43.142857142857146</v>
      </c>
      <c r="V301" s="81"/>
      <c r="W301" s="82" t="str">
        <f t="shared" si="84"/>
        <v>CUMPLIDO</v>
      </c>
      <c r="X301" s="82" t="str">
        <f t="shared" si="86"/>
        <v>CUMPLIDO</v>
      </c>
      <c r="Y301" s="83" t="s">
        <v>314</v>
      </c>
      <c r="Z301" s="131" t="str">
        <f t="shared" si="87"/>
        <v>H112R16</v>
      </c>
      <c r="AA301" s="131">
        <f t="shared" si="85"/>
        <v>1</v>
      </c>
      <c r="AB301" s="131" t="str">
        <f t="shared" si="75"/>
        <v>H112R16 - 1</v>
      </c>
      <c r="AC301" s="58">
        <f t="shared" si="76"/>
        <v>5</v>
      </c>
      <c r="AD301" s="58">
        <f t="shared" si="77"/>
        <v>5</v>
      </c>
      <c r="AE301" s="58" t="str">
        <f t="shared" si="78"/>
        <v>H112R16.</v>
      </c>
      <c r="AF301" s="58" t="str">
        <f t="shared" si="79"/>
        <v>H112R16</v>
      </c>
      <c r="AG301" s="62"/>
      <c r="AH301" s="62"/>
      <c r="AI301" s="62"/>
      <c r="AJ301" s="15"/>
      <c r="AK301" s="15"/>
      <c r="AL301" s="15"/>
      <c r="AM301" s="15"/>
      <c r="AN301" s="15"/>
      <c r="AO301" s="15"/>
      <c r="AP301" s="15"/>
    </row>
    <row r="302" spans="1:42" s="2" customFormat="1" ht="300" customHeight="1" x14ac:dyDescent="0.2">
      <c r="A302" s="70">
        <v>216</v>
      </c>
      <c r="B302" s="165">
        <v>301</v>
      </c>
      <c r="C302" s="81"/>
      <c r="D302" s="99" t="s">
        <v>1337</v>
      </c>
      <c r="E302" s="92">
        <v>1802001</v>
      </c>
      <c r="F302" s="86" t="s">
        <v>1041</v>
      </c>
      <c r="G302" s="105" t="s">
        <v>302</v>
      </c>
      <c r="H302" s="94" t="s">
        <v>864</v>
      </c>
      <c r="I302" s="94" t="s">
        <v>864</v>
      </c>
      <c r="J302" s="96" t="s">
        <v>53</v>
      </c>
      <c r="K302" s="70">
        <v>3</v>
      </c>
      <c r="L302" s="77">
        <v>43040</v>
      </c>
      <c r="M302" s="77">
        <v>43342</v>
      </c>
      <c r="N302" s="78">
        <f>(+M302-L302)/7</f>
        <v>43.142857142857146</v>
      </c>
      <c r="O302" s="78" t="s">
        <v>1161</v>
      </c>
      <c r="P302" s="98">
        <v>3</v>
      </c>
      <c r="Q302" s="70" t="s">
        <v>2194</v>
      </c>
      <c r="R302" s="79">
        <f t="shared" si="80"/>
        <v>100</v>
      </c>
      <c r="S302" s="80">
        <f t="shared" si="81"/>
        <v>43.142857142857146</v>
      </c>
      <c r="T302" s="80">
        <f t="shared" si="82"/>
        <v>43.142857142857146</v>
      </c>
      <c r="U302" s="80">
        <f t="shared" si="83"/>
        <v>43.142857142857146</v>
      </c>
      <c r="V302" s="81"/>
      <c r="W302" s="82" t="str">
        <f t="shared" si="84"/>
        <v>CUMPLIDO</v>
      </c>
      <c r="X302" s="82" t="str">
        <f t="shared" si="86"/>
        <v>CUMPLIDO</v>
      </c>
      <c r="Y302" s="83" t="s">
        <v>314</v>
      </c>
      <c r="Z302" s="131" t="str">
        <f t="shared" si="87"/>
        <v>H113R16</v>
      </c>
      <c r="AA302" s="131">
        <f t="shared" si="85"/>
        <v>1</v>
      </c>
      <c r="AB302" s="131" t="str">
        <f t="shared" si="75"/>
        <v>H113R16 - 1</v>
      </c>
      <c r="AC302" s="58">
        <f t="shared" si="76"/>
        <v>5</v>
      </c>
      <c r="AD302" s="58">
        <f t="shared" si="77"/>
        <v>5</v>
      </c>
      <c r="AE302" s="58" t="str">
        <f t="shared" si="78"/>
        <v>H113R16.</v>
      </c>
      <c r="AF302" s="58" t="str">
        <f t="shared" si="79"/>
        <v>H113R16</v>
      </c>
      <c r="AG302" s="62"/>
      <c r="AH302" s="62"/>
      <c r="AI302" s="62"/>
      <c r="AJ302" s="15"/>
      <c r="AK302" s="15"/>
      <c r="AL302" s="15"/>
      <c r="AM302" s="15"/>
      <c r="AN302" s="15"/>
      <c r="AO302" s="15"/>
      <c r="AP302" s="15"/>
    </row>
    <row r="303" spans="1:42" s="2" customFormat="1" ht="300" customHeight="1" x14ac:dyDescent="0.2">
      <c r="A303" s="70">
        <v>217</v>
      </c>
      <c r="B303" s="165">
        <v>302</v>
      </c>
      <c r="C303" s="81"/>
      <c r="D303" s="99" t="s">
        <v>1337</v>
      </c>
      <c r="E303" s="92">
        <v>1802002</v>
      </c>
      <c r="F303" s="86" t="s">
        <v>865</v>
      </c>
      <c r="G303" s="105" t="s">
        <v>303</v>
      </c>
      <c r="H303" s="94" t="s">
        <v>1090</v>
      </c>
      <c r="I303" s="94" t="s">
        <v>867</v>
      </c>
      <c r="J303" s="96" t="s">
        <v>53</v>
      </c>
      <c r="K303" s="70">
        <v>3</v>
      </c>
      <c r="L303" s="77">
        <v>43040</v>
      </c>
      <c r="M303" s="77">
        <v>43342</v>
      </c>
      <c r="N303" s="78">
        <f t="shared" ref="N303:N309" si="91">(+M303-L303)/7</f>
        <v>43.142857142857146</v>
      </c>
      <c r="O303" s="70" t="s">
        <v>17</v>
      </c>
      <c r="P303" s="98">
        <v>3</v>
      </c>
      <c r="Q303" s="70" t="s">
        <v>2194</v>
      </c>
      <c r="R303" s="79">
        <f t="shared" si="80"/>
        <v>100</v>
      </c>
      <c r="S303" s="80">
        <f t="shared" si="81"/>
        <v>43.142857142857146</v>
      </c>
      <c r="T303" s="80">
        <f t="shared" si="82"/>
        <v>43.142857142857146</v>
      </c>
      <c r="U303" s="80">
        <f t="shared" si="83"/>
        <v>43.142857142857146</v>
      </c>
      <c r="V303" s="81"/>
      <c r="W303" s="82" t="str">
        <f t="shared" si="84"/>
        <v>CUMPLIDO</v>
      </c>
      <c r="X303" s="82" t="str">
        <f t="shared" si="86"/>
        <v>CUMPLIDO</v>
      </c>
      <c r="Y303" s="83" t="s">
        <v>314</v>
      </c>
      <c r="Z303" s="131" t="str">
        <f t="shared" si="87"/>
        <v xml:space="preserve">
H114R16</v>
      </c>
      <c r="AA303" s="131">
        <f t="shared" si="85"/>
        <v>1</v>
      </c>
      <c r="AB303" s="131" t="str">
        <f t="shared" si="75"/>
        <v xml:space="preserve">
H114R16 - 1</v>
      </c>
      <c r="AC303" s="58">
        <f t="shared" si="76"/>
        <v>5</v>
      </c>
      <c r="AD303" s="58">
        <f t="shared" si="77"/>
        <v>5</v>
      </c>
      <c r="AE303" s="58" t="str">
        <f t="shared" si="78"/>
        <v xml:space="preserve">
H114R16.</v>
      </c>
      <c r="AF303" s="58" t="str">
        <f t="shared" si="79"/>
        <v xml:space="preserve">
H114R16</v>
      </c>
      <c r="AG303" s="62"/>
      <c r="AH303" s="62"/>
      <c r="AI303" s="62"/>
      <c r="AJ303" s="15"/>
      <c r="AK303" s="15"/>
      <c r="AL303" s="15"/>
      <c r="AM303" s="15"/>
      <c r="AN303" s="15"/>
      <c r="AO303" s="15"/>
      <c r="AP303" s="15"/>
    </row>
    <row r="304" spans="1:42" s="2" customFormat="1" ht="300" customHeight="1" x14ac:dyDescent="0.2">
      <c r="A304" s="70"/>
      <c r="B304" s="165">
        <v>303</v>
      </c>
      <c r="C304" s="81"/>
      <c r="D304" s="99"/>
      <c r="E304" s="92">
        <v>1802002</v>
      </c>
      <c r="F304" s="86" t="s">
        <v>866</v>
      </c>
      <c r="G304" s="105" t="s">
        <v>303</v>
      </c>
      <c r="H304" s="94" t="s">
        <v>1094</v>
      </c>
      <c r="I304" s="94" t="s">
        <v>868</v>
      </c>
      <c r="J304" s="96" t="s">
        <v>1042</v>
      </c>
      <c r="K304" s="70">
        <v>1</v>
      </c>
      <c r="L304" s="77">
        <v>43040</v>
      </c>
      <c r="M304" s="77">
        <v>43099</v>
      </c>
      <c r="N304" s="78">
        <f t="shared" si="91"/>
        <v>8.4285714285714288</v>
      </c>
      <c r="O304" s="70" t="s">
        <v>17</v>
      </c>
      <c r="P304" s="76">
        <v>1</v>
      </c>
      <c r="Q304" s="70" t="s">
        <v>2194</v>
      </c>
      <c r="R304" s="79">
        <f t="shared" si="80"/>
        <v>100</v>
      </c>
      <c r="S304" s="80">
        <f t="shared" si="81"/>
        <v>8.4285714285714288</v>
      </c>
      <c r="T304" s="80">
        <f t="shared" si="82"/>
        <v>8.4285714285714288</v>
      </c>
      <c r="U304" s="80">
        <f t="shared" si="83"/>
        <v>8.4285714285714288</v>
      </c>
      <c r="V304" s="81"/>
      <c r="W304" s="82" t="str">
        <f t="shared" si="84"/>
        <v>CUMPLIDO</v>
      </c>
      <c r="X304" s="82" t="str">
        <f t="shared" si="86"/>
        <v/>
      </c>
      <c r="Y304" s="83" t="s">
        <v>314</v>
      </c>
      <c r="Z304" s="131" t="str">
        <f t="shared" si="87"/>
        <v xml:space="preserve">
H114R16</v>
      </c>
      <c r="AA304" s="131">
        <f t="shared" si="85"/>
        <v>2</v>
      </c>
      <c r="AB304" s="131" t="str">
        <f t="shared" si="75"/>
        <v xml:space="preserve">
H114R16 - 2</v>
      </c>
      <c r="AC304" s="58">
        <f t="shared" si="76"/>
        <v>5</v>
      </c>
      <c r="AD304" s="58">
        <f t="shared" si="77"/>
        <v>5</v>
      </c>
      <c r="AE304" s="58" t="str">
        <f t="shared" si="78"/>
        <v xml:space="preserve">
H114R16.</v>
      </c>
      <c r="AF304" s="58" t="str">
        <f t="shared" si="79"/>
        <v xml:space="preserve">
H114R16</v>
      </c>
      <c r="AG304" s="62"/>
      <c r="AH304" s="62"/>
      <c r="AI304" s="62"/>
      <c r="AJ304" s="15"/>
      <c r="AK304" s="15"/>
      <c r="AL304" s="15"/>
      <c r="AM304" s="15"/>
      <c r="AN304" s="15"/>
      <c r="AO304" s="15"/>
      <c r="AP304" s="15"/>
    </row>
    <row r="305" spans="1:42" s="2" customFormat="1" ht="300" customHeight="1" x14ac:dyDescent="0.2">
      <c r="A305" s="70"/>
      <c r="B305" s="165">
        <v>304</v>
      </c>
      <c r="C305" s="81"/>
      <c r="D305" s="114"/>
      <c r="E305" s="115">
        <v>1802002</v>
      </c>
      <c r="F305" s="86" t="s">
        <v>1092</v>
      </c>
      <c r="G305" s="105" t="s">
        <v>303</v>
      </c>
      <c r="H305" s="105" t="s">
        <v>1093</v>
      </c>
      <c r="I305" s="105" t="s">
        <v>1091</v>
      </c>
      <c r="J305" s="108" t="s">
        <v>9</v>
      </c>
      <c r="K305" s="81">
        <v>3</v>
      </c>
      <c r="L305" s="106">
        <v>43040</v>
      </c>
      <c r="M305" s="106">
        <v>43342</v>
      </c>
      <c r="N305" s="107">
        <f t="shared" si="91"/>
        <v>43.142857142857146</v>
      </c>
      <c r="O305" s="81" t="s">
        <v>1163</v>
      </c>
      <c r="P305" s="76">
        <v>3</v>
      </c>
      <c r="Q305" s="81" t="s">
        <v>2194</v>
      </c>
      <c r="R305" s="79">
        <f t="shared" si="80"/>
        <v>100</v>
      </c>
      <c r="S305" s="80">
        <f t="shared" si="81"/>
        <v>43.142857142857146</v>
      </c>
      <c r="T305" s="80">
        <f t="shared" si="82"/>
        <v>43.142857142857146</v>
      </c>
      <c r="U305" s="80">
        <f t="shared" si="83"/>
        <v>43.142857142857146</v>
      </c>
      <c r="V305" s="81"/>
      <c r="W305" s="82" t="str">
        <f t="shared" si="84"/>
        <v>CUMPLIDO</v>
      </c>
      <c r="X305" s="82" t="str">
        <f t="shared" si="86"/>
        <v/>
      </c>
      <c r="Y305" s="83" t="s">
        <v>314</v>
      </c>
      <c r="Z305" s="131" t="str">
        <f t="shared" si="87"/>
        <v xml:space="preserve">
H114R16</v>
      </c>
      <c r="AA305" s="131">
        <f t="shared" si="85"/>
        <v>3</v>
      </c>
      <c r="AB305" s="131" t="str">
        <f t="shared" si="75"/>
        <v xml:space="preserve">
H114R16 - 3</v>
      </c>
      <c r="AC305" s="58">
        <f t="shared" si="76"/>
        <v>5</v>
      </c>
      <c r="AD305" s="58">
        <f t="shared" si="77"/>
        <v>5</v>
      </c>
      <c r="AE305" s="58" t="str">
        <f t="shared" si="78"/>
        <v xml:space="preserve">
H114R16.</v>
      </c>
      <c r="AF305" s="58" t="str">
        <f t="shared" si="79"/>
        <v xml:space="preserve">
H114R16</v>
      </c>
      <c r="AG305" s="63"/>
      <c r="AH305" s="63"/>
      <c r="AI305" s="63"/>
    </row>
    <row r="306" spans="1:42" s="2" customFormat="1" ht="300" customHeight="1" x14ac:dyDescent="0.2">
      <c r="A306" s="70">
        <v>218</v>
      </c>
      <c r="B306" s="165">
        <v>305</v>
      </c>
      <c r="C306" s="81"/>
      <c r="D306" s="99" t="s">
        <v>1337</v>
      </c>
      <c r="E306" s="92">
        <v>1802002</v>
      </c>
      <c r="F306" s="86" t="s">
        <v>1096</v>
      </c>
      <c r="G306" s="105" t="s">
        <v>304</v>
      </c>
      <c r="H306" s="94" t="s">
        <v>1098</v>
      </c>
      <c r="I306" s="94" t="s">
        <v>1095</v>
      </c>
      <c r="J306" s="96" t="s">
        <v>53</v>
      </c>
      <c r="K306" s="70">
        <v>3</v>
      </c>
      <c r="L306" s="77">
        <v>43040</v>
      </c>
      <c r="M306" s="77">
        <v>43342</v>
      </c>
      <c r="N306" s="78">
        <f t="shared" si="91"/>
        <v>43.142857142857146</v>
      </c>
      <c r="O306" s="70" t="s">
        <v>17</v>
      </c>
      <c r="P306" s="98">
        <v>3</v>
      </c>
      <c r="Q306" s="70" t="s">
        <v>2194</v>
      </c>
      <c r="R306" s="79">
        <f t="shared" si="80"/>
        <v>100</v>
      </c>
      <c r="S306" s="80">
        <f t="shared" si="81"/>
        <v>43.142857142857146</v>
      </c>
      <c r="T306" s="80">
        <f t="shared" si="82"/>
        <v>43.142857142857146</v>
      </c>
      <c r="U306" s="80">
        <f t="shared" si="83"/>
        <v>43.142857142857146</v>
      </c>
      <c r="V306" s="81"/>
      <c r="W306" s="82" t="str">
        <f t="shared" si="84"/>
        <v>CUMPLIDO</v>
      </c>
      <c r="X306" s="82" t="str">
        <f t="shared" si="86"/>
        <v>CUMPLIDO</v>
      </c>
      <c r="Y306" s="83" t="s">
        <v>314</v>
      </c>
      <c r="Z306" s="131" t="str">
        <f t="shared" si="87"/>
        <v>H115R16</v>
      </c>
      <c r="AA306" s="131">
        <f t="shared" si="85"/>
        <v>1</v>
      </c>
      <c r="AB306" s="131" t="str">
        <f t="shared" si="75"/>
        <v>H115R16 - 1</v>
      </c>
      <c r="AC306" s="58">
        <f t="shared" si="76"/>
        <v>5</v>
      </c>
      <c r="AD306" s="58">
        <f t="shared" si="77"/>
        <v>5</v>
      </c>
      <c r="AE306" s="58" t="str">
        <f t="shared" si="78"/>
        <v>H115R16.</v>
      </c>
      <c r="AF306" s="58" t="str">
        <f t="shared" si="79"/>
        <v>H115R16</v>
      </c>
      <c r="AG306" s="62"/>
      <c r="AH306" s="62"/>
      <c r="AI306" s="62"/>
      <c r="AJ306" s="15"/>
      <c r="AK306" s="15"/>
      <c r="AL306" s="15"/>
      <c r="AM306" s="15"/>
      <c r="AN306" s="15"/>
      <c r="AO306" s="15"/>
      <c r="AP306" s="15"/>
    </row>
    <row r="307" spans="1:42" s="2" customFormat="1" ht="300" customHeight="1" x14ac:dyDescent="0.2">
      <c r="A307" s="70"/>
      <c r="B307" s="165">
        <v>306</v>
      </c>
      <c r="C307" s="81"/>
      <c r="D307" s="99"/>
      <c r="E307" s="92">
        <v>1802002</v>
      </c>
      <c r="F307" s="86" t="s">
        <v>1097</v>
      </c>
      <c r="G307" s="105" t="s">
        <v>304</v>
      </c>
      <c r="H307" s="94" t="s">
        <v>1099</v>
      </c>
      <c r="I307" s="94" t="s">
        <v>1091</v>
      </c>
      <c r="J307" s="96" t="s">
        <v>9</v>
      </c>
      <c r="K307" s="70">
        <v>3</v>
      </c>
      <c r="L307" s="77">
        <v>43040</v>
      </c>
      <c r="M307" s="77">
        <v>43342</v>
      </c>
      <c r="N307" s="78">
        <f t="shared" si="91"/>
        <v>43.142857142857146</v>
      </c>
      <c r="O307" s="70" t="s">
        <v>1163</v>
      </c>
      <c r="P307" s="76">
        <v>3</v>
      </c>
      <c r="Q307" s="70" t="s">
        <v>2194</v>
      </c>
      <c r="R307" s="79">
        <f t="shared" si="80"/>
        <v>100</v>
      </c>
      <c r="S307" s="80">
        <f t="shared" si="81"/>
        <v>43.142857142857146</v>
      </c>
      <c r="T307" s="80">
        <f t="shared" si="82"/>
        <v>43.142857142857146</v>
      </c>
      <c r="U307" s="80">
        <f t="shared" si="83"/>
        <v>43.142857142857146</v>
      </c>
      <c r="V307" s="81"/>
      <c r="W307" s="82" t="str">
        <f t="shared" si="84"/>
        <v>CUMPLIDO</v>
      </c>
      <c r="X307" s="82" t="str">
        <f t="shared" si="86"/>
        <v/>
      </c>
      <c r="Y307" s="83" t="s">
        <v>314</v>
      </c>
      <c r="Z307" s="131" t="str">
        <f t="shared" si="87"/>
        <v>H115R16</v>
      </c>
      <c r="AA307" s="131">
        <f t="shared" si="85"/>
        <v>2</v>
      </c>
      <c r="AB307" s="131" t="str">
        <f t="shared" si="75"/>
        <v>H115R16 - 2</v>
      </c>
      <c r="AC307" s="58">
        <f t="shared" si="76"/>
        <v>5</v>
      </c>
      <c r="AD307" s="58">
        <f t="shared" si="77"/>
        <v>5</v>
      </c>
      <c r="AE307" s="58" t="str">
        <f t="shared" si="78"/>
        <v>H115R16.</v>
      </c>
      <c r="AF307" s="58" t="str">
        <f t="shared" si="79"/>
        <v>H115R16</v>
      </c>
      <c r="AG307" s="62"/>
      <c r="AH307" s="62"/>
      <c r="AI307" s="62"/>
      <c r="AJ307" s="15"/>
      <c r="AK307" s="15"/>
      <c r="AL307" s="15"/>
      <c r="AM307" s="15"/>
      <c r="AN307" s="15"/>
      <c r="AO307" s="15"/>
      <c r="AP307" s="15"/>
    </row>
    <row r="308" spans="1:42" s="2" customFormat="1" ht="300" customHeight="1" x14ac:dyDescent="0.2">
      <c r="A308" s="70">
        <v>219</v>
      </c>
      <c r="B308" s="165">
        <v>307</v>
      </c>
      <c r="C308" s="81"/>
      <c r="D308" s="99" t="s">
        <v>1337</v>
      </c>
      <c r="E308" s="92">
        <v>1802002</v>
      </c>
      <c r="F308" s="86" t="s">
        <v>1135</v>
      </c>
      <c r="G308" s="105" t="s">
        <v>305</v>
      </c>
      <c r="H308" s="105" t="s">
        <v>1101</v>
      </c>
      <c r="I308" s="105" t="s">
        <v>1100</v>
      </c>
      <c r="J308" s="108" t="s">
        <v>9</v>
      </c>
      <c r="K308" s="81">
        <v>1</v>
      </c>
      <c r="L308" s="106">
        <v>43040</v>
      </c>
      <c r="M308" s="106">
        <v>43099</v>
      </c>
      <c r="N308" s="78">
        <f t="shared" si="91"/>
        <v>8.4285714285714288</v>
      </c>
      <c r="O308" s="70" t="s">
        <v>488</v>
      </c>
      <c r="P308" s="76">
        <v>0.99</v>
      </c>
      <c r="Q308" s="70" t="s">
        <v>1131</v>
      </c>
      <c r="R308" s="79">
        <f t="shared" si="80"/>
        <v>99</v>
      </c>
      <c r="S308" s="80">
        <f t="shared" si="81"/>
        <v>8.3442857142857143</v>
      </c>
      <c r="T308" s="80">
        <f t="shared" si="82"/>
        <v>8.3442857142857143</v>
      </c>
      <c r="U308" s="80">
        <f t="shared" si="83"/>
        <v>8.4285714285714288</v>
      </c>
      <c r="V308" s="81"/>
      <c r="W308" s="82" t="str">
        <f t="shared" si="84"/>
        <v>VENCIDO</v>
      </c>
      <c r="X308" s="82" t="str">
        <f t="shared" si="86"/>
        <v>VENCIDO</v>
      </c>
      <c r="Y308" s="83" t="s">
        <v>314</v>
      </c>
      <c r="Z308" s="131" t="str">
        <f t="shared" si="87"/>
        <v>H116R16</v>
      </c>
      <c r="AA308" s="131">
        <f t="shared" si="85"/>
        <v>1</v>
      </c>
      <c r="AB308" s="131" t="str">
        <f t="shared" si="75"/>
        <v>H116R16 - 1</v>
      </c>
      <c r="AC308" s="58">
        <f t="shared" si="76"/>
        <v>1</v>
      </c>
      <c r="AD308" s="58">
        <f t="shared" si="77"/>
        <v>1</v>
      </c>
      <c r="AE308" s="58" t="str">
        <f t="shared" si="78"/>
        <v>H116R16.</v>
      </c>
      <c r="AF308" s="58" t="str">
        <f t="shared" si="79"/>
        <v>H116R16</v>
      </c>
      <c r="AG308" s="62"/>
      <c r="AH308" s="62"/>
      <c r="AI308" s="62"/>
      <c r="AJ308" s="15"/>
      <c r="AK308" s="15"/>
      <c r="AL308" s="15"/>
      <c r="AM308" s="15"/>
      <c r="AN308" s="15"/>
      <c r="AO308" s="15"/>
      <c r="AP308" s="15"/>
    </row>
    <row r="309" spans="1:42" s="2" customFormat="1" ht="300" customHeight="1" x14ac:dyDescent="0.2">
      <c r="A309" s="70">
        <v>220</v>
      </c>
      <c r="B309" s="165">
        <v>308</v>
      </c>
      <c r="C309" s="81"/>
      <c r="D309" s="99" t="s">
        <v>1337</v>
      </c>
      <c r="E309" s="92">
        <v>1406100</v>
      </c>
      <c r="F309" s="86" t="s">
        <v>1134</v>
      </c>
      <c r="G309" s="105" t="s">
        <v>306</v>
      </c>
      <c r="H309" s="94" t="s">
        <v>708</v>
      </c>
      <c r="I309" s="105" t="s">
        <v>709</v>
      </c>
      <c r="J309" s="108" t="s">
        <v>9</v>
      </c>
      <c r="K309" s="81">
        <v>1</v>
      </c>
      <c r="L309" s="106">
        <v>43040</v>
      </c>
      <c r="M309" s="106">
        <v>43221</v>
      </c>
      <c r="N309" s="78">
        <f t="shared" si="91"/>
        <v>25.857142857142858</v>
      </c>
      <c r="O309" s="70" t="s">
        <v>698</v>
      </c>
      <c r="P309" s="76">
        <v>1</v>
      </c>
      <c r="Q309" s="70" t="s">
        <v>2194</v>
      </c>
      <c r="R309" s="79">
        <f t="shared" si="80"/>
        <v>100</v>
      </c>
      <c r="S309" s="80">
        <f t="shared" si="81"/>
        <v>25.857142857142858</v>
      </c>
      <c r="T309" s="80">
        <f t="shared" si="82"/>
        <v>25.857142857142858</v>
      </c>
      <c r="U309" s="80">
        <f t="shared" si="83"/>
        <v>25.857142857142858</v>
      </c>
      <c r="V309" s="81"/>
      <c r="W309" s="82" t="str">
        <f t="shared" si="84"/>
        <v>CUMPLIDO</v>
      </c>
      <c r="X309" s="82" t="str">
        <f t="shared" si="86"/>
        <v>CUMPLIDO</v>
      </c>
      <c r="Y309" s="83" t="s">
        <v>314</v>
      </c>
      <c r="Z309" s="131" t="str">
        <f t="shared" si="87"/>
        <v>H117R16</v>
      </c>
      <c r="AA309" s="131">
        <f t="shared" si="85"/>
        <v>1</v>
      </c>
      <c r="AB309" s="131" t="str">
        <f t="shared" si="75"/>
        <v>H117R16 - 1</v>
      </c>
      <c r="AC309" s="58">
        <f t="shared" si="76"/>
        <v>5</v>
      </c>
      <c r="AD309" s="58">
        <f t="shared" si="77"/>
        <v>5</v>
      </c>
      <c r="AE309" s="58" t="str">
        <f t="shared" si="78"/>
        <v>H117R16.</v>
      </c>
      <c r="AF309" s="58" t="str">
        <f t="shared" si="79"/>
        <v>H117R16</v>
      </c>
      <c r="AG309" s="62"/>
      <c r="AH309" s="62"/>
      <c r="AI309" s="62"/>
      <c r="AJ309" s="15"/>
      <c r="AK309" s="15"/>
      <c r="AL309" s="15"/>
      <c r="AM309" s="15"/>
      <c r="AN309" s="15"/>
      <c r="AO309" s="15"/>
      <c r="AP309" s="15"/>
    </row>
    <row r="310" spans="1:42" s="2" customFormat="1" ht="300" customHeight="1" x14ac:dyDescent="0.2">
      <c r="A310" s="70">
        <v>221</v>
      </c>
      <c r="B310" s="165">
        <v>309</v>
      </c>
      <c r="C310" s="81"/>
      <c r="D310" s="99" t="s">
        <v>1337</v>
      </c>
      <c r="E310" s="92">
        <v>1406100</v>
      </c>
      <c r="F310" s="86" t="s">
        <v>1136</v>
      </c>
      <c r="G310" s="105" t="s">
        <v>307</v>
      </c>
      <c r="H310" s="105" t="s">
        <v>710</v>
      </c>
      <c r="I310" s="105" t="s">
        <v>711</v>
      </c>
      <c r="J310" s="108" t="s">
        <v>9</v>
      </c>
      <c r="K310" s="81">
        <v>1</v>
      </c>
      <c r="L310" s="106">
        <v>43040</v>
      </c>
      <c r="M310" s="106">
        <v>43250</v>
      </c>
      <c r="N310" s="107">
        <f t="shared" si="89"/>
        <v>30</v>
      </c>
      <c r="O310" s="70" t="s">
        <v>698</v>
      </c>
      <c r="P310" s="76">
        <v>1</v>
      </c>
      <c r="Q310" s="70" t="s">
        <v>2194</v>
      </c>
      <c r="R310" s="79">
        <f t="shared" si="80"/>
        <v>100</v>
      </c>
      <c r="S310" s="80">
        <f t="shared" si="81"/>
        <v>30</v>
      </c>
      <c r="T310" s="80">
        <f t="shared" si="82"/>
        <v>30</v>
      </c>
      <c r="U310" s="80">
        <f t="shared" si="83"/>
        <v>30</v>
      </c>
      <c r="V310" s="81"/>
      <c r="W310" s="82" t="str">
        <f t="shared" si="84"/>
        <v>CUMPLIDO</v>
      </c>
      <c r="X310" s="82" t="str">
        <f t="shared" si="86"/>
        <v>CUMPLIDO</v>
      </c>
      <c r="Y310" s="83" t="s">
        <v>314</v>
      </c>
      <c r="Z310" s="131" t="str">
        <f t="shared" si="87"/>
        <v>H119R16</v>
      </c>
      <c r="AA310" s="131">
        <f t="shared" si="85"/>
        <v>1</v>
      </c>
      <c r="AB310" s="131" t="str">
        <f t="shared" si="75"/>
        <v>H119R16 - 1</v>
      </c>
      <c r="AC310" s="58">
        <f t="shared" si="76"/>
        <v>5</v>
      </c>
      <c r="AD310" s="58">
        <f t="shared" si="77"/>
        <v>5</v>
      </c>
      <c r="AE310" s="58" t="str">
        <f t="shared" si="78"/>
        <v>H119R16.</v>
      </c>
      <c r="AF310" s="58" t="str">
        <f t="shared" si="79"/>
        <v>H119R16</v>
      </c>
      <c r="AG310" s="62"/>
      <c r="AH310" s="62"/>
      <c r="AI310" s="62"/>
      <c r="AJ310" s="15"/>
      <c r="AK310" s="15"/>
      <c r="AL310" s="15"/>
      <c r="AM310" s="15"/>
      <c r="AN310" s="15"/>
      <c r="AO310" s="15"/>
      <c r="AP310" s="15"/>
    </row>
    <row r="311" spans="1:42" s="2" customFormat="1" ht="300" customHeight="1" x14ac:dyDescent="0.2">
      <c r="A311" s="70">
        <v>222</v>
      </c>
      <c r="B311" s="165">
        <v>310</v>
      </c>
      <c r="C311" s="81"/>
      <c r="D311" s="99" t="s">
        <v>1337</v>
      </c>
      <c r="E311" s="92">
        <v>1101001</v>
      </c>
      <c r="F311" s="86" t="s">
        <v>1137</v>
      </c>
      <c r="G311" s="105" t="s">
        <v>308</v>
      </c>
      <c r="H311" s="105" t="s">
        <v>712</v>
      </c>
      <c r="I311" s="86" t="s">
        <v>713</v>
      </c>
      <c r="J311" s="81" t="s">
        <v>714</v>
      </c>
      <c r="K311" s="81">
        <v>2</v>
      </c>
      <c r="L311" s="106">
        <v>43040</v>
      </c>
      <c r="M311" s="106">
        <v>43250</v>
      </c>
      <c r="N311" s="107">
        <f t="shared" si="89"/>
        <v>30</v>
      </c>
      <c r="O311" s="70" t="s">
        <v>698</v>
      </c>
      <c r="P311" s="76">
        <v>2</v>
      </c>
      <c r="Q311" s="70" t="s">
        <v>2194</v>
      </c>
      <c r="R311" s="79">
        <f t="shared" si="80"/>
        <v>100</v>
      </c>
      <c r="S311" s="80">
        <f t="shared" si="81"/>
        <v>30</v>
      </c>
      <c r="T311" s="80">
        <f t="shared" si="82"/>
        <v>30</v>
      </c>
      <c r="U311" s="80">
        <f t="shared" si="83"/>
        <v>30</v>
      </c>
      <c r="V311" s="81"/>
      <c r="W311" s="82" t="str">
        <f t="shared" si="84"/>
        <v>CUMPLIDO</v>
      </c>
      <c r="X311" s="82" t="str">
        <f t="shared" si="86"/>
        <v>CUMPLIDO</v>
      </c>
      <c r="Y311" s="83" t="s">
        <v>314</v>
      </c>
      <c r="Z311" s="131" t="str">
        <f t="shared" si="87"/>
        <v>H121R16</v>
      </c>
      <c r="AA311" s="131">
        <f t="shared" si="85"/>
        <v>1</v>
      </c>
      <c r="AB311" s="131" t="str">
        <f t="shared" si="75"/>
        <v>H121R16 - 1</v>
      </c>
      <c r="AC311" s="58">
        <f t="shared" si="76"/>
        <v>5</v>
      </c>
      <c r="AD311" s="58">
        <f t="shared" si="77"/>
        <v>5</v>
      </c>
      <c r="AE311" s="58" t="str">
        <f t="shared" si="78"/>
        <v>H121R16.</v>
      </c>
      <c r="AF311" s="58" t="str">
        <f t="shared" si="79"/>
        <v>H121R16</v>
      </c>
      <c r="AG311" s="62"/>
      <c r="AH311" s="62"/>
      <c r="AI311" s="62"/>
      <c r="AJ311" s="15"/>
      <c r="AK311" s="15"/>
      <c r="AL311" s="15"/>
      <c r="AM311" s="15"/>
      <c r="AN311" s="15"/>
      <c r="AO311" s="15"/>
      <c r="AP311" s="15"/>
    </row>
    <row r="312" spans="1:42" s="2" customFormat="1" ht="300" customHeight="1" x14ac:dyDescent="0.2">
      <c r="A312" s="70">
        <v>223</v>
      </c>
      <c r="B312" s="165">
        <v>311</v>
      </c>
      <c r="C312" s="81"/>
      <c r="D312" s="99" t="s">
        <v>1342</v>
      </c>
      <c r="E312" s="92">
        <v>1604001</v>
      </c>
      <c r="F312" s="86" t="s">
        <v>1165</v>
      </c>
      <c r="G312" s="105" t="s">
        <v>1166</v>
      </c>
      <c r="H312" s="105" t="s">
        <v>715</v>
      </c>
      <c r="I312" s="86" t="s">
        <v>718</v>
      </c>
      <c r="J312" s="81" t="s">
        <v>9</v>
      </c>
      <c r="K312" s="81">
        <v>1</v>
      </c>
      <c r="L312" s="106">
        <v>43040</v>
      </c>
      <c r="M312" s="106">
        <v>43099</v>
      </c>
      <c r="N312" s="107">
        <f t="shared" si="89"/>
        <v>8.4285714285714288</v>
      </c>
      <c r="O312" s="70" t="s">
        <v>698</v>
      </c>
      <c r="P312" s="76">
        <v>1</v>
      </c>
      <c r="Q312" s="70" t="s">
        <v>2194</v>
      </c>
      <c r="R312" s="79">
        <f t="shared" si="80"/>
        <v>100</v>
      </c>
      <c r="S312" s="80">
        <f t="shared" si="81"/>
        <v>8.4285714285714288</v>
      </c>
      <c r="T312" s="80">
        <f t="shared" si="82"/>
        <v>8.4285714285714288</v>
      </c>
      <c r="U312" s="80">
        <f t="shared" si="83"/>
        <v>8.4285714285714288</v>
      </c>
      <c r="V312" s="81"/>
      <c r="W312" s="82" t="str">
        <f t="shared" si="84"/>
        <v>CUMPLIDO</v>
      </c>
      <c r="X312" s="82" t="str">
        <f t="shared" si="86"/>
        <v>CUMPLIDO</v>
      </c>
      <c r="Y312" s="83" t="s">
        <v>314</v>
      </c>
      <c r="Z312" s="131" t="str">
        <f t="shared" si="87"/>
        <v>H122R16</v>
      </c>
      <c r="AA312" s="131">
        <f t="shared" si="85"/>
        <v>1</v>
      </c>
      <c r="AB312" s="131" t="str">
        <f t="shared" si="75"/>
        <v>H122R16 - 1</v>
      </c>
      <c r="AC312" s="58">
        <f t="shared" si="76"/>
        <v>5</v>
      </c>
      <c r="AD312" s="58">
        <f t="shared" si="77"/>
        <v>5</v>
      </c>
      <c r="AE312" s="58" t="str">
        <f t="shared" si="78"/>
        <v>H122R16.</v>
      </c>
      <c r="AF312" s="58" t="str">
        <f t="shared" si="79"/>
        <v>H122R16</v>
      </c>
      <c r="AG312" s="62"/>
      <c r="AH312" s="62"/>
      <c r="AI312" s="62"/>
      <c r="AJ312" s="15"/>
      <c r="AK312" s="15"/>
      <c r="AL312" s="15"/>
      <c r="AM312" s="15"/>
      <c r="AN312" s="15"/>
      <c r="AO312" s="15"/>
      <c r="AP312" s="15"/>
    </row>
    <row r="313" spans="1:42" s="2" customFormat="1" ht="300" customHeight="1" x14ac:dyDescent="0.2">
      <c r="A313" s="70">
        <v>224</v>
      </c>
      <c r="B313" s="165">
        <v>312</v>
      </c>
      <c r="C313" s="81"/>
      <c r="D313" s="99" t="s">
        <v>1342</v>
      </c>
      <c r="E313" s="92">
        <v>1405004</v>
      </c>
      <c r="F313" s="86" t="s">
        <v>1138</v>
      </c>
      <c r="G313" s="105" t="s">
        <v>309</v>
      </c>
      <c r="H313" s="105" t="s">
        <v>716</v>
      </c>
      <c r="I313" s="86" t="s">
        <v>717</v>
      </c>
      <c r="J313" s="81" t="s">
        <v>21</v>
      </c>
      <c r="K313" s="81">
        <v>3</v>
      </c>
      <c r="L313" s="106">
        <v>43040</v>
      </c>
      <c r="M313" s="106">
        <v>43342</v>
      </c>
      <c r="N313" s="107">
        <f t="shared" si="89"/>
        <v>43.142857142857146</v>
      </c>
      <c r="O313" s="70" t="s">
        <v>698</v>
      </c>
      <c r="P313" s="76">
        <v>3</v>
      </c>
      <c r="Q313" s="70" t="s">
        <v>2194</v>
      </c>
      <c r="R313" s="79">
        <f t="shared" si="80"/>
        <v>100</v>
      </c>
      <c r="S313" s="80">
        <f t="shared" si="81"/>
        <v>43.142857142857146</v>
      </c>
      <c r="T313" s="80">
        <f t="shared" si="82"/>
        <v>43.142857142857146</v>
      </c>
      <c r="U313" s="80">
        <f t="shared" si="83"/>
        <v>43.142857142857146</v>
      </c>
      <c r="V313" s="81"/>
      <c r="W313" s="82" t="str">
        <f t="shared" si="84"/>
        <v>CUMPLIDO</v>
      </c>
      <c r="X313" s="82" t="str">
        <f t="shared" si="86"/>
        <v>CUMPLIDO</v>
      </c>
      <c r="Y313" s="83" t="s">
        <v>314</v>
      </c>
      <c r="Z313" s="131" t="str">
        <f t="shared" si="87"/>
        <v>H123R16</v>
      </c>
      <c r="AA313" s="131">
        <f t="shared" si="85"/>
        <v>1</v>
      </c>
      <c r="AB313" s="131" t="str">
        <f t="shared" si="75"/>
        <v>H123R16 - 1</v>
      </c>
      <c r="AC313" s="58">
        <f t="shared" si="76"/>
        <v>5</v>
      </c>
      <c r="AD313" s="58">
        <f t="shared" si="77"/>
        <v>5</v>
      </c>
      <c r="AE313" s="58" t="str">
        <f t="shared" si="78"/>
        <v>H123R16.</v>
      </c>
      <c r="AF313" s="58" t="str">
        <f t="shared" si="79"/>
        <v>H123R16</v>
      </c>
      <c r="AG313" s="62"/>
      <c r="AH313" s="62"/>
      <c r="AI313" s="62"/>
      <c r="AJ313" s="15"/>
      <c r="AK313" s="15"/>
      <c r="AL313" s="15"/>
      <c r="AM313" s="15"/>
      <c r="AN313" s="15"/>
      <c r="AO313" s="15"/>
      <c r="AP313" s="15"/>
    </row>
    <row r="314" spans="1:42" s="2" customFormat="1" ht="300" customHeight="1" x14ac:dyDescent="0.2">
      <c r="A314" s="70">
        <v>225</v>
      </c>
      <c r="B314" s="165">
        <v>313</v>
      </c>
      <c r="C314" s="81"/>
      <c r="D314" s="99" t="s">
        <v>1337</v>
      </c>
      <c r="E314" s="92">
        <v>1405004</v>
      </c>
      <c r="F314" s="86" t="s">
        <v>722</v>
      </c>
      <c r="G314" s="105" t="s">
        <v>310</v>
      </c>
      <c r="H314" s="105" t="s">
        <v>719</v>
      </c>
      <c r="I314" s="86" t="s">
        <v>720</v>
      </c>
      <c r="J314" s="81" t="s">
        <v>721</v>
      </c>
      <c r="K314" s="81">
        <v>10</v>
      </c>
      <c r="L314" s="106">
        <v>43040</v>
      </c>
      <c r="M314" s="106">
        <v>43388</v>
      </c>
      <c r="N314" s="107">
        <f t="shared" si="89"/>
        <v>49.714285714285715</v>
      </c>
      <c r="O314" s="70" t="s">
        <v>698</v>
      </c>
      <c r="P314" s="76">
        <v>10</v>
      </c>
      <c r="Q314" s="70" t="s">
        <v>2194</v>
      </c>
      <c r="R314" s="79">
        <f t="shared" si="80"/>
        <v>100</v>
      </c>
      <c r="S314" s="80">
        <f t="shared" si="81"/>
        <v>49.714285714285715</v>
      </c>
      <c r="T314" s="80">
        <f t="shared" si="82"/>
        <v>49.714285714285715</v>
      </c>
      <c r="U314" s="80">
        <f t="shared" si="83"/>
        <v>49.714285714285715</v>
      </c>
      <c r="V314" s="81"/>
      <c r="W314" s="82" t="str">
        <f t="shared" si="84"/>
        <v>CUMPLIDO</v>
      </c>
      <c r="X314" s="82" t="str">
        <f t="shared" si="86"/>
        <v>CUMPLIDO</v>
      </c>
      <c r="Y314" s="83" t="s">
        <v>314</v>
      </c>
      <c r="Z314" s="131" t="str">
        <f t="shared" si="87"/>
        <v>H124R16</v>
      </c>
      <c r="AA314" s="131">
        <f t="shared" si="85"/>
        <v>1</v>
      </c>
      <c r="AB314" s="131" t="str">
        <f t="shared" si="75"/>
        <v>H124R16 - 1</v>
      </c>
      <c r="AC314" s="58">
        <f t="shared" si="76"/>
        <v>5</v>
      </c>
      <c r="AD314" s="58">
        <f t="shared" si="77"/>
        <v>5</v>
      </c>
      <c r="AE314" s="58" t="str">
        <f t="shared" si="78"/>
        <v>H124R16.Utilización</v>
      </c>
      <c r="AF314" s="58" t="str">
        <f t="shared" si="79"/>
        <v>H124R16</v>
      </c>
      <c r="AG314" s="62"/>
      <c r="AH314" s="62"/>
      <c r="AI314" s="62"/>
      <c r="AJ314" s="15"/>
      <c r="AK314" s="15"/>
      <c r="AL314" s="15"/>
      <c r="AM314" s="15"/>
      <c r="AN314" s="15"/>
      <c r="AO314" s="15"/>
      <c r="AP314" s="15"/>
    </row>
    <row r="315" spans="1:42" s="2" customFormat="1" ht="300" customHeight="1" x14ac:dyDescent="0.2">
      <c r="A315" s="70">
        <v>226</v>
      </c>
      <c r="B315" s="165">
        <v>314</v>
      </c>
      <c r="C315" s="81"/>
      <c r="D315" s="99" t="s">
        <v>1342</v>
      </c>
      <c r="E315" s="92">
        <v>1601001</v>
      </c>
      <c r="F315" s="86" t="s">
        <v>726</v>
      </c>
      <c r="G315" s="105" t="s">
        <v>311</v>
      </c>
      <c r="H315" s="105" t="s">
        <v>725</v>
      </c>
      <c r="I315" s="105" t="s">
        <v>723</v>
      </c>
      <c r="J315" s="108" t="s">
        <v>724</v>
      </c>
      <c r="K315" s="81">
        <v>1</v>
      </c>
      <c r="L315" s="106">
        <v>43040</v>
      </c>
      <c r="M315" s="106">
        <v>43250</v>
      </c>
      <c r="N315" s="107">
        <f t="shared" si="89"/>
        <v>30</v>
      </c>
      <c r="O315" s="70" t="s">
        <v>698</v>
      </c>
      <c r="P315" s="76">
        <v>1</v>
      </c>
      <c r="Q315" s="70" t="s">
        <v>2194</v>
      </c>
      <c r="R315" s="79">
        <f>IF(P315/K315&gt;1,100,+P315/K315*100)</f>
        <v>100</v>
      </c>
      <c r="S315" s="80">
        <f>+N315*R315/100</f>
        <v>30</v>
      </c>
      <c r="T315" s="80">
        <f>IF(M315&lt;=$AH$1,S315,0)</f>
        <v>30</v>
      </c>
      <c r="U315" s="80">
        <f>IF($AH$1&gt;=M315,N315,0)</f>
        <v>30</v>
      </c>
      <c r="V315" s="81"/>
      <c r="W315" s="82" t="str">
        <f t="shared" si="84"/>
        <v>CUMPLIDO</v>
      </c>
      <c r="X315" s="82" t="str">
        <f t="shared" si="86"/>
        <v>CUMPLIDO</v>
      </c>
      <c r="Y315" s="83" t="s">
        <v>314</v>
      </c>
      <c r="Z315" s="131" t="str">
        <f t="shared" si="87"/>
        <v>H125R16</v>
      </c>
      <c r="AA315" s="131">
        <f t="shared" si="85"/>
        <v>1</v>
      </c>
      <c r="AB315" s="131" t="str">
        <f t="shared" si="75"/>
        <v>H125R16 - 1</v>
      </c>
      <c r="AC315" s="58">
        <f t="shared" si="76"/>
        <v>5</v>
      </c>
      <c r="AD315" s="58">
        <f t="shared" si="77"/>
        <v>5</v>
      </c>
      <c r="AE315" s="58" t="str">
        <f t="shared" si="78"/>
        <v>H125R16.</v>
      </c>
      <c r="AF315" s="58" t="str">
        <f t="shared" si="79"/>
        <v>H125R16</v>
      </c>
      <c r="AG315" s="62"/>
      <c r="AH315" s="62"/>
      <c r="AI315" s="62"/>
      <c r="AJ315" s="15"/>
      <c r="AK315" s="15"/>
      <c r="AL315" s="15"/>
      <c r="AM315" s="15"/>
      <c r="AN315" s="15"/>
      <c r="AO315" s="15"/>
      <c r="AP315" s="15"/>
    </row>
    <row r="316" spans="1:42" s="2" customFormat="1" ht="300" customHeight="1" x14ac:dyDescent="0.2">
      <c r="A316" s="70">
        <v>227</v>
      </c>
      <c r="B316" s="165">
        <v>315</v>
      </c>
      <c r="C316" s="81"/>
      <c r="D316" s="99" t="s">
        <v>1337</v>
      </c>
      <c r="E316" s="99">
        <v>1103002</v>
      </c>
      <c r="F316" s="105" t="s">
        <v>189</v>
      </c>
      <c r="G316" s="105" t="s">
        <v>190</v>
      </c>
      <c r="H316" s="105" t="s">
        <v>2203</v>
      </c>
      <c r="I316" s="105" t="s">
        <v>2186</v>
      </c>
      <c r="J316" s="108" t="s">
        <v>2134</v>
      </c>
      <c r="K316" s="81">
        <v>1</v>
      </c>
      <c r="L316" s="106">
        <v>43862</v>
      </c>
      <c r="M316" s="106">
        <v>43979</v>
      </c>
      <c r="N316" s="107">
        <f t="shared" si="89"/>
        <v>16.714285714285715</v>
      </c>
      <c r="O316" s="70" t="s">
        <v>1161</v>
      </c>
      <c r="P316" s="76">
        <v>0</v>
      </c>
      <c r="Q316" s="70" t="s">
        <v>2194</v>
      </c>
      <c r="R316" s="79">
        <f>IF(P316/K316&gt;1,100,+P316/K316*100)</f>
        <v>0</v>
      </c>
      <c r="S316" s="80">
        <f>+N316*R316/100</f>
        <v>0</v>
      </c>
      <c r="T316" s="80">
        <f>IF(M316&lt;=$AH$1,S316,0)</f>
        <v>0</v>
      </c>
      <c r="U316" s="80">
        <f>IF($AH$1&gt;=M316,N316,0)</f>
        <v>0</v>
      </c>
      <c r="V316" s="81"/>
      <c r="W316" s="82" t="str">
        <f t="shared" si="84"/>
        <v>EN TERMINO</v>
      </c>
      <c r="X316" s="82" t="str">
        <f t="shared" si="86"/>
        <v>EN TERMINO</v>
      </c>
      <c r="Y316" s="83" t="s">
        <v>207</v>
      </c>
      <c r="Z316" s="131" t="str">
        <f t="shared" si="87"/>
        <v>H1D16</v>
      </c>
      <c r="AA316" s="131">
        <f t="shared" si="85"/>
        <v>1</v>
      </c>
      <c r="AB316" s="131" t="str">
        <f t="shared" si="75"/>
        <v>H1D16 - 1</v>
      </c>
      <c r="AC316" s="58">
        <f t="shared" si="76"/>
        <v>3</v>
      </c>
      <c r="AD316" s="58">
        <f t="shared" si="77"/>
        <v>3</v>
      </c>
      <c r="AE316" s="58" t="str">
        <f t="shared" si="78"/>
        <v>H1D16.</v>
      </c>
      <c r="AF316" s="58" t="str">
        <f t="shared" si="79"/>
        <v>H1D16</v>
      </c>
      <c r="AG316" s="62"/>
      <c r="AH316" s="62"/>
      <c r="AI316" s="62"/>
      <c r="AJ316" s="15"/>
      <c r="AK316" s="15"/>
      <c r="AL316" s="15"/>
      <c r="AM316" s="15"/>
      <c r="AN316" s="15"/>
      <c r="AO316" s="15"/>
      <c r="AP316" s="15"/>
    </row>
    <row r="317" spans="1:42" s="2" customFormat="1" ht="300" customHeight="1" x14ac:dyDescent="0.2">
      <c r="A317" s="70">
        <v>228</v>
      </c>
      <c r="B317" s="165">
        <v>316</v>
      </c>
      <c r="C317" s="81"/>
      <c r="D317" s="99" t="s">
        <v>1336</v>
      </c>
      <c r="E317" s="99">
        <v>1103002</v>
      </c>
      <c r="F317" s="105" t="s">
        <v>1332</v>
      </c>
      <c r="G317" s="105" t="s">
        <v>854</v>
      </c>
      <c r="H317" s="105" t="s">
        <v>1333</v>
      </c>
      <c r="I317" s="105" t="s">
        <v>853</v>
      </c>
      <c r="J317" s="108" t="s">
        <v>517</v>
      </c>
      <c r="K317" s="81">
        <v>1</v>
      </c>
      <c r="L317" s="106">
        <v>43040</v>
      </c>
      <c r="M317" s="106">
        <v>43099</v>
      </c>
      <c r="N317" s="107">
        <f t="shared" si="89"/>
        <v>8.4285714285714288</v>
      </c>
      <c r="O317" s="70" t="s">
        <v>740</v>
      </c>
      <c r="P317" s="76">
        <v>1</v>
      </c>
      <c r="Q317" s="70" t="s">
        <v>2194</v>
      </c>
      <c r="R317" s="79">
        <f>IF(P317/K317&gt;1,100,+P317/K317*100)</f>
        <v>100</v>
      </c>
      <c r="S317" s="80">
        <f>+N317*R317/100</f>
        <v>8.4285714285714288</v>
      </c>
      <c r="T317" s="80">
        <f>IF(M317&lt;=$AH$1,S317,0)</f>
        <v>8.4285714285714288</v>
      </c>
      <c r="U317" s="80">
        <f>IF($AH$1&gt;=M317,N317,0)</f>
        <v>8.4285714285714288</v>
      </c>
      <c r="V317" s="81"/>
      <c r="W317" s="82" t="str">
        <f t="shared" si="84"/>
        <v>CUMPLIDO</v>
      </c>
      <c r="X317" s="82" t="str">
        <f t="shared" si="86"/>
        <v>CUMPLIDO</v>
      </c>
      <c r="Y317" s="83" t="s">
        <v>207</v>
      </c>
      <c r="Z317" s="131" t="str">
        <f t="shared" si="87"/>
        <v>H2D16</v>
      </c>
      <c r="AA317" s="131">
        <f t="shared" si="85"/>
        <v>1</v>
      </c>
      <c r="AB317" s="131" t="str">
        <f t="shared" si="75"/>
        <v>H2D16 - 1</v>
      </c>
      <c r="AC317" s="58">
        <f t="shared" si="76"/>
        <v>5</v>
      </c>
      <c r="AD317" s="58">
        <f t="shared" si="77"/>
        <v>5</v>
      </c>
      <c r="AE317" s="58" t="str">
        <f t="shared" si="78"/>
        <v>H2D16.</v>
      </c>
      <c r="AF317" s="58" t="str">
        <f t="shared" si="79"/>
        <v>H2D16</v>
      </c>
      <c r="AG317" s="62"/>
      <c r="AH317" s="62"/>
      <c r="AI317" s="62"/>
      <c r="AJ317" s="15"/>
      <c r="AK317" s="15"/>
      <c r="AL317" s="15"/>
      <c r="AM317" s="15"/>
      <c r="AN317" s="15"/>
      <c r="AO317" s="15"/>
      <c r="AP317" s="15"/>
    </row>
    <row r="318" spans="1:42" s="2" customFormat="1" ht="300" customHeight="1" x14ac:dyDescent="0.2">
      <c r="A318" s="70"/>
      <c r="B318" s="165">
        <v>317</v>
      </c>
      <c r="C318" s="81"/>
      <c r="D318" s="99"/>
      <c r="E318" s="99">
        <v>1103002</v>
      </c>
      <c r="F318" s="94" t="s">
        <v>1334</v>
      </c>
      <c r="G318" s="105" t="s">
        <v>191</v>
      </c>
      <c r="H318" s="86" t="s">
        <v>1335</v>
      </c>
      <c r="I318" s="86" t="s">
        <v>486</v>
      </c>
      <c r="J318" s="81" t="s">
        <v>487</v>
      </c>
      <c r="K318" s="81">
        <v>1</v>
      </c>
      <c r="L318" s="106">
        <v>43040</v>
      </c>
      <c r="M318" s="106">
        <v>43099</v>
      </c>
      <c r="N318" s="107">
        <f t="shared" si="89"/>
        <v>8.4285714285714288</v>
      </c>
      <c r="O318" s="70" t="s">
        <v>484</v>
      </c>
      <c r="P318" s="76">
        <v>1</v>
      </c>
      <c r="Q318" s="70" t="s">
        <v>2194</v>
      </c>
      <c r="R318" s="79">
        <f>IF(P318/K318&gt;1,100,+P318/K318*100)</f>
        <v>100</v>
      </c>
      <c r="S318" s="80">
        <f>+N318*R318/100</f>
        <v>8.4285714285714288</v>
      </c>
      <c r="T318" s="80">
        <f>IF(M318&lt;=$AH$1,S318,0)</f>
        <v>8.4285714285714288</v>
      </c>
      <c r="U318" s="80">
        <f>IF($AH$1&gt;=M318,N318,0)</f>
        <v>8.4285714285714288</v>
      </c>
      <c r="V318" s="81"/>
      <c r="W318" s="82" t="str">
        <f t="shared" si="84"/>
        <v>CUMPLIDO</v>
      </c>
      <c r="X318" s="82" t="str">
        <f t="shared" si="86"/>
        <v/>
      </c>
      <c r="Y318" s="83" t="s">
        <v>207</v>
      </c>
      <c r="Z318" s="131" t="str">
        <f t="shared" si="87"/>
        <v>H2D16</v>
      </c>
      <c r="AA318" s="131">
        <f t="shared" si="85"/>
        <v>2</v>
      </c>
      <c r="AB318" s="131" t="str">
        <f t="shared" si="75"/>
        <v>H2D16 - 2</v>
      </c>
      <c r="AC318" s="58">
        <f t="shared" si="76"/>
        <v>5</v>
      </c>
      <c r="AD318" s="58">
        <f t="shared" si="77"/>
        <v>5</v>
      </c>
      <c r="AE318" s="58" t="str">
        <f t="shared" si="78"/>
        <v>H2D16.</v>
      </c>
      <c r="AF318" s="58" t="str">
        <f t="shared" si="79"/>
        <v>H2D16</v>
      </c>
      <c r="AG318" s="62"/>
      <c r="AH318" s="62"/>
      <c r="AI318" s="62"/>
      <c r="AJ318" s="15"/>
      <c r="AK318" s="15"/>
      <c r="AL318" s="15"/>
      <c r="AM318" s="15"/>
      <c r="AN318" s="15"/>
      <c r="AO318" s="15"/>
      <c r="AP318" s="15"/>
    </row>
    <row r="319" spans="1:42" s="2" customFormat="1" ht="300" customHeight="1" x14ac:dyDescent="0.2">
      <c r="A319" s="70">
        <v>229</v>
      </c>
      <c r="B319" s="165">
        <v>318</v>
      </c>
      <c r="C319" s="81"/>
      <c r="D319" s="99" t="s">
        <v>1336</v>
      </c>
      <c r="E319" s="99">
        <v>1103002</v>
      </c>
      <c r="F319" s="105" t="s">
        <v>855</v>
      </c>
      <c r="G319" s="105" t="s">
        <v>190</v>
      </c>
      <c r="H319" s="105" t="s">
        <v>2203</v>
      </c>
      <c r="I319" s="105" t="s">
        <v>2133</v>
      </c>
      <c r="J319" s="108" t="s">
        <v>2134</v>
      </c>
      <c r="K319" s="81">
        <v>1</v>
      </c>
      <c r="L319" s="106">
        <v>43862</v>
      </c>
      <c r="M319" s="106">
        <v>43979</v>
      </c>
      <c r="N319" s="107">
        <f t="shared" si="89"/>
        <v>16.714285714285715</v>
      </c>
      <c r="O319" s="70" t="s">
        <v>1161</v>
      </c>
      <c r="P319" s="76">
        <v>0</v>
      </c>
      <c r="Q319" s="70" t="s">
        <v>2194</v>
      </c>
      <c r="R319" s="79">
        <f>IF(P319/K319&gt;1,100,+P319/K319*100)</f>
        <v>0</v>
      </c>
      <c r="S319" s="80">
        <f>+N319*R319/100</f>
        <v>0</v>
      </c>
      <c r="T319" s="80">
        <f>IF(M319&lt;=$AH$1,S319,0)</f>
        <v>0</v>
      </c>
      <c r="U319" s="80">
        <f>IF($AH$1&gt;=M319,N319,0)</f>
        <v>0</v>
      </c>
      <c r="V319" s="81"/>
      <c r="W319" s="82" t="str">
        <f t="shared" si="84"/>
        <v>EN TERMINO</v>
      </c>
      <c r="X319" s="82" t="str">
        <f t="shared" si="86"/>
        <v>EN TERMINO</v>
      </c>
      <c r="Y319" s="83" t="s">
        <v>207</v>
      </c>
      <c r="Z319" s="131" t="str">
        <f t="shared" si="87"/>
        <v>H3D16</v>
      </c>
      <c r="AA319" s="131">
        <f t="shared" si="85"/>
        <v>1</v>
      </c>
      <c r="AB319" s="131" t="str">
        <f t="shared" si="75"/>
        <v>H3D16 - 1</v>
      </c>
      <c r="AC319" s="58">
        <f t="shared" si="76"/>
        <v>3</v>
      </c>
      <c r="AD319" s="58">
        <f t="shared" si="77"/>
        <v>3</v>
      </c>
      <c r="AE319" s="58" t="str">
        <f t="shared" si="78"/>
        <v>H3D16.</v>
      </c>
      <c r="AF319" s="58" t="str">
        <f t="shared" si="79"/>
        <v>H3D16</v>
      </c>
      <c r="AG319" s="62"/>
      <c r="AH319" s="62"/>
      <c r="AI319" s="62"/>
      <c r="AJ319" s="15"/>
      <c r="AK319" s="15"/>
      <c r="AL319" s="15"/>
      <c r="AM319" s="15"/>
      <c r="AN319" s="15"/>
      <c r="AO319" s="15"/>
      <c r="AP319" s="15"/>
    </row>
    <row r="320" spans="1:42" s="2" customFormat="1" ht="300" customHeight="1" x14ac:dyDescent="0.2">
      <c r="A320" s="70">
        <v>230</v>
      </c>
      <c r="B320" s="165">
        <v>319</v>
      </c>
      <c r="C320" s="81"/>
      <c r="D320" s="99" t="s">
        <v>1336</v>
      </c>
      <c r="E320" s="99">
        <v>1103002</v>
      </c>
      <c r="F320" s="105" t="s">
        <v>321</v>
      </c>
      <c r="G320" s="105" t="s">
        <v>192</v>
      </c>
      <c r="H320" s="86" t="s">
        <v>860</v>
      </c>
      <c r="I320" s="86" t="s">
        <v>857</v>
      </c>
      <c r="J320" s="81" t="s">
        <v>8</v>
      </c>
      <c r="K320" s="81">
        <v>1</v>
      </c>
      <c r="L320" s="106">
        <v>43115</v>
      </c>
      <c r="M320" s="106">
        <v>43159</v>
      </c>
      <c r="N320" s="107">
        <f t="shared" ref="N320:N370" si="92">(+M320-L320)/7</f>
        <v>6.2857142857142856</v>
      </c>
      <c r="O320" s="70" t="s">
        <v>740</v>
      </c>
      <c r="P320" s="76">
        <v>1</v>
      </c>
      <c r="Q320" s="70" t="s">
        <v>2194</v>
      </c>
      <c r="R320" s="79">
        <f t="shared" ref="R320:R383" si="93">IF(P320/K320&gt;1,100,+P320/K320*100)</f>
        <v>100</v>
      </c>
      <c r="S320" s="80">
        <f t="shared" ref="S320:S383" si="94">+N320*R320/100</f>
        <v>6.2857142857142856</v>
      </c>
      <c r="T320" s="80">
        <f t="shared" ref="T320:T383" si="95">IF(M320&lt;=$AH$1,S320,0)</f>
        <v>6.2857142857142856</v>
      </c>
      <c r="U320" s="80">
        <f t="shared" ref="U320:U383" si="96">IF($AH$1&gt;=M320,N320,0)</f>
        <v>6.2857142857142856</v>
      </c>
      <c r="V320" s="81"/>
      <c r="W320" s="82" t="str">
        <f t="shared" si="84"/>
        <v>CUMPLIDO</v>
      </c>
      <c r="X320" s="82" t="str">
        <f t="shared" si="86"/>
        <v>CUMPLIDO</v>
      </c>
      <c r="Y320" s="83" t="s">
        <v>207</v>
      </c>
      <c r="Z320" s="131" t="str">
        <f t="shared" si="87"/>
        <v>H4D16</v>
      </c>
      <c r="AA320" s="131">
        <f t="shared" si="85"/>
        <v>1</v>
      </c>
      <c r="AB320" s="131" t="str">
        <f t="shared" si="75"/>
        <v>H4D16 - 1</v>
      </c>
      <c r="AC320" s="58">
        <f t="shared" si="76"/>
        <v>5</v>
      </c>
      <c r="AD320" s="58">
        <f t="shared" si="77"/>
        <v>5</v>
      </c>
      <c r="AE320" s="58" t="str">
        <f t="shared" si="78"/>
        <v>H4D16.</v>
      </c>
      <c r="AF320" s="58" t="str">
        <f t="shared" si="79"/>
        <v>H4D16</v>
      </c>
      <c r="AG320" s="62"/>
      <c r="AH320" s="62"/>
      <c r="AI320" s="62"/>
      <c r="AJ320" s="15"/>
      <c r="AK320" s="15"/>
      <c r="AL320" s="15"/>
      <c r="AM320" s="15"/>
      <c r="AN320" s="15"/>
      <c r="AO320" s="15"/>
      <c r="AP320" s="15"/>
    </row>
    <row r="321" spans="1:42" s="2" customFormat="1" ht="300" customHeight="1" x14ac:dyDescent="0.2">
      <c r="A321" s="70">
        <v>231</v>
      </c>
      <c r="B321" s="165">
        <v>320</v>
      </c>
      <c r="C321" s="81"/>
      <c r="D321" s="99" t="s">
        <v>1336</v>
      </c>
      <c r="E321" s="99">
        <v>1702011</v>
      </c>
      <c r="F321" s="105" t="s">
        <v>1139</v>
      </c>
      <c r="G321" s="105" t="s">
        <v>193</v>
      </c>
      <c r="H321" s="105" t="s">
        <v>859</v>
      </c>
      <c r="I321" s="94" t="s">
        <v>858</v>
      </c>
      <c r="J321" s="108" t="s">
        <v>856</v>
      </c>
      <c r="K321" s="81">
        <v>1</v>
      </c>
      <c r="L321" s="106">
        <v>43132</v>
      </c>
      <c r="M321" s="106">
        <v>43281</v>
      </c>
      <c r="N321" s="107">
        <f t="shared" si="92"/>
        <v>21.285714285714285</v>
      </c>
      <c r="O321" s="70" t="s">
        <v>740</v>
      </c>
      <c r="P321" s="76">
        <v>1</v>
      </c>
      <c r="Q321" s="96" t="s">
        <v>2194</v>
      </c>
      <c r="R321" s="79">
        <f t="shared" si="93"/>
        <v>100</v>
      </c>
      <c r="S321" s="80">
        <f t="shared" si="94"/>
        <v>21.285714285714285</v>
      </c>
      <c r="T321" s="80">
        <f t="shared" si="95"/>
        <v>21.285714285714285</v>
      </c>
      <c r="U321" s="80">
        <f t="shared" si="96"/>
        <v>21.285714285714285</v>
      </c>
      <c r="V321" s="81"/>
      <c r="W321" s="82" t="str">
        <f t="shared" si="84"/>
        <v>CUMPLIDO</v>
      </c>
      <c r="X321" s="82" t="str">
        <f t="shared" si="86"/>
        <v>CUMPLIDO</v>
      </c>
      <c r="Y321" s="83" t="s">
        <v>207</v>
      </c>
      <c r="Z321" s="131" t="str">
        <f t="shared" si="87"/>
        <v>H5D16</v>
      </c>
      <c r="AA321" s="131">
        <f t="shared" si="85"/>
        <v>1</v>
      </c>
      <c r="AB321" s="131" t="str">
        <f t="shared" si="75"/>
        <v>H5D16 - 1</v>
      </c>
      <c r="AC321" s="58">
        <f t="shared" si="76"/>
        <v>5</v>
      </c>
      <c r="AD321" s="58">
        <f t="shared" si="77"/>
        <v>5</v>
      </c>
      <c r="AE321" s="58" t="str">
        <f t="shared" si="78"/>
        <v>H5D16.</v>
      </c>
      <c r="AF321" s="58" t="str">
        <f t="shared" si="79"/>
        <v>H5D16</v>
      </c>
      <c r="AG321" s="62"/>
      <c r="AH321" s="62"/>
      <c r="AI321" s="62"/>
      <c r="AJ321" s="15"/>
      <c r="AK321" s="15"/>
      <c r="AL321" s="15"/>
      <c r="AM321" s="15"/>
      <c r="AN321" s="15"/>
      <c r="AO321" s="15"/>
      <c r="AP321" s="15"/>
    </row>
    <row r="322" spans="1:42" s="2" customFormat="1" ht="300" customHeight="1" x14ac:dyDescent="0.2">
      <c r="A322" s="70">
        <v>232</v>
      </c>
      <c r="B322" s="165">
        <v>321</v>
      </c>
      <c r="C322" s="81"/>
      <c r="D322" s="99" t="s">
        <v>1336</v>
      </c>
      <c r="E322" s="99">
        <v>1201003</v>
      </c>
      <c r="F322" s="105" t="s">
        <v>1140</v>
      </c>
      <c r="G322" s="105" t="s">
        <v>430</v>
      </c>
      <c r="H322" s="86" t="s">
        <v>429</v>
      </c>
      <c r="I322" s="86" t="s">
        <v>1043</v>
      </c>
      <c r="J322" s="81" t="s">
        <v>417</v>
      </c>
      <c r="K322" s="81">
        <v>5</v>
      </c>
      <c r="L322" s="106">
        <v>43101</v>
      </c>
      <c r="M322" s="106">
        <v>43403</v>
      </c>
      <c r="N322" s="107">
        <f t="shared" si="92"/>
        <v>43.142857142857146</v>
      </c>
      <c r="O322" s="70" t="s">
        <v>406</v>
      </c>
      <c r="P322" s="76">
        <v>3</v>
      </c>
      <c r="Q322" s="70" t="s">
        <v>2194</v>
      </c>
      <c r="R322" s="79">
        <f t="shared" si="93"/>
        <v>60</v>
      </c>
      <c r="S322" s="80">
        <f t="shared" si="94"/>
        <v>25.88571428571429</v>
      </c>
      <c r="T322" s="80">
        <f t="shared" si="95"/>
        <v>25.88571428571429</v>
      </c>
      <c r="U322" s="80">
        <f t="shared" si="96"/>
        <v>43.142857142857146</v>
      </c>
      <c r="V322" s="81"/>
      <c r="W322" s="82" t="str">
        <f t="shared" si="84"/>
        <v>VENCIDO</v>
      </c>
      <c r="X322" s="82" t="str">
        <f t="shared" si="86"/>
        <v>VENCIDO</v>
      </c>
      <c r="Y322" s="83" t="s">
        <v>207</v>
      </c>
      <c r="Z322" s="131" t="str">
        <f t="shared" si="87"/>
        <v>H6D16</v>
      </c>
      <c r="AA322" s="131">
        <f t="shared" si="85"/>
        <v>1</v>
      </c>
      <c r="AB322" s="131" t="str">
        <f t="shared" si="75"/>
        <v>H6D16 - 1</v>
      </c>
      <c r="AC322" s="58">
        <f t="shared" si="76"/>
        <v>1</v>
      </c>
      <c r="AD322" s="58">
        <f t="shared" si="77"/>
        <v>1</v>
      </c>
      <c r="AE322" s="58" t="str">
        <f t="shared" si="78"/>
        <v>H6D16.</v>
      </c>
      <c r="AF322" s="58" t="str">
        <f t="shared" si="79"/>
        <v>H6D16</v>
      </c>
      <c r="AG322" s="62"/>
      <c r="AH322" s="62"/>
      <c r="AI322" s="62"/>
      <c r="AJ322" s="15"/>
      <c r="AK322" s="15"/>
      <c r="AL322" s="15"/>
      <c r="AM322" s="15"/>
      <c r="AN322" s="15"/>
      <c r="AO322" s="15"/>
      <c r="AP322" s="15"/>
    </row>
    <row r="323" spans="1:42" s="2" customFormat="1" ht="300" customHeight="1" x14ac:dyDescent="0.2">
      <c r="A323" s="70">
        <v>233</v>
      </c>
      <c r="B323" s="165">
        <v>322</v>
      </c>
      <c r="C323" s="81"/>
      <c r="D323" s="99" t="s">
        <v>1336</v>
      </c>
      <c r="E323" s="99" t="s">
        <v>210</v>
      </c>
      <c r="F323" s="105" t="s">
        <v>1358</v>
      </c>
      <c r="G323" s="105" t="s">
        <v>211</v>
      </c>
      <c r="H323" s="105" t="s">
        <v>933</v>
      </c>
      <c r="I323" s="86" t="s">
        <v>934</v>
      </c>
      <c r="J323" s="81" t="s">
        <v>8</v>
      </c>
      <c r="K323" s="81">
        <v>1</v>
      </c>
      <c r="L323" s="106">
        <v>43040</v>
      </c>
      <c r="M323" s="106">
        <v>43099</v>
      </c>
      <c r="N323" s="107">
        <f t="shared" si="92"/>
        <v>8.4285714285714288</v>
      </c>
      <c r="O323" s="70" t="s">
        <v>861</v>
      </c>
      <c r="P323" s="76">
        <v>0.25</v>
      </c>
      <c r="Q323" s="70" t="s">
        <v>2194</v>
      </c>
      <c r="R323" s="79">
        <f t="shared" si="93"/>
        <v>25</v>
      </c>
      <c r="S323" s="80">
        <f t="shared" si="94"/>
        <v>2.1071428571428572</v>
      </c>
      <c r="T323" s="80">
        <f t="shared" si="95"/>
        <v>2.1071428571428572</v>
      </c>
      <c r="U323" s="80">
        <f t="shared" si="96"/>
        <v>8.4285714285714288</v>
      </c>
      <c r="V323" s="81"/>
      <c r="W323" s="82" t="str">
        <f t="shared" si="84"/>
        <v>VENCIDO</v>
      </c>
      <c r="X323" s="82" t="str">
        <f t="shared" si="86"/>
        <v>VENCIDO</v>
      </c>
      <c r="Y323" s="83" t="s">
        <v>234</v>
      </c>
      <c r="Z323" s="131" t="str">
        <f t="shared" si="87"/>
        <v>H1ECP</v>
      </c>
      <c r="AA323" s="131">
        <f t="shared" si="85"/>
        <v>1</v>
      </c>
      <c r="AB323" s="131" t="str">
        <f t="shared" ref="AB323:AB386" si="97">CONCATENATE(Z323," - ",AA323)</f>
        <v>H1ECP - 1</v>
      </c>
      <c r="AC323" s="58">
        <f t="shared" ref="AC323:AC386" si="98">IF(W323="VENCIDO",1,IF(W323="PRÓXIMO A VENCER",2,IF(W323="EN TERMINO",3,IF(W323="CON AVANCE",4,IF(W323="CUMPLIDO",5,)))))</f>
        <v>1</v>
      </c>
      <c r="AD323" s="58">
        <f t="shared" ref="AD323:AD386" si="99">IF(AA324=AA323+1,MIN(AC323,AD324),AC323)</f>
        <v>1</v>
      </c>
      <c r="AE323" s="58" t="str">
        <f t="shared" ref="AE323:AE386" si="100">IF(A323&lt;&gt;"",MID(F323,1,FIND(" ",F323,1)-1),AE322)</f>
        <v>H1ECP.</v>
      </c>
      <c r="AF323" s="58" t="str">
        <f t="shared" ref="AF323:AF386" si="101">IFERROR(MID(AE323,1,FIND(".",AE323,1)-1),AE323)</f>
        <v>H1ECP</v>
      </c>
      <c r="AG323" s="62"/>
      <c r="AH323" s="62"/>
      <c r="AI323" s="62"/>
      <c r="AJ323" s="15"/>
      <c r="AK323" s="15"/>
      <c r="AL323" s="15"/>
      <c r="AM323" s="15"/>
      <c r="AN323" s="15"/>
      <c r="AO323" s="15"/>
      <c r="AP323" s="15"/>
    </row>
    <row r="324" spans="1:42" s="2" customFormat="1" ht="300" customHeight="1" x14ac:dyDescent="0.2">
      <c r="A324" s="70">
        <v>234</v>
      </c>
      <c r="B324" s="165">
        <v>323</v>
      </c>
      <c r="C324" s="81"/>
      <c r="D324" s="99" t="s">
        <v>1336</v>
      </c>
      <c r="E324" s="99" t="s">
        <v>210</v>
      </c>
      <c r="F324" s="105" t="s">
        <v>446</v>
      </c>
      <c r="G324" s="105" t="s">
        <v>212</v>
      </c>
      <c r="H324" s="105" t="s">
        <v>935</v>
      </c>
      <c r="I324" s="105" t="s">
        <v>934</v>
      </c>
      <c r="J324" s="108" t="s">
        <v>8</v>
      </c>
      <c r="K324" s="108">
        <v>1</v>
      </c>
      <c r="L324" s="106">
        <v>43040</v>
      </c>
      <c r="M324" s="106">
        <v>43099</v>
      </c>
      <c r="N324" s="107">
        <f t="shared" si="92"/>
        <v>8.4285714285714288</v>
      </c>
      <c r="O324" s="70" t="s">
        <v>861</v>
      </c>
      <c r="P324" s="76">
        <v>1</v>
      </c>
      <c r="Q324" s="70" t="s">
        <v>2194</v>
      </c>
      <c r="R324" s="79">
        <f t="shared" si="93"/>
        <v>100</v>
      </c>
      <c r="S324" s="80">
        <f t="shared" si="94"/>
        <v>8.4285714285714288</v>
      </c>
      <c r="T324" s="80">
        <f t="shared" si="95"/>
        <v>8.4285714285714288</v>
      </c>
      <c r="U324" s="80">
        <f t="shared" si="96"/>
        <v>8.4285714285714288</v>
      </c>
      <c r="V324" s="81"/>
      <c r="W324" s="82" t="str">
        <f t="shared" ref="W324:W387" si="102">IF(R324=100,"CUMPLIDO",IF(M324-$AH$1&lt;0,"VENCIDO",IF(M324-$AH$1&lt;=30,"PRÓXIMO A VENCER",IF(R324&gt;0,"CON AVANCE","EN TERMINO"))))</f>
        <v>CUMPLIDO</v>
      </c>
      <c r="X324" s="82" t="str">
        <f t="shared" si="86"/>
        <v>CUMPLIDO</v>
      </c>
      <c r="Y324" s="83" t="s">
        <v>234</v>
      </c>
      <c r="Z324" s="131" t="str">
        <f t="shared" si="87"/>
        <v>H3ECP</v>
      </c>
      <c r="AA324" s="131">
        <f t="shared" ref="AA324:AA387" si="103">IF(A324&lt;&gt;"",1,AA323+1)</f>
        <v>1</v>
      </c>
      <c r="AB324" s="131" t="str">
        <f t="shared" si="97"/>
        <v>H3ECP - 1</v>
      </c>
      <c r="AC324" s="58">
        <f t="shared" si="98"/>
        <v>5</v>
      </c>
      <c r="AD324" s="58">
        <f t="shared" si="99"/>
        <v>5</v>
      </c>
      <c r="AE324" s="58" t="str">
        <f t="shared" si="100"/>
        <v>H3ECP.</v>
      </c>
      <c r="AF324" s="58" t="str">
        <f t="shared" si="101"/>
        <v>H3ECP</v>
      </c>
      <c r="AG324" s="62"/>
      <c r="AH324" s="62"/>
      <c r="AI324" s="62"/>
      <c r="AJ324" s="15"/>
      <c r="AK324" s="15"/>
      <c r="AL324" s="15"/>
      <c r="AM324" s="15"/>
      <c r="AN324" s="15"/>
      <c r="AO324" s="15"/>
      <c r="AP324" s="15"/>
    </row>
    <row r="325" spans="1:42" s="2" customFormat="1" ht="300" customHeight="1" x14ac:dyDescent="0.2">
      <c r="A325" s="70">
        <v>235</v>
      </c>
      <c r="B325" s="165">
        <v>324</v>
      </c>
      <c r="C325" s="81"/>
      <c r="D325" s="99" t="s">
        <v>1337</v>
      </c>
      <c r="E325" s="99" t="s">
        <v>210</v>
      </c>
      <c r="F325" s="105" t="s">
        <v>322</v>
      </c>
      <c r="G325" s="105" t="s">
        <v>213</v>
      </c>
      <c r="H325" s="105" t="s">
        <v>937</v>
      </c>
      <c r="I325" s="105" t="s">
        <v>938</v>
      </c>
      <c r="J325" s="108" t="s">
        <v>936</v>
      </c>
      <c r="K325" s="81">
        <v>2</v>
      </c>
      <c r="L325" s="106">
        <v>43040</v>
      </c>
      <c r="M325" s="106">
        <v>43189</v>
      </c>
      <c r="N325" s="107">
        <f t="shared" si="92"/>
        <v>21.285714285714285</v>
      </c>
      <c r="O325" s="70" t="s">
        <v>861</v>
      </c>
      <c r="P325" s="76">
        <v>0.66710000000000003</v>
      </c>
      <c r="Q325" s="70" t="s">
        <v>2194</v>
      </c>
      <c r="R325" s="79">
        <f t="shared" si="93"/>
        <v>33.355000000000004</v>
      </c>
      <c r="S325" s="80">
        <f t="shared" si="94"/>
        <v>7.09985</v>
      </c>
      <c r="T325" s="80">
        <f t="shared" si="95"/>
        <v>7.09985</v>
      </c>
      <c r="U325" s="80">
        <f t="shared" si="96"/>
        <v>21.285714285714285</v>
      </c>
      <c r="V325" s="81"/>
      <c r="W325" s="82" t="str">
        <f t="shared" si="102"/>
        <v>VENCIDO</v>
      </c>
      <c r="X325" s="82" t="str">
        <f t="shared" ref="X325:X388" si="104">IF(A325&lt;&gt;"",IF(AD325=1,"VENCIDO",IF(AD325=2,"PRÓXIMO A VENCER",IF(AD325=3,"EN TERMINO",IF(AD325=4,"CON AVANCE",IF(AD325=5,"CUMPLIDO",))))),"")</f>
        <v>VENCIDO</v>
      </c>
      <c r="Y325" s="83" t="s">
        <v>234</v>
      </c>
      <c r="Z325" s="131" t="str">
        <f t="shared" ref="Z325:Z388" si="105">AF325</f>
        <v>H5ECP</v>
      </c>
      <c r="AA325" s="131">
        <f t="shared" si="103"/>
        <v>1</v>
      </c>
      <c r="AB325" s="131" t="str">
        <f t="shared" si="97"/>
        <v>H5ECP - 1</v>
      </c>
      <c r="AC325" s="58">
        <f t="shared" si="98"/>
        <v>1</v>
      </c>
      <c r="AD325" s="58">
        <f t="shared" si="99"/>
        <v>1</v>
      </c>
      <c r="AE325" s="58" t="str">
        <f t="shared" si="100"/>
        <v>H5ECP.</v>
      </c>
      <c r="AF325" s="58" t="str">
        <f t="shared" si="101"/>
        <v>H5ECP</v>
      </c>
      <c r="AG325" s="62"/>
      <c r="AH325" s="62"/>
      <c r="AI325" s="62"/>
      <c r="AJ325" s="15"/>
      <c r="AK325" s="15"/>
      <c r="AL325" s="15"/>
      <c r="AM325" s="15"/>
      <c r="AN325" s="15"/>
      <c r="AO325" s="15"/>
      <c r="AP325" s="15"/>
    </row>
    <row r="326" spans="1:42" s="2" customFormat="1" ht="300" customHeight="1" x14ac:dyDescent="0.2">
      <c r="A326" s="70">
        <v>236</v>
      </c>
      <c r="B326" s="165">
        <v>325</v>
      </c>
      <c r="C326" s="81"/>
      <c r="D326" s="99" t="s">
        <v>1337</v>
      </c>
      <c r="E326" s="99" t="s">
        <v>210</v>
      </c>
      <c r="F326" s="105" t="s">
        <v>1008</v>
      </c>
      <c r="G326" s="105" t="s">
        <v>214</v>
      </c>
      <c r="H326" s="105" t="s">
        <v>939</v>
      </c>
      <c r="I326" s="105" t="s">
        <v>940</v>
      </c>
      <c r="J326" s="108" t="s">
        <v>936</v>
      </c>
      <c r="K326" s="81">
        <v>2</v>
      </c>
      <c r="L326" s="106">
        <v>43040</v>
      </c>
      <c r="M326" s="106">
        <v>43189</v>
      </c>
      <c r="N326" s="107">
        <f t="shared" si="92"/>
        <v>21.285714285714285</v>
      </c>
      <c r="O326" s="70" t="s">
        <v>861</v>
      </c>
      <c r="P326" s="76">
        <v>0.85699999999999998</v>
      </c>
      <c r="Q326" s="70" t="s">
        <v>2194</v>
      </c>
      <c r="R326" s="79">
        <f t="shared" si="93"/>
        <v>42.85</v>
      </c>
      <c r="S326" s="80">
        <f t="shared" si="94"/>
        <v>9.1209285714285713</v>
      </c>
      <c r="T326" s="80">
        <f t="shared" si="95"/>
        <v>9.1209285714285713</v>
      </c>
      <c r="U326" s="80">
        <f t="shared" si="96"/>
        <v>21.285714285714285</v>
      </c>
      <c r="V326" s="81"/>
      <c r="W326" s="82" t="str">
        <f t="shared" si="102"/>
        <v>VENCIDO</v>
      </c>
      <c r="X326" s="82" t="str">
        <f t="shared" si="104"/>
        <v>VENCIDO</v>
      </c>
      <c r="Y326" s="83" t="s">
        <v>234</v>
      </c>
      <c r="Z326" s="131" t="str">
        <f t="shared" si="105"/>
        <v>H6ECP</v>
      </c>
      <c r="AA326" s="131">
        <f t="shared" si="103"/>
        <v>1</v>
      </c>
      <c r="AB326" s="131" t="str">
        <f t="shared" si="97"/>
        <v>H6ECP - 1</v>
      </c>
      <c r="AC326" s="58">
        <f t="shared" si="98"/>
        <v>1</v>
      </c>
      <c r="AD326" s="58">
        <f t="shared" si="99"/>
        <v>1</v>
      </c>
      <c r="AE326" s="58" t="str">
        <f t="shared" si="100"/>
        <v>H6ECP.</v>
      </c>
      <c r="AF326" s="58" t="str">
        <f t="shared" si="101"/>
        <v>H6ECP</v>
      </c>
      <c r="AG326" s="62"/>
      <c r="AH326" s="62"/>
      <c r="AI326" s="62"/>
      <c r="AJ326" s="15"/>
      <c r="AK326" s="15"/>
      <c r="AL326" s="15"/>
      <c r="AM326" s="15"/>
      <c r="AN326" s="15"/>
      <c r="AO326" s="15"/>
      <c r="AP326" s="15"/>
    </row>
    <row r="327" spans="1:42" s="2" customFormat="1" ht="300" customHeight="1" x14ac:dyDescent="0.2">
      <c r="A327" s="70">
        <v>237</v>
      </c>
      <c r="B327" s="165">
        <v>326</v>
      </c>
      <c r="C327" s="81"/>
      <c r="D327" s="99" t="s">
        <v>1337</v>
      </c>
      <c r="E327" s="99" t="s">
        <v>27</v>
      </c>
      <c r="F327" s="105" t="s">
        <v>1293</v>
      </c>
      <c r="G327" s="105" t="s">
        <v>215</v>
      </c>
      <c r="H327" s="105" t="s">
        <v>1295</v>
      </c>
      <c r="I327" s="105" t="s">
        <v>941</v>
      </c>
      <c r="J327" s="108" t="s">
        <v>9</v>
      </c>
      <c r="K327" s="81">
        <v>1</v>
      </c>
      <c r="L327" s="106">
        <v>43040</v>
      </c>
      <c r="M327" s="106">
        <v>43099</v>
      </c>
      <c r="N327" s="107">
        <f t="shared" si="92"/>
        <v>8.4285714285714288</v>
      </c>
      <c r="O327" s="70" t="s">
        <v>861</v>
      </c>
      <c r="P327" s="76">
        <v>1</v>
      </c>
      <c r="Q327" s="70" t="s">
        <v>2194</v>
      </c>
      <c r="R327" s="79">
        <f t="shared" si="93"/>
        <v>100</v>
      </c>
      <c r="S327" s="80">
        <f t="shared" si="94"/>
        <v>8.4285714285714288</v>
      </c>
      <c r="T327" s="80">
        <f t="shared" si="95"/>
        <v>8.4285714285714288</v>
      </c>
      <c r="U327" s="80">
        <f t="shared" si="96"/>
        <v>8.4285714285714288</v>
      </c>
      <c r="V327" s="81"/>
      <c r="W327" s="82" t="str">
        <f t="shared" si="102"/>
        <v>CUMPLIDO</v>
      </c>
      <c r="X327" s="82" t="str">
        <f t="shared" si="104"/>
        <v>VENCIDO</v>
      </c>
      <c r="Y327" s="83" t="s">
        <v>234</v>
      </c>
      <c r="Z327" s="131" t="str">
        <f t="shared" si="105"/>
        <v>H7ECP</v>
      </c>
      <c r="AA327" s="131">
        <f t="shared" si="103"/>
        <v>1</v>
      </c>
      <c r="AB327" s="131" t="str">
        <f t="shared" si="97"/>
        <v>H7ECP - 1</v>
      </c>
      <c r="AC327" s="58">
        <f t="shared" si="98"/>
        <v>5</v>
      </c>
      <c r="AD327" s="58">
        <f t="shared" si="99"/>
        <v>1</v>
      </c>
      <c r="AE327" s="58" t="str">
        <f t="shared" si="100"/>
        <v>H7ECP.</v>
      </c>
      <c r="AF327" s="58" t="str">
        <f t="shared" si="101"/>
        <v>H7ECP</v>
      </c>
      <c r="AG327" s="62"/>
      <c r="AH327" s="62"/>
      <c r="AI327" s="62"/>
      <c r="AJ327" s="15"/>
      <c r="AK327" s="15"/>
      <c r="AL327" s="15"/>
      <c r="AM327" s="15"/>
      <c r="AN327" s="15"/>
      <c r="AO327" s="15"/>
      <c r="AP327" s="15"/>
    </row>
    <row r="328" spans="1:42" s="2" customFormat="1" ht="300" customHeight="1" x14ac:dyDescent="0.2">
      <c r="A328" s="70"/>
      <c r="B328" s="165">
        <v>327</v>
      </c>
      <c r="C328" s="81"/>
      <c r="D328" s="99"/>
      <c r="E328" s="99" t="s">
        <v>27</v>
      </c>
      <c r="F328" s="94" t="s">
        <v>1389</v>
      </c>
      <c r="G328" s="105" t="s">
        <v>216</v>
      </c>
      <c r="H328" s="105" t="s">
        <v>1294</v>
      </c>
      <c r="I328" s="105" t="s">
        <v>942</v>
      </c>
      <c r="J328" s="108" t="s">
        <v>8</v>
      </c>
      <c r="K328" s="81">
        <v>1</v>
      </c>
      <c r="L328" s="106">
        <v>43040</v>
      </c>
      <c r="M328" s="106">
        <v>43099</v>
      </c>
      <c r="N328" s="107">
        <f t="shared" si="92"/>
        <v>8.4285714285714288</v>
      </c>
      <c r="O328" s="70" t="s">
        <v>861</v>
      </c>
      <c r="P328" s="76">
        <v>1</v>
      </c>
      <c r="Q328" s="70" t="s">
        <v>2194</v>
      </c>
      <c r="R328" s="79">
        <f t="shared" si="93"/>
        <v>100</v>
      </c>
      <c r="S328" s="80">
        <f t="shared" si="94"/>
        <v>8.4285714285714288</v>
      </c>
      <c r="T328" s="80">
        <f t="shared" si="95"/>
        <v>8.4285714285714288</v>
      </c>
      <c r="U328" s="80">
        <f t="shared" si="96"/>
        <v>8.4285714285714288</v>
      </c>
      <c r="V328" s="81"/>
      <c r="W328" s="82" t="str">
        <f t="shared" si="102"/>
        <v>CUMPLIDO</v>
      </c>
      <c r="X328" s="82" t="str">
        <f t="shared" si="104"/>
        <v/>
      </c>
      <c r="Y328" s="83" t="s">
        <v>234</v>
      </c>
      <c r="Z328" s="131" t="str">
        <f t="shared" si="105"/>
        <v>H7ECP</v>
      </c>
      <c r="AA328" s="131">
        <f t="shared" si="103"/>
        <v>2</v>
      </c>
      <c r="AB328" s="131" t="str">
        <f t="shared" si="97"/>
        <v>H7ECP - 2</v>
      </c>
      <c r="AC328" s="58">
        <f t="shared" si="98"/>
        <v>5</v>
      </c>
      <c r="AD328" s="58">
        <f t="shared" si="99"/>
        <v>1</v>
      </c>
      <c r="AE328" s="58" t="str">
        <f t="shared" si="100"/>
        <v>H7ECP.</v>
      </c>
      <c r="AF328" s="58" t="str">
        <f t="shared" si="101"/>
        <v>H7ECP</v>
      </c>
      <c r="AG328" s="62"/>
      <c r="AH328" s="62"/>
      <c r="AI328" s="62"/>
      <c r="AJ328" s="15"/>
      <c r="AK328" s="15"/>
      <c r="AL328" s="15"/>
      <c r="AM328" s="15"/>
      <c r="AN328" s="15"/>
      <c r="AO328" s="15"/>
      <c r="AP328" s="15"/>
    </row>
    <row r="329" spans="1:42" s="2" customFormat="1" ht="300" customHeight="1" x14ac:dyDescent="0.2">
      <c r="A329" s="70"/>
      <c r="B329" s="165">
        <v>328</v>
      </c>
      <c r="C329" s="81"/>
      <c r="D329" s="99"/>
      <c r="E329" s="99" t="s">
        <v>27</v>
      </c>
      <c r="F329" s="105" t="s">
        <v>1296</v>
      </c>
      <c r="G329" s="105" t="s">
        <v>216</v>
      </c>
      <c r="H329" s="105" t="s">
        <v>1297</v>
      </c>
      <c r="I329" s="105" t="s">
        <v>943</v>
      </c>
      <c r="J329" s="108" t="s">
        <v>197</v>
      </c>
      <c r="K329" s="81">
        <v>2</v>
      </c>
      <c r="L329" s="106">
        <v>43040</v>
      </c>
      <c r="M329" s="106">
        <v>43189</v>
      </c>
      <c r="N329" s="107">
        <f t="shared" si="92"/>
        <v>21.285714285714285</v>
      </c>
      <c r="O329" s="70" t="s">
        <v>861</v>
      </c>
      <c r="P329" s="76">
        <v>1</v>
      </c>
      <c r="Q329" s="70" t="s">
        <v>2194</v>
      </c>
      <c r="R329" s="79">
        <f t="shared" si="93"/>
        <v>50</v>
      </c>
      <c r="S329" s="80">
        <f t="shared" si="94"/>
        <v>10.642857142857142</v>
      </c>
      <c r="T329" s="80">
        <f t="shared" si="95"/>
        <v>10.642857142857142</v>
      </c>
      <c r="U329" s="80">
        <f t="shared" si="96"/>
        <v>21.285714285714285</v>
      </c>
      <c r="V329" s="81"/>
      <c r="W329" s="82" t="str">
        <f t="shared" si="102"/>
        <v>VENCIDO</v>
      </c>
      <c r="X329" s="82" t="str">
        <f t="shared" si="104"/>
        <v/>
      </c>
      <c r="Y329" s="83" t="s">
        <v>234</v>
      </c>
      <c r="Z329" s="131" t="str">
        <f t="shared" si="105"/>
        <v>H7ECP</v>
      </c>
      <c r="AA329" s="131">
        <f t="shared" si="103"/>
        <v>3</v>
      </c>
      <c r="AB329" s="131" t="str">
        <f t="shared" si="97"/>
        <v>H7ECP - 3</v>
      </c>
      <c r="AC329" s="58">
        <f t="shared" si="98"/>
        <v>1</v>
      </c>
      <c r="AD329" s="58">
        <f t="shared" si="99"/>
        <v>1</v>
      </c>
      <c r="AE329" s="58" t="str">
        <f t="shared" si="100"/>
        <v>H7ECP.</v>
      </c>
      <c r="AF329" s="58" t="str">
        <f t="shared" si="101"/>
        <v>H7ECP</v>
      </c>
      <c r="AG329" s="62"/>
      <c r="AH329" s="62"/>
      <c r="AI329" s="62"/>
      <c r="AJ329" s="15"/>
      <c r="AK329" s="15"/>
      <c r="AL329" s="15"/>
      <c r="AM329" s="15"/>
      <c r="AN329" s="15"/>
      <c r="AO329" s="15"/>
      <c r="AP329" s="15"/>
    </row>
    <row r="330" spans="1:42" s="2" customFormat="1" ht="300" customHeight="1" x14ac:dyDescent="0.2">
      <c r="A330" s="70">
        <v>238</v>
      </c>
      <c r="B330" s="165">
        <v>329</v>
      </c>
      <c r="C330" s="81"/>
      <c r="D330" s="99" t="s">
        <v>1337</v>
      </c>
      <c r="E330" s="99" t="s">
        <v>27</v>
      </c>
      <c r="F330" s="105" t="s">
        <v>1009</v>
      </c>
      <c r="G330" s="105" t="s">
        <v>217</v>
      </c>
      <c r="H330" s="105" t="s">
        <v>944</v>
      </c>
      <c r="I330" s="105" t="s">
        <v>945</v>
      </c>
      <c r="J330" s="108" t="s">
        <v>9</v>
      </c>
      <c r="K330" s="81">
        <v>1</v>
      </c>
      <c r="L330" s="106">
        <v>43040</v>
      </c>
      <c r="M330" s="106">
        <v>43099</v>
      </c>
      <c r="N330" s="107">
        <f t="shared" si="92"/>
        <v>8.4285714285714288</v>
      </c>
      <c r="O330" s="70" t="s">
        <v>861</v>
      </c>
      <c r="P330" s="76">
        <v>0</v>
      </c>
      <c r="Q330" s="70" t="s">
        <v>2194</v>
      </c>
      <c r="R330" s="79">
        <f t="shared" si="93"/>
        <v>0</v>
      </c>
      <c r="S330" s="80">
        <f t="shared" si="94"/>
        <v>0</v>
      </c>
      <c r="T330" s="80">
        <f t="shared" si="95"/>
        <v>0</v>
      </c>
      <c r="U330" s="80">
        <f t="shared" si="96"/>
        <v>8.4285714285714288</v>
      </c>
      <c r="V330" s="81"/>
      <c r="W330" s="82" t="str">
        <f t="shared" si="102"/>
        <v>VENCIDO</v>
      </c>
      <c r="X330" s="82" t="str">
        <f t="shared" si="104"/>
        <v>VENCIDO</v>
      </c>
      <c r="Y330" s="83" t="s">
        <v>234</v>
      </c>
      <c r="Z330" s="131" t="str">
        <f t="shared" si="105"/>
        <v>H8ECP</v>
      </c>
      <c r="AA330" s="131">
        <f t="shared" si="103"/>
        <v>1</v>
      </c>
      <c r="AB330" s="131" t="str">
        <f t="shared" si="97"/>
        <v>H8ECP - 1</v>
      </c>
      <c r="AC330" s="58">
        <f t="shared" si="98"/>
        <v>1</v>
      </c>
      <c r="AD330" s="58">
        <f t="shared" si="99"/>
        <v>1</v>
      </c>
      <c r="AE330" s="58" t="str">
        <f t="shared" si="100"/>
        <v>H8ECP.</v>
      </c>
      <c r="AF330" s="58" t="str">
        <f t="shared" si="101"/>
        <v>H8ECP</v>
      </c>
      <c r="AG330" s="62"/>
      <c r="AH330" s="62"/>
      <c r="AI330" s="62"/>
      <c r="AJ330" s="15"/>
      <c r="AK330" s="15"/>
      <c r="AL330" s="15"/>
      <c r="AM330" s="15"/>
      <c r="AN330" s="15"/>
      <c r="AO330" s="15"/>
      <c r="AP330" s="15"/>
    </row>
    <row r="331" spans="1:42" s="2" customFormat="1" ht="300" customHeight="1" x14ac:dyDescent="0.2">
      <c r="A331" s="70">
        <v>239</v>
      </c>
      <c r="B331" s="165">
        <v>330</v>
      </c>
      <c r="C331" s="81"/>
      <c r="D331" s="99" t="s">
        <v>1337</v>
      </c>
      <c r="E331" s="99" t="s">
        <v>18</v>
      </c>
      <c r="F331" s="105" t="s">
        <v>1141</v>
      </c>
      <c r="G331" s="105" t="s">
        <v>218</v>
      </c>
      <c r="H331" s="105" t="s">
        <v>946</v>
      </c>
      <c r="I331" s="105" t="s">
        <v>947</v>
      </c>
      <c r="J331" s="108" t="s">
        <v>53</v>
      </c>
      <c r="K331" s="81">
        <v>3</v>
      </c>
      <c r="L331" s="106">
        <v>43040</v>
      </c>
      <c r="M331" s="106">
        <v>43342</v>
      </c>
      <c r="N331" s="107">
        <f t="shared" si="92"/>
        <v>43.142857142857146</v>
      </c>
      <c r="O331" s="70" t="s">
        <v>861</v>
      </c>
      <c r="P331" s="76">
        <v>0</v>
      </c>
      <c r="Q331" s="70" t="s">
        <v>2194</v>
      </c>
      <c r="R331" s="79">
        <f t="shared" si="93"/>
        <v>0</v>
      </c>
      <c r="S331" s="80">
        <f t="shared" si="94"/>
        <v>0</v>
      </c>
      <c r="T331" s="80">
        <f t="shared" si="95"/>
        <v>0</v>
      </c>
      <c r="U331" s="80">
        <f t="shared" si="96"/>
        <v>43.142857142857146</v>
      </c>
      <c r="V331" s="81"/>
      <c r="W331" s="82" t="str">
        <f t="shared" si="102"/>
        <v>VENCIDO</v>
      </c>
      <c r="X331" s="82" t="str">
        <f t="shared" si="104"/>
        <v>VENCIDO</v>
      </c>
      <c r="Y331" s="83" t="s">
        <v>234</v>
      </c>
      <c r="Z331" s="131" t="str">
        <f t="shared" si="105"/>
        <v>H10ECP</v>
      </c>
      <c r="AA331" s="131">
        <f t="shared" si="103"/>
        <v>1</v>
      </c>
      <c r="AB331" s="131" t="str">
        <f t="shared" si="97"/>
        <v>H10ECP - 1</v>
      </c>
      <c r="AC331" s="58">
        <f t="shared" si="98"/>
        <v>1</v>
      </c>
      <c r="AD331" s="58">
        <f t="shared" si="99"/>
        <v>1</v>
      </c>
      <c r="AE331" s="58" t="str">
        <f t="shared" si="100"/>
        <v>H10ECP.</v>
      </c>
      <c r="AF331" s="58" t="str">
        <f t="shared" si="101"/>
        <v>H10ECP</v>
      </c>
      <c r="AG331" s="62"/>
      <c r="AH331" s="62"/>
      <c r="AI331" s="62"/>
      <c r="AJ331" s="15"/>
      <c r="AK331" s="15"/>
      <c r="AL331" s="15"/>
      <c r="AM331" s="15"/>
      <c r="AN331" s="15"/>
      <c r="AO331" s="15"/>
      <c r="AP331" s="15"/>
    </row>
    <row r="332" spans="1:42" s="2" customFormat="1" ht="300" customHeight="1" x14ac:dyDescent="0.2">
      <c r="A332" s="70">
        <v>240</v>
      </c>
      <c r="B332" s="165">
        <v>331</v>
      </c>
      <c r="C332" s="81"/>
      <c r="D332" s="99" t="s">
        <v>1359</v>
      </c>
      <c r="E332" s="99" t="s">
        <v>18</v>
      </c>
      <c r="F332" s="105" t="s">
        <v>814</v>
      </c>
      <c r="G332" s="105" t="s">
        <v>219</v>
      </c>
      <c r="H332" s="105" t="s">
        <v>818</v>
      </c>
      <c r="I332" s="105" t="s">
        <v>816</v>
      </c>
      <c r="J332" s="108" t="s">
        <v>817</v>
      </c>
      <c r="K332" s="81">
        <v>2</v>
      </c>
      <c r="L332" s="106">
        <v>43040</v>
      </c>
      <c r="M332" s="106">
        <v>43099</v>
      </c>
      <c r="N332" s="107">
        <f t="shared" si="92"/>
        <v>8.4285714285714288</v>
      </c>
      <c r="O332" s="70" t="s">
        <v>740</v>
      </c>
      <c r="P332" s="76">
        <v>2</v>
      </c>
      <c r="Q332" s="70" t="s">
        <v>2194</v>
      </c>
      <c r="R332" s="79">
        <f t="shared" si="93"/>
        <v>100</v>
      </c>
      <c r="S332" s="80">
        <f t="shared" si="94"/>
        <v>8.4285714285714288</v>
      </c>
      <c r="T332" s="80">
        <f t="shared" si="95"/>
        <v>8.4285714285714288</v>
      </c>
      <c r="U332" s="80">
        <f t="shared" si="96"/>
        <v>8.4285714285714288</v>
      </c>
      <c r="V332" s="81"/>
      <c r="W332" s="82" t="str">
        <f t="shared" si="102"/>
        <v>CUMPLIDO</v>
      </c>
      <c r="X332" s="82" t="str">
        <f t="shared" si="104"/>
        <v>CUMPLIDO</v>
      </c>
      <c r="Y332" s="83" t="s">
        <v>234</v>
      </c>
      <c r="Z332" s="131" t="str">
        <f t="shared" si="105"/>
        <v>H11ECP</v>
      </c>
      <c r="AA332" s="131">
        <f t="shared" si="103"/>
        <v>1</v>
      </c>
      <c r="AB332" s="131" t="str">
        <f t="shared" si="97"/>
        <v>H11ECP - 1</v>
      </c>
      <c r="AC332" s="58">
        <f t="shared" si="98"/>
        <v>5</v>
      </c>
      <c r="AD332" s="58">
        <f t="shared" si="99"/>
        <v>5</v>
      </c>
      <c r="AE332" s="58" t="str">
        <f t="shared" si="100"/>
        <v>H11ECP.</v>
      </c>
      <c r="AF332" s="58" t="str">
        <f t="shared" si="101"/>
        <v>H11ECP</v>
      </c>
      <c r="AG332" s="62"/>
      <c r="AH332" s="62"/>
      <c r="AI332" s="62"/>
      <c r="AJ332" s="15"/>
      <c r="AK332" s="15"/>
      <c r="AL332" s="15"/>
      <c r="AM332" s="15"/>
      <c r="AN332" s="15"/>
      <c r="AO332" s="15"/>
      <c r="AP332" s="15"/>
    </row>
    <row r="333" spans="1:42" s="2" customFormat="1" ht="300" customHeight="1" x14ac:dyDescent="0.2">
      <c r="A333" s="70"/>
      <c r="B333" s="165">
        <v>332</v>
      </c>
      <c r="C333" s="81"/>
      <c r="D333" s="99"/>
      <c r="E333" s="99" t="s">
        <v>18</v>
      </c>
      <c r="F333" s="105" t="s">
        <v>815</v>
      </c>
      <c r="G333" s="105" t="s">
        <v>219</v>
      </c>
      <c r="H333" s="93" t="s">
        <v>819</v>
      </c>
      <c r="I333" s="93" t="s">
        <v>348</v>
      </c>
      <c r="J333" s="70" t="s">
        <v>873</v>
      </c>
      <c r="K333" s="117">
        <v>2</v>
      </c>
      <c r="L333" s="100">
        <v>43040</v>
      </c>
      <c r="M333" s="100">
        <v>43099</v>
      </c>
      <c r="N333" s="107">
        <f t="shared" si="92"/>
        <v>8.4285714285714288</v>
      </c>
      <c r="O333" s="70" t="s">
        <v>17</v>
      </c>
      <c r="P333" s="76">
        <v>2</v>
      </c>
      <c r="Q333" s="70" t="s">
        <v>2194</v>
      </c>
      <c r="R333" s="79">
        <f t="shared" si="93"/>
        <v>100</v>
      </c>
      <c r="S333" s="80">
        <f t="shared" si="94"/>
        <v>8.4285714285714288</v>
      </c>
      <c r="T333" s="80">
        <f t="shared" si="95"/>
        <v>8.4285714285714288</v>
      </c>
      <c r="U333" s="80">
        <f t="shared" si="96"/>
        <v>8.4285714285714288</v>
      </c>
      <c r="V333" s="81"/>
      <c r="W333" s="82" t="str">
        <f t="shared" si="102"/>
        <v>CUMPLIDO</v>
      </c>
      <c r="X333" s="82" t="str">
        <f t="shared" si="104"/>
        <v/>
      </c>
      <c r="Y333" s="83" t="s">
        <v>234</v>
      </c>
      <c r="Z333" s="131" t="str">
        <f t="shared" si="105"/>
        <v>H11ECP</v>
      </c>
      <c r="AA333" s="131">
        <f t="shared" si="103"/>
        <v>2</v>
      </c>
      <c r="AB333" s="131" t="str">
        <f t="shared" si="97"/>
        <v>H11ECP - 2</v>
      </c>
      <c r="AC333" s="58">
        <f t="shared" si="98"/>
        <v>5</v>
      </c>
      <c r="AD333" s="58">
        <f t="shared" si="99"/>
        <v>5</v>
      </c>
      <c r="AE333" s="58" t="str">
        <f t="shared" si="100"/>
        <v>H11ECP.</v>
      </c>
      <c r="AF333" s="58" t="str">
        <f t="shared" si="101"/>
        <v>H11ECP</v>
      </c>
      <c r="AG333" s="62"/>
      <c r="AH333" s="62"/>
      <c r="AI333" s="62" t="s">
        <v>235</v>
      </c>
      <c r="AJ333" s="15"/>
      <c r="AK333" s="15"/>
      <c r="AL333" s="15"/>
      <c r="AM333" s="15"/>
      <c r="AN333" s="15"/>
      <c r="AO333" s="15"/>
      <c r="AP333" s="15"/>
    </row>
    <row r="334" spans="1:42" s="2" customFormat="1" ht="300" customHeight="1" x14ac:dyDescent="0.2">
      <c r="A334" s="70">
        <v>241</v>
      </c>
      <c r="B334" s="165">
        <v>333</v>
      </c>
      <c r="C334" s="81"/>
      <c r="D334" s="99" t="s">
        <v>1359</v>
      </c>
      <c r="E334" s="99" t="s">
        <v>27</v>
      </c>
      <c r="F334" s="105" t="s">
        <v>323</v>
      </c>
      <c r="G334" s="105" t="s">
        <v>220</v>
      </c>
      <c r="H334" s="105" t="s">
        <v>2203</v>
      </c>
      <c r="I334" s="105" t="s">
        <v>2188</v>
      </c>
      <c r="J334" s="108" t="s">
        <v>2134</v>
      </c>
      <c r="K334" s="81">
        <v>1</v>
      </c>
      <c r="L334" s="106">
        <v>43862</v>
      </c>
      <c r="M334" s="106">
        <v>43979</v>
      </c>
      <c r="N334" s="107">
        <f t="shared" si="92"/>
        <v>16.714285714285715</v>
      </c>
      <c r="O334" s="70" t="s">
        <v>1161</v>
      </c>
      <c r="P334" s="76">
        <v>0</v>
      </c>
      <c r="Q334" s="70" t="s">
        <v>2194</v>
      </c>
      <c r="R334" s="79">
        <f t="shared" si="93"/>
        <v>0</v>
      </c>
      <c r="S334" s="80">
        <f t="shared" si="94"/>
        <v>0</v>
      </c>
      <c r="T334" s="80">
        <f t="shared" si="95"/>
        <v>0</v>
      </c>
      <c r="U334" s="80">
        <f t="shared" si="96"/>
        <v>0</v>
      </c>
      <c r="V334" s="81"/>
      <c r="W334" s="82" t="str">
        <f t="shared" si="102"/>
        <v>EN TERMINO</v>
      </c>
      <c r="X334" s="82" t="str">
        <f t="shared" si="104"/>
        <v>EN TERMINO</v>
      </c>
      <c r="Y334" s="83" t="s">
        <v>234</v>
      </c>
      <c r="Z334" s="131" t="str">
        <f t="shared" si="105"/>
        <v>H12ECP</v>
      </c>
      <c r="AA334" s="131">
        <f t="shared" si="103"/>
        <v>1</v>
      </c>
      <c r="AB334" s="131" t="str">
        <f t="shared" si="97"/>
        <v>H12ECP - 1</v>
      </c>
      <c r="AC334" s="58">
        <f t="shared" si="98"/>
        <v>3</v>
      </c>
      <c r="AD334" s="58">
        <f t="shared" si="99"/>
        <v>3</v>
      </c>
      <c r="AE334" s="58" t="str">
        <f t="shared" si="100"/>
        <v>H12ECP.</v>
      </c>
      <c r="AF334" s="58" t="str">
        <f t="shared" si="101"/>
        <v>H12ECP</v>
      </c>
      <c r="AG334" s="62"/>
      <c r="AH334" s="62"/>
      <c r="AI334" s="62"/>
      <c r="AJ334" s="15"/>
      <c r="AK334" s="15"/>
      <c r="AL334" s="15"/>
      <c r="AM334" s="15"/>
      <c r="AN334" s="15"/>
      <c r="AO334" s="15"/>
      <c r="AP334" s="15"/>
    </row>
    <row r="335" spans="1:42" s="2" customFormat="1" ht="300" customHeight="1" x14ac:dyDescent="0.2">
      <c r="A335" s="70">
        <v>242</v>
      </c>
      <c r="B335" s="165">
        <v>334</v>
      </c>
      <c r="C335" s="81"/>
      <c r="D335" s="99" t="s">
        <v>1337</v>
      </c>
      <c r="E335" s="99" t="s">
        <v>31</v>
      </c>
      <c r="F335" s="105" t="s">
        <v>1142</v>
      </c>
      <c r="G335" s="105" t="s">
        <v>221</v>
      </c>
      <c r="H335" s="86" t="s">
        <v>820</v>
      </c>
      <c r="I335" s="86" t="s">
        <v>821</v>
      </c>
      <c r="J335" s="81" t="s">
        <v>638</v>
      </c>
      <c r="K335" s="81">
        <v>1</v>
      </c>
      <c r="L335" s="106">
        <v>43115</v>
      </c>
      <c r="M335" s="106">
        <v>43159</v>
      </c>
      <c r="N335" s="107">
        <f t="shared" si="92"/>
        <v>6.2857142857142856</v>
      </c>
      <c r="O335" s="70" t="s">
        <v>740</v>
      </c>
      <c r="P335" s="76">
        <v>1</v>
      </c>
      <c r="Q335" s="70" t="s">
        <v>2194</v>
      </c>
      <c r="R335" s="79">
        <f t="shared" si="93"/>
        <v>100</v>
      </c>
      <c r="S335" s="80">
        <f t="shared" si="94"/>
        <v>6.2857142857142856</v>
      </c>
      <c r="T335" s="80">
        <f t="shared" si="95"/>
        <v>6.2857142857142856</v>
      </c>
      <c r="U335" s="80">
        <f t="shared" si="96"/>
        <v>6.2857142857142856</v>
      </c>
      <c r="V335" s="81"/>
      <c r="W335" s="82" t="str">
        <f t="shared" si="102"/>
        <v>CUMPLIDO</v>
      </c>
      <c r="X335" s="82" t="str">
        <f t="shared" si="104"/>
        <v>CUMPLIDO</v>
      </c>
      <c r="Y335" s="83" t="s">
        <v>234</v>
      </c>
      <c r="Z335" s="131" t="str">
        <f t="shared" si="105"/>
        <v>H13ECP</v>
      </c>
      <c r="AA335" s="131">
        <f t="shared" si="103"/>
        <v>1</v>
      </c>
      <c r="AB335" s="131" t="str">
        <f t="shared" si="97"/>
        <v>H13ECP - 1</v>
      </c>
      <c r="AC335" s="58">
        <f t="shared" si="98"/>
        <v>5</v>
      </c>
      <c r="AD335" s="58">
        <f t="shared" si="99"/>
        <v>5</v>
      </c>
      <c r="AE335" s="58" t="str">
        <f t="shared" si="100"/>
        <v>H13ECP.</v>
      </c>
      <c r="AF335" s="58" t="str">
        <f t="shared" si="101"/>
        <v>H13ECP</v>
      </c>
      <c r="AG335" s="62"/>
      <c r="AH335" s="62"/>
      <c r="AI335" s="62"/>
      <c r="AJ335" s="15"/>
      <c r="AK335" s="15"/>
      <c r="AL335" s="15"/>
      <c r="AM335" s="15"/>
      <c r="AN335" s="15"/>
      <c r="AO335" s="15"/>
      <c r="AP335" s="15"/>
    </row>
    <row r="336" spans="1:42" s="2" customFormat="1" ht="300" customHeight="1" x14ac:dyDescent="0.2">
      <c r="A336" s="70">
        <v>243</v>
      </c>
      <c r="B336" s="165">
        <v>335</v>
      </c>
      <c r="C336" s="81"/>
      <c r="D336" s="99" t="s">
        <v>1336</v>
      </c>
      <c r="E336" s="99" t="s">
        <v>18</v>
      </c>
      <c r="F336" s="105" t="s">
        <v>684</v>
      </c>
      <c r="G336" s="105" t="s">
        <v>222</v>
      </c>
      <c r="H336" s="86" t="s">
        <v>685</v>
      </c>
      <c r="I336" s="86" t="s">
        <v>679</v>
      </c>
      <c r="J336" s="81" t="s">
        <v>680</v>
      </c>
      <c r="K336" s="81">
        <v>1</v>
      </c>
      <c r="L336" s="106">
        <v>43040</v>
      </c>
      <c r="M336" s="106">
        <v>43281</v>
      </c>
      <c r="N336" s="107">
        <f t="shared" si="92"/>
        <v>34.428571428571431</v>
      </c>
      <c r="O336" s="70" t="s">
        <v>555</v>
      </c>
      <c r="P336" s="76">
        <v>1</v>
      </c>
      <c r="Q336" s="70" t="s">
        <v>2194</v>
      </c>
      <c r="R336" s="79">
        <f t="shared" si="93"/>
        <v>100</v>
      </c>
      <c r="S336" s="80">
        <f t="shared" si="94"/>
        <v>34.428571428571431</v>
      </c>
      <c r="T336" s="80">
        <f t="shared" si="95"/>
        <v>34.428571428571431</v>
      </c>
      <c r="U336" s="80">
        <f t="shared" si="96"/>
        <v>34.428571428571431</v>
      </c>
      <c r="V336" s="81"/>
      <c r="W336" s="82" t="str">
        <f t="shared" si="102"/>
        <v>CUMPLIDO</v>
      </c>
      <c r="X336" s="82" t="str">
        <f t="shared" si="104"/>
        <v>VENCIDO</v>
      </c>
      <c r="Y336" s="83" t="s">
        <v>234</v>
      </c>
      <c r="Z336" s="131" t="str">
        <f t="shared" si="105"/>
        <v>H15ECP</v>
      </c>
      <c r="AA336" s="131">
        <f t="shared" si="103"/>
        <v>1</v>
      </c>
      <c r="AB336" s="131" t="str">
        <f t="shared" si="97"/>
        <v>H15ECP - 1</v>
      </c>
      <c r="AC336" s="58">
        <f t="shared" si="98"/>
        <v>5</v>
      </c>
      <c r="AD336" s="58">
        <f t="shared" si="99"/>
        <v>1</v>
      </c>
      <c r="AE336" s="58" t="str">
        <f t="shared" si="100"/>
        <v>H15ECP.</v>
      </c>
      <c r="AF336" s="58" t="str">
        <f t="shared" si="101"/>
        <v>H15ECP</v>
      </c>
      <c r="AG336" s="62"/>
      <c r="AH336" s="62"/>
      <c r="AI336" s="62"/>
      <c r="AJ336" s="15"/>
      <c r="AK336" s="15"/>
      <c r="AL336" s="15"/>
      <c r="AM336" s="15"/>
      <c r="AN336" s="15"/>
      <c r="AO336" s="15"/>
      <c r="AP336" s="15"/>
    </row>
    <row r="337" spans="1:42" s="2" customFormat="1" ht="300" customHeight="1" x14ac:dyDescent="0.2">
      <c r="A337" s="70"/>
      <c r="B337" s="165">
        <v>336</v>
      </c>
      <c r="C337" s="81"/>
      <c r="D337" s="99"/>
      <c r="E337" s="99" t="s">
        <v>18</v>
      </c>
      <c r="F337" s="105" t="s">
        <v>1044</v>
      </c>
      <c r="G337" s="105" t="s">
        <v>223</v>
      </c>
      <c r="H337" s="86" t="s">
        <v>686</v>
      </c>
      <c r="I337" s="86" t="s">
        <v>681</v>
      </c>
      <c r="J337" s="81" t="s">
        <v>9</v>
      </c>
      <c r="K337" s="81">
        <v>3</v>
      </c>
      <c r="L337" s="106">
        <v>43040</v>
      </c>
      <c r="M337" s="106">
        <v>43403</v>
      </c>
      <c r="N337" s="107">
        <f t="shared" si="92"/>
        <v>51.857142857142854</v>
      </c>
      <c r="O337" s="70" t="s">
        <v>555</v>
      </c>
      <c r="P337" s="76">
        <v>0</v>
      </c>
      <c r="Q337" s="70" t="s">
        <v>2194</v>
      </c>
      <c r="R337" s="79">
        <f t="shared" si="93"/>
        <v>0</v>
      </c>
      <c r="S337" s="80">
        <f t="shared" si="94"/>
        <v>0</v>
      </c>
      <c r="T337" s="80">
        <f t="shared" si="95"/>
        <v>0</v>
      </c>
      <c r="U337" s="80">
        <f t="shared" si="96"/>
        <v>51.857142857142854</v>
      </c>
      <c r="V337" s="81"/>
      <c r="W337" s="82" t="str">
        <f t="shared" si="102"/>
        <v>VENCIDO</v>
      </c>
      <c r="X337" s="82" t="str">
        <f t="shared" si="104"/>
        <v/>
      </c>
      <c r="Y337" s="83" t="s">
        <v>234</v>
      </c>
      <c r="Z337" s="131" t="str">
        <f t="shared" si="105"/>
        <v>H15ECP</v>
      </c>
      <c r="AA337" s="131">
        <f t="shared" si="103"/>
        <v>2</v>
      </c>
      <c r="AB337" s="131" t="str">
        <f t="shared" si="97"/>
        <v>H15ECP - 2</v>
      </c>
      <c r="AC337" s="58">
        <f t="shared" si="98"/>
        <v>1</v>
      </c>
      <c r="AD337" s="58">
        <f t="shared" si="99"/>
        <v>1</v>
      </c>
      <c r="AE337" s="58" t="str">
        <f t="shared" si="100"/>
        <v>H15ECP.</v>
      </c>
      <c r="AF337" s="58" t="str">
        <f t="shared" si="101"/>
        <v>H15ECP</v>
      </c>
      <c r="AG337" s="62"/>
      <c r="AH337" s="62"/>
      <c r="AI337" s="62"/>
      <c r="AJ337" s="15"/>
      <c r="AK337" s="15"/>
      <c r="AL337" s="15"/>
      <c r="AM337" s="15"/>
      <c r="AN337" s="15"/>
      <c r="AO337" s="15"/>
      <c r="AP337" s="15"/>
    </row>
    <row r="338" spans="1:42" s="2" customFormat="1" ht="300" customHeight="1" x14ac:dyDescent="0.2">
      <c r="A338" s="70"/>
      <c r="B338" s="165">
        <v>337</v>
      </c>
      <c r="C338" s="81"/>
      <c r="D338" s="99"/>
      <c r="E338" s="99" t="s">
        <v>18</v>
      </c>
      <c r="F338" s="105" t="s">
        <v>687</v>
      </c>
      <c r="G338" s="105" t="s">
        <v>50</v>
      </c>
      <c r="H338" s="86" t="s">
        <v>688</v>
      </c>
      <c r="I338" s="118" t="s">
        <v>682</v>
      </c>
      <c r="J338" s="81" t="s">
        <v>9</v>
      </c>
      <c r="K338" s="81">
        <v>2</v>
      </c>
      <c r="L338" s="106">
        <v>43040</v>
      </c>
      <c r="M338" s="106">
        <v>43403</v>
      </c>
      <c r="N338" s="107">
        <f t="shared" si="92"/>
        <v>51.857142857142854</v>
      </c>
      <c r="O338" s="70" t="s">
        <v>555</v>
      </c>
      <c r="P338" s="76">
        <v>0</v>
      </c>
      <c r="Q338" s="70" t="s">
        <v>2194</v>
      </c>
      <c r="R338" s="79">
        <f t="shared" si="93"/>
        <v>0</v>
      </c>
      <c r="S338" s="80">
        <f t="shared" si="94"/>
        <v>0</v>
      </c>
      <c r="T338" s="80">
        <f t="shared" si="95"/>
        <v>0</v>
      </c>
      <c r="U338" s="80">
        <f t="shared" si="96"/>
        <v>51.857142857142854</v>
      </c>
      <c r="V338" s="81"/>
      <c r="W338" s="82" t="str">
        <f t="shared" si="102"/>
        <v>VENCIDO</v>
      </c>
      <c r="X338" s="82" t="str">
        <f t="shared" si="104"/>
        <v/>
      </c>
      <c r="Y338" s="83" t="s">
        <v>234</v>
      </c>
      <c r="Z338" s="131" t="str">
        <f t="shared" si="105"/>
        <v>H15ECP</v>
      </c>
      <c r="AA338" s="131">
        <f t="shared" si="103"/>
        <v>3</v>
      </c>
      <c r="AB338" s="131" t="str">
        <f t="shared" si="97"/>
        <v>H15ECP - 3</v>
      </c>
      <c r="AC338" s="58">
        <f t="shared" si="98"/>
        <v>1</v>
      </c>
      <c r="AD338" s="58">
        <f t="shared" si="99"/>
        <v>1</v>
      </c>
      <c r="AE338" s="58" t="str">
        <f t="shared" si="100"/>
        <v>H15ECP.</v>
      </c>
      <c r="AF338" s="58" t="str">
        <f t="shared" si="101"/>
        <v>H15ECP</v>
      </c>
      <c r="AG338" s="62"/>
      <c r="AH338" s="62"/>
      <c r="AI338" s="62"/>
      <c r="AJ338" s="15"/>
      <c r="AK338" s="15"/>
      <c r="AL338" s="15"/>
      <c r="AM338" s="15"/>
      <c r="AN338" s="15"/>
      <c r="AO338" s="15"/>
      <c r="AP338" s="15"/>
    </row>
    <row r="339" spans="1:42" s="2" customFormat="1" ht="300" customHeight="1" x14ac:dyDescent="0.2">
      <c r="A339" s="70"/>
      <c r="B339" s="165">
        <v>338</v>
      </c>
      <c r="C339" s="81"/>
      <c r="D339" s="99"/>
      <c r="E339" s="99" t="s">
        <v>18</v>
      </c>
      <c r="F339" s="105" t="s">
        <v>689</v>
      </c>
      <c r="G339" s="105" t="s">
        <v>241</v>
      </c>
      <c r="H339" s="105" t="s">
        <v>1564</v>
      </c>
      <c r="I339" s="105" t="s">
        <v>683</v>
      </c>
      <c r="J339" s="108" t="s">
        <v>9</v>
      </c>
      <c r="K339" s="81">
        <v>3</v>
      </c>
      <c r="L339" s="106">
        <v>43040</v>
      </c>
      <c r="M339" s="106">
        <v>43403</v>
      </c>
      <c r="N339" s="107">
        <f t="shared" si="92"/>
        <v>51.857142857142854</v>
      </c>
      <c r="O339" s="70" t="s">
        <v>555</v>
      </c>
      <c r="P339" s="76">
        <v>0</v>
      </c>
      <c r="Q339" s="70" t="s">
        <v>2194</v>
      </c>
      <c r="R339" s="79">
        <f t="shared" si="93"/>
        <v>0</v>
      </c>
      <c r="S339" s="80">
        <f t="shared" si="94"/>
        <v>0</v>
      </c>
      <c r="T339" s="80">
        <f t="shared" si="95"/>
        <v>0</v>
      </c>
      <c r="U339" s="80">
        <f t="shared" si="96"/>
        <v>51.857142857142854</v>
      </c>
      <c r="V339" s="81"/>
      <c r="W339" s="82" t="str">
        <f t="shared" si="102"/>
        <v>VENCIDO</v>
      </c>
      <c r="X339" s="82" t="str">
        <f t="shared" si="104"/>
        <v/>
      </c>
      <c r="Y339" s="83" t="s">
        <v>234</v>
      </c>
      <c r="Z339" s="131" t="str">
        <f t="shared" si="105"/>
        <v>H15ECP</v>
      </c>
      <c r="AA339" s="131">
        <f t="shared" si="103"/>
        <v>4</v>
      </c>
      <c r="AB339" s="131" t="str">
        <f t="shared" si="97"/>
        <v>H15ECP - 4</v>
      </c>
      <c r="AC339" s="58">
        <f t="shared" si="98"/>
        <v>1</v>
      </c>
      <c r="AD339" s="58">
        <f t="shared" si="99"/>
        <v>1</v>
      </c>
      <c r="AE339" s="58" t="str">
        <f t="shared" si="100"/>
        <v>H15ECP.</v>
      </c>
      <c r="AF339" s="58" t="str">
        <f t="shared" si="101"/>
        <v>H15ECP</v>
      </c>
      <c r="AG339" s="62"/>
      <c r="AH339" s="62"/>
      <c r="AI339" s="62"/>
      <c r="AJ339" s="15"/>
      <c r="AK339" s="15"/>
      <c r="AL339" s="15"/>
      <c r="AM339" s="15"/>
      <c r="AN339" s="15"/>
      <c r="AO339" s="15"/>
      <c r="AP339" s="15"/>
    </row>
    <row r="340" spans="1:42" s="2" customFormat="1" ht="300" customHeight="1" x14ac:dyDescent="0.2">
      <c r="A340" s="70">
        <v>244</v>
      </c>
      <c r="B340" s="165">
        <v>339</v>
      </c>
      <c r="C340" s="81"/>
      <c r="D340" s="99" t="s">
        <v>1340</v>
      </c>
      <c r="E340" s="99" t="s">
        <v>18</v>
      </c>
      <c r="F340" s="105" t="s">
        <v>1103</v>
      </c>
      <c r="G340" s="105" t="s">
        <v>224</v>
      </c>
      <c r="H340" s="105" t="s">
        <v>824</v>
      </c>
      <c r="I340" s="105" t="s">
        <v>828</v>
      </c>
      <c r="J340" s="108" t="s">
        <v>822</v>
      </c>
      <c r="K340" s="81">
        <v>1</v>
      </c>
      <c r="L340" s="106">
        <v>43040</v>
      </c>
      <c r="M340" s="106">
        <v>43069</v>
      </c>
      <c r="N340" s="107">
        <f t="shared" si="92"/>
        <v>4.1428571428571432</v>
      </c>
      <c r="O340" s="70" t="s">
        <v>740</v>
      </c>
      <c r="P340" s="70">
        <v>1</v>
      </c>
      <c r="Q340" s="70" t="s">
        <v>2194</v>
      </c>
      <c r="R340" s="79">
        <f t="shared" si="93"/>
        <v>100</v>
      </c>
      <c r="S340" s="80">
        <f t="shared" si="94"/>
        <v>4.1428571428571432</v>
      </c>
      <c r="T340" s="80">
        <f t="shared" si="95"/>
        <v>4.1428571428571432</v>
      </c>
      <c r="U340" s="80">
        <f t="shared" si="96"/>
        <v>4.1428571428571432</v>
      </c>
      <c r="V340" s="81"/>
      <c r="W340" s="82" t="str">
        <f t="shared" si="102"/>
        <v>CUMPLIDO</v>
      </c>
      <c r="X340" s="82" t="str">
        <f t="shared" si="104"/>
        <v>VENCIDO</v>
      </c>
      <c r="Y340" s="83" t="s">
        <v>234</v>
      </c>
      <c r="Z340" s="131" t="str">
        <f t="shared" si="105"/>
        <v>H16ECP</v>
      </c>
      <c r="AA340" s="131">
        <f t="shared" si="103"/>
        <v>1</v>
      </c>
      <c r="AB340" s="131" t="str">
        <f t="shared" si="97"/>
        <v>H16ECP - 1</v>
      </c>
      <c r="AC340" s="58">
        <f t="shared" si="98"/>
        <v>5</v>
      </c>
      <c r="AD340" s="58">
        <f t="shared" si="99"/>
        <v>1</v>
      </c>
      <c r="AE340" s="58" t="str">
        <f t="shared" si="100"/>
        <v>H16ECP.</v>
      </c>
      <c r="AF340" s="58" t="str">
        <f t="shared" si="101"/>
        <v>H16ECP</v>
      </c>
      <c r="AG340" s="62"/>
      <c r="AH340" s="62"/>
      <c r="AI340" s="62"/>
      <c r="AJ340" s="15"/>
      <c r="AK340" s="15"/>
      <c r="AL340" s="15"/>
      <c r="AM340" s="15"/>
      <c r="AN340" s="15"/>
      <c r="AO340" s="15"/>
      <c r="AP340" s="15"/>
    </row>
    <row r="341" spans="1:42" s="2" customFormat="1" ht="300" customHeight="1" x14ac:dyDescent="0.2">
      <c r="A341" s="70"/>
      <c r="B341" s="165">
        <v>340</v>
      </c>
      <c r="C341" s="81"/>
      <c r="D341" s="99"/>
      <c r="E341" s="99" t="s">
        <v>18</v>
      </c>
      <c r="F341" s="105" t="s">
        <v>1143</v>
      </c>
      <c r="G341" s="105" t="s">
        <v>827</v>
      </c>
      <c r="H341" s="86" t="s">
        <v>825</v>
      </c>
      <c r="I341" s="86" t="s">
        <v>826</v>
      </c>
      <c r="J341" s="119" t="s">
        <v>823</v>
      </c>
      <c r="K341" s="81">
        <v>1</v>
      </c>
      <c r="L341" s="106">
        <v>43132</v>
      </c>
      <c r="M341" s="106">
        <v>43160</v>
      </c>
      <c r="N341" s="107">
        <f t="shared" si="92"/>
        <v>4</v>
      </c>
      <c r="O341" s="70" t="s">
        <v>740</v>
      </c>
      <c r="P341" s="76">
        <v>1</v>
      </c>
      <c r="Q341" s="70" t="s">
        <v>2194</v>
      </c>
      <c r="R341" s="79">
        <f t="shared" si="93"/>
        <v>100</v>
      </c>
      <c r="S341" s="80">
        <f t="shared" si="94"/>
        <v>4</v>
      </c>
      <c r="T341" s="80">
        <f t="shared" si="95"/>
        <v>4</v>
      </c>
      <c r="U341" s="80">
        <f t="shared" si="96"/>
        <v>4</v>
      </c>
      <c r="V341" s="81"/>
      <c r="W341" s="82" t="str">
        <f t="shared" si="102"/>
        <v>CUMPLIDO</v>
      </c>
      <c r="X341" s="82" t="str">
        <f t="shared" si="104"/>
        <v/>
      </c>
      <c r="Y341" s="83" t="s">
        <v>234</v>
      </c>
      <c r="Z341" s="131" t="str">
        <f t="shared" si="105"/>
        <v>H16ECP</v>
      </c>
      <c r="AA341" s="131">
        <f t="shared" si="103"/>
        <v>2</v>
      </c>
      <c r="AB341" s="131" t="str">
        <f t="shared" si="97"/>
        <v>H16ECP - 2</v>
      </c>
      <c r="AC341" s="58">
        <f t="shared" si="98"/>
        <v>5</v>
      </c>
      <c r="AD341" s="58">
        <f t="shared" si="99"/>
        <v>1</v>
      </c>
      <c r="AE341" s="58" t="str">
        <f t="shared" si="100"/>
        <v>H16ECP.</v>
      </c>
      <c r="AF341" s="58" t="str">
        <f t="shared" si="101"/>
        <v>H16ECP</v>
      </c>
      <c r="AG341" s="62"/>
      <c r="AH341" s="62"/>
      <c r="AI341" s="62"/>
      <c r="AJ341" s="15"/>
      <c r="AK341" s="15"/>
      <c r="AL341" s="15"/>
      <c r="AM341" s="15"/>
      <c r="AN341" s="15"/>
      <c r="AO341" s="15"/>
      <c r="AP341" s="15"/>
    </row>
    <row r="342" spans="1:42" s="2" customFormat="1" ht="300" customHeight="1" x14ac:dyDescent="0.2">
      <c r="A342" s="70"/>
      <c r="B342" s="165">
        <v>341</v>
      </c>
      <c r="C342" s="81"/>
      <c r="D342" s="99"/>
      <c r="E342" s="99" t="s">
        <v>18</v>
      </c>
      <c r="F342" s="105" t="s">
        <v>963</v>
      </c>
      <c r="G342" s="105" t="s">
        <v>225</v>
      </c>
      <c r="H342" s="105" t="s">
        <v>962</v>
      </c>
      <c r="I342" s="105" t="s">
        <v>600</v>
      </c>
      <c r="J342" s="108" t="s">
        <v>601</v>
      </c>
      <c r="K342" s="81">
        <v>1</v>
      </c>
      <c r="L342" s="106">
        <v>43040</v>
      </c>
      <c r="M342" s="106">
        <v>43250</v>
      </c>
      <c r="N342" s="107">
        <f t="shared" si="92"/>
        <v>30</v>
      </c>
      <c r="O342" s="70" t="s">
        <v>555</v>
      </c>
      <c r="P342" s="76">
        <v>0.8</v>
      </c>
      <c r="Q342" s="70" t="s">
        <v>2194</v>
      </c>
      <c r="R342" s="79">
        <f t="shared" si="93"/>
        <v>80</v>
      </c>
      <c r="S342" s="80">
        <f t="shared" si="94"/>
        <v>24</v>
      </c>
      <c r="T342" s="80">
        <f t="shared" si="95"/>
        <v>24</v>
      </c>
      <c r="U342" s="80">
        <f t="shared" si="96"/>
        <v>30</v>
      </c>
      <c r="V342" s="81"/>
      <c r="W342" s="82" t="str">
        <f t="shared" si="102"/>
        <v>VENCIDO</v>
      </c>
      <c r="X342" s="82" t="str">
        <f t="shared" si="104"/>
        <v/>
      </c>
      <c r="Y342" s="83" t="s">
        <v>234</v>
      </c>
      <c r="Z342" s="131" t="str">
        <f t="shared" si="105"/>
        <v>H16ECP</v>
      </c>
      <c r="AA342" s="131">
        <f t="shared" si="103"/>
        <v>3</v>
      </c>
      <c r="AB342" s="131" t="str">
        <f t="shared" si="97"/>
        <v>H16ECP - 3</v>
      </c>
      <c r="AC342" s="58">
        <f t="shared" si="98"/>
        <v>1</v>
      </c>
      <c r="AD342" s="58">
        <f t="shared" si="99"/>
        <v>1</v>
      </c>
      <c r="AE342" s="58" t="str">
        <f t="shared" si="100"/>
        <v>H16ECP.</v>
      </c>
      <c r="AF342" s="58" t="str">
        <f t="shared" si="101"/>
        <v>H16ECP</v>
      </c>
      <c r="AG342" s="62"/>
      <c r="AH342" s="62"/>
      <c r="AI342" s="62"/>
      <c r="AJ342" s="15"/>
      <c r="AK342" s="15"/>
      <c r="AL342" s="15"/>
      <c r="AM342" s="15"/>
      <c r="AN342" s="15"/>
      <c r="AO342" s="15"/>
      <c r="AP342" s="15"/>
    </row>
    <row r="343" spans="1:42" s="2" customFormat="1" ht="300" customHeight="1" x14ac:dyDescent="0.2">
      <c r="A343" s="70">
        <v>245</v>
      </c>
      <c r="B343" s="165">
        <v>342</v>
      </c>
      <c r="C343" s="81"/>
      <c r="D343" s="99" t="s">
        <v>1336</v>
      </c>
      <c r="E343" s="99" t="s">
        <v>30</v>
      </c>
      <c r="F343" s="105" t="s">
        <v>2135</v>
      </c>
      <c r="G343" s="105" t="s">
        <v>226</v>
      </c>
      <c r="H343" s="94" t="s">
        <v>2140</v>
      </c>
      <c r="I343" s="93" t="s">
        <v>2138</v>
      </c>
      <c r="J343" s="117" t="s">
        <v>2139</v>
      </c>
      <c r="K343" s="117">
        <v>4</v>
      </c>
      <c r="L343" s="100">
        <v>43858</v>
      </c>
      <c r="M343" s="100">
        <v>44165</v>
      </c>
      <c r="N343" s="107">
        <f t="shared" si="92"/>
        <v>43.857142857142854</v>
      </c>
      <c r="O343" s="70" t="s">
        <v>17</v>
      </c>
      <c r="P343" s="76"/>
      <c r="Q343" s="70" t="s">
        <v>2194</v>
      </c>
      <c r="R343" s="79">
        <f t="shared" si="93"/>
        <v>0</v>
      </c>
      <c r="S343" s="80">
        <f t="shared" si="94"/>
        <v>0</v>
      </c>
      <c r="T343" s="80">
        <f t="shared" si="95"/>
        <v>0</v>
      </c>
      <c r="U343" s="80">
        <f t="shared" si="96"/>
        <v>0</v>
      </c>
      <c r="V343" s="81"/>
      <c r="W343" s="82" t="str">
        <f t="shared" si="102"/>
        <v>EN TERMINO</v>
      </c>
      <c r="X343" s="82" t="str">
        <f t="shared" si="104"/>
        <v>EN TERMINO</v>
      </c>
      <c r="Y343" s="83" t="s">
        <v>234</v>
      </c>
      <c r="Z343" s="131" t="str">
        <f t="shared" si="105"/>
        <v>H18ECP</v>
      </c>
      <c r="AA343" s="131">
        <f t="shared" si="103"/>
        <v>1</v>
      </c>
      <c r="AB343" s="131" t="str">
        <f t="shared" si="97"/>
        <v>H18ECP - 1</v>
      </c>
      <c r="AC343" s="58">
        <f t="shared" si="98"/>
        <v>3</v>
      </c>
      <c r="AD343" s="58">
        <f t="shared" si="99"/>
        <v>3</v>
      </c>
      <c r="AE343" s="58" t="str">
        <f t="shared" si="100"/>
        <v>H18ECP.</v>
      </c>
      <c r="AF343" s="58" t="str">
        <f t="shared" si="101"/>
        <v>H18ECP</v>
      </c>
      <c r="AG343" s="62"/>
      <c r="AH343" s="62"/>
      <c r="AI343" s="62"/>
      <c r="AJ343" s="15"/>
      <c r="AK343" s="15"/>
      <c r="AL343" s="15"/>
      <c r="AM343" s="15"/>
      <c r="AN343" s="15"/>
      <c r="AO343" s="15"/>
      <c r="AP343" s="15"/>
    </row>
    <row r="344" spans="1:42" s="2" customFormat="1" ht="300" customHeight="1" x14ac:dyDescent="0.2">
      <c r="A344" s="70"/>
      <c r="B344" s="165">
        <v>343</v>
      </c>
      <c r="C344" s="81"/>
      <c r="D344" s="99" t="s">
        <v>1336</v>
      </c>
      <c r="E344" s="99" t="s">
        <v>30</v>
      </c>
      <c r="F344" s="105" t="s">
        <v>2136</v>
      </c>
      <c r="G344" s="105" t="s">
        <v>226</v>
      </c>
      <c r="H344" s="94" t="s">
        <v>2143</v>
      </c>
      <c r="I344" s="93" t="s">
        <v>2141</v>
      </c>
      <c r="J344" s="70" t="s">
        <v>2142</v>
      </c>
      <c r="K344" s="117">
        <v>4</v>
      </c>
      <c r="L344" s="100">
        <v>43858</v>
      </c>
      <c r="M344" s="100">
        <v>44165</v>
      </c>
      <c r="N344" s="107">
        <f t="shared" ref="N344" si="106">(+M344-L344)/7</f>
        <v>43.857142857142854</v>
      </c>
      <c r="O344" s="70" t="s">
        <v>17</v>
      </c>
      <c r="P344" s="76"/>
      <c r="Q344" s="70" t="s">
        <v>2194</v>
      </c>
      <c r="R344" s="79">
        <f t="shared" si="93"/>
        <v>0</v>
      </c>
      <c r="S344" s="80">
        <f t="shared" si="94"/>
        <v>0</v>
      </c>
      <c r="T344" s="80">
        <f t="shared" si="95"/>
        <v>0</v>
      </c>
      <c r="U344" s="80">
        <f t="shared" si="96"/>
        <v>0</v>
      </c>
      <c r="V344" s="81"/>
      <c r="W344" s="82" t="str">
        <f t="shared" si="102"/>
        <v>EN TERMINO</v>
      </c>
      <c r="X344" s="82" t="str">
        <f t="shared" si="104"/>
        <v/>
      </c>
      <c r="Y344" s="83" t="s">
        <v>234</v>
      </c>
      <c r="Z344" s="131" t="str">
        <f t="shared" si="105"/>
        <v>H18ECP</v>
      </c>
      <c r="AA344" s="131">
        <f t="shared" si="103"/>
        <v>2</v>
      </c>
      <c r="AB344" s="131" t="str">
        <f t="shared" si="97"/>
        <v>H18ECP - 2</v>
      </c>
      <c r="AC344" s="172">
        <f t="shared" si="98"/>
        <v>3</v>
      </c>
      <c r="AD344" s="172">
        <f t="shared" si="99"/>
        <v>3</v>
      </c>
      <c r="AE344" s="172" t="str">
        <f t="shared" si="100"/>
        <v>H18ECP.</v>
      </c>
      <c r="AF344" s="172" t="str">
        <f t="shared" si="101"/>
        <v>H18ECP</v>
      </c>
      <c r="AG344" s="62"/>
      <c r="AH344" s="62"/>
      <c r="AI344" s="62"/>
      <c r="AJ344" s="15"/>
      <c r="AK344" s="15"/>
      <c r="AL344" s="15"/>
      <c r="AM344" s="15"/>
      <c r="AN344" s="15"/>
      <c r="AO344" s="15"/>
      <c r="AP344" s="15"/>
    </row>
    <row r="345" spans="1:42" s="2" customFormat="1" ht="300" customHeight="1" x14ac:dyDescent="0.2">
      <c r="A345" s="70">
        <v>246</v>
      </c>
      <c r="B345" s="165">
        <v>344</v>
      </c>
      <c r="C345" s="81"/>
      <c r="D345" s="114" t="s">
        <v>1337</v>
      </c>
      <c r="E345" s="114" t="s">
        <v>227</v>
      </c>
      <c r="F345" s="105" t="s">
        <v>324</v>
      </c>
      <c r="G345" s="105" t="s">
        <v>228</v>
      </c>
      <c r="H345" s="86" t="s">
        <v>1010</v>
      </c>
      <c r="I345" s="86" t="s">
        <v>1011</v>
      </c>
      <c r="J345" s="108" t="s">
        <v>9</v>
      </c>
      <c r="K345" s="81">
        <v>1</v>
      </c>
      <c r="L345" s="106">
        <v>43040</v>
      </c>
      <c r="M345" s="106">
        <v>43099</v>
      </c>
      <c r="N345" s="107">
        <f t="shared" si="92"/>
        <v>8.4285714285714288</v>
      </c>
      <c r="O345" s="81" t="s">
        <v>861</v>
      </c>
      <c r="P345" s="76">
        <v>0.5</v>
      </c>
      <c r="Q345" s="81" t="s">
        <v>2194</v>
      </c>
      <c r="R345" s="79">
        <f t="shared" si="93"/>
        <v>50</v>
      </c>
      <c r="S345" s="80">
        <f t="shared" si="94"/>
        <v>4.2142857142857144</v>
      </c>
      <c r="T345" s="80">
        <f t="shared" si="95"/>
        <v>4.2142857142857144</v>
      </c>
      <c r="U345" s="80">
        <f t="shared" si="96"/>
        <v>8.4285714285714288</v>
      </c>
      <c r="V345" s="81"/>
      <c r="W345" s="82" t="str">
        <f t="shared" si="102"/>
        <v>VENCIDO</v>
      </c>
      <c r="X345" s="82" t="str">
        <f t="shared" si="104"/>
        <v>VENCIDO</v>
      </c>
      <c r="Y345" s="83" t="s">
        <v>234</v>
      </c>
      <c r="Z345" s="131" t="str">
        <f t="shared" si="105"/>
        <v>H19ECP</v>
      </c>
      <c r="AA345" s="131">
        <f t="shared" si="103"/>
        <v>1</v>
      </c>
      <c r="AB345" s="131" t="str">
        <f t="shared" si="97"/>
        <v>H19ECP - 1</v>
      </c>
      <c r="AC345" s="58">
        <f t="shared" si="98"/>
        <v>1</v>
      </c>
      <c r="AD345" s="58">
        <f t="shared" si="99"/>
        <v>1</v>
      </c>
      <c r="AE345" s="58" t="str">
        <f t="shared" si="100"/>
        <v>H19ECP.</v>
      </c>
      <c r="AF345" s="58" t="str">
        <f t="shared" si="101"/>
        <v>H19ECP</v>
      </c>
      <c r="AG345" s="63"/>
      <c r="AH345" s="63"/>
      <c r="AI345" s="63"/>
    </row>
    <row r="346" spans="1:42" s="2" customFormat="1" ht="300" customHeight="1" x14ac:dyDescent="0.2">
      <c r="A346" s="70">
        <v>247</v>
      </c>
      <c r="B346" s="165">
        <v>345</v>
      </c>
      <c r="C346" s="81"/>
      <c r="D346" s="99" t="s">
        <v>1336</v>
      </c>
      <c r="E346" s="99" t="s">
        <v>18</v>
      </c>
      <c r="F346" s="105" t="s">
        <v>325</v>
      </c>
      <c r="G346" s="105" t="s">
        <v>242</v>
      </c>
      <c r="H346" s="86" t="s">
        <v>690</v>
      </c>
      <c r="I346" s="86" t="s">
        <v>695</v>
      </c>
      <c r="J346" s="108" t="s">
        <v>691</v>
      </c>
      <c r="K346" s="81">
        <v>2</v>
      </c>
      <c r="L346" s="106">
        <v>43040</v>
      </c>
      <c r="M346" s="106">
        <v>43403</v>
      </c>
      <c r="N346" s="107">
        <f t="shared" si="92"/>
        <v>51.857142857142854</v>
      </c>
      <c r="O346" s="70" t="s">
        <v>555</v>
      </c>
      <c r="P346" s="76">
        <v>0</v>
      </c>
      <c r="Q346" s="97" t="s">
        <v>2194</v>
      </c>
      <c r="R346" s="79">
        <f t="shared" si="93"/>
        <v>0</v>
      </c>
      <c r="S346" s="80">
        <f t="shared" si="94"/>
        <v>0</v>
      </c>
      <c r="T346" s="80">
        <f t="shared" si="95"/>
        <v>0</v>
      </c>
      <c r="U346" s="80">
        <f t="shared" si="96"/>
        <v>51.857142857142854</v>
      </c>
      <c r="V346" s="81"/>
      <c r="W346" s="82" t="str">
        <f t="shared" si="102"/>
        <v>VENCIDO</v>
      </c>
      <c r="X346" s="82" t="str">
        <f t="shared" si="104"/>
        <v>VENCIDO</v>
      </c>
      <c r="Y346" s="83" t="s">
        <v>234</v>
      </c>
      <c r="Z346" s="131" t="str">
        <f t="shared" si="105"/>
        <v>H21ECP</v>
      </c>
      <c r="AA346" s="131">
        <f t="shared" si="103"/>
        <v>1</v>
      </c>
      <c r="AB346" s="131" t="str">
        <f t="shared" si="97"/>
        <v>H21ECP - 1</v>
      </c>
      <c r="AC346" s="58">
        <f t="shared" si="98"/>
        <v>1</v>
      </c>
      <c r="AD346" s="58">
        <f t="shared" si="99"/>
        <v>1</v>
      </c>
      <c r="AE346" s="58" t="str">
        <f t="shared" si="100"/>
        <v>H21ECP.</v>
      </c>
      <c r="AF346" s="58" t="str">
        <f t="shared" si="101"/>
        <v>H21ECP</v>
      </c>
      <c r="AG346" s="62"/>
      <c r="AH346" s="62"/>
      <c r="AI346" s="62"/>
      <c r="AJ346" s="15"/>
      <c r="AK346" s="15"/>
      <c r="AL346" s="15"/>
      <c r="AM346" s="15"/>
      <c r="AN346" s="15"/>
      <c r="AO346" s="15"/>
      <c r="AP346" s="15"/>
    </row>
    <row r="347" spans="1:42" s="2" customFormat="1" ht="300" customHeight="1" x14ac:dyDescent="0.2">
      <c r="A347" s="70">
        <v>248</v>
      </c>
      <c r="B347" s="165">
        <v>346</v>
      </c>
      <c r="C347" s="81"/>
      <c r="D347" s="99" t="s">
        <v>1337</v>
      </c>
      <c r="E347" s="99" t="s">
        <v>18</v>
      </c>
      <c r="F347" s="105" t="s">
        <v>326</v>
      </c>
      <c r="G347" s="105" t="s">
        <v>1347</v>
      </c>
      <c r="H347" s="86" t="s">
        <v>693</v>
      </c>
      <c r="I347" s="86" t="s">
        <v>694</v>
      </c>
      <c r="J347" s="108" t="s">
        <v>9</v>
      </c>
      <c r="K347" s="81">
        <v>1</v>
      </c>
      <c r="L347" s="106">
        <v>43040</v>
      </c>
      <c r="M347" s="106">
        <v>43250</v>
      </c>
      <c r="N347" s="107">
        <f t="shared" si="92"/>
        <v>30</v>
      </c>
      <c r="O347" s="70" t="s">
        <v>555</v>
      </c>
      <c r="P347" s="76">
        <v>1</v>
      </c>
      <c r="Q347" s="97" t="s">
        <v>2194</v>
      </c>
      <c r="R347" s="79">
        <f t="shared" si="93"/>
        <v>100</v>
      </c>
      <c r="S347" s="80">
        <f t="shared" si="94"/>
        <v>30</v>
      </c>
      <c r="T347" s="80">
        <f t="shared" si="95"/>
        <v>30</v>
      </c>
      <c r="U347" s="80">
        <f t="shared" si="96"/>
        <v>30</v>
      </c>
      <c r="V347" s="81"/>
      <c r="W347" s="82" t="str">
        <f t="shared" si="102"/>
        <v>CUMPLIDO</v>
      </c>
      <c r="X347" s="82" t="str">
        <f t="shared" si="104"/>
        <v>CUMPLIDO</v>
      </c>
      <c r="Y347" s="83" t="s">
        <v>234</v>
      </c>
      <c r="Z347" s="131" t="str">
        <f t="shared" si="105"/>
        <v>H22ECP</v>
      </c>
      <c r="AA347" s="131">
        <f t="shared" si="103"/>
        <v>1</v>
      </c>
      <c r="AB347" s="131" t="str">
        <f t="shared" si="97"/>
        <v>H22ECP - 1</v>
      </c>
      <c r="AC347" s="58">
        <f t="shared" si="98"/>
        <v>5</v>
      </c>
      <c r="AD347" s="58">
        <f t="shared" si="99"/>
        <v>5</v>
      </c>
      <c r="AE347" s="58" t="str">
        <f t="shared" si="100"/>
        <v>H22ECP.</v>
      </c>
      <c r="AF347" s="58" t="str">
        <f t="shared" si="101"/>
        <v>H22ECP</v>
      </c>
      <c r="AG347" s="62"/>
      <c r="AH347" s="62"/>
      <c r="AI347" s="62"/>
      <c r="AJ347" s="15"/>
      <c r="AK347" s="15"/>
      <c r="AL347" s="15"/>
      <c r="AM347" s="15"/>
      <c r="AN347" s="15"/>
      <c r="AO347" s="15"/>
      <c r="AP347" s="15"/>
    </row>
    <row r="348" spans="1:42" s="2" customFormat="1" ht="300" customHeight="1" x14ac:dyDescent="0.2">
      <c r="A348" s="70">
        <v>249</v>
      </c>
      <c r="B348" s="165">
        <v>347</v>
      </c>
      <c r="C348" s="81"/>
      <c r="D348" s="99" t="s">
        <v>1337</v>
      </c>
      <c r="E348" s="99" t="s">
        <v>18</v>
      </c>
      <c r="F348" s="105" t="s">
        <v>696</v>
      </c>
      <c r="G348" s="105" t="s">
        <v>964</v>
      </c>
      <c r="H348" s="105" t="s">
        <v>692</v>
      </c>
      <c r="I348" s="105" t="s">
        <v>697</v>
      </c>
      <c r="J348" s="108" t="s">
        <v>9</v>
      </c>
      <c r="K348" s="81">
        <v>2</v>
      </c>
      <c r="L348" s="106">
        <v>43040</v>
      </c>
      <c r="M348" s="106">
        <v>43403</v>
      </c>
      <c r="N348" s="107">
        <f t="shared" si="92"/>
        <v>51.857142857142854</v>
      </c>
      <c r="O348" s="70" t="s">
        <v>555</v>
      </c>
      <c r="P348" s="76">
        <v>0</v>
      </c>
      <c r="Q348" s="70" t="s">
        <v>2194</v>
      </c>
      <c r="R348" s="79">
        <f t="shared" si="93"/>
        <v>0</v>
      </c>
      <c r="S348" s="80">
        <f t="shared" si="94"/>
        <v>0</v>
      </c>
      <c r="T348" s="80">
        <f t="shared" si="95"/>
        <v>0</v>
      </c>
      <c r="U348" s="80">
        <f t="shared" si="96"/>
        <v>51.857142857142854</v>
      </c>
      <c r="V348" s="81"/>
      <c r="W348" s="82" t="str">
        <f t="shared" si="102"/>
        <v>VENCIDO</v>
      </c>
      <c r="X348" s="82" t="str">
        <f t="shared" si="104"/>
        <v>VENCIDO</v>
      </c>
      <c r="Y348" s="83" t="s">
        <v>234</v>
      </c>
      <c r="Z348" s="131" t="str">
        <f t="shared" si="105"/>
        <v>H23ECP</v>
      </c>
      <c r="AA348" s="131">
        <f t="shared" si="103"/>
        <v>1</v>
      </c>
      <c r="AB348" s="131" t="str">
        <f t="shared" si="97"/>
        <v>H23ECP - 1</v>
      </c>
      <c r="AC348" s="58">
        <f t="shared" si="98"/>
        <v>1</v>
      </c>
      <c r="AD348" s="58">
        <f t="shared" si="99"/>
        <v>1</v>
      </c>
      <c r="AE348" s="58" t="str">
        <f t="shared" si="100"/>
        <v>H23ECP.</v>
      </c>
      <c r="AF348" s="58" t="str">
        <f t="shared" si="101"/>
        <v>H23ECP</v>
      </c>
      <c r="AG348" s="62"/>
      <c r="AH348" s="62"/>
      <c r="AI348" s="62"/>
      <c r="AJ348" s="15"/>
      <c r="AK348" s="15"/>
      <c r="AL348" s="15"/>
      <c r="AM348" s="15"/>
      <c r="AN348" s="15"/>
      <c r="AO348" s="15"/>
      <c r="AP348" s="15"/>
    </row>
    <row r="349" spans="1:42" s="2" customFormat="1" ht="300" customHeight="1" x14ac:dyDescent="0.2">
      <c r="A349" s="70">
        <v>250</v>
      </c>
      <c r="B349" s="165">
        <v>348</v>
      </c>
      <c r="C349" s="81"/>
      <c r="D349" s="99" t="s">
        <v>1336</v>
      </c>
      <c r="E349" s="99" t="s">
        <v>229</v>
      </c>
      <c r="F349" s="105" t="s">
        <v>950</v>
      </c>
      <c r="G349" s="105" t="s">
        <v>230</v>
      </c>
      <c r="H349" s="105" t="s">
        <v>948</v>
      </c>
      <c r="I349" s="105" t="s">
        <v>949</v>
      </c>
      <c r="J349" s="108" t="s">
        <v>9</v>
      </c>
      <c r="K349" s="81">
        <v>1</v>
      </c>
      <c r="L349" s="106">
        <v>43040</v>
      </c>
      <c r="M349" s="106">
        <v>43099</v>
      </c>
      <c r="N349" s="107">
        <f t="shared" si="92"/>
        <v>8.4285714285714288</v>
      </c>
      <c r="O349" s="70" t="s">
        <v>861</v>
      </c>
      <c r="P349" s="76">
        <v>0</v>
      </c>
      <c r="Q349" s="70" t="s">
        <v>2194</v>
      </c>
      <c r="R349" s="79">
        <f t="shared" si="93"/>
        <v>0</v>
      </c>
      <c r="S349" s="80">
        <f t="shared" si="94"/>
        <v>0</v>
      </c>
      <c r="T349" s="80">
        <f t="shared" si="95"/>
        <v>0</v>
      </c>
      <c r="U349" s="80">
        <f t="shared" si="96"/>
        <v>8.4285714285714288</v>
      </c>
      <c r="V349" s="81"/>
      <c r="W349" s="82" t="str">
        <f t="shared" si="102"/>
        <v>VENCIDO</v>
      </c>
      <c r="X349" s="82" t="str">
        <f t="shared" si="104"/>
        <v>VENCIDO</v>
      </c>
      <c r="Y349" s="83" t="s">
        <v>234</v>
      </c>
      <c r="Z349" s="131" t="str">
        <f t="shared" si="105"/>
        <v>H24ECP</v>
      </c>
      <c r="AA349" s="131">
        <f t="shared" si="103"/>
        <v>1</v>
      </c>
      <c r="AB349" s="131" t="str">
        <f t="shared" si="97"/>
        <v>H24ECP - 1</v>
      </c>
      <c r="AC349" s="58">
        <f t="shared" si="98"/>
        <v>1</v>
      </c>
      <c r="AD349" s="58">
        <f t="shared" si="99"/>
        <v>1</v>
      </c>
      <c r="AE349" s="58" t="str">
        <f t="shared" si="100"/>
        <v>H24ECP.</v>
      </c>
      <c r="AF349" s="58" t="str">
        <f t="shared" si="101"/>
        <v>H24ECP</v>
      </c>
      <c r="AG349" s="62"/>
      <c r="AH349" s="62"/>
      <c r="AI349" s="62"/>
      <c r="AJ349" s="15"/>
      <c r="AK349" s="15"/>
      <c r="AL349" s="15"/>
      <c r="AM349" s="15"/>
      <c r="AN349" s="15"/>
      <c r="AO349" s="15"/>
      <c r="AP349" s="15"/>
    </row>
    <row r="350" spans="1:42" s="2" customFormat="1" ht="300" customHeight="1" x14ac:dyDescent="0.2">
      <c r="A350" s="70">
        <v>251</v>
      </c>
      <c r="B350" s="165">
        <v>349</v>
      </c>
      <c r="C350" s="81"/>
      <c r="D350" s="99" t="s">
        <v>1337</v>
      </c>
      <c r="E350" s="99" t="s">
        <v>18</v>
      </c>
      <c r="F350" s="105" t="s">
        <v>327</v>
      </c>
      <c r="G350" s="105" t="s">
        <v>231</v>
      </c>
      <c r="H350" s="105" t="s">
        <v>951</v>
      </c>
      <c r="I350" s="105" t="s">
        <v>952</v>
      </c>
      <c r="J350" s="108" t="s">
        <v>890</v>
      </c>
      <c r="K350" s="81">
        <v>1</v>
      </c>
      <c r="L350" s="106">
        <v>43040</v>
      </c>
      <c r="M350" s="106">
        <v>43099</v>
      </c>
      <c r="N350" s="107">
        <f t="shared" si="92"/>
        <v>8.4285714285714288</v>
      </c>
      <c r="O350" s="70" t="s">
        <v>861</v>
      </c>
      <c r="P350" s="76">
        <v>1</v>
      </c>
      <c r="Q350" s="70" t="s">
        <v>2194</v>
      </c>
      <c r="R350" s="79">
        <f t="shared" si="93"/>
        <v>100</v>
      </c>
      <c r="S350" s="80">
        <f t="shared" si="94"/>
        <v>8.4285714285714288</v>
      </c>
      <c r="T350" s="80">
        <f t="shared" si="95"/>
        <v>8.4285714285714288</v>
      </c>
      <c r="U350" s="80">
        <f t="shared" si="96"/>
        <v>8.4285714285714288</v>
      </c>
      <c r="V350" s="81"/>
      <c r="W350" s="82" t="str">
        <f t="shared" si="102"/>
        <v>CUMPLIDO</v>
      </c>
      <c r="X350" s="82" t="str">
        <f t="shared" si="104"/>
        <v>CUMPLIDO</v>
      </c>
      <c r="Y350" s="83" t="s">
        <v>234</v>
      </c>
      <c r="Z350" s="131" t="str">
        <f t="shared" si="105"/>
        <v>H25ECP</v>
      </c>
      <c r="AA350" s="131">
        <f t="shared" si="103"/>
        <v>1</v>
      </c>
      <c r="AB350" s="131" t="str">
        <f t="shared" si="97"/>
        <v>H25ECP - 1</v>
      </c>
      <c r="AC350" s="58">
        <f t="shared" si="98"/>
        <v>5</v>
      </c>
      <c r="AD350" s="58">
        <f t="shared" si="99"/>
        <v>5</v>
      </c>
      <c r="AE350" s="58" t="str">
        <f t="shared" si="100"/>
        <v>H25ECP.</v>
      </c>
      <c r="AF350" s="58" t="str">
        <f t="shared" si="101"/>
        <v>H25ECP</v>
      </c>
      <c r="AG350" s="62"/>
      <c r="AH350" s="62"/>
      <c r="AI350" s="62"/>
      <c r="AJ350" s="15"/>
      <c r="AK350" s="15"/>
      <c r="AL350" s="15"/>
      <c r="AM350" s="15"/>
      <c r="AN350" s="15"/>
      <c r="AO350" s="15"/>
      <c r="AP350" s="15"/>
    </row>
    <row r="351" spans="1:42" s="2" customFormat="1" ht="300" customHeight="1" x14ac:dyDescent="0.2">
      <c r="A351" s="70">
        <v>252</v>
      </c>
      <c r="B351" s="165">
        <v>350</v>
      </c>
      <c r="C351" s="81"/>
      <c r="D351" s="99" t="s">
        <v>1337</v>
      </c>
      <c r="E351" s="99" t="s">
        <v>18</v>
      </c>
      <c r="F351" s="105" t="s">
        <v>328</v>
      </c>
      <c r="G351" s="105" t="s">
        <v>232</v>
      </c>
      <c r="H351" s="105" t="s">
        <v>692</v>
      </c>
      <c r="I351" s="105" t="s">
        <v>697</v>
      </c>
      <c r="J351" s="108" t="s">
        <v>197</v>
      </c>
      <c r="K351" s="81">
        <v>2</v>
      </c>
      <c r="L351" s="106">
        <v>43040</v>
      </c>
      <c r="M351" s="106">
        <v>43403</v>
      </c>
      <c r="N351" s="107">
        <f t="shared" si="92"/>
        <v>51.857142857142854</v>
      </c>
      <c r="O351" s="70" t="s">
        <v>555</v>
      </c>
      <c r="P351" s="76">
        <v>0</v>
      </c>
      <c r="Q351" s="70" t="s">
        <v>2194</v>
      </c>
      <c r="R351" s="79">
        <f t="shared" si="93"/>
        <v>0</v>
      </c>
      <c r="S351" s="80">
        <f t="shared" si="94"/>
        <v>0</v>
      </c>
      <c r="T351" s="80">
        <f t="shared" si="95"/>
        <v>0</v>
      </c>
      <c r="U351" s="80">
        <f t="shared" si="96"/>
        <v>51.857142857142854</v>
      </c>
      <c r="V351" s="81"/>
      <c r="W351" s="82" t="str">
        <f t="shared" si="102"/>
        <v>VENCIDO</v>
      </c>
      <c r="X351" s="82" t="str">
        <f t="shared" si="104"/>
        <v>VENCIDO</v>
      </c>
      <c r="Y351" s="83" t="s">
        <v>234</v>
      </c>
      <c r="Z351" s="131" t="str">
        <f t="shared" si="105"/>
        <v>H26ECP</v>
      </c>
      <c r="AA351" s="131">
        <f t="shared" si="103"/>
        <v>1</v>
      </c>
      <c r="AB351" s="131" t="str">
        <f t="shared" si="97"/>
        <v>H26ECP - 1</v>
      </c>
      <c r="AC351" s="58">
        <f t="shared" si="98"/>
        <v>1</v>
      </c>
      <c r="AD351" s="58">
        <f t="shared" si="99"/>
        <v>1</v>
      </c>
      <c r="AE351" s="58" t="str">
        <f t="shared" si="100"/>
        <v>H26ECP.</v>
      </c>
      <c r="AF351" s="58" t="str">
        <f t="shared" si="101"/>
        <v>H26ECP</v>
      </c>
      <c r="AG351" s="62"/>
      <c r="AH351" s="62"/>
      <c r="AI351" s="62"/>
      <c r="AJ351" s="15"/>
      <c r="AK351" s="15"/>
      <c r="AL351" s="15"/>
      <c r="AM351" s="15"/>
      <c r="AN351" s="15"/>
      <c r="AO351" s="15"/>
      <c r="AP351" s="15"/>
    </row>
    <row r="352" spans="1:42" s="2" customFormat="1" ht="300" customHeight="1" x14ac:dyDescent="0.2">
      <c r="A352" s="70">
        <v>253</v>
      </c>
      <c r="B352" s="165">
        <v>351</v>
      </c>
      <c r="C352" s="81"/>
      <c r="D352" s="99" t="s">
        <v>1336</v>
      </c>
      <c r="E352" s="99" t="s">
        <v>27</v>
      </c>
      <c r="F352" s="105" t="s">
        <v>835</v>
      </c>
      <c r="G352" s="105" t="s">
        <v>194</v>
      </c>
      <c r="H352" s="105" t="s">
        <v>833</v>
      </c>
      <c r="I352" s="105" t="s">
        <v>829</v>
      </c>
      <c r="J352" s="108" t="s">
        <v>830</v>
      </c>
      <c r="K352" s="81">
        <v>1</v>
      </c>
      <c r="L352" s="106">
        <v>43040</v>
      </c>
      <c r="M352" s="106">
        <v>43099</v>
      </c>
      <c r="N352" s="107">
        <f t="shared" si="92"/>
        <v>8.4285714285714288</v>
      </c>
      <c r="O352" s="70" t="s">
        <v>740</v>
      </c>
      <c r="P352" s="76">
        <v>1</v>
      </c>
      <c r="Q352" s="70" t="s">
        <v>2194</v>
      </c>
      <c r="R352" s="79">
        <f t="shared" si="93"/>
        <v>100</v>
      </c>
      <c r="S352" s="80">
        <f t="shared" si="94"/>
        <v>8.4285714285714288</v>
      </c>
      <c r="T352" s="80">
        <f t="shared" si="95"/>
        <v>8.4285714285714288</v>
      </c>
      <c r="U352" s="80">
        <f t="shared" si="96"/>
        <v>8.4285714285714288</v>
      </c>
      <c r="V352" s="81"/>
      <c r="W352" s="82" t="str">
        <f t="shared" si="102"/>
        <v>CUMPLIDO</v>
      </c>
      <c r="X352" s="82" t="str">
        <f t="shared" si="104"/>
        <v>CUMPLIDO</v>
      </c>
      <c r="Y352" s="83" t="s">
        <v>233</v>
      </c>
      <c r="Z352" s="131" t="str">
        <f t="shared" si="105"/>
        <v>H1EVP</v>
      </c>
      <c r="AA352" s="131">
        <f t="shared" si="103"/>
        <v>1</v>
      </c>
      <c r="AB352" s="131" t="str">
        <f t="shared" si="97"/>
        <v>H1EVP - 1</v>
      </c>
      <c r="AC352" s="58">
        <f t="shared" si="98"/>
        <v>5</v>
      </c>
      <c r="AD352" s="58">
        <f t="shared" si="99"/>
        <v>5</v>
      </c>
      <c r="AE352" s="58" t="str">
        <f t="shared" si="100"/>
        <v>H1EVP.</v>
      </c>
      <c r="AF352" s="58" t="str">
        <f t="shared" si="101"/>
        <v>H1EVP</v>
      </c>
      <c r="AG352" s="62"/>
      <c r="AH352" s="62"/>
      <c r="AI352" s="62"/>
      <c r="AJ352" s="15"/>
      <c r="AK352" s="15"/>
      <c r="AL352" s="15"/>
      <c r="AM352" s="15"/>
      <c r="AN352" s="15"/>
      <c r="AO352" s="15"/>
      <c r="AP352" s="15"/>
    </row>
    <row r="353" spans="1:42" s="2" customFormat="1" ht="300" customHeight="1" x14ac:dyDescent="0.2">
      <c r="A353" s="70"/>
      <c r="B353" s="165">
        <v>352</v>
      </c>
      <c r="C353" s="81"/>
      <c r="D353" s="99"/>
      <c r="E353" s="99" t="s">
        <v>27</v>
      </c>
      <c r="F353" s="86" t="s">
        <v>834</v>
      </c>
      <c r="G353" s="105" t="s">
        <v>836</v>
      </c>
      <c r="H353" s="105" t="s">
        <v>1348</v>
      </c>
      <c r="I353" s="105" t="s">
        <v>831</v>
      </c>
      <c r="J353" s="81" t="s">
        <v>832</v>
      </c>
      <c r="K353" s="81">
        <v>1</v>
      </c>
      <c r="L353" s="106">
        <v>43040</v>
      </c>
      <c r="M353" s="106">
        <v>43099</v>
      </c>
      <c r="N353" s="107">
        <f t="shared" si="92"/>
        <v>8.4285714285714288</v>
      </c>
      <c r="O353" s="70" t="s">
        <v>740</v>
      </c>
      <c r="P353" s="76">
        <v>1</v>
      </c>
      <c r="Q353" s="70" t="s">
        <v>2194</v>
      </c>
      <c r="R353" s="79">
        <f t="shared" si="93"/>
        <v>100</v>
      </c>
      <c r="S353" s="80">
        <f t="shared" si="94"/>
        <v>8.4285714285714288</v>
      </c>
      <c r="T353" s="80">
        <f t="shared" si="95"/>
        <v>8.4285714285714288</v>
      </c>
      <c r="U353" s="80">
        <f t="shared" si="96"/>
        <v>8.4285714285714288</v>
      </c>
      <c r="V353" s="81"/>
      <c r="W353" s="82" t="str">
        <f t="shared" si="102"/>
        <v>CUMPLIDO</v>
      </c>
      <c r="X353" s="82" t="str">
        <f t="shared" si="104"/>
        <v/>
      </c>
      <c r="Y353" s="83" t="s">
        <v>233</v>
      </c>
      <c r="Z353" s="131" t="str">
        <f t="shared" si="105"/>
        <v>H1EVP</v>
      </c>
      <c r="AA353" s="131">
        <f t="shared" si="103"/>
        <v>2</v>
      </c>
      <c r="AB353" s="131" t="str">
        <f t="shared" si="97"/>
        <v>H1EVP - 2</v>
      </c>
      <c r="AC353" s="58">
        <f t="shared" si="98"/>
        <v>5</v>
      </c>
      <c r="AD353" s="58">
        <f t="shared" si="99"/>
        <v>5</v>
      </c>
      <c r="AE353" s="58" t="str">
        <f t="shared" si="100"/>
        <v>H1EVP.</v>
      </c>
      <c r="AF353" s="58" t="str">
        <f t="shared" si="101"/>
        <v>H1EVP</v>
      </c>
      <c r="AG353" s="62"/>
      <c r="AH353" s="62"/>
      <c r="AI353" s="62"/>
      <c r="AJ353" s="15"/>
      <c r="AK353" s="15"/>
      <c r="AL353" s="15"/>
      <c r="AM353" s="15"/>
      <c r="AN353" s="15"/>
      <c r="AO353" s="15"/>
      <c r="AP353" s="15"/>
    </row>
    <row r="354" spans="1:42" s="2" customFormat="1" ht="300" customHeight="1" x14ac:dyDescent="0.2">
      <c r="A354" s="70">
        <v>254</v>
      </c>
      <c r="B354" s="165">
        <v>353</v>
      </c>
      <c r="C354" s="81"/>
      <c r="D354" s="99" t="s">
        <v>1336</v>
      </c>
      <c r="E354" s="99" t="s">
        <v>195</v>
      </c>
      <c r="F354" s="105" t="s">
        <v>1066</v>
      </c>
      <c r="G354" s="105" t="s">
        <v>196</v>
      </c>
      <c r="H354" s="105" t="s">
        <v>840</v>
      </c>
      <c r="I354" s="105" t="s">
        <v>837</v>
      </c>
      <c r="J354" s="81" t="s">
        <v>838</v>
      </c>
      <c r="K354" s="81">
        <v>1</v>
      </c>
      <c r="L354" s="106">
        <v>43040</v>
      </c>
      <c r="M354" s="106">
        <v>43099</v>
      </c>
      <c r="N354" s="107">
        <f t="shared" si="92"/>
        <v>8.4285714285714288</v>
      </c>
      <c r="O354" s="70" t="s">
        <v>740</v>
      </c>
      <c r="P354" s="76">
        <v>1</v>
      </c>
      <c r="Q354" s="70" t="s">
        <v>2194</v>
      </c>
      <c r="R354" s="79">
        <f t="shared" si="93"/>
        <v>100</v>
      </c>
      <c r="S354" s="80">
        <f t="shared" si="94"/>
        <v>8.4285714285714288</v>
      </c>
      <c r="T354" s="80">
        <f t="shared" si="95"/>
        <v>8.4285714285714288</v>
      </c>
      <c r="U354" s="80">
        <f t="shared" si="96"/>
        <v>8.4285714285714288</v>
      </c>
      <c r="V354" s="81"/>
      <c r="W354" s="82" t="str">
        <f t="shared" si="102"/>
        <v>CUMPLIDO</v>
      </c>
      <c r="X354" s="82" t="str">
        <f t="shared" si="104"/>
        <v>CUMPLIDO</v>
      </c>
      <c r="Y354" s="83" t="s">
        <v>233</v>
      </c>
      <c r="Z354" s="131" t="str">
        <f t="shared" si="105"/>
        <v>H2EVP</v>
      </c>
      <c r="AA354" s="131">
        <f t="shared" si="103"/>
        <v>1</v>
      </c>
      <c r="AB354" s="131" t="str">
        <f t="shared" si="97"/>
        <v>H2EVP - 1</v>
      </c>
      <c r="AC354" s="58">
        <f t="shared" si="98"/>
        <v>5</v>
      </c>
      <c r="AD354" s="58">
        <f t="shared" si="99"/>
        <v>5</v>
      </c>
      <c r="AE354" s="58" t="str">
        <f t="shared" si="100"/>
        <v>H2EVP.</v>
      </c>
      <c r="AF354" s="58" t="str">
        <f t="shared" si="101"/>
        <v>H2EVP</v>
      </c>
      <c r="AG354" s="62"/>
      <c r="AH354" s="62"/>
      <c r="AI354" s="62"/>
      <c r="AJ354" s="15"/>
      <c r="AK354" s="15"/>
      <c r="AL354" s="15"/>
      <c r="AM354" s="15"/>
      <c r="AN354" s="15"/>
      <c r="AO354" s="15"/>
      <c r="AP354" s="15"/>
    </row>
    <row r="355" spans="1:42" s="2" customFormat="1" ht="300" customHeight="1" x14ac:dyDescent="0.2">
      <c r="A355" s="70"/>
      <c r="B355" s="165">
        <v>354</v>
      </c>
      <c r="C355" s="81"/>
      <c r="D355" s="99"/>
      <c r="E355" s="99" t="s">
        <v>195</v>
      </c>
      <c r="F355" s="105" t="s">
        <v>842</v>
      </c>
      <c r="G355" s="105" t="s">
        <v>196</v>
      </c>
      <c r="H355" s="105" t="s">
        <v>841</v>
      </c>
      <c r="I355" s="105" t="s">
        <v>839</v>
      </c>
      <c r="J355" s="81" t="s">
        <v>823</v>
      </c>
      <c r="K355" s="81">
        <v>1</v>
      </c>
      <c r="L355" s="106">
        <v>43132</v>
      </c>
      <c r="M355" s="106">
        <v>43250</v>
      </c>
      <c r="N355" s="107">
        <f t="shared" si="92"/>
        <v>16.857142857142858</v>
      </c>
      <c r="O355" s="70" t="s">
        <v>740</v>
      </c>
      <c r="P355" s="76">
        <v>1</v>
      </c>
      <c r="Q355" s="70" t="s">
        <v>2194</v>
      </c>
      <c r="R355" s="79">
        <f t="shared" si="93"/>
        <v>100</v>
      </c>
      <c r="S355" s="80">
        <f t="shared" si="94"/>
        <v>16.857142857142858</v>
      </c>
      <c r="T355" s="80">
        <f t="shared" si="95"/>
        <v>16.857142857142858</v>
      </c>
      <c r="U355" s="80">
        <f t="shared" si="96"/>
        <v>16.857142857142858</v>
      </c>
      <c r="V355" s="81"/>
      <c r="W355" s="82" t="str">
        <f t="shared" si="102"/>
        <v>CUMPLIDO</v>
      </c>
      <c r="X355" s="82" t="str">
        <f t="shared" si="104"/>
        <v/>
      </c>
      <c r="Y355" s="83" t="s">
        <v>233</v>
      </c>
      <c r="Z355" s="131" t="str">
        <f t="shared" si="105"/>
        <v>H2EVP</v>
      </c>
      <c r="AA355" s="131">
        <f t="shared" si="103"/>
        <v>2</v>
      </c>
      <c r="AB355" s="131" t="str">
        <f t="shared" si="97"/>
        <v>H2EVP - 2</v>
      </c>
      <c r="AC355" s="58">
        <f t="shared" si="98"/>
        <v>5</v>
      </c>
      <c r="AD355" s="58">
        <f t="shared" si="99"/>
        <v>5</v>
      </c>
      <c r="AE355" s="58" t="str">
        <f t="shared" si="100"/>
        <v>H2EVP.</v>
      </c>
      <c r="AF355" s="58" t="str">
        <f t="shared" si="101"/>
        <v>H2EVP</v>
      </c>
      <c r="AG355" s="62"/>
      <c r="AH355" s="62"/>
      <c r="AI355" s="62"/>
      <c r="AJ355" s="15"/>
      <c r="AK355" s="15"/>
      <c r="AL355" s="15"/>
      <c r="AM355" s="15"/>
      <c r="AN355" s="15"/>
      <c r="AO355" s="15"/>
      <c r="AP355" s="15"/>
    </row>
    <row r="356" spans="1:42" s="2" customFormat="1" ht="300" customHeight="1" x14ac:dyDescent="0.2">
      <c r="A356" s="70">
        <v>255</v>
      </c>
      <c r="B356" s="165">
        <v>355</v>
      </c>
      <c r="C356" s="81"/>
      <c r="D356" s="99" t="s">
        <v>1336</v>
      </c>
      <c r="E356" s="99" t="s">
        <v>18</v>
      </c>
      <c r="F356" s="86" t="s">
        <v>966</v>
      </c>
      <c r="G356" s="105" t="s">
        <v>844</v>
      </c>
      <c r="H356" s="105" t="s">
        <v>965</v>
      </c>
      <c r="I356" s="105" t="s">
        <v>843</v>
      </c>
      <c r="J356" s="108" t="s">
        <v>197</v>
      </c>
      <c r="K356" s="81">
        <v>12</v>
      </c>
      <c r="L356" s="106">
        <v>43040</v>
      </c>
      <c r="M356" s="106">
        <v>43099</v>
      </c>
      <c r="N356" s="107">
        <f t="shared" si="92"/>
        <v>8.4285714285714288</v>
      </c>
      <c r="O356" s="70" t="s">
        <v>740</v>
      </c>
      <c r="P356" s="76">
        <v>12</v>
      </c>
      <c r="Q356" s="70" t="s">
        <v>2194</v>
      </c>
      <c r="R356" s="79">
        <f t="shared" si="93"/>
        <v>100</v>
      </c>
      <c r="S356" s="80">
        <f t="shared" si="94"/>
        <v>8.4285714285714288</v>
      </c>
      <c r="T356" s="80">
        <f t="shared" si="95"/>
        <v>8.4285714285714288</v>
      </c>
      <c r="U356" s="80">
        <f t="shared" si="96"/>
        <v>8.4285714285714288</v>
      </c>
      <c r="V356" s="81"/>
      <c r="W356" s="82" t="str">
        <f t="shared" si="102"/>
        <v>CUMPLIDO</v>
      </c>
      <c r="X356" s="82" t="str">
        <f t="shared" si="104"/>
        <v>CUMPLIDO</v>
      </c>
      <c r="Y356" s="83" t="s">
        <v>233</v>
      </c>
      <c r="Z356" s="131" t="str">
        <f t="shared" si="105"/>
        <v>H4EVP</v>
      </c>
      <c r="AA356" s="131">
        <f t="shared" si="103"/>
        <v>1</v>
      </c>
      <c r="AB356" s="131" t="str">
        <f t="shared" si="97"/>
        <v>H4EVP - 1</v>
      </c>
      <c r="AC356" s="58">
        <f t="shared" si="98"/>
        <v>5</v>
      </c>
      <c r="AD356" s="58">
        <f t="shared" si="99"/>
        <v>5</v>
      </c>
      <c r="AE356" s="58" t="str">
        <f t="shared" si="100"/>
        <v>H4EVP.</v>
      </c>
      <c r="AF356" s="58" t="str">
        <f t="shared" si="101"/>
        <v>H4EVP</v>
      </c>
      <c r="AG356" s="62"/>
      <c r="AH356" s="62"/>
      <c r="AI356" s="62"/>
      <c r="AJ356" s="15"/>
      <c r="AK356" s="15"/>
      <c r="AL356" s="15"/>
      <c r="AM356" s="15"/>
      <c r="AN356" s="15"/>
      <c r="AO356" s="15"/>
      <c r="AP356" s="15"/>
    </row>
    <row r="357" spans="1:42" s="2" customFormat="1" ht="300" customHeight="1" x14ac:dyDescent="0.2">
      <c r="A357" s="70"/>
      <c r="B357" s="165">
        <v>356</v>
      </c>
      <c r="C357" s="81"/>
      <c r="D357" s="99"/>
      <c r="E357" s="99" t="s">
        <v>18</v>
      </c>
      <c r="F357" s="86" t="s">
        <v>846</v>
      </c>
      <c r="G357" s="105" t="s">
        <v>844</v>
      </c>
      <c r="H357" s="93" t="s">
        <v>967</v>
      </c>
      <c r="I357" s="93" t="s">
        <v>874</v>
      </c>
      <c r="J357" s="70" t="s">
        <v>875</v>
      </c>
      <c r="K357" s="117">
        <v>3</v>
      </c>
      <c r="L357" s="100">
        <v>43040</v>
      </c>
      <c r="M357" s="100">
        <v>43099</v>
      </c>
      <c r="N357" s="107">
        <f t="shared" si="92"/>
        <v>8.4285714285714288</v>
      </c>
      <c r="O357" s="70" t="s">
        <v>845</v>
      </c>
      <c r="P357" s="76">
        <v>3</v>
      </c>
      <c r="Q357" s="70" t="s">
        <v>2194</v>
      </c>
      <c r="R357" s="79">
        <f t="shared" si="93"/>
        <v>100</v>
      </c>
      <c r="S357" s="80">
        <f t="shared" si="94"/>
        <v>8.4285714285714288</v>
      </c>
      <c r="T357" s="80">
        <f t="shared" si="95"/>
        <v>8.4285714285714288</v>
      </c>
      <c r="U357" s="80">
        <f t="shared" si="96"/>
        <v>8.4285714285714288</v>
      </c>
      <c r="V357" s="81"/>
      <c r="W357" s="82" t="str">
        <f t="shared" si="102"/>
        <v>CUMPLIDO</v>
      </c>
      <c r="X357" s="82" t="str">
        <f t="shared" si="104"/>
        <v/>
      </c>
      <c r="Y357" s="83" t="s">
        <v>233</v>
      </c>
      <c r="Z357" s="131" t="str">
        <f t="shared" si="105"/>
        <v>H4EVP</v>
      </c>
      <c r="AA357" s="131">
        <f t="shared" si="103"/>
        <v>2</v>
      </c>
      <c r="AB357" s="131" t="str">
        <f t="shared" si="97"/>
        <v>H4EVP - 2</v>
      </c>
      <c r="AC357" s="58">
        <f t="shared" si="98"/>
        <v>5</v>
      </c>
      <c r="AD357" s="58">
        <f t="shared" si="99"/>
        <v>5</v>
      </c>
      <c r="AE357" s="58" t="str">
        <f t="shared" si="100"/>
        <v>H4EVP.</v>
      </c>
      <c r="AF357" s="58" t="str">
        <f t="shared" si="101"/>
        <v>H4EVP</v>
      </c>
      <c r="AG357" s="62"/>
      <c r="AH357" s="62"/>
      <c r="AI357" s="62"/>
      <c r="AJ357" s="15"/>
      <c r="AK357" s="15"/>
      <c r="AL357" s="15"/>
      <c r="AM357" s="15"/>
      <c r="AN357" s="15"/>
      <c r="AO357" s="15"/>
      <c r="AP357" s="15"/>
    </row>
    <row r="358" spans="1:42" s="2" customFormat="1" ht="300" customHeight="1" x14ac:dyDescent="0.2">
      <c r="A358" s="70">
        <v>256</v>
      </c>
      <c r="B358" s="165">
        <v>357</v>
      </c>
      <c r="C358" s="81"/>
      <c r="D358" s="99" t="s">
        <v>1338</v>
      </c>
      <c r="E358" s="99" t="s">
        <v>198</v>
      </c>
      <c r="F358" s="105" t="s">
        <v>1144</v>
      </c>
      <c r="G358" s="105" t="s">
        <v>199</v>
      </c>
      <c r="H358" s="105" t="s">
        <v>849</v>
      </c>
      <c r="I358" s="105" t="s">
        <v>847</v>
      </c>
      <c r="J358" s="108" t="s">
        <v>848</v>
      </c>
      <c r="K358" s="81">
        <v>1</v>
      </c>
      <c r="L358" s="106">
        <v>43040</v>
      </c>
      <c r="M358" s="106">
        <v>43099</v>
      </c>
      <c r="N358" s="107">
        <f t="shared" si="92"/>
        <v>8.4285714285714288</v>
      </c>
      <c r="O358" s="70" t="s">
        <v>740</v>
      </c>
      <c r="P358" s="76">
        <v>1</v>
      </c>
      <c r="Q358" s="70" t="s">
        <v>2194</v>
      </c>
      <c r="R358" s="79">
        <f t="shared" si="93"/>
        <v>100</v>
      </c>
      <c r="S358" s="80">
        <f t="shared" si="94"/>
        <v>8.4285714285714288</v>
      </c>
      <c r="T358" s="80">
        <f t="shared" si="95"/>
        <v>8.4285714285714288</v>
      </c>
      <c r="U358" s="80">
        <f t="shared" si="96"/>
        <v>8.4285714285714288</v>
      </c>
      <c r="V358" s="81"/>
      <c r="W358" s="82" t="str">
        <f t="shared" si="102"/>
        <v>CUMPLIDO</v>
      </c>
      <c r="X358" s="82" t="str">
        <f t="shared" si="104"/>
        <v>CUMPLIDO</v>
      </c>
      <c r="Y358" s="83" t="s">
        <v>233</v>
      </c>
      <c r="Z358" s="131" t="str">
        <f t="shared" si="105"/>
        <v>H6EVP</v>
      </c>
      <c r="AA358" s="131">
        <f t="shared" si="103"/>
        <v>1</v>
      </c>
      <c r="AB358" s="131" t="str">
        <f t="shared" si="97"/>
        <v>H6EVP - 1</v>
      </c>
      <c r="AC358" s="58">
        <f t="shared" si="98"/>
        <v>5</v>
      </c>
      <c r="AD358" s="58">
        <f t="shared" si="99"/>
        <v>5</v>
      </c>
      <c r="AE358" s="58" t="str">
        <f t="shared" si="100"/>
        <v>H6EVP.</v>
      </c>
      <c r="AF358" s="58" t="str">
        <f t="shared" si="101"/>
        <v>H6EVP</v>
      </c>
      <c r="AG358" s="62"/>
      <c r="AH358" s="62"/>
      <c r="AI358" s="62"/>
      <c r="AJ358" s="15"/>
      <c r="AK358" s="15"/>
      <c r="AL358" s="15"/>
      <c r="AM358" s="15"/>
      <c r="AN358" s="15"/>
      <c r="AO358" s="15"/>
      <c r="AP358" s="15"/>
    </row>
    <row r="359" spans="1:42" s="2" customFormat="1" ht="300" customHeight="1" x14ac:dyDescent="0.2">
      <c r="A359" s="70"/>
      <c r="B359" s="165">
        <v>358</v>
      </c>
      <c r="C359" s="81"/>
      <c r="D359" s="99"/>
      <c r="E359" s="99" t="s">
        <v>198</v>
      </c>
      <c r="F359" s="105" t="s">
        <v>851</v>
      </c>
      <c r="G359" s="105" t="s">
        <v>199</v>
      </c>
      <c r="H359" s="105" t="s">
        <v>852</v>
      </c>
      <c r="I359" s="105" t="s">
        <v>831</v>
      </c>
      <c r="J359" s="108" t="s">
        <v>850</v>
      </c>
      <c r="K359" s="81">
        <v>1</v>
      </c>
      <c r="L359" s="106">
        <v>43040</v>
      </c>
      <c r="M359" s="106">
        <v>43099</v>
      </c>
      <c r="N359" s="107">
        <f t="shared" si="92"/>
        <v>8.4285714285714288</v>
      </c>
      <c r="O359" s="70" t="s">
        <v>740</v>
      </c>
      <c r="P359" s="76">
        <v>1</v>
      </c>
      <c r="Q359" s="70" t="s">
        <v>2194</v>
      </c>
      <c r="R359" s="79">
        <f t="shared" si="93"/>
        <v>100</v>
      </c>
      <c r="S359" s="80">
        <f t="shared" si="94"/>
        <v>8.4285714285714288</v>
      </c>
      <c r="T359" s="80">
        <f t="shared" si="95"/>
        <v>8.4285714285714288</v>
      </c>
      <c r="U359" s="80">
        <f t="shared" si="96"/>
        <v>8.4285714285714288</v>
      </c>
      <c r="V359" s="81"/>
      <c r="W359" s="82" t="str">
        <f t="shared" si="102"/>
        <v>CUMPLIDO</v>
      </c>
      <c r="X359" s="82" t="str">
        <f t="shared" si="104"/>
        <v/>
      </c>
      <c r="Y359" s="83" t="s">
        <v>233</v>
      </c>
      <c r="Z359" s="131" t="str">
        <f t="shared" si="105"/>
        <v>H6EVP</v>
      </c>
      <c r="AA359" s="131">
        <f t="shared" si="103"/>
        <v>2</v>
      </c>
      <c r="AB359" s="131" t="str">
        <f t="shared" si="97"/>
        <v>H6EVP - 2</v>
      </c>
      <c r="AC359" s="58">
        <f t="shared" si="98"/>
        <v>5</v>
      </c>
      <c r="AD359" s="58">
        <f t="shared" si="99"/>
        <v>5</v>
      </c>
      <c r="AE359" s="58" t="str">
        <f t="shared" si="100"/>
        <v>H6EVP.</v>
      </c>
      <c r="AF359" s="58" t="str">
        <f t="shared" si="101"/>
        <v>H6EVP</v>
      </c>
      <c r="AG359" s="62"/>
      <c r="AH359" s="62"/>
      <c r="AI359" s="62"/>
      <c r="AJ359" s="15"/>
      <c r="AK359" s="15"/>
      <c r="AL359" s="15"/>
      <c r="AM359" s="15"/>
      <c r="AN359" s="15"/>
      <c r="AO359" s="15"/>
      <c r="AP359" s="15"/>
    </row>
    <row r="360" spans="1:42" s="2" customFormat="1" ht="300" customHeight="1" x14ac:dyDescent="0.2">
      <c r="A360" s="70">
        <v>257</v>
      </c>
      <c r="B360" s="165">
        <v>359</v>
      </c>
      <c r="C360" s="81"/>
      <c r="D360" s="99" t="s">
        <v>1337</v>
      </c>
      <c r="E360" s="99" t="s">
        <v>18</v>
      </c>
      <c r="F360" s="105" t="s">
        <v>126</v>
      </c>
      <c r="G360" s="105" t="s">
        <v>127</v>
      </c>
      <c r="H360" s="105" t="s">
        <v>400</v>
      </c>
      <c r="I360" s="105" t="s">
        <v>401</v>
      </c>
      <c r="J360" s="108" t="s">
        <v>402</v>
      </c>
      <c r="K360" s="81">
        <v>3</v>
      </c>
      <c r="L360" s="106">
        <v>43040</v>
      </c>
      <c r="M360" s="106">
        <v>43312</v>
      </c>
      <c r="N360" s="107">
        <f t="shared" si="92"/>
        <v>38.857142857142854</v>
      </c>
      <c r="O360" s="76" t="s">
        <v>1628</v>
      </c>
      <c r="P360" s="76">
        <v>3</v>
      </c>
      <c r="Q360" s="70" t="s">
        <v>2194</v>
      </c>
      <c r="R360" s="79">
        <f t="shared" si="93"/>
        <v>100</v>
      </c>
      <c r="S360" s="80">
        <f t="shared" si="94"/>
        <v>38.857142857142854</v>
      </c>
      <c r="T360" s="80">
        <f t="shared" si="95"/>
        <v>38.857142857142854</v>
      </c>
      <c r="U360" s="80">
        <f t="shared" si="96"/>
        <v>38.857142857142854</v>
      </c>
      <c r="V360" s="81"/>
      <c r="W360" s="82" t="str">
        <f t="shared" si="102"/>
        <v>CUMPLIDO</v>
      </c>
      <c r="X360" s="82" t="str">
        <f t="shared" si="104"/>
        <v>CUMPLIDO</v>
      </c>
      <c r="Y360" s="83" t="s">
        <v>206</v>
      </c>
      <c r="Z360" s="131" t="str">
        <f t="shared" si="105"/>
        <v>H1R15</v>
      </c>
      <c r="AA360" s="131">
        <f t="shared" si="103"/>
        <v>1</v>
      </c>
      <c r="AB360" s="131" t="str">
        <f t="shared" si="97"/>
        <v>H1R15 - 1</v>
      </c>
      <c r="AC360" s="58">
        <f t="shared" si="98"/>
        <v>5</v>
      </c>
      <c r="AD360" s="58">
        <f t="shared" si="99"/>
        <v>5</v>
      </c>
      <c r="AE360" s="58" t="str">
        <f t="shared" si="100"/>
        <v>H1R15.</v>
      </c>
      <c r="AF360" s="58" t="str">
        <f t="shared" si="101"/>
        <v>H1R15</v>
      </c>
      <c r="AG360" s="62"/>
      <c r="AH360" s="62"/>
      <c r="AI360" s="62"/>
      <c r="AJ360" s="15"/>
      <c r="AK360" s="15"/>
      <c r="AL360" s="15"/>
      <c r="AM360" s="15"/>
      <c r="AN360" s="15"/>
      <c r="AO360" s="15"/>
      <c r="AP360" s="15"/>
    </row>
    <row r="361" spans="1:42" s="2" customFormat="1" ht="300" customHeight="1" x14ac:dyDescent="0.2">
      <c r="A361" s="70">
        <v>258</v>
      </c>
      <c r="B361" s="165">
        <v>360</v>
      </c>
      <c r="C361" s="81"/>
      <c r="D361" s="99" t="s">
        <v>1338</v>
      </c>
      <c r="E361" s="99" t="s">
        <v>128</v>
      </c>
      <c r="F361" s="105" t="s">
        <v>637</v>
      </c>
      <c r="G361" s="105" t="s">
        <v>129</v>
      </c>
      <c r="H361" s="105" t="s">
        <v>1349</v>
      </c>
      <c r="I361" s="86" t="s">
        <v>1350</v>
      </c>
      <c r="J361" s="81" t="s">
        <v>638</v>
      </c>
      <c r="K361" s="81">
        <v>2</v>
      </c>
      <c r="L361" s="106">
        <v>43040</v>
      </c>
      <c r="M361" s="106">
        <v>43403</v>
      </c>
      <c r="N361" s="107">
        <f t="shared" si="92"/>
        <v>51.857142857142854</v>
      </c>
      <c r="O361" s="70" t="s">
        <v>555</v>
      </c>
      <c r="P361" s="76">
        <v>1</v>
      </c>
      <c r="Q361" s="70" t="s">
        <v>2194</v>
      </c>
      <c r="R361" s="79">
        <f t="shared" si="93"/>
        <v>50</v>
      </c>
      <c r="S361" s="80">
        <f t="shared" si="94"/>
        <v>25.928571428571427</v>
      </c>
      <c r="T361" s="80">
        <f t="shared" si="95"/>
        <v>25.928571428571427</v>
      </c>
      <c r="U361" s="80">
        <f t="shared" si="96"/>
        <v>51.857142857142854</v>
      </c>
      <c r="V361" s="81"/>
      <c r="W361" s="82" t="str">
        <f t="shared" si="102"/>
        <v>VENCIDO</v>
      </c>
      <c r="X361" s="82" t="str">
        <f t="shared" si="104"/>
        <v>VENCIDO</v>
      </c>
      <c r="Y361" s="83" t="s">
        <v>206</v>
      </c>
      <c r="Z361" s="131" t="str">
        <f t="shared" si="105"/>
        <v>H2R15</v>
      </c>
      <c r="AA361" s="131">
        <f t="shared" si="103"/>
        <v>1</v>
      </c>
      <c r="AB361" s="131" t="str">
        <f t="shared" si="97"/>
        <v>H2R15 - 1</v>
      </c>
      <c r="AC361" s="58">
        <f t="shared" si="98"/>
        <v>1</v>
      </c>
      <c r="AD361" s="58">
        <f t="shared" si="99"/>
        <v>1</v>
      </c>
      <c r="AE361" s="58" t="str">
        <f t="shared" si="100"/>
        <v>H2R15.</v>
      </c>
      <c r="AF361" s="58" t="str">
        <f t="shared" si="101"/>
        <v>H2R15</v>
      </c>
      <c r="AG361" s="62"/>
      <c r="AH361" s="62"/>
      <c r="AI361" s="62"/>
      <c r="AJ361" s="15"/>
      <c r="AK361" s="15"/>
      <c r="AL361" s="15"/>
      <c r="AM361" s="15"/>
      <c r="AN361" s="15"/>
      <c r="AO361" s="15"/>
      <c r="AP361" s="15"/>
    </row>
    <row r="362" spans="1:42" s="2" customFormat="1" ht="300" customHeight="1" x14ac:dyDescent="0.2">
      <c r="A362" s="70">
        <v>259</v>
      </c>
      <c r="B362" s="165">
        <v>361</v>
      </c>
      <c r="C362" s="81"/>
      <c r="D362" s="99" t="s">
        <v>1336</v>
      </c>
      <c r="E362" s="99" t="s">
        <v>130</v>
      </c>
      <c r="F362" s="86" t="s">
        <v>639</v>
      </c>
      <c r="G362" s="105" t="s">
        <v>131</v>
      </c>
      <c r="H362" s="105" t="s">
        <v>640</v>
      </c>
      <c r="I362" s="105" t="s">
        <v>641</v>
      </c>
      <c r="J362" s="108" t="s">
        <v>642</v>
      </c>
      <c r="K362" s="81">
        <v>1</v>
      </c>
      <c r="L362" s="106">
        <v>43040</v>
      </c>
      <c r="M362" s="106">
        <v>43099</v>
      </c>
      <c r="N362" s="107">
        <f t="shared" si="92"/>
        <v>8.4285714285714288</v>
      </c>
      <c r="O362" s="70" t="s">
        <v>555</v>
      </c>
      <c r="P362" s="76">
        <v>1</v>
      </c>
      <c r="Q362" s="70" t="s">
        <v>2194</v>
      </c>
      <c r="R362" s="79">
        <f t="shared" si="93"/>
        <v>100</v>
      </c>
      <c r="S362" s="80">
        <f t="shared" si="94"/>
        <v>8.4285714285714288</v>
      </c>
      <c r="T362" s="80">
        <f t="shared" si="95"/>
        <v>8.4285714285714288</v>
      </c>
      <c r="U362" s="80">
        <f t="shared" si="96"/>
        <v>8.4285714285714288</v>
      </c>
      <c r="V362" s="81"/>
      <c r="W362" s="82" t="str">
        <f t="shared" si="102"/>
        <v>CUMPLIDO</v>
      </c>
      <c r="X362" s="82" t="str">
        <f t="shared" si="104"/>
        <v>CUMPLIDO</v>
      </c>
      <c r="Y362" s="83" t="s">
        <v>206</v>
      </c>
      <c r="Z362" s="131" t="str">
        <f t="shared" si="105"/>
        <v>H3R15</v>
      </c>
      <c r="AA362" s="131">
        <f t="shared" si="103"/>
        <v>1</v>
      </c>
      <c r="AB362" s="131" t="str">
        <f t="shared" si="97"/>
        <v>H3R15 - 1</v>
      </c>
      <c r="AC362" s="58">
        <f t="shared" si="98"/>
        <v>5</v>
      </c>
      <c r="AD362" s="58">
        <f t="shared" si="99"/>
        <v>5</v>
      </c>
      <c r="AE362" s="58" t="str">
        <f t="shared" si="100"/>
        <v>H3R15.</v>
      </c>
      <c r="AF362" s="58" t="str">
        <f t="shared" si="101"/>
        <v>H3R15</v>
      </c>
      <c r="AG362" s="62"/>
      <c r="AH362" s="62"/>
      <c r="AI362" s="62"/>
      <c r="AJ362" s="15"/>
      <c r="AK362" s="15"/>
      <c r="AL362" s="15"/>
      <c r="AM362" s="15"/>
      <c r="AN362" s="15"/>
      <c r="AO362" s="15"/>
      <c r="AP362" s="15"/>
    </row>
    <row r="363" spans="1:42" s="2" customFormat="1" ht="300" customHeight="1" x14ac:dyDescent="0.2">
      <c r="A363" s="70">
        <v>260</v>
      </c>
      <c r="B363" s="165">
        <v>362</v>
      </c>
      <c r="C363" s="81"/>
      <c r="D363" s="99" t="s">
        <v>1336</v>
      </c>
      <c r="E363" s="99" t="s">
        <v>30</v>
      </c>
      <c r="F363" s="86" t="s">
        <v>1351</v>
      </c>
      <c r="G363" s="105" t="s">
        <v>132</v>
      </c>
      <c r="H363" s="93" t="s">
        <v>343</v>
      </c>
      <c r="I363" s="93" t="s">
        <v>335</v>
      </c>
      <c r="J363" s="117" t="s">
        <v>53</v>
      </c>
      <c r="K363" s="117">
        <v>3</v>
      </c>
      <c r="L363" s="100">
        <v>43040</v>
      </c>
      <c r="M363" s="100">
        <v>43342</v>
      </c>
      <c r="N363" s="107">
        <f t="shared" si="92"/>
        <v>43.142857142857146</v>
      </c>
      <c r="O363" s="70" t="s">
        <v>17</v>
      </c>
      <c r="P363" s="76">
        <v>3</v>
      </c>
      <c r="Q363" s="70" t="s">
        <v>2194</v>
      </c>
      <c r="R363" s="79">
        <f t="shared" si="93"/>
        <v>100</v>
      </c>
      <c r="S363" s="80">
        <f t="shared" si="94"/>
        <v>43.142857142857146</v>
      </c>
      <c r="T363" s="80">
        <f t="shared" si="95"/>
        <v>43.142857142857146</v>
      </c>
      <c r="U363" s="80">
        <f t="shared" si="96"/>
        <v>43.142857142857146</v>
      </c>
      <c r="V363" s="81"/>
      <c r="W363" s="82" t="str">
        <f t="shared" si="102"/>
        <v>CUMPLIDO</v>
      </c>
      <c r="X363" s="82" t="str">
        <f t="shared" si="104"/>
        <v>CUMPLIDO</v>
      </c>
      <c r="Y363" s="83" t="s">
        <v>206</v>
      </c>
      <c r="Z363" s="131" t="str">
        <f t="shared" si="105"/>
        <v>H5R15</v>
      </c>
      <c r="AA363" s="131">
        <f t="shared" si="103"/>
        <v>1</v>
      </c>
      <c r="AB363" s="131" t="str">
        <f t="shared" si="97"/>
        <v>H5R15 - 1</v>
      </c>
      <c r="AC363" s="58">
        <f t="shared" si="98"/>
        <v>5</v>
      </c>
      <c r="AD363" s="58">
        <f t="shared" si="99"/>
        <v>5</v>
      </c>
      <c r="AE363" s="58" t="str">
        <f t="shared" si="100"/>
        <v>H5R15.</v>
      </c>
      <c r="AF363" s="58" t="str">
        <f t="shared" si="101"/>
        <v>H5R15</v>
      </c>
      <c r="AG363" s="62"/>
      <c r="AH363" s="62"/>
      <c r="AI363" s="62"/>
      <c r="AJ363" s="15"/>
      <c r="AK363" s="15"/>
      <c r="AL363" s="15"/>
      <c r="AM363" s="15"/>
      <c r="AN363" s="15"/>
      <c r="AO363" s="15"/>
      <c r="AP363" s="15"/>
    </row>
    <row r="364" spans="1:42" s="2" customFormat="1" ht="300" customHeight="1" x14ac:dyDescent="0.2">
      <c r="A364" s="70">
        <v>261</v>
      </c>
      <c r="B364" s="165">
        <v>363</v>
      </c>
      <c r="C364" s="81"/>
      <c r="D364" s="99" t="s">
        <v>1337</v>
      </c>
      <c r="E364" s="99" t="s">
        <v>27</v>
      </c>
      <c r="F364" s="86" t="s">
        <v>2075</v>
      </c>
      <c r="G364" s="105" t="s">
        <v>968</v>
      </c>
      <c r="H364" s="105" t="s">
        <v>885</v>
      </c>
      <c r="I364" s="105" t="s">
        <v>886</v>
      </c>
      <c r="J364" s="108" t="s">
        <v>969</v>
      </c>
      <c r="K364" s="81">
        <v>1</v>
      </c>
      <c r="L364" s="106">
        <v>43040</v>
      </c>
      <c r="M364" s="106">
        <v>43099</v>
      </c>
      <c r="N364" s="107">
        <f t="shared" si="92"/>
        <v>8.4285714285714288</v>
      </c>
      <c r="O364" s="70" t="s">
        <v>861</v>
      </c>
      <c r="P364" s="76">
        <v>1</v>
      </c>
      <c r="Q364" s="70" t="s">
        <v>2194</v>
      </c>
      <c r="R364" s="79">
        <f t="shared" si="93"/>
        <v>100</v>
      </c>
      <c r="S364" s="80">
        <f t="shared" si="94"/>
        <v>8.4285714285714288</v>
      </c>
      <c r="T364" s="80">
        <f t="shared" si="95"/>
        <v>8.4285714285714288</v>
      </c>
      <c r="U364" s="80">
        <f t="shared" si="96"/>
        <v>8.4285714285714288</v>
      </c>
      <c r="V364" s="81"/>
      <c r="W364" s="82" t="str">
        <f t="shared" si="102"/>
        <v>CUMPLIDO</v>
      </c>
      <c r="X364" s="82" t="str">
        <f t="shared" si="104"/>
        <v>CUMPLIDO</v>
      </c>
      <c r="Y364" s="83" t="s">
        <v>206</v>
      </c>
      <c r="Z364" s="131" t="str">
        <f t="shared" si="105"/>
        <v>H6R15</v>
      </c>
      <c r="AA364" s="131">
        <f t="shared" si="103"/>
        <v>1</v>
      </c>
      <c r="AB364" s="131" t="str">
        <f t="shared" si="97"/>
        <v>H6R15 - 1</v>
      </c>
      <c r="AC364" s="58">
        <f t="shared" si="98"/>
        <v>5</v>
      </c>
      <c r="AD364" s="58">
        <f t="shared" si="99"/>
        <v>5</v>
      </c>
      <c r="AE364" s="58" t="str">
        <f t="shared" si="100"/>
        <v>H6R15.</v>
      </c>
      <c r="AF364" s="58" t="str">
        <f t="shared" si="101"/>
        <v>H6R15</v>
      </c>
      <c r="AG364" s="62"/>
      <c r="AH364" s="62"/>
      <c r="AI364" s="62"/>
      <c r="AJ364" s="15"/>
      <c r="AK364" s="15"/>
      <c r="AL364" s="15"/>
      <c r="AM364" s="15"/>
      <c r="AN364" s="15"/>
      <c r="AO364" s="15"/>
      <c r="AP364" s="15"/>
    </row>
    <row r="365" spans="1:42" s="2" customFormat="1" ht="300" customHeight="1" x14ac:dyDescent="0.2">
      <c r="A365" s="70">
        <v>262</v>
      </c>
      <c r="B365" s="165">
        <v>364</v>
      </c>
      <c r="C365" s="81"/>
      <c r="D365" s="99" t="s">
        <v>1336</v>
      </c>
      <c r="E365" s="99" t="s">
        <v>40</v>
      </c>
      <c r="F365" s="86" t="s">
        <v>1145</v>
      </c>
      <c r="G365" s="105" t="s">
        <v>133</v>
      </c>
      <c r="H365" s="105" t="s">
        <v>887</v>
      </c>
      <c r="I365" s="105" t="s">
        <v>886</v>
      </c>
      <c r="J365" s="108" t="s">
        <v>969</v>
      </c>
      <c r="K365" s="81">
        <v>1</v>
      </c>
      <c r="L365" s="106">
        <v>43040</v>
      </c>
      <c r="M365" s="106">
        <v>43099</v>
      </c>
      <c r="N365" s="107">
        <f t="shared" si="92"/>
        <v>8.4285714285714288</v>
      </c>
      <c r="O365" s="70" t="s">
        <v>861</v>
      </c>
      <c r="P365" s="76">
        <v>1</v>
      </c>
      <c r="Q365" s="70" t="s">
        <v>2194</v>
      </c>
      <c r="R365" s="79">
        <f t="shared" si="93"/>
        <v>100</v>
      </c>
      <c r="S365" s="80">
        <f t="shared" si="94"/>
        <v>8.4285714285714288</v>
      </c>
      <c r="T365" s="80">
        <f t="shared" si="95"/>
        <v>8.4285714285714288</v>
      </c>
      <c r="U365" s="80">
        <f t="shared" si="96"/>
        <v>8.4285714285714288</v>
      </c>
      <c r="V365" s="81"/>
      <c r="W365" s="82" t="str">
        <f t="shared" si="102"/>
        <v>CUMPLIDO</v>
      </c>
      <c r="X365" s="82" t="str">
        <f t="shared" si="104"/>
        <v>CUMPLIDO</v>
      </c>
      <c r="Y365" s="83" t="s">
        <v>206</v>
      </c>
      <c r="Z365" s="131" t="str">
        <f t="shared" si="105"/>
        <v>H7R15</v>
      </c>
      <c r="AA365" s="131">
        <f t="shared" si="103"/>
        <v>1</v>
      </c>
      <c r="AB365" s="131" t="str">
        <f t="shared" si="97"/>
        <v>H7R15 - 1</v>
      </c>
      <c r="AC365" s="58">
        <f t="shared" si="98"/>
        <v>5</v>
      </c>
      <c r="AD365" s="58">
        <f t="shared" si="99"/>
        <v>5</v>
      </c>
      <c r="AE365" s="58" t="str">
        <f t="shared" si="100"/>
        <v>H7R15.</v>
      </c>
      <c r="AF365" s="58" t="str">
        <f t="shared" si="101"/>
        <v>H7R15</v>
      </c>
      <c r="AG365" s="62"/>
      <c r="AH365" s="62"/>
      <c r="AI365" s="62"/>
      <c r="AJ365" s="15"/>
      <c r="AK365" s="15"/>
      <c r="AL365" s="15"/>
      <c r="AM365" s="15"/>
      <c r="AN365" s="15"/>
      <c r="AO365" s="15"/>
      <c r="AP365" s="15"/>
    </row>
    <row r="366" spans="1:42" s="2" customFormat="1" ht="300" customHeight="1" x14ac:dyDescent="0.2">
      <c r="A366" s="70">
        <v>263</v>
      </c>
      <c r="B366" s="165">
        <v>365</v>
      </c>
      <c r="C366" s="81"/>
      <c r="D366" s="99" t="s">
        <v>1336</v>
      </c>
      <c r="E366" s="99" t="s">
        <v>27</v>
      </c>
      <c r="F366" s="86" t="s">
        <v>1599</v>
      </c>
      <c r="G366" s="105" t="s">
        <v>134</v>
      </c>
      <c r="H366" s="105" t="s">
        <v>888</v>
      </c>
      <c r="I366" s="86" t="s">
        <v>889</v>
      </c>
      <c r="J366" s="81" t="s">
        <v>9</v>
      </c>
      <c r="K366" s="81">
        <v>1</v>
      </c>
      <c r="L366" s="106">
        <v>43040</v>
      </c>
      <c r="M366" s="106">
        <v>43099</v>
      </c>
      <c r="N366" s="107">
        <f t="shared" si="92"/>
        <v>8.4285714285714288</v>
      </c>
      <c r="O366" s="70" t="s">
        <v>861</v>
      </c>
      <c r="P366" s="76">
        <v>1</v>
      </c>
      <c r="Q366" s="70" t="s">
        <v>2194</v>
      </c>
      <c r="R366" s="79">
        <f t="shared" si="93"/>
        <v>100</v>
      </c>
      <c r="S366" s="80">
        <f t="shared" si="94"/>
        <v>8.4285714285714288</v>
      </c>
      <c r="T366" s="80">
        <f t="shared" si="95"/>
        <v>8.4285714285714288</v>
      </c>
      <c r="U366" s="80">
        <f t="shared" si="96"/>
        <v>8.4285714285714288</v>
      </c>
      <c r="V366" s="81"/>
      <c r="W366" s="82" t="str">
        <f t="shared" si="102"/>
        <v>CUMPLIDO</v>
      </c>
      <c r="X366" s="82" t="str">
        <f t="shared" si="104"/>
        <v>CUMPLIDO</v>
      </c>
      <c r="Y366" s="83" t="s">
        <v>206</v>
      </c>
      <c r="Z366" s="131" t="str">
        <f t="shared" si="105"/>
        <v>H8R15</v>
      </c>
      <c r="AA366" s="131">
        <f t="shared" si="103"/>
        <v>1</v>
      </c>
      <c r="AB366" s="131" t="str">
        <f t="shared" si="97"/>
        <v>H8R15 - 1</v>
      </c>
      <c r="AC366" s="58">
        <f t="shared" si="98"/>
        <v>5</v>
      </c>
      <c r="AD366" s="58">
        <f t="shared" si="99"/>
        <v>5</v>
      </c>
      <c r="AE366" s="58" t="str">
        <f t="shared" si="100"/>
        <v>H8R15.</v>
      </c>
      <c r="AF366" s="58" t="str">
        <f t="shared" si="101"/>
        <v>H8R15</v>
      </c>
      <c r="AG366" s="62"/>
      <c r="AH366" s="62"/>
      <c r="AI366" s="62"/>
      <c r="AJ366" s="15"/>
      <c r="AK366" s="15"/>
      <c r="AL366" s="15"/>
      <c r="AM366" s="15"/>
      <c r="AN366" s="15"/>
      <c r="AO366" s="15"/>
      <c r="AP366" s="15"/>
    </row>
    <row r="367" spans="1:42" s="2" customFormat="1" ht="300" customHeight="1" x14ac:dyDescent="0.2">
      <c r="A367" s="70">
        <v>264</v>
      </c>
      <c r="B367" s="165">
        <v>366</v>
      </c>
      <c r="C367" s="81"/>
      <c r="D367" s="99" t="s">
        <v>1336</v>
      </c>
      <c r="E367" s="99" t="s">
        <v>18</v>
      </c>
      <c r="F367" s="86" t="s">
        <v>1629</v>
      </c>
      <c r="G367" s="105" t="s">
        <v>135</v>
      </c>
      <c r="H367" s="105" t="s">
        <v>891</v>
      </c>
      <c r="I367" s="86" t="s">
        <v>892</v>
      </c>
      <c r="J367" s="81" t="s">
        <v>9</v>
      </c>
      <c r="K367" s="81">
        <v>1</v>
      </c>
      <c r="L367" s="106">
        <v>43040</v>
      </c>
      <c r="M367" s="106">
        <v>43099</v>
      </c>
      <c r="N367" s="107">
        <f t="shared" si="92"/>
        <v>8.4285714285714288</v>
      </c>
      <c r="O367" s="70" t="s">
        <v>861</v>
      </c>
      <c r="P367" s="76">
        <v>0.4</v>
      </c>
      <c r="Q367" s="70" t="s">
        <v>2194</v>
      </c>
      <c r="R367" s="79">
        <f t="shared" si="93"/>
        <v>40</v>
      </c>
      <c r="S367" s="80">
        <f t="shared" si="94"/>
        <v>3.3714285714285719</v>
      </c>
      <c r="T367" s="80">
        <f t="shared" si="95"/>
        <v>3.3714285714285719</v>
      </c>
      <c r="U367" s="80">
        <f t="shared" si="96"/>
        <v>8.4285714285714288</v>
      </c>
      <c r="V367" s="81"/>
      <c r="W367" s="82" t="str">
        <f t="shared" si="102"/>
        <v>VENCIDO</v>
      </c>
      <c r="X367" s="82" t="str">
        <f t="shared" si="104"/>
        <v>VENCIDO</v>
      </c>
      <c r="Y367" s="83" t="s">
        <v>206</v>
      </c>
      <c r="Z367" s="131" t="str">
        <f t="shared" si="105"/>
        <v>H9R15</v>
      </c>
      <c r="AA367" s="131">
        <f t="shared" si="103"/>
        <v>1</v>
      </c>
      <c r="AB367" s="131" t="str">
        <f t="shared" si="97"/>
        <v>H9R15 - 1</v>
      </c>
      <c r="AC367" s="58">
        <f t="shared" si="98"/>
        <v>1</v>
      </c>
      <c r="AD367" s="58">
        <f t="shared" si="99"/>
        <v>1</v>
      </c>
      <c r="AE367" s="58" t="str">
        <f t="shared" si="100"/>
        <v>H9R15.</v>
      </c>
      <c r="AF367" s="58" t="str">
        <f t="shared" si="101"/>
        <v>H9R15</v>
      </c>
      <c r="AG367" s="62"/>
      <c r="AH367" s="62"/>
      <c r="AI367" s="62"/>
      <c r="AJ367" s="15"/>
      <c r="AK367" s="15"/>
      <c r="AL367" s="15"/>
      <c r="AM367" s="15"/>
      <c r="AN367" s="15"/>
      <c r="AO367" s="15"/>
      <c r="AP367" s="15"/>
    </row>
    <row r="368" spans="1:42" s="2" customFormat="1" ht="300" customHeight="1" x14ac:dyDescent="0.2">
      <c r="A368" s="70">
        <v>265</v>
      </c>
      <c r="B368" s="165">
        <v>367</v>
      </c>
      <c r="C368" s="81"/>
      <c r="D368" s="99" t="s">
        <v>1336</v>
      </c>
      <c r="E368" s="99" t="s">
        <v>31</v>
      </c>
      <c r="F368" s="86" t="s">
        <v>1146</v>
      </c>
      <c r="G368" s="105" t="s">
        <v>136</v>
      </c>
      <c r="H368" s="86" t="s">
        <v>893</v>
      </c>
      <c r="I368" s="86" t="s">
        <v>894</v>
      </c>
      <c r="J368" s="81" t="s">
        <v>813</v>
      </c>
      <c r="K368" s="81">
        <v>1</v>
      </c>
      <c r="L368" s="106">
        <v>43040</v>
      </c>
      <c r="M368" s="106">
        <v>43099</v>
      </c>
      <c r="N368" s="107">
        <f t="shared" si="92"/>
        <v>8.4285714285714288</v>
      </c>
      <c r="O368" s="70" t="s">
        <v>861</v>
      </c>
      <c r="P368" s="76">
        <v>1</v>
      </c>
      <c r="Q368" s="70" t="s">
        <v>2194</v>
      </c>
      <c r="R368" s="79">
        <f t="shared" si="93"/>
        <v>100</v>
      </c>
      <c r="S368" s="80">
        <f t="shared" si="94"/>
        <v>8.4285714285714288</v>
      </c>
      <c r="T368" s="80">
        <f t="shared" si="95"/>
        <v>8.4285714285714288</v>
      </c>
      <c r="U368" s="80">
        <f t="shared" si="96"/>
        <v>8.4285714285714288</v>
      </c>
      <c r="V368" s="81"/>
      <c r="W368" s="82" t="str">
        <f t="shared" si="102"/>
        <v>CUMPLIDO</v>
      </c>
      <c r="X368" s="82" t="str">
        <f t="shared" si="104"/>
        <v>CUMPLIDO</v>
      </c>
      <c r="Y368" s="83" t="s">
        <v>206</v>
      </c>
      <c r="Z368" s="131" t="str">
        <f t="shared" si="105"/>
        <v>H10R15</v>
      </c>
      <c r="AA368" s="131">
        <f t="shared" si="103"/>
        <v>1</v>
      </c>
      <c r="AB368" s="131" t="str">
        <f t="shared" si="97"/>
        <v>H10R15 - 1</v>
      </c>
      <c r="AC368" s="58">
        <f t="shared" si="98"/>
        <v>5</v>
      </c>
      <c r="AD368" s="58">
        <f t="shared" si="99"/>
        <v>5</v>
      </c>
      <c r="AE368" s="58" t="str">
        <f t="shared" si="100"/>
        <v>H10R15.</v>
      </c>
      <c r="AF368" s="58" t="str">
        <f t="shared" si="101"/>
        <v>H10R15</v>
      </c>
      <c r="AG368" s="62"/>
      <c r="AH368" s="62"/>
      <c r="AI368" s="62"/>
      <c r="AJ368" s="15"/>
      <c r="AK368" s="15"/>
      <c r="AL368" s="15"/>
      <c r="AM368" s="15"/>
      <c r="AN368" s="15"/>
      <c r="AO368" s="15"/>
      <c r="AP368" s="15"/>
    </row>
    <row r="369" spans="1:42" s="2" customFormat="1" ht="300" customHeight="1" x14ac:dyDescent="0.2">
      <c r="A369" s="70">
        <v>266</v>
      </c>
      <c r="B369" s="165">
        <v>368</v>
      </c>
      <c r="C369" s="81"/>
      <c r="D369" s="99" t="s">
        <v>1336</v>
      </c>
      <c r="E369" s="99" t="s">
        <v>109</v>
      </c>
      <c r="F369" s="86" t="s">
        <v>137</v>
      </c>
      <c r="G369" s="105" t="s">
        <v>138</v>
      </c>
      <c r="H369" s="86" t="s">
        <v>895</v>
      </c>
      <c r="I369" s="86" t="s">
        <v>896</v>
      </c>
      <c r="J369" s="81" t="s">
        <v>1012</v>
      </c>
      <c r="K369" s="81">
        <v>1</v>
      </c>
      <c r="L369" s="106">
        <v>43040</v>
      </c>
      <c r="M369" s="106">
        <v>43099</v>
      </c>
      <c r="N369" s="107">
        <f t="shared" si="92"/>
        <v>8.4285714285714288</v>
      </c>
      <c r="O369" s="70" t="s">
        <v>861</v>
      </c>
      <c r="P369" s="76">
        <v>1</v>
      </c>
      <c r="Q369" s="70" t="s">
        <v>2194</v>
      </c>
      <c r="R369" s="79">
        <f t="shared" si="93"/>
        <v>100</v>
      </c>
      <c r="S369" s="80">
        <f t="shared" si="94"/>
        <v>8.4285714285714288</v>
      </c>
      <c r="T369" s="80">
        <f t="shared" si="95"/>
        <v>8.4285714285714288</v>
      </c>
      <c r="U369" s="80">
        <f t="shared" si="96"/>
        <v>8.4285714285714288</v>
      </c>
      <c r="V369" s="81"/>
      <c r="W369" s="82" t="str">
        <f t="shared" si="102"/>
        <v>CUMPLIDO</v>
      </c>
      <c r="X369" s="82" t="str">
        <f t="shared" si="104"/>
        <v>CUMPLIDO</v>
      </c>
      <c r="Y369" s="83" t="s">
        <v>206</v>
      </c>
      <c r="Z369" s="131" t="str">
        <f t="shared" si="105"/>
        <v>H11R15</v>
      </c>
      <c r="AA369" s="131">
        <f t="shared" si="103"/>
        <v>1</v>
      </c>
      <c r="AB369" s="131" t="str">
        <f t="shared" si="97"/>
        <v>H11R15 - 1</v>
      </c>
      <c r="AC369" s="58">
        <f t="shared" si="98"/>
        <v>5</v>
      </c>
      <c r="AD369" s="58">
        <f t="shared" si="99"/>
        <v>5</v>
      </c>
      <c r="AE369" s="58" t="str">
        <f t="shared" si="100"/>
        <v>H11R15.</v>
      </c>
      <c r="AF369" s="58" t="str">
        <f t="shared" si="101"/>
        <v>H11R15</v>
      </c>
      <c r="AG369" s="62"/>
      <c r="AH369" s="62"/>
      <c r="AI369" s="62"/>
      <c r="AJ369" s="15"/>
      <c r="AK369" s="15"/>
      <c r="AL369" s="15"/>
      <c r="AM369" s="15"/>
      <c r="AN369" s="15"/>
      <c r="AO369" s="15"/>
      <c r="AP369" s="15"/>
    </row>
    <row r="370" spans="1:42" s="2" customFormat="1" ht="300" customHeight="1" x14ac:dyDescent="0.2">
      <c r="A370" s="70">
        <v>267</v>
      </c>
      <c r="B370" s="165">
        <v>369</v>
      </c>
      <c r="C370" s="81"/>
      <c r="D370" s="99" t="s">
        <v>1337</v>
      </c>
      <c r="E370" s="99" t="s">
        <v>27</v>
      </c>
      <c r="F370" s="86" t="s">
        <v>139</v>
      </c>
      <c r="G370" s="105" t="s">
        <v>140</v>
      </c>
      <c r="H370" s="86" t="s">
        <v>1045</v>
      </c>
      <c r="I370" s="86" t="s">
        <v>784</v>
      </c>
      <c r="J370" s="81" t="s">
        <v>9</v>
      </c>
      <c r="K370" s="81">
        <v>1</v>
      </c>
      <c r="L370" s="106">
        <v>43040</v>
      </c>
      <c r="M370" s="106">
        <v>43099</v>
      </c>
      <c r="N370" s="107">
        <f t="shared" si="92"/>
        <v>8.4285714285714288</v>
      </c>
      <c r="O370" s="70" t="s">
        <v>740</v>
      </c>
      <c r="P370" s="76">
        <v>1</v>
      </c>
      <c r="Q370" s="96" t="s">
        <v>2194</v>
      </c>
      <c r="R370" s="79">
        <f t="shared" si="93"/>
        <v>100</v>
      </c>
      <c r="S370" s="80">
        <f t="shared" si="94"/>
        <v>8.4285714285714288</v>
      </c>
      <c r="T370" s="80">
        <f t="shared" si="95"/>
        <v>8.4285714285714288</v>
      </c>
      <c r="U370" s="80">
        <f t="shared" si="96"/>
        <v>8.4285714285714288</v>
      </c>
      <c r="V370" s="81"/>
      <c r="W370" s="82" t="str">
        <f t="shared" si="102"/>
        <v>CUMPLIDO</v>
      </c>
      <c r="X370" s="82" t="str">
        <f t="shared" si="104"/>
        <v>CUMPLIDO</v>
      </c>
      <c r="Y370" s="83" t="s">
        <v>206</v>
      </c>
      <c r="Z370" s="131" t="str">
        <f t="shared" si="105"/>
        <v>H13R15</v>
      </c>
      <c r="AA370" s="131">
        <f t="shared" si="103"/>
        <v>1</v>
      </c>
      <c r="AB370" s="131" t="str">
        <f t="shared" si="97"/>
        <v>H13R15 - 1</v>
      </c>
      <c r="AC370" s="58">
        <f t="shared" si="98"/>
        <v>5</v>
      </c>
      <c r="AD370" s="58">
        <f t="shared" si="99"/>
        <v>5</v>
      </c>
      <c r="AE370" s="58" t="str">
        <f t="shared" si="100"/>
        <v>H13R15.</v>
      </c>
      <c r="AF370" s="58" t="str">
        <f t="shared" si="101"/>
        <v>H13R15</v>
      </c>
      <c r="AG370" s="62"/>
      <c r="AH370" s="62"/>
      <c r="AI370" s="62"/>
      <c r="AJ370" s="15"/>
      <c r="AK370" s="15"/>
      <c r="AL370" s="15"/>
      <c r="AM370" s="15"/>
      <c r="AN370" s="15"/>
      <c r="AO370" s="15"/>
      <c r="AP370" s="15"/>
    </row>
    <row r="371" spans="1:42" s="2" customFormat="1" ht="300" customHeight="1" x14ac:dyDescent="0.2">
      <c r="A371" s="70">
        <v>268</v>
      </c>
      <c r="B371" s="165">
        <v>370</v>
      </c>
      <c r="C371" s="81"/>
      <c r="D371" s="99" t="s">
        <v>1337</v>
      </c>
      <c r="E371" s="99" t="s">
        <v>27</v>
      </c>
      <c r="F371" s="86" t="s">
        <v>1413</v>
      </c>
      <c r="G371" s="105" t="s">
        <v>329</v>
      </c>
      <c r="H371" s="105" t="s">
        <v>1410</v>
      </c>
      <c r="I371" s="86" t="s">
        <v>794</v>
      </c>
      <c r="J371" s="81" t="s">
        <v>8</v>
      </c>
      <c r="K371" s="81">
        <v>1</v>
      </c>
      <c r="L371" s="106">
        <v>43040</v>
      </c>
      <c r="M371" s="106">
        <v>43099</v>
      </c>
      <c r="N371" s="107">
        <f t="shared" ref="N371:N420" si="107">(+M371-L371)/7</f>
        <v>8.4285714285714288</v>
      </c>
      <c r="O371" s="70" t="s">
        <v>975</v>
      </c>
      <c r="P371" s="76">
        <v>1</v>
      </c>
      <c r="Q371" s="70" t="s">
        <v>2194</v>
      </c>
      <c r="R371" s="79">
        <f t="shared" si="93"/>
        <v>100</v>
      </c>
      <c r="S371" s="80">
        <f t="shared" si="94"/>
        <v>8.4285714285714288</v>
      </c>
      <c r="T371" s="80">
        <f t="shared" si="95"/>
        <v>8.4285714285714288</v>
      </c>
      <c r="U371" s="80">
        <f t="shared" si="96"/>
        <v>8.4285714285714288</v>
      </c>
      <c r="V371" s="81"/>
      <c r="W371" s="82" t="str">
        <f t="shared" si="102"/>
        <v>CUMPLIDO</v>
      </c>
      <c r="X371" s="82" t="str">
        <f t="shared" si="104"/>
        <v>CUMPLIDO</v>
      </c>
      <c r="Y371" s="83" t="s">
        <v>206</v>
      </c>
      <c r="Z371" s="131" t="str">
        <f t="shared" si="105"/>
        <v>H14R15</v>
      </c>
      <c r="AA371" s="131">
        <f t="shared" si="103"/>
        <v>1</v>
      </c>
      <c r="AB371" s="131" t="str">
        <f t="shared" si="97"/>
        <v>H14R15 - 1</v>
      </c>
      <c r="AC371" s="58">
        <f t="shared" si="98"/>
        <v>5</v>
      </c>
      <c r="AD371" s="58">
        <f t="shared" si="99"/>
        <v>5</v>
      </c>
      <c r="AE371" s="58" t="str">
        <f t="shared" si="100"/>
        <v>H14R15.</v>
      </c>
      <c r="AF371" s="58" t="str">
        <f t="shared" si="101"/>
        <v>H14R15</v>
      </c>
      <c r="AG371" s="62"/>
      <c r="AH371" s="62"/>
      <c r="AI371" s="62"/>
      <c r="AJ371" s="15"/>
      <c r="AK371" s="15"/>
      <c r="AL371" s="15"/>
      <c r="AM371" s="15"/>
      <c r="AN371" s="15"/>
      <c r="AO371" s="15"/>
      <c r="AP371" s="15"/>
    </row>
    <row r="372" spans="1:42" s="2" customFormat="1" ht="300" customHeight="1" x14ac:dyDescent="0.2">
      <c r="A372" s="70">
        <v>269</v>
      </c>
      <c r="B372" s="165">
        <v>371</v>
      </c>
      <c r="C372" s="81"/>
      <c r="D372" s="99" t="s">
        <v>1336</v>
      </c>
      <c r="E372" s="120" t="s">
        <v>109</v>
      </c>
      <c r="F372" s="105" t="s">
        <v>1147</v>
      </c>
      <c r="G372" s="105" t="s">
        <v>141</v>
      </c>
      <c r="H372" s="105" t="s">
        <v>795</v>
      </c>
      <c r="I372" s="105" t="s">
        <v>796</v>
      </c>
      <c r="J372" s="81" t="s">
        <v>797</v>
      </c>
      <c r="K372" s="81">
        <v>1</v>
      </c>
      <c r="L372" s="106">
        <v>43040</v>
      </c>
      <c r="M372" s="106">
        <v>43099</v>
      </c>
      <c r="N372" s="107">
        <f t="shared" si="107"/>
        <v>8.4285714285714288</v>
      </c>
      <c r="O372" s="70" t="s">
        <v>740</v>
      </c>
      <c r="P372" s="76">
        <v>1</v>
      </c>
      <c r="Q372" s="70" t="s">
        <v>2194</v>
      </c>
      <c r="R372" s="79">
        <f t="shared" si="93"/>
        <v>100</v>
      </c>
      <c r="S372" s="80">
        <f t="shared" si="94"/>
        <v>8.4285714285714288</v>
      </c>
      <c r="T372" s="80">
        <f t="shared" si="95"/>
        <v>8.4285714285714288</v>
      </c>
      <c r="U372" s="80">
        <f t="shared" si="96"/>
        <v>8.4285714285714288</v>
      </c>
      <c r="V372" s="81"/>
      <c r="W372" s="82" t="str">
        <f t="shared" si="102"/>
        <v>CUMPLIDO</v>
      </c>
      <c r="X372" s="82" t="str">
        <f t="shared" si="104"/>
        <v>CUMPLIDO</v>
      </c>
      <c r="Y372" s="83" t="s">
        <v>206</v>
      </c>
      <c r="Z372" s="131" t="str">
        <f t="shared" si="105"/>
        <v>H15R15</v>
      </c>
      <c r="AA372" s="131">
        <f t="shared" si="103"/>
        <v>1</v>
      </c>
      <c r="AB372" s="131" t="str">
        <f t="shared" si="97"/>
        <v>H15R15 - 1</v>
      </c>
      <c r="AC372" s="58">
        <f t="shared" si="98"/>
        <v>5</v>
      </c>
      <c r="AD372" s="58">
        <f t="shared" si="99"/>
        <v>5</v>
      </c>
      <c r="AE372" s="58" t="str">
        <f t="shared" si="100"/>
        <v>H15R15.</v>
      </c>
      <c r="AF372" s="58" t="str">
        <f t="shared" si="101"/>
        <v>H15R15</v>
      </c>
      <c r="AG372" s="62"/>
      <c r="AH372" s="62"/>
      <c r="AI372" s="62"/>
      <c r="AJ372" s="15"/>
      <c r="AK372" s="15"/>
      <c r="AL372" s="15"/>
      <c r="AM372" s="15"/>
      <c r="AN372" s="15"/>
      <c r="AO372" s="15"/>
      <c r="AP372" s="15"/>
    </row>
    <row r="373" spans="1:42" s="2" customFormat="1" ht="300" customHeight="1" x14ac:dyDescent="0.2">
      <c r="A373" s="70">
        <v>270</v>
      </c>
      <c r="B373" s="165">
        <v>372</v>
      </c>
      <c r="C373" s="81"/>
      <c r="D373" s="99" t="s">
        <v>1336</v>
      </c>
      <c r="E373" s="99" t="s">
        <v>18</v>
      </c>
      <c r="F373" s="105" t="s">
        <v>1148</v>
      </c>
      <c r="G373" s="105" t="s">
        <v>141</v>
      </c>
      <c r="H373" s="93" t="s">
        <v>2210</v>
      </c>
      <c r="I373" s="93" t="s">
        <v>2211</v>
      </c>
      <c r="J373" s="117" t="s">
        <v>2212</v>
      </c>
      <c r="K373" s="117">
        <v>10</v>
      </c>
      <c r="L373" s="100">
        <v>43862</v>
      </c>
      <c r="M373" s="100">
        <v>44165</v>
      </c>
      <c r="N373" s="107">
        <f t="shared" si="107"/>
        <v>43.285714285714285</v>
      </c>
      <c r="O373" s="70" t="s">
        <v>1769</v>
      </c>
      <c r="P373" s="98"/>
      <c r="Q373" s="70" t="s">
        <v>2194</v>
      </c>
      <c r="R373" s="79">
        <f t="shared" si="93"/>
        <v>0</v>
      </c>
      <c r="S373" s="80">
        <f t="shared" si="94"/>
        <v>0</v>
      </c>
      <c r="T373" s="80">
        <f t="shared" si="95"/>
        <v>0</v>
      </c>
      <c r="U373" s="80">
        <f t="shared" si="96"/>
        <v>0</v>
      </c>
      <c r="V373" s="81"/>
      <c r="W373" s="82" t="str">
        <f t="shared" si="102"/>
        <v>EN TERMINO</v>
      </c>
      <c r="X373" s="82" t="str">
        <f t="shared" si="104"/>
        <v>EN TERMINO</v>
      </c>
      <c r="Y373" s="83" t="s">
        <v>206</v>
      </c>
      <c r="Z373" s="131" t="str">
        <f t="shared" si="105"/>
        <v>H16R15</v>
      </c>
      <c r="AA373" s="131">
        <f t="shared" si="103"/>
        <v>1</v>
      </c>
      <c r="AB373" s="131" t="str">
        <f t="shared" si="97"/>
        <v>H16R15 - 1</v>
      </c>
      <c r="AC373" s="58">
        <f t="shared" si="98"/>
        <v>3</v>
      </c>
      <c r="AD373" s="58">
        <f t="shared" si="99"/>
        <v>3</v>
      </c>
      <c r="AE373" s="58" t="str">
        <f t="shared" si="100"/>
        <v>H16R15.</v>
      </c>
      <c r="AF373" s="58" t="str">
        <f t="shared" si="101"/>
        <v>H16R15</v>
      </c>
      <c r="AG373" s="62"/>
      <c r="AH373" s="62"/>
      <c r="AI373" s="62"/>
      <c r="AJ373" s="15"/>
      <c r="AK373" s="15"/>
      <c r="AL373" s="15"/>
      <c r="AM373" s="15"/>
      <c r="AN373" s="15"/>
      <c r="AO373" s="15"/>
      <c r="AP373" s="15"/>
    </row>
    <row r="374" spans="1:42" s="2" customFormat="1" ht="300" customHeight="1" x14ac:dyDescent="0.2">
      <c r="A374" s="70">
        <v>271</v>
      </c>
      <c r="B374" s="165">
        <v>373</v>
      </c>
      <c r="C374" s="81"/>
      <c r="D374" s="99" t="s">
        <v>1337</v>
      </c>
      <c r="E374" s="99" t="s">
        <v>27</v>
      </c>
      <c r="F374" s="105" t="s">
        <v>1149</v>
      </c>
      <c r="G374" s="105" t="s">
        <v>142</v>
      </c>
      <c r="H374" s="86" t="s">
        <v>798</v>
      </c>
      <c r="I374" s="86" t="s">
        <v>799</v>
      </c>
      <c r="J374" s="81" t="s">
        <v>800</v>
      </c>
      <c r="K374" s="81">
        <v>1</v>
      </c>
      <c r="L374" s="106">
        <v>43040</v>
      </c>
      <c r="M374" s="106">
        <v>43099</v>
      </c>
      <c r="N374" s="107">
        <f t="shared" si="107"/>
        <v>8.4285714285714288</v>
      </c>
      <c r="O374" s="70" t="s">
        <v>740</v>
      </c>
      <c r="P374" s="76">
        <v>1</v>
      </c>
      <c r="Q374" s="70" t="s">
        <v>2194</v>
      </c>
      <c r="R374" s="79">
        <f t="shared" si="93"/>
        <v>100</v>
      </c>
      <c r="S374" s="80">
        <f t="shared" si="94"/>
        <v>8.4285714285714288</v>
      </c>
      <c r="T374" s="80">
        <f t="shared" si="95"/>
        <v>8.4285714285714288</v>
      </c>
      <c r="U374" s="80">
        <f t="shared" si="96"/>
        <v>8.4285714285714288</v>
      </c>
      <c r="V374" s="81"/>
      <c r="W374" s="82" t="str">
        <f t="shared" si="102"/>
        <v>CUMPLIDO</v>
      </c>
      <c r="X374" s="82" t="str">
        <f t="shared" si="104"/>
        <v>CUMPLIDO</v>
      </c>
      <c r="Y374" s="83" t="s">
        <v>206</v>
      </c>
      <c r="Z374" s="131" t="str">
        <f t="shared" si="105"/>
        <v>H17R15</v>
      </c>
      <c r="AA374" s="131">
        <f t="shared" si="103"/>
        <v>1</v>
      </c>
      <c r="AB374" s="131" t="str">
        <f t="shared" si="97"/>
        <v>H17R15 - 1</v>
      </c>
      <c r="AC374" s="58">
        <f t="shared" si="98"/>
        <v>5</v>
      </c>
      <c r="AD374" s="58">
        <f t="shared" si="99"/>
        <v>5</v>
      </c>
      <c r="AE374" s="58" t="str">
        <f t="shared" si="100"/>
        <v>H17R15.</v>
      </c>
      <c r="AF374" s="58" t="str">
        <f t="shared" si="101"/>
        <v>H17R15</v>
      </c>
      <c r="AG374" s="62"/>
      <c r="AH374" s="62"/>
      <c r="AI374" s="62"/>
      <c r="AJ374" s="15"/>
      <c r="AK374" s="15"/>
      <c r="AL374" s="15"/>
      <c r="AM374" s="15"/>
      <c r="AN374" s="15"/>
      <c r="AO374" s="15"/>
      <c r="AP374" s="15"/>
    </row>
    <row r="375" spans="1:42" s="2" customFormat="1" ht="300" customHeight="1" x14ac:dyDescent="0.2">
      <c r="A375" s="70">
        <v>272</v>
      </c>
      <c r="B375" s="165">
        <v>374</v>
      </c>
      <c r="C375" s="81"/>
      <c r="D375" s="99" t="s">
        <v>1360</v>
      </c>
      <c r="E375" s="99" t="s">
        <v>109</v>
      </c>
      <c r="F375" s="105" t="s">
        <v>143</v>
      </c>
      <c r="G375" s="105" t="s">
        <v>141</v>
      </c>
      <c r="H375" s="86" t="s">
        <v>801</v>
      </c>
      <c r="I375" s="86" t="s">
        <v>802</v>
      </c>
      <c r="J375" s="81" t="s">
        <v>803</v>
      </c>
      <c r="K375" s="81">
        <v>2</v>
      </c>
      <c r="L375" s="106">
        <v>43040</v>
      </c>
      <c r="M375" s="106">
        <v>43099</v>
      </c>
      <c r="N375" s="107">
        <f t="shared" si="107"/>
        <v>8.4285714285714288</v>
      </c>
      <c r="O375" s="70" t="s">
        <v>740</v>
      </c>
      <c r="P375" s="76">
        <v>2</v>
      </c>
      <c r="Q375" s="70" t="s">
        <v>2194</v>
      </c>
      <c r="R375" s="79">
        <f t="shared" si="93"/>
        <v>100</v>
      </c>
      <c r="S375" s="80">
        <f t="shared" si="94"/>
        <v>8.4285714285714288</v>
      </c>
      <c r="T375" s="80">
        <f t="shared" si="95"/>
        <v>8.4285714285714288</v>
      </c>
      <c r="U375" s="80">
        <f t="shared" si="96"/>
        <v>8.4285714285714288</v>
      </c>
      <c r="V375" s="81"/>
      <c r="W375" s="82" t="str">
        <f t="shared" si="102"/>
        <v>CUMPLIDO</v>
      </c>
      <c r="X375" s="82" t="str">
        <f t="shared" si="104"/>
        <v>CUMPLIDO</v>
      </c>
      <c r="Y375" s="83" t="s">
        <v>206</v>
      </c>
      <c r="Z375" s="131" t="str">
        <f t="shared" si="105"/>
        <v>H18R15</v>
      </c>
      <c r="AA375" s="131">
        <f t="shared" si="103"/>
        <v>1</v>
      </c>
      <c r="AB375" s="131" t="str">
        <f t="shared" si="97"/>
        <v>H18R15 - 1</v>
      </c>
      <c r="AC375" s="58">
        <f t="shared" si="98"/>
        <v>5</v>
      </c>
      <c r="AD375" s="58">
        <f t="shared" si="99"/>
        <v>5</v>
      </c>
      <c r="AE375" s="58" t="str">
        <f t="shared" si="100"/>
        <v>H18R15.</v>
      </c>
      <c r="AF375" s="58" t="str">
        <f t="shared" si="101"/>
        <v>H18R15</v>
      </c>
      <c r="AG375" s="62"/>
      <c r="AH375" s="62"/>
      <c r="AI375" s="62"/>
      <c r="AJ375" s="15"/>
      <c r="AK375" s="15"/>
      <c r="AL375" s="15"/>
      <c r="AM375" s="15"/>
      <c r="AN375" s="15"/>
      <c r="AO375" s="15"/>
      <c r="AP375" s="15"/>
    </row>
    <row r="376" spans="1:42" s="2" customFormat="1" ht="300" customHeight="1" x14ac:dyDescent="0.2">
      <c r="A376" s="70">
        <v>273</v>
      </c>
      <c r="B376" s="165">
        <v>375</v>
      </c>
      <c r="C376" s="81"/>
      <c r="D376" s="99" t="s">
        <v>1360</v>
      </c>
      <c r="E376" s="99" t="s">
        <v>109</v>
      </c>
      <c r="F376" s="105" t="s">
        <v>1307</v>
      </c>
      <c r="G376" s="105" t="s">
        <v>144</v>
      </c>
      <c r="H376" s="86" t="s">
        <v>801</v>
      </c>
      <c r="I376" s="86" t="s">
        <v>804</v>
      </c>
      <c r="J376" s="81" t="s">
        <v>803</v>
      </c>
      <c r="K376" s="81">
        <v>2</v>
      </c>
      <c r="L376" s="106">
        <v>43040</v>
      </c>
      <c r="M376" s="106">
        <v>43099</v>
      </c>
      <c r="N376" s="107">
        <f t="shared" si="107"/>
        <v>8.4285714285714288</v>
      </c>
      <c r="O376" s="70" t="s">
        <v>740</v>
      </c>
      <c r="P376" s="76">
        <v>2</v>
      </c>
      <c r="Q376" s="70" t="s">
        <v>2194</v>
      </c>
      <c r="R376" s="79">
        <f t="shared" si="93"/>
        <v>100</v>
      </c>
      <c r="S376" s="80">
        <f t="shared" si="94"/>
        <v>8.4285714285714288</v>
      </c>
      <c r="T376" s="80">
        <f t="shared" si="95"/>
        <v>8.4285714285714288</v>
      </c>
      <c r="U376" s="80">
        <f t="shared" si="96"/>
        <v>8.4285714285714288</v>
      </c>
      <c r="V376" s="81"/>
      <c r="W376" s="82" t="str">
        <f t="shared" si="102"/>
        <v>CUMPLIDO</v>
      </c>
      <c r="X376" s="82" t="str">
        <f t="shared" si="104"/>
        <v>CUMPLIDO</v>
      </c>
      <c r="Y376" s="83" t="s">
        <v>206</v>
      </c>
      <c r="Z376" s="131" t="str">
        <f t="shared" si="105"/>
        <v>H19R15</v>
      </c>
      <c r="AA376" s="131">
        <f t="shared" si="103"/>
        <v>1</v>
      </c>
      <c r="AB376" s="131" t="str">
        <f t="shared" si="97"/>
        <v>H19R15 - 1</v>
      </c>
      <c r="AC376" s="58">
        <f t="shared" si="98"/>
        <v>5</v>
      </c>
      <c r="AD376" s="58">
        <f t="shared" si="99"/>
        <v>5</v>
      </c>
      <c r="AE376" s="58" t="str">
        <f t="shared" si="100"/>
        <v>H19R15.</v>
      </c>
      <c r="AF376" s="58" t="str">
        <f t="shared" si="101"/>
        <v>H19R15</v>
      </c>
      <c r="AG376" s="62"/>
      <c r="AH376" s="62"/>
      <c r="AI376" s="62"/>
      <c r="AJ376" s="15"/>
      <c r="AK376" s="15"/>
      <c r="AL376" s="15"/>
      <c r="AM376" s="15"/>
      <c r="AN376" s="15"/>
      <c r="AO376" s="15"/>
      <c r="AP376" s="15"/>
    </row>
    <row r="377" spans="1:42" s="2" customFormat="1" ht="300" customHeight="1" x14ac:dyDescent="0.2">
      <c r="A377" s="70">
        <v>274</v>
      </c>
      <c r="B377" s="165">
        <v>376</v>
      </c>
      <c r="C377" s="81"/>
      <c r="D377" s="99" t="s">
        <v>1337</v>
      </c>
      <c r="E377" s="99" t="s">
        <v>27</v>
      </c>
      <c r="F377" s="105" t="s">
        <v>643</v>
      </c>
      <c r="G377" s="105" t="s">
        <v>145</v>
      </c>
      <c r="H377" s="86" t="s">
        <v>644</v>
      </c>
      <c r="I377" s="86" t="s">
        <v>645</v>
      </c>
      <c r="J377" s="81" t="s">
        <v>646</v>
      </c>
      <c r="K377" s="81">
        <v>2</v>
      </c>
      <c r="L377" s="106">
        <v>43040</v>
      </c>
      <c r="M377" s="106">
        <v>43403</v>
      </c>
      <c r="N377" s="107">
        <f t="shared" si="107"/>
        <v>51.857142857142854</v>
      </c>
      <c r="O377" s="70" t="s">
        <v>555</v>
      </c>
      <c r="P377" s="76">
        <v>0.65</v>
      </c>
      <c r="Q377" s="70" t="s">
        <v>2194</v>
      </c>
      <c r="R377" s="79">
        <f t="shared" si="93"/>
        <v>32.5</v>
      </c>
      <c r="S377" s="80">
        <f t="shared" si="94"/>
        <v>16.853571428571428</v>
      </c>
      <c r="T377" s="80">
        <f t="shared" si="95"/>
        <v>16.853571428571428</v>
      </c>
      <c r="U377" s="80">
        <f t="shared" si="96"/>
        <v>51.857142857142854</v>
      </c>
      <c r="V377" s="81"/>
      <c r="W377" s="82" t="str">
        <f t="shared" si="102"/>
        <v>VENCIDO</v>
      </c>
      <c r="X377" s="82" t="str">
        <f t="shared" si="104"/>
        <v>VENCIDO</v>
      </c>
      <c r="Y377" s="83" t="s">
        <v>206</v>
      </c>
      <c r="Z377" s="131" t="str">
        <f t="shared" si="105"/>
        <v>H20R15</v>
      </c>
      <c r="AA377" s="131">
        <f t="shared" si="103"/>
        <v>1</v>
      </c>
      <c r="AB377" s="131" t="str">
        <f t="shared" si="97"/>
        <v>H20R15 - 1</v>
      </c>
      <c r="AC377" s="58">
        <f t="shared" si="98"/>
        <v>1</v>
      </c>
      <c r="AD377" s="58">
        <f t="shared" si="99"/>
        <v>1</v>
      </c>
      <c r="AE377" s="58" t="str">
        <f t="shared" si="100"/>
        <v>H20R15.</v>
      </c>
      <c r="AF377" s="58" t="str">
        <f t="shared" si="101"/>
        <v>H20R15</v>
      </c>
      <c r="AG377" s="62"/>
      <c r="AH377" s="62"/>
      <c r="AI377" s="62"/>
      <c r="AJ377" s="15"/>
      <c r="AK377" s="15"/>
      <c r="AL377" s="15"/>
      <c r="AM377" s="15"/>
      <c r="AN377" s="15"/>
      <c r="AO377" s="15"/>
      <c r="AP377" s="15"/>
    </row>
    <row r="378" spans="1:42" s="2" customFormat="1" ht="300" customHeight="1" x14ac:dyDescent="0.2">
      <c r="A378" s="70">
        <v>275</v>
      </c>
      <c r="B378" s="165">
        <v>377</v>
      </c>
      <c r="C378" s="81"/>
      <c r="D378" s="99" t="s">
        <v>1337</v>
      </c>
      <c r="E378" s="99" t="s">
        <v>34</v>
      </c>
      <c r="F378" s="105" t="s">
        <v>650</v>
      </c>
      <c r="G378" s="105" t="s">
        <v>146</v>
      </c>
      <c r="H378" s="86" t="s">
        <v>647</v>
      </c>
      <c r="I378" s="86" t="s">
        <v>648</v>
      </c>
      <c r="J378" s="81" t="s">
        <v>649</v>
      </c>
      <c r="K378" s="81">
        <v>2</v>
      </c>
      <c r="L378" s="106">
        <v>43040</v>
      </c>
      <c r="M378" s="106">
        <v>43403</v>
      </c>
      <c r="N378" s="107">
        <f t="shared" si="107"/>
        <v>51.857142857142854</v>
      </c>
      <c r="O378" s="70" t="s">
        <v>555</v>
      </c>
      <c r="P378" s="76">
        <v>0</v>
      </c>
      <c r="Q378" s="70" t="s">
        <v>2194</v>
      </c>
      <c r="R378" s="79">
        <f t="shared" si="93"/>
        <v>0</v>
      </c>
      <c r="S378" s="80">
        <f t="shared" si="94"/>
        <v>0</v>
      </c>
      <c r="T378" s="80">
        <f t="shared" si="95"/>
        <v>0</v>
      </c>
      <c r="U378" s="80">
        <f t="shared" si="96"/>
        <v>51.857142857142854</v>
      </c>
      <c r="V378" s="81"/>
      <c r="W378" s="82" t="str">
        <f t="shared" si="102"/>
        <v>VENCIDO</v>
      </c>
      <c r="X378" s="82" t="str">
        <f t="shared" si="104"/>
        <v>VENCIDO</v>
      </c>
      <c r="Y378" s="83" t="s">
        <v>206</v>
      </c>
      <c r="Z378" s="131" t="str">
        <f t="shared" si="105"/>
        <v>H21R15</v>
      </c>
      <c r="AA378" s="131">
        <f t="shared" si="103"/>
        <v>1</v>
      </c>
      <c r="AB378" s="131" t="str">
        <f t="shared" si="97"/>
        <v>H21R15 - 1</v>
      </c>
      <c r="AC378" s="58">
        <f t="shared" si="98"/>
        <v>1</v>
      </c>
      <c r="AD378" s="58">
        <f t="shared" si="99"/>
        <v>1</v>
      </c>
      <c r="AE378" s="58" t="str">
        <f t="shared" si="100"/>
        <v>H21R15.</v>
      </c>
      <c r="AF378" s="58" t="str">
        <f t="shared" si="101"/>
        <v>H21R15</v>
      </c>
      <c r="AG378" s="62"/>
      <c r="AH378" s="62"/>
      <c r="AI378" s="62"/>
      <c r="AJ378" s="15"/>
      <c r="AK378" s="15"/>
      <c r="AL378" s="15"/>
      <c r="AM378" s="15"/>
      <c r="AN378" s="15"/>
      <c r="AO378" s="15"/>
      <c r="AP378" s="15"/>
    </row>
    <row r="379" spans="1:42" s="2" customFormat="1" ht="300" customHeight="1" x14ac:dyDescent="0.2">
      <c r="A379" s="70">
        <v>276</v>
      </c>
      <c r="B379" s="165">
        <v>378</v>
      </c>
      <c r="C379" s="81"/>
      <c r="D379" s="99" t="s">
        <v>1336</v>
      </c>
      <c r="E379" s="99" t="s">
        <v>27</v>
      </c>
      <c r="F379" s="105" t="s">
        <v>1308</v>
      </c>
      <c r="G379" s="105" t="s">
        <v>147</v>
      </c>
      <c r="H379" s="93" t="s">
        <v>344</v>
      </c>
      <c r="I379" s="93" t="s">
        <v>345</v>
      </c>
      <c r="J379" s="117" t="s">
        <v>9</v>
      </c>
      <c r="K379" s="117">
        <v>1</v>
      </c>
      <c r="L379" s="100">
        <v>43040</v>
      </c>
      <c r="M379" s="100">
        <v>43099</v>
      </c>
      <c r="N379" s="107">
        <f t="shared" si="107"/>
        <v>8.4285714285714288</v>
      </c>
      <c r="O379" s="70" t="s">
        <v>17</v>
      </c>
      <c r="P379" s="70">
        <v>1</v>
      </c>
      <c r="Q379" s="70" t="s">
        <v>2194</v>
      </c>
      <c r="R379" s="79">
        <f t="shared" si="93"/>
        <v>100</v>
      </c>
      <c r="S379" s="80">
        <f t="shared" si="94"/>
        <v>8.4285714285714288</v>
      </c>
      <c r="T379" s="80">
        <f t="shared" si="95"/>
        <v>8.4285714285714288</v>
      </c>
      <c r="U379" s="80">
        <f t="shared" si="96"/>
        <v>8.4285714285714288</v>
      </c>
      <c r="V379" s="81"/>
      <c r="W379" s="82" t="str">
        <f t="shared" si="102"/>
        <v>CUMPLIDO</v>
      </c>
      <c r="X379" s="82" t="str">
        <f t="shared" si="104"/>
        <v>CUMPLIDO</v>
      </c>
      <c r="Y379" s="83" t="s">
        <v>206</v>
      </c>
      <c r="Z379" s="131" t="str">
        <f t="shared" si="105"/>
        <v xml:space="preserve">
H22R15</v>
      </c>
      <c r="AA379" s="131">
        <f t="shared" si="103"/>
        <v>1</v>
      </c>
      <c r="AB379" s="131" t="str">
        <f t="shared" si="97"/>
        <v xml:space="preserve">
H22R15 - 1</v>
      </c>
      <c r="AC379" s="58">
        <f t="shared" si="98"/>
        <v>5</v>
      </c>
      <c r="AD379" s="58">
        <f t="shared" si="99"/>
        <v>5</v>
      </c>
      <c r="AE379" s="58" t="str">
        <f t="shared" si="100"/>
        <v xml:space="preserve">
H22R15.</v>
      </c>
      <c r="AF379" s="58" t="str">
        <f t="shared" si="101"/>
        <v xml:space="preserve">
H22R15</v>
      </c>
      <c r="AG379" s="62"/>
      <c r="AH379" s="62"/>
      <c r="AI379" s="62"/>
      <c r="AJ379" s="15"/>
      <c r="AK379" s="15"/>
      <c r="AL379" s="15"/>
      <c r="AM379" s="15"/>
      <c r="AN379" s="15"/>
      <c r="AO379" s="15"/>
      <c r="AP379" s="15"/>
    </row>
    <row r="380" spans="1:42" s="2" customFormat="1" ht="300" customHeight="1" x14ac:dyDescent="0.2">
      <c r="A380" s="70">
        <v>277</v>
      </c>
      <c r="B380" s="165">
        <v>379</v>
      </c>
      <c r="C380" s="81"/>
      <c r="D380" s="99" t="s">
        <v>1336</v>
      </c>
      <c r="E380" s="99" t="s">
        <v>28</v>
      </c>
      <c r="F380" s="105" t="s">
        <v>651</v>
      </c>
      <c r="G380" s="105" t="s">
        <v>1352</v>
      </c>
      <c r="H380" s="86" t="s">
        <v>652</v>
      </c>
      <c r="I380" s="105" t="s">
        <v>653</v>
      </c>
      <c r="J380" s="108" t="s">
        <v>654</v>
      </c>
      <c r="K380" s="81">
        <v>3</v>
      </c>
      <c r="L380" s="106">
        <v>43040</v>
      </c>
      <c r="M380" s="106">
        <v>43403</v>
      </c>
      <c r="N380" s="107">
        <f t="shared" si="107"/>
        <v>51.857142857142854</v>
      </c>
      <c r="O380" s="70" t="s">
        <v>555</v>
      </c>
      <c r="P380" s="76">
        <v>0</v>
      </c>
      <c r="Q380" s="70" t="s">
        <v>2194</v>
      </c>
      <c r="R380" s="79">
        <f t="shared" si="93"/>
        <v>0</v>
      </c>
      <c r="S380" s="80">
        <f t="shared" si="94"/>
        <v>0</v>
      </c>
      <c r="T380" s="80">
        <f t="shared" si="95"/>
        <v>0</v>
      </c>
      <c r="U380" s="80">
        <f t="shared" si="96"/>
        <v>51.857142857142854</v>
      </c>
      <c r="V380" s="81"/>
      <c r="W380" s="82" t="str">
        <f t="shared" si="102"/>
        <v>VENCIDO</v>
      </c>
      <c r="X380" s="82" t="str">
        <f t="shared" si="104"/>
        <v>VENCIDO</v>
      </c>
      <c r="Y380" s="83" t="s">
        <v>206</v>
      </c>
      <c r="Z380" s="131" t="str">
        <f t="shared" si="105"/>
        <v>H23R15</v>
      </c>
      <c r="AA380" s="131">
        <f t="shared" si="103"/>
        <v>1</v>
      </c>
      <c r="AB380" s="131" t="str">
        <f t="shared" si="97"/>
        <v>H23R15 - 1</v>
      </c>
      <c r="AC380" s="58">
        <f t="shared" si="98"/>
        <v>1</v>
      </c>
      <c r="AD380" s="58">
        <f t="shared" si="99"/>
        <v>1</v>
      </c>
      <c r="AE380" s="58" t="str">
        <f t="shared" si="100"/>
        <v>H23R15.</v>
      </c>
      <c r="AF380" s="58" t="str">
        <f t="shared" si="101"/>
        <v>H23R15</v>
      </c>
      <c r="AG380" s="62"/>
      <c r="AH380" s="62"/>
      <c r="AI380" s="62"/>
      <c r="AJ380" s="15"/>
      <c r="AK380" s="15"/>
      <c r="AL380" s="15"/>
      <c r="AM380" s="15"/>
      <c r="AN380" s="15"/>
      <c r="AO380" s="15"/>
      <c r="AP380" s="15"/>
    </row>
    <row r="381" spans="1:42" s="2" customFormat="1" ht="300" customHeight="1" x14ac:dyDescent="0.2">
      <c r="A381" s="70">
        <v>278</v>
      </c>
      <c r="B381" s="165">
        <v>380</v>
      </c>
      <c r="C381" s="81"/>
      <c r="D381" s="99" t="s">
        <v>1342</v>
      </c>
      <c r="E381" s="99" t="s">
        <v>28</v>
      </c>
      <c r="F381" s="105" t="s">
        <v>664</v>
      </c>
      <c r="G381" s="105" t="s">
        <v>663</v>
      </c>
      <c r="H381" s="86" t="s">
        <v>655</v>
      </c>
      <c r="I381" s="105" t="s">
        <v>1013</v>
      </c>
      <c r="J381" s="108" t="s">
        <v>654</v>
      </c>
      <c r="K381" s="81">
        <v>3</v>
      </c>
      <c r="L381" s="106">
        <v>43040</v>
      </c>
      <c r="M381" s="106">
        <v>43403</v>
      </c>
      <c r="N381" s="107">
        <f t="shared" si="107"/>
        <v>51.857142857142854</v>
      </c>
      <c r="O381" s="70" t="s">
        <v>555</v>
      </c>
      <c r="P381" s="76">
        <v>0</v>
      </c>
      <c r="Q381" s="70" t="s">
        <v>2194</v>
      </c>
      <c r="R381" s="79">
        <f t="shared" si="93"/>
        <v>0</v>
      </c>
      <c r="S381" s="80">
        <f t="shared" si="94"/>
        <v>0</v>
      </c>
      <c r="T381" s="80">
        <f t="shared" si="95"/>
        <v>0</v>
      </c>
      <c r="U381" s="80">
        <f t="shared" si="96"/>
        <v>51.857142857142854</v>
      </c>
      <c r="V381" s="81"/>
      <c r="W381" s="82" t="str">
        <f t="shared" si="102"/>
        <v>VENCIDO</v>
      </c>
      <c r="X381" s="82" t="str">
        <f t="shared" si="104"/>
        <v>VENCIDO</v>
      </c>
      <c r="Y381" s="83" t="s">
        <v>206</v>
      </c>
      <c r="Z381" s="131" t="str">
        <f t="shared" si="105"/>
        <v>H24R15</v>
      </c>
      <c r="AA381" s="131">
        <f t="shared" si="103"/>
        <v>1</v>
      </c>
      <c r="AB381" s="131" t="str">
        <f t="shared" si="97"/>
        <v>H24R15 - 1</v>
      </c>
      <c r="AC381" s="58">
        <f t="shared" si="98"/>
        <v>1</v>
      </c>
      <c r="AD381" s="58">
        <f t="shared" si="99"/>
        <v>1</v>
      </c>
      <c r="AE381" s="58" t="str">
        <f t="shared" si="100"/>
        <v>H24R15.</v>
      </c>
      <c r="AF381" s="58" t="str">
        <f t="shared" si="101"/>
        <v>H24R15</v>
      </c>
      <c r="AG381" s="62"/>
      <c r="AH381" s="62"/>
      <c r="AI381" s="62"/>
      <c r="AJ381" s="15"/>
      <c r="AK381" s="15"/>
      <c r="AL381" s="15"/>
      <c r="AM381" s="15"/>
      <c r="AN381" s="15"/>
      <c r="AO381" s="15"/>
      <c r="AP381" s="15"/>
    </row>
    <row r="382" spans="1:42" s="2" customFormat="1" ht="300" customHeight="1" x14ac:dyDescent="0.2">
      <c r="A382" s="70">
        <v>279</v>
      </c>
      <c r="B382" s="165">
        <v>381</v>
      </c>
      <c r="C382" s="81"/>
      <c r="D382" s="99" t="s">
        <v>1364</v>
      </c>
      <c r="E382" s="99" t="s">
        <v>28</v>
      </c>
      <c r="F382" s="105" t="s">
        <v>665</v>
      </c>
      <c r="G382" s="105" t="s">
        <v>666</v>
      </c>
      <c r="H382" s="86" t="s">
        <v>656</v>
      </c>
      <c r="I382" s="105" t="s">
        <v>657</v>
      </c>
      <c r="J382" s="108" t="s">
        <v>9</v>
      </c>
      <c r="K382" s="81">
        <v>1</v>
      </c>
      <c r="L382" s="106">
        <v>43040</v>
      </c>
      <c r="M382" s="106">
        <v>43403</v>
      </c>
      <c r="N382" s="107">
        <f t="shared" si="107"/>
        <v>51.857142857142854</v>
      </c>
      <c r="O382" s="70" t="s">
        <v>555</v>
      </c>
      <c r="P382" s="76">
        <v>0</v>
      </c>
      <c r="Q382" s="70" t="s">
        <v>2194</v>
      </c>
      <c r="R382" s="79">
        <f t="shared" si="93"/>
        <v>0</v>
      </c>
      <c r="S382" s="80">
        <f t="shared" si="94"/>
        <v>0</v>
      </c>
      <c r="T382" s="80">
        <f t="shared" si="95"/>
        <v>0</v>
      </c>
      <c r="U382" s="80">
        <f t="shared" si="96"/>
        <v>51.857142857142854</v>
      </c>
      <c r="V382" s="81"/>
      <c r="W382" s="82" t="str">
        <f t="shared" si="102"/>
        <v>VENCIDO</v>
      </c>
      <c r="X382" s="82" t="str">
        <f t="shared" si="104"/>
        <v>VENCIDO</v>
      </c>
      <c r="Y382" s="83" t="s">
        <v>206</v>
      </c>
      <c r="Z382" s="131" t="str">
        <f t="shared" si="105"/>
        <v>H25R15</v>
      </c>
      <c r="AA382" s="131">
        <f t="shared" si="103"/>
        <v>1</v>
      </c>
      <c r="AB382" s="131" t="str">
        <f t="shared" si="97"/>
        <v>H25R15 - 1</v>
      </c>
      <c r="AC382" s="58">
        <f t="shared" si="98"/>
        <v>1</v>
      </c>
      <c r="AD382" s="58">
        <f t="shared" si="99"/>
        <v>1</v>
      </c>
      <c r="AE382" s="58" t="str">
        <f t="shared" si="100"/>
        <v>H25R15.</v>
      </c>
      <c r="AF382" s="58" t="str">
        <f t="shared" si="101"/>
        <v>H25R15</v>
      </c>
      <c r="AG382" s="62"/>
      <c r="AH382" s="62"/>
      <c r="AI382" s="62"/>
      <c r="AJ382" s="15"/>
      <c r="AK382" s="15"/>
      <c r="AL382" s="15"/>
      <c r="AM382" s="15"/>
      <c r="AN382" s="15"/>
      <c r="AO382" s="15"/>
      <c r="AP382" s="15"/>
    </row>
    <row r="383" spans="1:42" s="2" customFormat="1" ht="300" customHeight="1" x14ac:dyDescent="0.2">
      <c r="A383" s="70">
        <v>280</v>
      </c>
      <c r="B383" s="165">
        <v>382</v>
      </c>
      <c r="C383" s="81"/>
      <c r="D383" s="99" t="s">
        <v>1365</v>
      </c>
      <c r="E383" s="99" t="s">
        <v>28</v>
      </c>
      <c r="F383" s="105" t="s">
        <v>667</v>
      </c>
      <c r="G383" s="105" t="s">
        <v>668</v>
      </c>
      <c r="H383" s="86" t="s">
        <v>1565</v>
      </c>
      <c r="I383" s="105" t="s">
        <v>1014</v>
      </c>
      <c r="J383" s="108" t="s">
        <v>658</v>
      </c>
      <c r="K383" s="81">
        <v>10</v>
      </c>
      <c r="L383" s="106">
        <v>43040</v>
      </c>
      <c r="M383" s="106">
        <v>43403</v>
      </c>
      <c r="N383" s="107">
        <f t="shared" si="107"/>
        <v>51.857142857142854</v>
      </c>
      <c r="O383" s="70" t="s">
        <v>555</v>
      </c>
      <c r="P383" s="76">
        <v>0</v>
      </c>
      <c r="Q383" s="70" t="s">
        <v>2194</v>
      </c>
      <c r="R383" s="79">
        <f t="shared" si="93"/>
        <v>0</v>
      </c>
      <c r="S383" s="80">
        <f t="shared" si="94"/>
        <v>0</v>
      </c>
      <c r="T383" s="80">
        <f t="shared" si="95"/>
        <v>0</v>
      </c>
      <c r="U383" s="80">
        <f t="shared" si="96"/>
        <v>51.857142857142854</v>
      </c>
      <c r="V383" s="81"/>
      <c r="W383" s="82" t="str">
        <f t="shared" si="102"/>
        <v>VENCIDO</v>
      </c>
      <c r="X383" s="82" t="str">
        <f t="shared" si="104"/>
        <v>VENCIDO</v>
      </c>
      <c r="Y383" s="83" t="s">
        <v>206</v>
      </c>
      <c r="Z383" s="131" t="str">
        <f t="shared" si="105"/>
        <v>H26R15</v>
      </c>
      <c r="AA383" s="131">
        <f t="shared" si="103"/>
        <v>1</v>
      </c>
      <c r="AB383" s="131" t="str">
        <f t="shared" si="97"/>
        <v>H26R15 - 1</v>
      </c>
      <c r="AC383" s="58">
        <f t="shared" si="98"/>
        <v>1</v>
      </c>
      <c r="AD383" s="58">
        <f t="shared" si="99"/>
        <v>1</v>
      </c>
      <c r="AE383" s="58" t="str">
        <f t="shared" si="100"/>
        <v>H26R15.</v>
      </c>
      <c r="AF383" s="58" t="str">
        <f t="shared" si="101"/>
        <v>H26R15</v>
      </c>
      <c r="AG383" s="62"/>
      <c r="AH383" s="62"/>
      <c r="AI383" s="62"/>
      <c r="AJ383" s="15"/>
      <c r="AK383" s="15"/>
      <c r="AL383" s="15"/>
      <c r="AM383" s="15"/>
      <c r="AN383" s="15"/>
      <c r="AO383" s="15"/>
      <c r="AP383" s="15"/>
    </row>
    <row r="384" spans="1:42" s="2" customFormat="1" ht="300" customHeight="1" x14ac:dyDescent="0.2">
      <c r="A384" s="70">
        <v>281</v>
      </c>
      <c r="B384" s="165">
        <v>383</v>
      </c>
      <c r="C384" s="81"/>
      <c r="D384" s="99" t="s">
        <v>1342</v>
      </c>
      <c r="E384" s="99" t="s">
        <v>28</v>
      </c>
      <c r="F384" s="105" t="s">
        <v>669</v>
      </c>
      <c r="G384" s="105" t="s">
        <v>670</v>
      </c>
      <c r="H384" s="86" t="s">
        <v>659</v>
      </c>
      <c r="I384" s="105" t="s">
        <v>660</v>
      </c>
      <c r="J384" s="108" t="s">
        <v>21</v>
      </c>
      <c r="K384" s="81">
        <v>2</v>
      </c>
      <c r="L384" s="106">
        <v>43040</v>
      </c>
      <c r="M384" s="106">
        <v>43403</v>
      </c>
      <c r="N384" s="107">
        <f t="shared" si="107"/>
        <v>51.857142857142854</v>
      </c>
      <c r="O384" s="70" t="s">
        <v>555</v>
      </c>
      <c r="P384" s="76">
        <v>0</v>
      </c>
      <c r="Q384" s="70" t="s">
        <v>2194</v>
      </c>
      <c r="R384" s="79">
        <f t="shared" ref="R384:R447" si="108">IF(P384/K384&gt;1,100,+P384/K384*100)</f>
        <v>0</v>
      </c>
      <c r="S384" s="80">
        <f t="shared" ref="S384:S447" si="109">+N384*R384/100</f>
        <v>0</v>
      </c>
      <c r="T384" s="80">
        <f t="shared" ref="T384:T447" si="110">IF(M384&lt;=$AH$1,S384,0)</f>
        <v>0</v>
      </c>
      <c r="U384" s="80">
        <f t="shared" ref="U384:U447" si="111">IF($AH$1&gt;=M384,N384,0)</f>
        <v>51.857142857142854</v>
      </c>
      <c r="V384" s="81"/>
      <c r="W384" s="82" t="str">
        <f t="shared" si="102"/>
        <v>VENCIDO</v>
      </c>
      <c r="X384" s="82" t="str">
        <f t="shared" si="104"/>
        <v>VENCIDO</v>
      </c>
      <c r="Y384" s="83" t="s">
        <v>206</v>
      </c>
      <c r="Z384" s="131" t="str">
        <f t="shared" si="105"/>
        <v>H27R15</v>
      </c>
      <c r="AA384" s="131">
        <f t="shared" si="103"/>
        <v>1</v>
      </c>
      <c r="AB384" s="131" t="str">
        <f t="shared" si="97"/>
        <v>H27R15 - 1</v>
      </c>
      <c r="AC384" s="58">
        <f t="shared" si="98"/>
        <v>1</v>
      </c>
      <c r="AD384" s="58">
        <f t="shared" si="99"/>
        <v>1</v>
      </c>
      <c r="AE384" s="58" t="str">
        <f t="shared" si="100"/>
        <v>H27R15.</v>
      </c>
      <c r="AF384" s="58" t="str">
        <f t="shared" si="101"/>
        <v>H27R15</v>
      </c>
      <c r="AG384" s="62"/>
      <c r="AH384" s="62"/>
      <c r="AI384" s="62"/>
      <c r="AJ384" s="15"/>
      <c r="AK384" s="15"/>
      <c r="AL384" s="15"/>
      <c r="AM384" s="15"/>
      <c r="AN384" s="15"/>
      <c r="AO384" s="15"/>
      <c r="AP384" s="15"/>
    </row>
    <row r="385" spans="1:42" s="2" customFormat="1" ht="300" customHeight="1" x14ac:dyDescent="0.2">
      <c r="A385" s="70">
        <v>282</v>
      </c>
      <c r="B385" s="165">
        <v>384</v>
      </c>
      <c r="C385" s="81"/>
      <c r="D385" s="99" t="s">
        <v>1337</v>
      </c>
      <c r="E385" s="99" t="s">
        <v>28</v>
      </c>
      <c r="F385" s="86" t="s">
        <v>671</v>
      </c>
      <c r="G385" s="105" t="s">
        <v>672</v>
      </c>
      <c r="H385" s="86" t="s">
        <v>661</v>
      </c>
      <c r="I385" s="86" t="s">
        <v>662</v>
      </c>
      <c r="J385" s="81" t="s">
        <v>9</v>
      </c>
      <c r="K385" s="81">
        <v>2</v>
      </c>
      <c r="L385" s="106">
        <v>43040</v>
      </c>
      <c r="M385" s="106">
        <v>43403</v>
      </c>
      <c r="N385" s="107">
        <f t="shared" si="107"/>
        <v>51.857142857142854</v>
      </c>
      <c r="O385" s="70" t="s">
        <v>555</v>
      </c>
      <c r="P385" s="76">
        <v>0.5</v>
      </c>
      <c r="Q385" s="70" t="s">
        <v>2194</v>
      </c>
      <c r="R385" s="79">
        <f t="shared" si="108"/>
        <v>25</v>
      </c>
      <c r="S385" s="80">
        <f t="shared" si="109"/>
        <v>12.964285714285714</v>
      </c>
      <c r="T385" s="80">
        <f t="shared" si="110"/>
        <v>12.964285714285714</v>
      </c>
      <c r="U385" s="80">
        <f t="shared" si="111"/>
        <v>51.857142857142854</v>
      </c>
      <c r="V385" s="81"/>
      <c r="W385" s="82" t="str">
        <f t="shared" si="102"/>
        <v>VENCIDO</v>
      </c>
      <c r="X385" s="82" t="str">
        <f t="shared" si="104"/>
        <v>VENCIDO</v>
      </c>
      <c r="Y385" s="83" t="s">
        <v>206</v>
      </c>
      <c r="Z385" s="131" t="str">
        <f t="shared" si="105"/>
        <v>H28R15</v>
      </c>
      <c r="AA385" s="131">
        <f t="shared" si="103"/>
        <v>1</v>
      </c>
      <c r="AB385" s="131" t="str">
        <f t="shared" si="97"/>
        <v>H28R15 - 1</v>
      </c>
      <c r="AC385" s="58">
        <f t="shared" si="98"/>
        <v>1</v>
      </c>
      <c r="AD385" s="58">
        <f t="shared" si="99"/>
        <v>1</v>
      </c>
      <c r="AE385" s="58" t="str">
        <f t="shared" si="100"/>
        <v>H28R15.</v>
      </c>
      <c r="AF385" s="58" t="str">
        <f t="shared" si="101"/>
        <v>H28R15</v>
      </c>
      <c r="AG385" s="62"/>
      <c r="AH385" s="62"/>
      <c r="AI385" s="62"/>
      <c r="AJ385" s="15"/>
      <c r="AK385" s="15"/>
      <c r="AL385" s="15"/>
      <c r="AM385" s="15"/>
      <c r="AN385" s="15"/>
      <c r="AO385" s="15"/>
      <c r="AP385" s="15"/>
    </row>
    <row r="386" spans="1:42" s="2" customFormat="1" ht="300" customHeight="1" x14ac:dyDescent="0.2">
      <c r="A386" s="70">
        <v>283</v>
      </c>
      <c r="B386" s="165">
        <v>385</v>
      </c>
      <c r="C386" s="81"/>
      <c r="D386" s="99" t="s">
        <v>1336</v>
      </c>
      <c r="E386" s="99" t="s">
        <v>148</v>
      </c>
      <c r="F386" s="86" t="s">
        <v>971</v>
      </c>
      <c r="G386" s="105" t="s">
        <v>149</v>
      </c>
      <c r="H386" s="94" t="s">
        <v>972</v>
      </c>
      <c r="I386" s="94" t="s">
        <v>805</v>
      </c>
      <c r="J386" s="108" t="s">
        <v>806</v>
      </c>
      <c r="K386" s="70">
        <v>2</v>
      </c>
      <c r="L386" s="77">
        <v>43040</v>
      </c>
      <c r="M386" s="77">
        <v>43099</v>
      </c>
      <c r="N386" s="107">
        <f t="shared" si="107"/>
        <v>8.4285714285714288</v>
      </c>
      <c r="O386" s="70" t="s">
        <v>740</v>
      </c>
      <c r="P386" s="76">
        <v>2</v>
      </c>
      <c r="Q386" s="70" t="s">
        <v>2194</v>
      </c>
      <c r="R386" s="79">
        <f t="shared" si="108"/>
        <v>100</v>
      </c>
      <c r="S386" s="80">
        <f t="shared" si="109"/>
        <v>8.4285714285714288</v>
      </c>
      <c r="T386" s="80">
        <f t="shared" si="110"/>
        <v>8.4285714285714288</v>
      </c>
      <c r="U386" s="80">
        <f t="shared" si="111"/>
        <v>8.4285714285714288</v>
      </c>
      <c r="V386" s="81"/>
      <c r="W386" s="82" t="str">
        <f t="shared" si="102"/>
        <v>CUMPLIDO</v>
      </c>
      <c r="X386" s="82" t="str">
        <f t="shared" si="104"/>
        <v>CUMPLIDO</v>
      </c>
      <c r="Y386" s="83" t="s">
        <v>206</v>
      </c>
      <c r="Z386" s="131" t="str">
        <f t="shared" si="105"/>
        <v>H30R15</v>
      </c>
      <c r="AA386" s="131">
        <f t="shared" si="103"/>
        <v>1</v>
      </c>
      <c r="AB386" s="131" t="str">
        <f t="shared" si="97"/>
        <v>H30R15 - 1</v>
      </c>
      <c r="AC386" s="58">
        <f t="shared" si="98"/>
        <v>5</v>
      </c>
      <c r="AD386" s="58">
        <f t="shared" si="99"/>
        <v>5</v>
      </c>
      <c r="AE386" s="58" t="str">
        <f t="shared" si="100"/>
        <v>H30R15.</v>
      </c>
      <c r="AF386" s="58" t="str">
        <f t="shared" si="101"/>
        <v>H30R15</v>
      </c>
      <c r="AG386" s="62"/>
      <c r="AH386" s="62"/>
      <c r="AI386" s="62"/>
      <c r="AJ386" s="15"/>
      <c r="AK386" s="15"/>
      <c r="AL386" s="15"/>
      <c r="AM386" s="15"/>
      <c r="AN386" s="15"/>
      <c r="AO386" s="15"/>
      <c r="AP386" s="15"/>
    </row>
    <row r="387" spans="1:42" s="15" customFormat="1" ht="300" customHeight="1" x14ac:dyDescent="0.2">
      <c r="A387" s="70"/>
      <c r="B387" s="165">
        <v>386</v>
      </c>
      <c r="C387" s="81"/>
      <c r="D387" s="99"/>
      <c r="E387" s="99" t="s">
        <v>148</v>
      </c>
      <c r="F387" s="93" t="s">
        <v>976</v>
      </c>
      <c r="G387" s="94" t="s">
        <v>149</v>
      </c>
      <c r="H387" s="94" t="s">
        <v>973</v>
      </c>
      <c r="I387" s="94" t="s">
        <v>974</v>
      </c>
      <c r="J387" s="96" t="s">
        <v>970</v>
      </c>
      <c r="K387" s="70">
        <v>1</v>
      </c>
      <c r="L387" s="77">
        <v>43040</v>
      </c>
      <c r="M387" s="77">
        <v>43099</v>
      </c>
      <c r="N387" s="78">
        <f t="shared" si="107"/>
        <v>8.4285714285714288</v>
      </c>
      <c r="O387" s="70" t="s">
        <v>975</v>
      </c>
      <c r="P387" s="76">
        <v>1</v>
      </c>
      <c r="Q387" s="70" t="s">
        <v>2194</v>
      </c>
      <c r="R387" s="79">
        <f t="shared" si="108"/>
        <v>100</v>
      </c>
      <c r="S387" s="80">
        <f t="shared" si="109"/>
        <v>8.4285714285714288</v>
      </c>
      <c r="T387" s="80">
        <f t="shared" si="110"/>
        <v>8.4285714285714288</v>
      </c>
      <c r="U387" s="80">
        <f t="shared" si="111"/>
        <v>8.4285714285714288</v>
      </c>
      <c r="V387" s="81"/>
      <c r="W387" s="82" t="str">
        <f t="shared" si="102"/>
        <v>CUMPLIDO</v>
      </c>
      <c r="X387" s="82" t="str">
        <f t="shared" si="104"/>
        <v/>
      </c>
      <c r="Y387" s="109" t="s">
        <v>206</v>
      </c>
      <c r="Z387" s="131" t="str">
        <f t="shared" si="105"/>
        <v>H30R15</v>
      </c>
      <c r="AA387" s="131">
        <f t="shared" si="103"/>
        <v>2</v>
      </c>
      <c r="AB387" s="131" t="str">
        <f t="shared" ref="AB387:AB450" si="112">CONCATENATE(Z387," - ",AA387)</f>
        <v>H30R15 - 2</v>
      </c>
      <c r="AC387" s="58">
        <f t="shared" ref="AC387:AC450" si="113">IF(W387="VENCIDO",1,IF(W387="PRÓXIMO A VENCER",2,IF(W387="EN TERMINO",3,IF(W387="CON AVANCE",4,IF(W387="CUMPLIDO",5,)))))</f>
        <v>5</v>
      </c>
      <c r="AD387" s="58">
        <f t="shared" ref="AD387:AD450" si="114">IF(AA388=AA387+1,MIN(AC387,AD388),AC387)</f>
        <v>5</v>
      </c>
      <c r="AE387" s="58" t="str">
        <f t="shared" ref="AE387:AE450" si="115">IF(A387&lt;&gt;"",MID(F387,1,FIND(" ",F387,1)-1),AE386)</f>
        <v>H30R15.</v>
      </c>
      <c r="AF387" s="58" t="str">
        <f t="shared" ref="AF387:AF450" si="116">IFERROR(MID(AE387,1,FIND(".",AE387,1)-1),AE387)</f>
        <v>H30R15</v>
      </c>
      <c r="AG387" s="62"/>
      <c r="AH387" s="62"/>
      <c r="AI387" s="62"/>
    </row>
    <row r="388" spans="1:42" s="2" customFormat="1" ht="300" customHeight="1" x14ac:dyDescent="0.2">
      <c r="A388" s="70">
        <v>284</v>
      </c>
      <c r="B388" s="165">
        <v>387</v>
      </c>
      <c r="C388" s="81"/>
      <c r="D388" s="99" t="s">
        <v>1366</v>
      </c>
      <c r="E388" s="99" t="s">
        <v>109</v>
      </c>
      <c r="F388" s="86" t="s">
        <v>1309</v>
      </c>
      <c r="G388" s="105" t="s">
        <v>141</v>
      </c>
      <c r="H388" s="105" t="s">
        <v>807</v>
      </c>
      <c r="I388" s="105" t="s">
        <v>808</v>
      </c>
      <c r="J388" s="108" t="s">
        <v>809</v>
      </c>
      <c r="K388" s="81">
        <v>3</v>
      </c>
      <c r="L388" s="106">
        <v>43040</v>
      </c>
      <c r="M388" s="106">
        <v>43342</v>
      </c>
      <c r="N388" s="107">
        <f t="shared" si="107"/>
        <v>43.142857142857146</v>
      </c>
      <c r="O388" s="70" t="s">
        <v>740</v>
      </c>
      <c r="P388" s="76">
        <v>3</v>
      </c>
      <c r="Q388" s="70" t="s">
        <v>1388</v>
      </c>
      <c r="R388" s="79">
        <f t="shared" si="108"/>
        <v>100</v>
      </c>
      <c r="S388" s="80">
        <f t="shared" si="109"/>
        <v>43.142857142857146</v>
      </c>
      <c r="T388" s="80">
        <f t="shared" si="110"/>
        <v>43.142857142857146</v>
      </c>
      <c r="U388" s="80">
        <f t="shared" si="111"/>
        <v>43.142857142857146</v>
      </c>
      <c r="V388" s="81"/>
      <c r="W388" s="82" t="str">
        <f t="shared" ref="W388:W451" si="117">IF(R388=100,"CUMPLIDO",IF(M388-$AH$1&lt;0,"VENCIDO",IF(M388-$AH$1&lt;=30,"PRÓXIMO A VENCER",IF(R388&gt;0,"CON AVANCE","EN TERMINO"))))</f>
        <v>CUMPLIDO</v>
      </c>
      <c r="X388" s="82" t="str">
        <f t="shared" si="104"/>
        <v>CUMPLIDO</v>
      </c>
      <c r="Y388" s="83" t="s">
        <v>206</v>
      </c>
      <c r="Z388" s="131" t="str">
        <f t="shared" si="105"/>
        <v>H31R15</v>
      </c>
      <c r="AA388" s="131">
        <f t="shared" ref="AA388:AA451" si="118">IF(A388&lt;&gt;"",1,AA387+1)</f>
        <v>1</v>
      </c>
      <c r="AB388" s="131" t="str">
        <f t="shared" si="112"/>
        <v>H31R15 - 1</v>
      </c>
      <c r="AC388" s="58">
        <f t="shared" si="113"/>
        <v>5</v>
      </c>
      <c r="AD388" s="58">
        <f t="shared" si="114"/>
        <v>5</v>
      </c>
      <c r="AE388" s="58" t="str">
        <f t="shared" si="115"/>
        <v>H31R15.</v>
      </c>
      <c r="AF388" s="58" t="str">
        <f t="shared" si="116"/>
        <v>H31R15</v>
      </c>
      <c r="AG388" s="62"/>
      <c r="AH388" s="62"/>
      <c r="AI388" s="62"/>
      <c r="AJ388" s="15"/>
      <c r="AK388" s="15"/>
      <c r="AL388" s="15"/>
      <c r="AM388" s="15"/>
      <c r="AN388" s="15"/>
      <c r="AO388" s="15"/>
      <c r="AP388" s="15"/>
    </row>
    <row r="389" spans="1:42" s="2" customFormat="1" ht="300" customHeight="1" x14ac:dyDescent="0.2">
      <c r="A389" s="70">
        <v>285</v>
      </c>
      <c r="B389" s="165">
        <v>388</v>
      </c>
      <c r="C389" s="81"/>
      <c r="D389" s="99" t="s">
        <v>1367</v>
      </c>
      <c r="E389" s="99" t="s">
        <v>109</v>
      </c>
      <c r="F389" s="86" t="s">
        <v>1310</v>
      </c>
      <c r="G389" s="105" t="s">
        <v>150</v>
      </c>
      <c r="H389" s="105" t="s">
        <v>2203</v>
      </c>
      <c r="I389" s="105" t="s">
        <v>2189</v>
      </c>
      <c r="J389" s="108" t="s">
        <v>2134</v>
      </c>
      <c r="K389" s="81">
        <v>1</v>
      </c>
      <c r="L389" s="106">
        <v>43862</v>
      </c>
      <c r="M389" s="106">
        <v>43979</v>
      </c>
      <c r="N389" s="107">
        <f t="shared" si="107"/>
        <v>16.714285714285715</v>
      </c>
      <c r="O389" s="70" t="s">
        <v>1161</v>
      </c>
      <c r="P389" s="76">
        <v>0</v>
      </c>
      <c r="Q389" s="70" t="s">
        <v>2194</v>
      </c>
      <c r="R389" s="79">
        <f t="shared" si="108"/>
        <v>0</v>
      </c>
      <c r="S389" s="80">
        <f t="shared" si="109"/>
        <v>0</v>
      </c>
      <c r="T389" s="80">
        <f t="shared" si="110"/>
        <v>0</v>
      </c>
      <c r="U389" s="80">
        <f t="shared" si="111"/>
        <v>0</v>
      </c>
      <c r="V389" s="81"/>
      <c r="W389" s="82" t="str">
        <f t="shared" si="117"/>
        <v>EN TERMINO</v>
      </c>
      <c r="X389" s="82" t="str">
        <f t="shared" ref="X389:X452" si="119">IF(A389&lt;&gt;"",IF(AD389=1,"VENCIDO",IF(AD389=2,"PRÓXIMO A VENCER",IF(AD389=3,"EN TERMINO",IF(AD389=4,"CON AVANCE",IF(AD389=5,"CUMPLIDO",))))),"")</f>
        <v>EN TERMINO</v>
      </c>
      <c r="Y389" s="83" t="s">
        <v>206</v>
      </c>
      <c r="Z389" s="131" t="str">
        <f t="shared" ref="Z389:Z452" si="120">AF389</f>
        <v>H32R15</v>
      </c>
      <c r="AA389" s="131">
        <f t="shared" si="118"/>
        <v>1</v>
      </c>
      <c r="AB389" s="131" t="str">
        <f t="shared" si="112"/>
        <v>H32R15 - 1</v>
      </c>
      <c r="AC389" s="58">
        <f t="shared" si="113"/>
        <v>3</v>
      </c>
      <c r="AD389" s="58">
        <f t="shared" si="114"/>
        <v>3</v>
      </c>
      <c r="AE389" s="58" t="str">
        <f t="shared" si="115"/>
        <v>H32R15.</v>
      </c>
      <c r="AF389" s="58" t="str">
        <f t="shared" si="116"/>
        <v>H32R15</v>
      </c>
      <c r="AG389" s="62"/>
      <c r="AH389" s="62"/>
      <c r="AI389" s="62" t="s">
        <v>235</v>
      </c>
      <c r="AJ389" s="15"/>
      <c r="AK389" s="15"/>
      <c r="AL389" s="15"/>
      <c r="AM389" s="15"/>
      <c r="AN389" s="15"/>
      <c r="AO389" s="15"/>
      <c r="AP389" s="15"/>
    </row>
    <row r="390" spans="1:42" s="2" customFormat="1" ht="300" customHeight="1" x14ac:dyDescent="0.2">
      <c r="A390" s="70">
        <v>286</v>
      </c>
      <c r="B390" s="165">
        <v>389</v>
      </c>
      <c r="C390" s="81"/>
      <c r="D390" s="99" t="s">
        <v>1368</v>
      </c>
      <c r="E390" s="99" t="s">
        <v>109</v>
      </c>
      <c r="F390" s="86" t="s">
        <v>1311</v>
      </c>
      <c r="G390" s="105" t="s">
        <v>151</v>
      </c>
      <c r="H390" s="105" t="s">
        <v>897</v>
      </c>
      <c r="I390" s="105" t="s">
        <v>898</v>
      </c>
      <c r="J390" s="108" t="s">
        <v>899</v>
      </c>
      <c r="K390" s="81">
        <v>1</v>
      </c>
      <c r="L390" s="106">
        <v>43040</v>
      </c>
      <c r="M390" s="106">
        <v>43099</v>
      </c>
      <c r="N390" s="107">
        <f t="shared" si="107"/>
        <v>8.4285714285714288</v>
      </c>
      <c r="O390" s="70" t="s">
        <v>861</v>
      </c>
      <c r="P390" s="76">
        <v>1</v>
      </c>
      <c r="Q390" s="70" t="s">
        <v>2194</v>
      </c>
      <c r="R390" s="79">
        <f t="shared" si="108"/>
        <v>100</v>
      </c>
      <c r="S390" s="80">
        <f t="shared" si="109"/>
        <v>8.4285714285714288</v>
      </c>
      <c r="T390" s="80">
        <f t="shared" si="110"/>
        <v>8.4285714285714288</v>
      </c>
      <c r="U390" s="80">
        <f t="shared" si="111"/>
        <v>8.4285714285714288</v>
      </c>
      <c r="V390" s="81"/>
      <c r="W390" s="82" t="str">
        <f t="shared" si="117"/>
        <v>CUMPLIDO</v>
      </c>
      <c r="X390" s="82" t="str">
        <f t="shared" si="119"/>
        <v>CUMPLIDO</v>
      </c>
      <c r="Y390" s="83" t="s">
        <v>206</v>
      </c>
      <c r="Z390" s="131" t="str">
        <f t="shared" si="120"/>
        <v>H36R15</v>
      </c>
      <c r="AA390" s="131">
        <f t="shared" si="118"/>
        <v>1</v>
      </c>
      <c r="AB390" s="131" t="str">
        <f t="shared" si="112"/>
        <v>H36R15 - 1</v>
      </c>
      <c r="AC390" s="58">
        <f t="shared" si="113"/>
        <v>5</v>
      </c>
      <c r="AD390" s="58">
        <f t="shared" si="114"/>
        <v>5</v>
      </c>
      <c r="AE390" s="58" t="str">
        <f t="shared" si="115"/>
        <v>H36R15.</v>
      </c>
      <c r="AF390" s="58" t="str">
        <f t="shared" si="116"/>
        <v>H36R15</v>
      </c>
      <c r="AG390" s="62"/>
      <c r="AH390" s="62"/>
      <c r="AI390" s="62"/>
      <c r="AJ390" s="15"/>
      <c r="AK390" s="15"/>
      <c r="AL390" s="15"/>
      <c r="AM390" s="15"/>
      <c r="AN390" s="15"/>
      <c r="AO390" s="15"/>
      <c r="AP390" s="15"/>
    </row>
    <row r="391" spans="1:42" s="2" customFormat="1" ht="300" customHeight="1" x14ac:dyDescent="0.2">
      <c r="A391" s="70">
        <v>287</v>
      </c>
      <c r="B391" s="165">
        <v>390</v>
      </c>
      <c r="C391" s="81"/>
      <c r="D391" s="99" t="s">
        <v>1336</v>
      </c>
      <c r="E391" s="99" t="s">
        <v>109</v>
      </c>
      <c r="F391" s="86" t="s">
        <v>1312</v>
      </c>
      <c r="G391" s="105" t="s">
        <v>1016</v>
      </c>
      <c r="H391" s="105" t="s">
        <v>793</v>
      </c>
      <c r="I391" s="105" t="s">
        <v>794</v>
      </c>
      <c r="J391" s="108" t="s">
        <v>8</v>
      </c>
      <c r="K391" s="81">
        <v>1</v>
      </c>
      <c r="L391" s="106">
        <v>43040</v>
      </c>
      <c r="M391" s="106">
        <v>43099</v>
      </c>
      <c r="N391" s="107">
        <f t="shared" si="107"/>
        <v>8.4285714285714288</v>
      </c>
      <c r="O391" s="70" t="s">
        <v>740</v>
      </c>
      <c r="P391" s="76">
        <v>1</v>
      </c>
      <c r="Q391" s="70" t="s">
        <v>2194</v>
      </c>
      <c r="R391" s="79">
        <f t="shared" si="108"/>
        <v>100</v>
      </c>
      <c r="S391" s="80">
        <f t="shared" si="109"/>
        <v>8.4285714285714288</v>
      </c>
      <c r="T391" s="80">
        <f t="shared" si="110"/>
        <v>8.4285714285714288</v>
      </c>
      <c r="U391" s="80">
        <f t="shared" si="111"/>
        <v>8.4285714285714288</v>
      </c>
      <c r="V391" s="81"/>
      <c r="W391" s="82" t="str">
        <f t="shared" si="117"/>
        <v>CUMPLIDO</v>
      </c>
      <c r="X391" s="82" t="str">
        <f t="shared" si="119"/>
        <v>CUMPLIDO</v>
      </c>
      <c r="Y391" s="83" t="s">
        <v>206</v>
      </c>
      <c r="Z391" s="131" t="str">
        <f t="shared" si="120"/>
        <v>H38R15</v>
      </c>
      <c r="AA391" s="131">
        <f t="shared" si="118"/>
        <v>1</v>
      </c>
      <c r="AB391" s="131" t="str">
        <f t="shared" si="112"/>
        <v>H38R15 - 1</v>
      </c>
      <c r="AC391" s="58">
        <f t="shared" si="113"/>
        <v>5</v>
      </c>
      <c r="AD391" s="58">
        <f t="shared" si="114"/>
        <v>5</v>
      </c>
      <c r="AE391" s="58" t="str">
        <f t="shared" si="115"/>
        <v>H38R15.</v>
      </c>
      <c r="AF391" s="58" t="str">
        <f t="shared" si="116"/>
        <v>H38R15</v>
      </c>
      <c r="AG391" s="62"/>
      <c r="AH391" s="62"/>
      <c r="AI391" s="62" t="s">
        <v>235</v>
      </c>
      <c r="AJ391" s="15"/>
      <c r="AK391" s="15"/>
      <c r="AL391" s="15"/>
      <c r="AM391" s="15"/>
      <c r="AN391" s="15"/>
      <c r="AO391" s="15"/>
      <c r="AP391" s="15"/>
    </row>
    <row r="392" spans="1:42" s="2" customFormat="1" ht="300" customHeight="1" x14ac:dyDescent="0.2">
      <c r="A392" s="70">
        <v>288</v>
      </c>
      <c r="B392" s="165">
        <v>391</v>
      </c>
      <c r="C392" s="81"/>
      <c r="D392" s="99" t="s">
        <v>1336</v>
      </c>
      <c r="E392" s="99" t="s">
        <v>32</v>
      </c>
      <c r="F392" s="86" t="s">
        <v>1015</v>
      </c>
      <c r="G392" s="105" t="s">
        <v>1017</v>
      </c>
      <c r="H392" s="105" t="s">
        <v>1046</v>
      </c>
      <c r="I392" s="105" t="s">
        <v>1047</v>
      </c>
      <c r="J392" s="108" t="s">
        <v>8</v>
      </c>
      <c r="K392" s="81">
        <v>1</v>
      </c>
      <c r="L392" s="106">
        <v>43040</v>
      </c>
      <c r="M392" s="106">
        <v>43099</v>
      </c>
      <c r="N392" s="107">
        <f t="shared" si="107"/>
        <v>8.4285714285714288</v>
      </c>
      <c r="O392" s="70" t="s">
        <v>740</v>
      </c>
      <c r="P392" s="76">
        <v>1</v>
      </c>
      <c r="Q392" s="70" t="s">
        <v>2194</v>
      </c>
      <c r="R392" s="79">
        <f t="shared" si="108"/>
        <v>100</v>
      </c>
      <c r="S392" s="80">
        <f t="shared" si="109"/>
        <v>8.4285714285714288</v>
      </c>
      <c r="T392" s="80">
        <f t="shared" si="110"/>
        <v>8.4285714285714288</v>
      </c>
      <c r="U392" s="80">
        <f t="shared" si="111"/>
        <v>8.4285714285714288</v>
      </c>
      <c r="V392" s="81"/>
      <c r="W392" s="82" t="str">
        <f t="shared" si="117"/>
        <v>CUMPLIDO</v>
      </c>
      <c r="X392" s="82" t="str">
        <f t="shared" si="119"/>
        <v>CUMPLIDO</v>
      </c>
      <c r="Y392" s="83" t="s">
        <v>206</v>
      </c>
      <c r="Z392" s="131" t="str">
        <f t="shared" si="120"/>
        <v>H39R15</v>
      </c>
      <c r="AA392" s="131">
        <f t="shared" si="118"/>
        <v>1</v>
      </c>
      <c r="AB392" s="131" t="str">
        <f t="shared" si="112"/>
        <v>H39R15 - 1</v>
      </c>
      <c r="AC392" s="58">
        <f t="shared" si="113"/>
        <v>5</v>
      </c>
      <c r="AD392" s="58">
        <f t="shared" si="114"/>
        <v>5</v>
      </c>
      <c r="AE392" s="58" t="str">
        <f t="shared" si="115"/>
        <v>H39R15.</v>
      </c>
      <c r="AF392" s="58" t="str">
        <f t="shared" si="116"/>
        <v>H39R15</v>
      </c>
      <c r="AG392" s="62"/>
      <c r="AH392" s="62"/>
      <c r="AI392" s="62"/>
      <c r="AJ392" s="15"/>
      <c r="AK392" s="15"/>
      <c r="AL392" s="15"/>
      <c r="AM392" s="15"/>
      <c r="AN392" s="15"/>
      <c r="AO392" s="15"/>
      <c r="AP392" s="15"/>
    </row>
    <row r="393" spans="1:42" s="2" customFormat="1" ht="300" customHeight="1" x14ac:dyDescent="0.2">
      <c r="A393" s="70">
        <v>289</v>
      </c>
      <c r="B393" s="165">
        <v>392</v>
      </c>
      <c r="C393" s="81"/>
      <c r="D393" s="99" t="s">
        <v>1336</v>
      </c>
      <c r="E393" s="99" t="s">
        <v>109</v>
      </c>
      <c r="F393" s="86" t="s">
        <v>1313</v>
      </c>
      <c r="G393" s="105" t="s">
        <v>152</v>
      </c>
      <c r="H393" s="105" t="s">
        <v>900</v>
      </c>
      <c r="I393" s="105" t="s">
        <v>901</v>
      </c>
      <c r="J393" s="108" t="s">
        <v>8</v>
      </c>
      <c r="K393" s="81">
        <v>1</v>
      </c>
      <c r="L393" s="106">
        <v>43040</v>
      </c>
      <c r="M393" s="106">
        <v>43099</v>
      </c>
      <c r="N393" s="107">
        <f t="shared" si="107"/>
        <v>8.4285714285714288</v>
      </c>
      <c r="O393" s="70" t="s">
        <v>861</v>
      </c>
      <c r="P393" s="76">
        <v>1</v>
      </c>
      <c r="Q393" s="70" t="s">
        <v>2194</v>
      </c>
      <c r="R393" s="79">
        <f t="shared" si="108"/>
        <v>100</v>
      </c>
      <c r="S393" s="80">
        <f t="shared" si="109"/>
        <v>8.4285714285714288</v>
      </c>
      <c r="T393" s="80">
        <f t="shared" si="110"/>
        <v>8.4285714285714288</v>
      </c>
      <c r="U393" s="80">
        <f t="shared" si="111"/>
        <v>8.4285714285714288</v>
      </c>
      <c r="V393" s="81"/>
      <c r="W393" s="82" t="str">
        <f t="shared" si="117"/>
        <v>CUMPLIDO</v>
      </c>
      <c r="X393" s="82" t="str">
        <f t="shared" si="119"/>
        <v>CUMPLIDO</v>
      </c>
      <c r="Y393" s="83" t="s">
        <v>206</v>
      </c>
      <c r="Z393" s="131" t="str">
        <f t="shared" si="120"/>
        <v>H40R15</v>
      </c>
      <c r="AA393" s="131">
        <f t="shared" si="118"/>
        <v>1</v>
      </c>
      <c r="AB393" s="131" t="str">
        <f t="shared" si="112"/>
        <v>H40R15 - 1</v>
      </c>
      <c r="AC393" s="58">
        <f t="shared" si="113"/>
        <v>5</v>
      </c>
      <c r="AD393" s="58">
        <f t="shared" si="114"/>
        <v>5</v>
      </c>
      <c r="AE393" s="58" t="str">
        <f t="shared" si="115"/>
        <v>H40R15.</v>
      </c>
      <c r="AF393" s="58" t="str">
        <f t="shared" si="116"/>
        <v>H40R15</v>
      </c>
      <c r="AG393" s="62"/>
      <c r="AH393" s="62"/>
      <c r="AI393" s="62"/>
      <c r="AJ393" s="15"/>
      <c r="AK393" s="15"/>
      <c r="AL393" s="15"/>
      <c r="AM393" s="15"/>
      <c r="AN393" s="15"/>
      <c r="AO393" s="15"/>
      <c r="AP393" s="15"/>
    </row>
    <row r="394" spans="1:42" s="2" customFormat="1" ht="300" customHeight="1" x14ac:dyDescent="0.2">
      <c r="A394" s="70">
        <v>290</v>
      </c>
      <c r="B394" s="165">
        <v>393</v>
      </c>
      <c r="C394" s="81"/>
      <c r="D394" s="99" t="s">
        <v>1336</v>
      </c>
      <c r="E394" s="99" t="s">
        <v>109</v>
      </c>
      <c r="F394" s="86" t="s">
        <v>1018</v>
      </c>
      <c r="G394" s="105" t="s">
        <v>153</v>
      </c>
      <c r="H394" s="86" t="s">
        <v>900</v>
      </c>
      <c r="I394" s="86" t="s">
        <v>901</v>
      </c>
      <c r="J394" s="81" t="s">
        <v>8</v>
      </c>
      <c r="K394" s="81">
        <v>1</v>
      </c>
      <c r="L394" s="106">
        <v>43040</v>
      </c>
      <c r="M394" s="106">
        <v>43099</v>
      </c>
      <c r="N394" s="107">
        <f t="shared" si="107"/>
        <v>8.4285714285714288</v>
      </c>
      <c r="O394" s="70" t="s">
        <v>861</v>
      </c>
      <c r="P394" s="76">
        <v>1</v>
      </c>
      <c r="Q394" s="70" t="s">
        <v>2194</v>
      </c>
      <c r="R394" s="79">
        <f t="shared" si="108"/>
        <v>100</v>
      </c>
      <c r="S394" s="80">
        <f t="shared" si="109"/>
        <v>8.4285714285714288</v>
      </c>
      <c r="T394" s="80">
        <f t="shared" si="110"/>
        <v>8.4285714285714288</v>
      </c>
      <c r="U394" s="80">
        <f t="shared" si="111"/>
        <v>8.4285714285714288</v>
      </c>
      <c r="V394" s="81"/>
      <c r="W394" s="82" t="str">
        <f t="shared" si="117"/>
        <v>CUMPLIDO</v>
      </c>
      <c r="X394" s="82" t="str">
        <f t="shared" si="119"/>
        <v>CUMPLIDO</v>
      </c>
      <c r="Y394" s="83" t="s">
        <v>206</v>
      </c>
      <c r="Z394" s="131" t="str">
        <f t="shared" si="120"/>
        <v>H42R15</v>
      </c>
      <c r="AA394" s="131">
        <f t="shared" si="118"/>
        <v>1</v>
      </c>
      <c r="AB394" s="131" t="str">
        <f t="shared" si="112"/>
        <v>H42R15 - 1</v>
      </c>
      <c r="AC394" s="58">
        <f t="shared" si="113"/>
        <v>5</v>
      </c>
      <c r="AD394" s="58">
        <f t="shared" si="114"/>
        <v>5</v>
      </c>
      <c r="AE394" s="58" t="str">
        <f t="shared" si="115"/>
        <v>H42R15.</v>
      </c>
      <c r="AF394" s="58" t="str">
        <f t="shared" si="116"/>
        <v>H42R15</v>
      </c>
      <c r="AG394" s="62"/>
      <c r="AH394" s="62"/>
      <c r="AI394" s="62"/>
      <c r="AJ394" s="15"/>
      <c r="AK394" s="15"/>
      <c r="AL394" s="15"/>
      <c r="AM394" s="15"/>
      <c r="AN394" s="15"/>
      <c r="AO394" s="15"/>
      <c r="AP394" s="15"/>
    </row>
    <row r="395" spans="1:42" s="2" customFormat="1" ht="300" customHeight="1" x14ac:dyDescent="0.2">
      <c r="A395" s="70">
        <v>291</v>
      </c>
      <c r="B395" s="165">
        <v>394</v>
      </c>
      <c r="C395" s="81"/>
      <c r="D395" s="99" t="s">
        <v>1337</v>
      </c>
      <c r="E395" s="99" t="s">
        <v>18</v>
      </c>
      <c r="F395" s="86" t="s">
        <v>1019</v>
      </c>
      <c r="G395" s="105" t="s">
        <v>1020</v>
      </c>
      <c r="H395" s="105" t="s">
        <v>902</v>
      </c>
      <c r="I395" s="105" t="s">
        <v>903</v>
      </c>
      <c r="J395" s="108" t="s">
        <v>9</v>
      </c>
      <c r="K395" s="81">
        <v>1</v>
      </c>
      <c r="L395" s="106">
        <v>43040</v>
      </c>
      <c r="M395" s="106">
        <v>43099</v>
      </c>
      <c r="N395" s="107">
        <f t="shared" si="107"/>
        <v>8.4285714285714288</v>
      </c>
      <c r="O395" s="70" t="s">
        <v>861</v>
      </c>
      <c r="P395" s="76">
        <v>1</v>
      </c>
      <c r="Q395" s="70" t="s">
        <v>2194</v>
      </c>
      <c r="R395" s="79">
        <f t="shared" si="108"/>
        <v>100</v>
      </c>
      <c r="S395" s="80">
        <f t="shared" si="109"/>
        <v>8.4285714285714288</v>
      </c>
      <c r="T395" s="80">
        <f t="shared" si="110"/>
        <v>8.4285714285714288</v>
      </c>
      <c r="U395" s="80">
        <f t="shared" si="111"/>
        <v>8.4285714285714288</v>
      </c>
      <c r="V395" s="81"/>
      <c r="W395" s="82" t="str">
        <f t="shared" si="117"/>
        <v>CUMPLIDO</v>
      </c>
      <c r="X395" s="82" t="str">
        <f t="shared" si="119"/>
        <v>CUMPLIDO</v>
      </c>
      <c r="Y395" s="83" t="s">
        <v>206</v>
      </c>
      <c r="Z395" s="131" t="str">
        <f t="shared" si="120"/>
        <v>H43R15</v>
      </c>
      <c r="AA395" s="131">
        <f t="shared" si="118"/>
        <v>1</v>
      </c>
      <c r="AB395" s="131" t="str">
        <f t="shared" si="112"/>
        <v>H43R15 - 1</v>
      </c>
      <c r="AC395" s="58">
        <f t="shared" si="113"/>
        <v>5</v>
      </c>
      <c r="AD395" s="58">
        <f t="shared" si="114"/>
        <v>5</v>
      </c>
      <c r="AE395" s="58" t="str">
        <f t="shared" si="115"/>
        <v>H43R15.</v>
      </c>
      <c r="AF395" s="58" t="str">
        <f t="shared" si="116"/>
        <v>H43R15</v>
      </c>
      <c r="AG395" s="62"/>
      <c r="AH395" s="62"/>
      <c r="AI395" s="62"/>
      <c r="AJ395" s="15"/>
      <c r="AK395" s="15"/>
      <c r="AL395" s="15"/>
      <c r="AM395" s="15"/>
      <c r="AN395" s="15"/>
      <c r="AO395" s="15"/>
      <c r="AP395" s="15"/>
    </row>
    <row r="396" spans="1:42" s="2" customFormat="1" ht="300" customHeight="1" x14ac:dyDescent="0.2">
      <c r="A396" s="70">
        <v>292</v>
      </c>
      <c r="B396" s="165">
        <v>395</v>
      </c>
      <c r="C396" s="81"/>
      <c r="D396" s="99" t="s">
        <v>1336</v>
      </c>
      <c r="E396" s="99" t="s">
        <v>154</v>
      </c>
      <c r="F396" s="86" t="s">
        <v>1314</v>
      </c>
      <c r="G396" s="105" t="s">
        <v>155</v>
      </c>
      <c r="H396" s="105" t="s">
        <v>904</v>
      </c>
      <c r="I396" s="105" t="s">
        <v>905</v>
      </c>
      <c r="J396" s="108" t="s">
        <v>8</v>
      </c>
      <c r="K396" s="81">
        <v>1</v>
      </c>
      <c r="L396" s="77">
        <v>43040</v>
      </c>
      <c r="M396" s="77">
        <v>43099</v>
      </c>
      <c r="N396" s="107">
        <f t="shared" si="107"/>
        <v>8.4285714285714288</v>
      </c>
      <c r="O396" s="70" t="s">
        <v>861</v>
      </c>
      <c r="P396" s="76">
        <v>1</v>
      </c>
      <c r="Q396" s="70" t="s">
        <v>2194</v>
      </c>
      <c r="R396" s="79">
        <f t="shared" si="108"/>
        <v>100</v>
      </c>
      <c r="S396" s="80">
        <f t="shared" si="109"/>
        <v>8.4285714285714288</v>
      </c>
      <c r="T396" s="80">
        <f t="shared" si="110"/>
        <v>8.4285714285714288</v>
      </c>
      <c r="U396" s="80">
        <f t="shared" si="111"/>
        <v>8.4285714285714288</v>
      </c>
      <c r="V396" s="81"/>
      <c r="W396" s="82" t="str">
        <f t="shared" si="117"/>
        <v>CUMPLIDO</v>
      </c>
      <c r="X396" s="82" t="str">
        <f t="shared" si="119"/>
        <v>CUMPLIDO</v>
      </c>
      <c r="Y396" s="83" t="s">
        <v>206</v>
      </c>
      <c r="Z396" s="131" t="str">
        <f t="shared" si="120"/>
        <v>H48R15</v>
      </c>
      <c r="AA396" s="131">
        <f t="shared" si="118"/>
        <v>1</v>
      </c>
      <c r="AB396" s="131" t="str">
        <f t="shared" si="112"/>
        <v>H48R15 - 1</v>
      </c>
      <c r="AC396" s="58">
        <f t="shared" si="113"/>
        <v>5</v>
      </c>
      <c r="AD396" s="58">
        <f t="shared" si="114"/>
        <v>5</v>
      </c>
      <c r="AE396" s="58" t="str">
        <f t="shared" si="115"/>
        <v>H48R15.</v>
      </c>
      <c r="AF396" s="58" t="str">
        <f t="shared" si="116"/>
        <v>H48R15</v>
      </c>
      <c r="AG396" s="62"/>
      <c r="AH396" s="62"/>
      <c r="AI396" s="62"/>
      <c r="AJ396" s="15"/>
      <c r="AK396" s="15"/>
      <c r="AL396" s="15"/>
      <c r="AM396" s="15"/>
      <c r="AN396" s="15"/>
      <c r="AO396" s="15"/>
      <c r="AP396" s="15"/>
    </row>
    <row r="397" spans="1:42" s="2" customFormat="1" ht="300" customHeight="1" x14ac:dyDescent="0.2">
      <c r="A397" s="70">
        <v>293</v>
      </c>
      <c r="B397" s="165">
        <v>396</v>
      </c>
      <c r="C397" s="81"/>
      <c r="D397" s="99" t="s">
        <v>1336</v>
      </c>
      <c r="E397" s="99" t="s">
        <v>154</v>
      </c>
      <c r="F397" s="86" t="s">
        <v>1315</v>
      </c>
      <c r="G397" s="105" t="s">
        <v>155</v>
      </c>
      <c r="H397" s="105" t="s">
        <v>906</v>
      </c>
      <c r="I397" s="105" t="s">
        <v>907</v>
      </c>
      <c r="J397" s="96" t="s">
        <v>8</v>
      </c>
      <c r="K397" s="70">
        <v>1</v>
      </c>
      <c r="L397" s="77">
        <v>43040</v>
      </c>
      <c r="M397" s="106">
        <v>43099</v>
      </c>
      <c r="N397" s="107">
        <f t="shared" si="107"/>
        <v>8.4285714285714288</v>
      </c>
      <c r="O397" s="70" t="s">
        <v>861</v>
      </c>
      <c r="P397" s="76">
        <v>1</v>
      </c>
      <c r="Q397" s="70" t="s">
        <v>2194</v>
      </c>
      <c r="R397" s="79">
        <f t="shared" si="108"/>
        <v>100</v>
      </c>
      <c r="S397" s="80">
        <f t="shared" si="109"/>
        <v>8.4285714285714288</v>
      </c>
      <c r="T397" s="80">
        <f t="shared" si="110"/>
        <v>8.4285714285714288</v>
      </c>
      <c r="U397" s="80">
        <f t="shared" si="111"/>
        <v>8.4285714285714288</v>
      </c>
      <c r="V397" s="81"/>
      <c r="W397" s="82" t="str">
        <f t="shared" si="117"/>
        <v>CUMPLIDO</v>
      </c>
      <c r="X397" s="82" t="str">
        <f t="shared" si="119"/>
        <v>CUMPLIDO</v>
      </c>
      <c r="Y397" s="83" t="s">
        <v>206</v>
      </c>
      <c r="Z397" s="131" t="str">
        <f t="shared" si="120"/>
        <v>H49R15</v>
      </c>
      <c r="AA397" s="131">
        <f t="shared" si="118"/>
        <v>1</v>
      </c>
      <c r="AB397" s="131" t="str">
        <f t="shared" si="112"/>
        <v>H49R15 - 1</v>
      </c>
      <c r="AC397" s="58">
        <f t="shared" si="113"/>
        <v>5</v>
      </c>
      <c r="AD397" s="58">
        <f t="shared" si="114"/>
        <v>5</v>
      </c>
      <c r="AE397" s="58" t="str">
        <f t="shared" si="115"/>
        <v>H49R15.</v>
      </c>
      <c r="AF397" s="58" t="str">
        <f t="shared" si="116"/>
        <v>H49R15</v>
      </c>
      <c r="AG397" s="62"/>
      <c r="AH397" s="62"/>
      <c r="AI397" s="62"/>
      <c r="AJ397" s="15"/>
      <c r="AK397" s="15"/>
      <c r="AL397" s="15"/>
      <c r="AM397" s="15"/>
      <c r="AN397" s="15"/>
      <c r="AO397" s="15"/>
      <c r="AP397" s="15"/>
    </row>
    <row r="398" spans="1:42" s="2" customFormat="1" ht="300" customHeight="1" x14ac:dyDescent="0.2">
      <c r="A398" s="70">
        <v>294</v>
      </c>
      <c r="B398" s="165">
        <v>397</v>
      </c>
      <c r="C398" s="81"/>
      <c r="D398" s="99" t="s">
        <v>1337</v>
      </c>
      <c r="E398" s="99" t="s">
        <v>154</v>
      </c>
      <c r="F398" s="86" t="s">
        <v>911</v>
      </c>
      <c r="G398" s="105" t="s">
        <v>155</v>
      </c>
      <c r="H398" s="94" t="s">
        <v>908</v>
      </c>
      <c r="I398" s="94" t="s">
        <v>907</v>
      </c>
      <c r="J398" s="96" t="s">
        <v>8</v>
      </c>
      <c r="K398" s="81">
        <v>1</v>
      </c>
      <c r="L398" s="77">
        <v>43040</v>
      </c>
      <c r="M398" s="77">
        <v>43099</v>
      </c>
      <c r="N398" s="107">
        <f t="shared" si="107"/>
        <v>8.4285714285714288</v>
      </c>
      <c r="O398" s="70" t="s">
        <v>861</v>
      </c>
      <c r="P398" s="76">
        <v>0.5</v>
      </c>
      <c r="Q398" s="70" t="s">
        <v>2194</v>
      </c>
      <c r="R398" s="79">
        <f t="shared" si="108"/>
        <v>50</v>
      </c>
      <c r="S398" s="80">
        <f t="shared" si="109"/>
        <v>4.2142857142857144</v>
      </c>
      <c r="T398" s="80">
        <f t="shared" si="110"/>
        <v>4.2142857142857144</v>
      </c>
      <c r="U398" s="80">
        <f t="shared" si="111"/>
        <v>8.4285714285714288</v>
      </c>
      <c r="V398" s="81"/>
      <c r="W398" s="82" t="str">
        <f t="shared" si="117"/>
        <v>VENCIDO</v>
      </c>
      <c r="X398" s="82" t="str">
        <f t="shared" si="119"/>
        <v>VENCIDO</v>
      </c>
      <c r="Y398" s="83" t="s">
        <v>206</v>
      </c>
      <c r="Z398" s="131" t="str">
        <f t="shared" si="120"/>
        <v>H50R15</v>
      </c>
      <c r="AA398" s="131">
        <f t="shared" si="118"/>
        <v>1</v>
      </c>
      <c r="AB398" s="131" t="str">
        <f t="shared" si="112"/>
        <v>H50R15 - 1</v>
      </c>
      <c r="AC398" s="58">
        <f t="shared" si="113"/>
        <v>1</v>
      </c>
      <c r="AD398" s="58">
        <f t="shared" si="114"/>
        <v>1</v>
      </c>
      <c r="AE398" s="58" t="str">
        <f t="shared" si="115"/>
        <v>H50R15.</v>
      </c>
      <c r="AF398" s="58" t="str">
        <f t="shared" si="116"/>
        <v>H50R15</v>
      </c>
      <c r="AG398" s="62"/>
      <c r="AH398" s="62"/>
      <c r="AI398" s="62"/>
      <c r="AJ398" s="15"/>
      <c r="AK398" s="15"/>
      <c r="AL398" s="15"/>
      <c r="AM398" s="15"/>
      <c r="AN398" s="15"/>
      <c r="AO398" s="15"/>
      <c r="AP398" s="15"/>
    </row>
    <row r="399" spans="1:42" s="2" customFormat="1" ht="300" customHeight="1" x14ac:dyDescent="0.2">
      <c r="A399" s="70">
        <v>295</v>
      </c>
      <c r="B399" s="165">
        <v>398</v>
      </c>
      <c r="C399" s="81"/>
      <c r="D399" s="99" t="s">
        <v>1337</v>
      </c>
      <c r="E399" s="99" t="s">
        <v>109</v>
      </c>
      <c r="F399" s="86" t="s">
        <v>1021</v>
      </c>
      <c r="G399" s="105" t="s">
        <v>912</v>
      </c>
      <c r="H399" s="105" t="s">
        <v>909</v>
      </c>
      <c r="I399" s="105" t="s">
        <v>910</v>
      </c>
      <c r="J399" s="108" t="s">
        <v>53</v>
      </c>
      <c r="K399" s="81">
        <v>3</v>
      </c>
      <c r="L399" s="106">
        <v>43040</v>
      </c>
      <c r="M399" s="106">
        <v>43342</v>
      </c>
      <c r="N399" s="107">
        <f t="shared" si="107"/>
        <v>43.142857142857146</v>
      </c>
      <c r="O399" s="70" t="s">
        <v>861</v>
      </c>
      <c r="P399" s="76">
        <v>0</v>
      </c>
      <c r="Q399" s="70" t="s">
        <v>2194</v>
      </c>
      <c r="R399" s="79">
        <f t="shared" si="108"/>
        <v>0</v>
      </c>
      <c r="S399" s="80">
        <f t="shared" si="109"/>
        <v>0</v>
      </c>
      <c r="T399" s="80">
        <f t="shared" si="110"/>
        <v>0</v>
      </c>
      <c r="U399" s="80">
        <f t="shared" si="111"/>
        <v>43.142857142857146</v>
      </c>
      <c r="V399" s="81"/>
      <c r="W399" s="82" t="str">
        <f t="shared" si="117"/>
        <v>VENCIDO</v>
      </c>
      <c r="X399" s="82" t="str">
        <f t="shared" si="119"/>
        <v>VENCIDO</v>
      </c>
      <c r="Y399" s="83" t="s">
        <v>206</v>
      </c>
      <c r="Z399" s="131" t="str">
        <f t="shared" si="120"/>
        <v>H51R15</v>
      </c>
      <c r="AA399" s="131">
        <f t="shared" si="118"/>
        <v>1</v>
      </c>
      <c r="AB399" s="131" t="str">
        <f t="shared" si="112"/>
        <v>H51R15 - 1</v>
      </c>
      <c r="AC399" s="58">
        <f t="shared" si="113"/>
        <v>1</v>
      </c>
      <c r="AD399" s="58">
        <f t="shared" si="114"/>
        <v>1</v>
      </c>
      <c r="AE399" s="58" t="str">
        <f t="shared" si="115"/>
        <v>H51R15.</v>
      </c>
      <c r="AF399" s="58" t="str">
        <f t="shared" si="116"/>
        <v>H51R15</v>
      </c>
      <c r="AG399" s="62"/>
      <c r="AH399" s="62"/>
      <c r="AI399" s="62"/>
      <c r="AJ399" s="15"/>
      <c r="AK399" s="15"/>
      <c r="AL399" s="15"/>
      <c r="AM399" s="15"/>
      <c r="AN399" s="15"/>
      <c r="AO399" s="15"/>
      <c r="AP399" s="15"/>
    </row>
    <row r="400" spans="1:42" s="2" customFormat="1" ht="300" customHeight="1" x14ac:dyDescent="0.2">
      <c r="A400" s="70">
        <v>296</v>
      </c>
      <c r="B400" s="165">
        <v>399</v>
      </c>
      <c r="C400" s="81"/>
      <c r="D400" s="99" t="s">
        <v>1369</v>
      </c>
      <c r="E400" s="99" t="s">
        <v>156</v>
      </c>
      <c r="F400" s="86" t="s">
        <v>473</v>
      </c>
      <c r="G400" s="105" t="s">
        <v>157</v>
      </c>
      <c r="H400" s="105" t="s">
        <v>470</v>
      </c>
      <c r="I400" s="105" t="s">
        <v>471</v>
      </c>
      <c r="J400" s="108" t="s">
        <v>472</v>
      </c>
      <c r="K400" s="81">
        <v>3</v>
      </c>
      <c r="L400" s="106">
        <v>43040</v>
      </c>
      <c r="M400" s="106">
        <v>43342</v>
      </c>
      <c r="N400" s="107">
        <f t="shared" si="107"/>
        <v>43.142857142857146</v>
      </c>
      <c r="O400" s="70" t="s">
        <v>450</v>
      </c>
      <c r="P400" s="76">
        <v>3</v>
      </c>
      <c r="Q400" s="70" t="s">
        <v>2194</v>
      </c>
      <c r="R400" s="79">
        <f t="shared" si="108"/>
        <v>100</v>
      </c>
      <c r="S400" s="80">
        <f t="shared" si="109"/>
        <v>43.142857142857146</v>
      </c>
      <c r="T400" s="80">
        <f t="shared" si="110"/>
        <v>43.142857142857146</v>
      </c>
      <c r="U400" s="80">
        <f t="shared" si="111"/>
        <v>43.142857142857146</v>
      </c>
      <c r="V400" s="81"/>
      <c r="W400" s="82" t="str">
        <f t="shared" si="117"/>
        <v>CUMPLIDO</v>
      </c>
      <c r="X400" s="82" t="str">
        <f t="shared" si="119"/>
        <v>CUMPLIDO</v>
      </c>
      <c r="Y400" s="83" t="s">
        <v>206</v>
      </c>
      <c r="Z400" s="131" t="str">
        <f t="shared" si="120"/>
        <v>H52R15</v>
      </c>
      <c r="AA400" s="131">
        <f t="shared" si="118"/>
        <v>1</v>
      </c>
      <c r="AB400" s="131" t="str">
        <f t="shared" si="112"/>
        <v>H52R15 - 1</v>
      </c>
      <c r="AC400" s="58">
        <f t="shared" si="113"/>
        <v>5</v>
      </c>
      <c r="AD400" s="58">
        <f t="shared" si="114"/>
        <v>5</v>
      </c>
      <c r="AE400" s="58" t="str">
        <f t="shared" si="115"/>
        <v>H52R15.</v>
      </c>
      <c r="AF400" s="58" t="str">
        <f t="shared" si="116"/>
        <v>H52R15</v>
      </c>
      <c r="AG400" s="62"/>
      <c r="AH400" s="62"/>
      <c r="AI400" s="62"/>
      <c r="AJ400" s="15"/>
      <c r="AK400" s="15"/>
      <c r="AL400" s="15"/>
      <c r="AM400" s="15"/>
      <c r="AN400" s="15"/>
      <c r="AO400" s="15"/>
      <c r="AP400" s="15"/>
    </row>
    <row r="401" spans="1:42" s="2" customFormat="1" ht="300" customHeight="1" x14ac:dyDescent="0.2">
      <c r="A401" s="70">
        <v>297</v>
      </c>
      <c r="B401" s="165">
        <v>400</v>
      </c>
      <c r="C401" s="81"/>
      <c r="D401" s="99" t="s">
        <v>1337</v>
      </c>
      <c r="E401" s="99" t="s">
        <v>27</v>
      </c>
      <c r="F401" s="86" t="s">
        <v>158</v>
      </c>
      <c r="G401" s="105" t="s">
        <v>159</v>
      </c>
      <c r="H401" s="93" t="s">
        <v>346</v>
      </c>
      <c r="I401" s="93" t="s">
        <v>347</v>
      </c>
      <c r="J401" s="117" t="s">
        <v>53</v>
      </c>
      <c r="K401" s="117">
        <v>3</v>
      </c>
      <c r="L401" s="100">
        <v>43040</v>
      </c>
      <c r="M401" s="100">
        <v>43342</v>
      </c>
      <c r="N401" s="107">
        <f t="shared" si="107"/>
        <v>43.142857142857146</v>
      </c>
      <c r="O401" s="70" t="s">
        <v>17</v>
      </c>
      <c r="P401" s="76">
        <v>3</v>
      </c>
      <c r="Q401" s="70" t="s">
        <v>2194</v>
      </c>
      <c r="R401" s="79">
        <f t="shared" si="108"/>
        <v>100</v>
      </c>
      <c r="S401" s="80">
        <f t="shared" si="109"/>
        <v>43.142857142857146</v>
      </c>
      <c r="T401" s="80">
        <f t="shared" si="110"/>
        <v>43.142857142857146</v>
      </c>
      <c r="U401" s="80">
        <f t="shared" si="111"/>
        <v>43.142857142857146</v>
      </c>
      <c r="V401" s="81"/>
      <c r="W401" s="82" t="str">
        <f t="shared" si="117"/>
        <v>CUMPLIDO</v>
      </c>
      <c r="X401" s="82" t="str">
        <f t="shared" si="119"/>
        <v>CUMPLIDO</v>
      </c>
      <c r="Y401" s="83" t="s">
        <v>206</v>
      </c>
      <c r="Z401" s="131" t="str">
        <f t="shared" si="120"/>
        <v>H53R15</v>
      </c>
      <c r="AA401" s="131">
        <f t="shared" si="118"/>
        <v>1</v>
      </c>
      <c r="AB401" s="131" t="str">
        <f t="shared" si="112"/>
        <v>H53R15 - 1</v>
      </c>
      <c r="AC401" s="58">
        <f t="shared" si="113"/>
        <v>5</v>
      </c>
      <c r="AD401" s="58">
        <f t="shared" si="114"/>
        <v>5</v>
      </c>
      <c r="AE401" s="58" t="str">
        <f t="shared" si="115"/>
        <v>H53R15</v>
      </c>
      <c r="AF401" s="58" t="str">
        <f t="shared" si="116"/>
        <v>H53R15</v>
      </c>
      <c r="AG401" s="62"/>
      <c r="AH401" s="62"/>
      <c r="AI401" s="62"/>
      <c r="AJ401" s="15"/>
      <c r="AK401" s="15"/>
      <c r="AL401" s="15"/>
      <c r="AM401" s="15"/>
      <c r="AN401" s="15"/>
      <c r="AO401" s="15"/>
      <c r="AP401" s="15"/>
    </row>
    <row r="402" spans="1:42" s="2" customFormat="1" ht="300" customHeight="1" x14ac:dyDescent="0.2">
      <c r="A402" s="70">
        <v>298</v>
      </c>
      <c r="B402" s="165">
        <v>401</v>
      </c>
      <c r="C402" s="81"/>
      <c r="D402" s="99" t="s">
        <v>1337</v>
      </c>
      <c r="E402" s="99" t="s">
        <v>15</v>
      </c>
      <c r="F402" s="86" t="s">
        <v>1316</v>
      </c>
      <c r="G402" s="105" t="s">
        <v>160</v>
      </c>
      <c r="H402" s="105" t="s">
        <v>812</v>
      </c>
      <c r="I402" s="105" t="s">
        <v>811</v>
      </c>
      <c r="J402" s="108" t="s">
        <v>810</v>
      </c>
      <c r="K402" s="81">
        <v>2</v>
      </c>
      <c r="L402" s="106">
        <v>43040</v>
      </c>
      <c r="M402" s="106">
        <v>43099</v>
      </c>
      <c r="N402" s="107">
        <f t="shared" si="107"/>
        <v>8.4285714285714288</v>
      </c>
      <c r="O402" s="70" t="s">
        <v>740</v>
      </c>
      <c r="P402" s="76">
        <v>2</v>
      </c>
      <c r="Q402" s="70" t="s">
        <v>2194</v>
      </c>
      <c r="R402" s="79">
        <f t="shared" si="108"/>
        <v>100</v>
      </c>
      <c r="S402" s="80">
        <f t="shared" si="109"/>
        <v>8.4285714285714288</v>
      </c>
      <c r="T402" s="80">
        <f t="shared" si="110"/>
        <v>8.4285714285714288</v>
      </c>
      <c r="U402" s="80">
        <f t="shared" si="111"/>
        <v>8.4285714285714288</v>
      </c>
      <c r="V402" s="81"/>
      <c r="W402" s="82" t="str">
        <f t="shared" si="117"/>
        <v>CUMPLIDO</v>
      </c>
      <c r="X402" s="82" t="str">
        <f t="shared" si="119"/>
        <v>CUMPLIDO</v>
      </c>
      <c r="Y402" s="83" t="s">
        <v>206</v>
      </c>
      <c r="Z402" s="131" t="str">
        <f t="shared" si="120"/>
        <v>H54R15</v>
      </c>
      <c r="AA402" s="131">
        <f t="shared" si="118"/>
        <v>1</v>
      </c>
      <c r="AB402" s="131" t="str">
        <f t="shared" si="112"/>
        <v>H54R15 - 1</v>
      </c>
      <c r="AC402" s="58">
        <f t="shared" si="113"/>
        <v>5</v>
      </c>
      <c r="AD402" s="58">
        <f t="shared" si="114"/>
        <v>5</v>
      </c>
      <c r="AE402" s="58" t="str">
        <f t="shared" si="115"/>
        <v>H54R15.</v>
      </c>
      <c r="AF402" s="58" t="str">
        <f t="shared" si="116"/>
        <v>H54R15</v>
      </c>
      <c r="AG402" s="62"/>
      <c r="AH402" s="62"/>
      <c r="AI402" s="62"/>
      <c r="AJ402" s="15"/>
      <c r="AK402" s="15"/>
      <c r="AL402" s="15"/>
      <c r="AM402" s="15"/>
      <c r="AN402" s="15"/>
      <c r="AO402" s="15"/>
      <c r="AP402" s="15"/>
    </row>
    <row r="403" spans="1:42" s="2" customFormat="1" ht="300" customHeight="1" x14ac:dyDescent="0.2">
      <c r="A403" s="70">
        <v>299</v>
      </c>
      <c r="B403" s="165">
        <v>402</v>
      </c>
      <c r="C403" s="81"/>
      <c r="D403" s="99" t="s">
        <v>1337</v>
      </c>
      <c r="E403" s="99" t="s">
        <v>15</v>
      </c>
      <c r="F403" s="86" t="s">
        <v>916</v>
      </c>
      <c r="G403" s="105" t="s">
        <v>915</v>
      </c>
      <c r="H403" s="105" t="s">
        <v>913</v>
      </c>
      <c r="I403" s="105" t="s">
        <v>914</v>
      </c>
      <c r="J403" s="108" t="s">
        <v>890</v>
      </c>
      <c r="K403" s="81">
        <v>1</v>
      </c>
      <c r="L403" s="106">
        <v>43040</v>
      </c>
      <c r="M403" s="106">
        <v>43099</v>
      </c>
      <c r="N403" s="107">
        <f t="shared" si="107"/>
        <v>8.4285714285714288</v>
      </c>
      <c r="O403" s="70" t="s">
        <v>861</v>
      </c>
      <c r="P403" s="76">
        <v>1</v>
      </c>
      <c r="Q403" s="70" t="s">
        <v>2194</v>
      </c>
      <c r="R403" s="79">
        <f t="shared" si="108"/>
        <v>100</v>
      </c>
      <c r="S403" s="80">
        <f t="shared" si="109"/>
        <v>8.4285714285714288</v>
      </c>
      <c r="T403" s="80">
        <f t="shared" si="110"/>
        <v>8.4285714285714288</v>
      </c>
      <c r="U403" s="80">
        <f t="shared" si="111"/>
        <v>8.4285714285714288</v>
      </c>
      <c r="V403" s="81"/>
      <c r="W403" s="82" t="str">
        <f t="shared" si="117"/>
        <v>CUMPLIDO</v>
      </c>
      <c r="X403" s="82" t="str">
        <f t="shared" si="119"/>
        <v>CUMPLIDO</v>
      </c>
      <c r="Y403" s="83" t="s">
        <v>206</v>
      </c>
      <c r="Z403" s="131" t="str">
        <f t="shared" si="120"/>
        <v>H55R15</v>
      </c>
      <c r="AA403" s="131">
        <f t="shared" si="118"/>
        <v>1</v>
      </c>
      <c r="AB403" s="131" t="str">
        <f t="shared" si="112"/>
        <v>H55R15 - 1</v>
      </c>
      <c r="AC403" s="58">
        <f t="shared" si="113"/>
        <v>5</v>
      </c>
      <c r="AD403" s="58">
        <f t="shared" si="114"/>
        <v>5</v>
      </c>
      <c r="AE403" s="58" t="str">
        <f t="shared" si="115"/>
        <v>H55R15.</v>
      </c>
      <c r="AF403" s="58" t="str">
        <f t="shared" si="116"/>
        <v>H55R15</v>
      </c>
      <c r="AG403" s="62"/>
      <c r="AH403" s="62"/>
      <c r="AI403" s="62"/>
      <c r="AJ403" s="15"/>
      <c r="AK403" s="15"/>
      <c r="AL403" s="15"/>
      <c r="AM403" s="15"/>
      <c r="AN403" s="15"/>
      <c r="AO403" s="15"/>
      <c r="AP403" s="15"/>
    </row>
    <row r="404" spans="1:42" s="2" customFormat="1" ht="300" customHeight="1" x14ac:dyDescent="0.2">
      <c r="A404" s="70">
        <v>300</v>
      </c>
      <c r="B404" s="165">
        <v>403</v>
      </c>
      <c r="C404" s="81"/>
      <c r="D404" s="99" t="s">
        <v>1336</v>
      </c>
      <c r="E404" s="99" t="s">
        <v>161</v>
      </c>
      <c r="F404" s="86" t="s">
        <v>917</v>
      </c>
      <c r="G404" s="105" t="s">
        <v>162</v>
      </c>
      <c r="H404" s="105" t="s">
        <v>956</v>
      </c>
      <c r="I404" s="105" t="s">
        <v>958</v>
      </c>
      <c r="J404" s="108" t="s">
        <v>957</v>
      </c>
      <c r="K404" s="81">
        <v>6</v>
      </c>
      <c r="L404" s="106">
        <v>43040</v>
      </c>
      <c r="M404" s="106">
        <v>43251</v>
      </c>
      <c r="N404" s="107">
        <f t="shared" si="107"/>
        <v>30.142857142857142</v>
      </c>
      <c r="O404" s="70" t="s">
        <v>556</v>
      </c>
      <c r="P404" s="76">
        <v>6</v>
      </c>
      <c r="Q404" s="70" t="s">
        <v>2194</v>
      </c>
      <c r="R404" s="79">
        <f t="shared" si="108"/>
        <v>100</v>
      </c>
      <c r="S404" s="80">
        <f t="shared" si="109"/>
        <v>30.142857142857142</v>
      </c>
      <c r="T404" s="80">
        <f t="shared" si="110"/>
        <v>30.142857142857142</v>
      </c>
      <c r="U404" s="80">
        <f t="shared" si="111"/>
        <v>30.142857142857142</v>
      </c>
      <c r="V404" s="81"/>
      <c r="W404" s="82" t="str">
        <f t="shared" si="117"/>
        <v>CUMPLIDO</v>
      </c>
      <c r="X404" s="82" t="str">
        <f t="shared" si="119"/>
        <v>CUMPLIDO</v>
      </c>
      <c r="Y404" s="83" t="s">
        <v>206</v>
      </c>
      <c r="Z404" s="131" t="str">
        <f t="shared" si="120"/>
        <v>H56R15</v>
      </c>
      <c r="AA404" s="131">
        <f t="shared" si="118"/>
        <v>1</v>
      </c>
      <c r="AB404" s="131" t="str">
        <f t="shared" si="112"/>
        <v>H56R15 - 1</v>
      </c>
      <c r="AC404" s="58">
        <f t="shared" si="113"/>
        <v>5</v>
      </c>
      <c r="AD404" s="58">
        <f t="shared" si="114"/>
        <v>5</v>
      </c>
      <c r="AE404" s="58" t="str">
        <f t="shared" si="115"/>
        <v>H56R15.</v>
      </c>
      <c r="AF404" s="58" t="str">
        <f t="shared" si="116"/>
        <v>H56R15</v>
      </c>
      <c r="AG404" s="62"/>
      <c r="AH404" s="62"/>
      <c r="AI404" s="62"/>
      <c r="AJ404" s="15"/>
      <c r="AK404" s="15"/>
      <c r="AL404" s="15"/>
      <c r="AM404" s="15"/>
      <c r="AN404" s="15"/>
      <c r="AO404" s="15"/>
      <c r="AP404" s="15"/>
    </row>
    <row r="405" spans="1:42" s="2" customFormat="1" ht="300" customHeight="1" x14ac:dyDescent="0.2">
      <c r="A405" s="70">
        <v>301</v>
      </c>
      <c r="B405" s="165">
        <v>404</v>
      </c>
      <c r="C405" s="81"/>
      <c r="D405" s="99" t="s">
        <v>1360</v>
      </c>
      <c r="E405" s="99" t="s">
        <v>91</v>
      </c>
      <c r="F405" s="86" t="s">
        <v>476</v>
      </c>
      <c r="G405" s="105" t="s">
        <v>163</v>
      </c>
      <c r="H405" s="105" t="s">
        <v>474</v>
      </c>
      <c r="I405" s="105" t="s">
        <v>475</v>
      </c>
      <c r="J405" s="108" t="s">
        <v>462</v>
      </c>
      <c r="K405" s="81">
        <v>3</v>
      </c>
      <c r="L405" s="106">
        <v>43040</v>
      </c>
      <c r="M405" s="106">
        <v>43403</v>
      </c>
      <c r="N405" s="107">
        <f t="shared" si="107"/>
        <v>51.857142857142854</v>
      </c>
      <c r="O405" s="70" t="s">
        <v>450</v>
      </c>
      <c r="P405" s="76">
        <v>3</v>
      </c>
      <c r="Q405" s="96" t="s">
        <v>1388</v>
      </c>
      <c r="R405" s="79">
        <f t="shared" si="108"/>
        <v>100</v>
      </c>
      <c r="S405" s="80">
        <f t="shared" si="109"/>
        <v>51.857142857142854</v>
      </c>
      <c r="T405" s="80">
        <f t="shared" si="110"/>
        <v>51.857142857142854</v>
      </c>
      <c r="U405" s="80">
        <f t="shared" si="111"/>
        <v>51.857142857142854</v>
      </c>
      <c r="V405" s="81"/>
      <c r="W405" s="82" t="str">
        <f t="shared" si="117"/>
        <v>CUMPLIDO</v>
      </c>
      <c r="X405" s="82" t="str">
        <f t="shared" si="119"/>
        <v>CUMPLIDO</v>
      </c>
      <c r="Y405" s="83" t="s">
        <v>206</v>
      </c>
      <c r="Z405" s="131" t="str">
        <f t="shared" si="120"/>
        <v>H57R15</v>
      </c>
      <c r="AA405" s="131">
        <f t="shared" si="118"/>
        <v>1</v>
      </c>
      <c r="AB405" s="131" t="str">
        <f t="shared" si="112"/>
        <v>H57R15 - 1</v>
      </c>
      <c r="AC405" s="58">
        <f t="shared" si="113"/>
        <v>5</v>
      </c>
      <c r="AD405" s="58">
        <f t="shared" si="114"/>
        <v>5</v>
      </c>
      <c r="AE405" s="58" t="str">
        <f t="shared" si="115"/>
        <v>H57R15.</v>
      </c>
      <c r="AF405" s="58" t="str">
        <f t="shared" si="116"/>
        <v>H57R15</v>
      </c>
      <c r="AG405" s="62"/>
      <c r="AH405" s="62"/>
      <c r="AI405" s="62" t="s">
        <v>235</v>
      </c>
      <c r="AJ405" s="15"/>
      <c r="AK405" s="15"/>
      <c r="AL405" s="15"/>
      <c r="AM405" s="15"/>
      <c r="AN405" s="15"/>
      <c r="AO405" s="15"/>
      <c r="AP405" s="15"/>
    </row>
    <row r="406" spans="1:42" s="2" customFormat="1" ht="300" customHeight="1" x14ac:dyDescent="0.2">
      <c r="A406" s="70">
        <v>302</v>
      </c>
      <c r="B406" s="165">
        <v>405</v>
      </c>
      <c r="C406" s="81"/>
      <c r="D406" s="99" t="s">
        <v>1337</v>
      </c>
      <c r="E406" s="99" t="s">
        <v>20</v>
      </c>
      <c r="F406" s="86" t="s">
        <v>164</v>
      </c>
      <c r="G406" s="105" t="s">
        <v>165</v>
      </c>
      <c r="H406" s="105" t="s">
        <v>2125</v>
      </c>
      <c r="I406" s="105" t="s">
        <v>2213</v>
      </c>
      <c r="J406" s="108" t="s">
        <v>2126</v>
      </c>
      <c r="K406" s="81">
        <v>2</v>
      </c>
      <c r="L406" s="106">
        <v>43709</v>
      </c>
      <c r="M406" s="106">
        <v>43951</v>
      </c>
      <c r="N406" s="107">
        <f t="shared" si="107"/>
        <v>34.571428571428569</v>
      </c>
      <c r="O406" s="70" t="s">
        <v>450</v>
      </c>
      <c r="P406" s="70">
        <v>2</v>
      </c>
      <c r="Q406" s="70" t="s">
        <v>2224</v>
      </c>
      <c r="R406" s="79">
        <f t="shared" si="108"/>
        <v>100</v>
      </c>
      <c r="S406" s="80">
        <f t="shared" si="109"/>
        <v>34.571428571428569</v>
      </c>
      <c r="T406" s="80">
        <f t="shared" si="110"/>
        <v>0</v>
      </c>
      <c r="U406" s="80">
        <f t="shared" si="111"/>
        <v>0</v>
      </c>
      <c r="V406" s="81"/>
      <c r="W406" s="82" t="str">
        <f t="shared" si="117"/>
        <v>CUMPLIDO</v>
      </c>
      <c r="X406" s="82" t="str">
        <f t="shared" si="119"/>
        <v>CUMPLIDO</v>
      </c>
      <c r="Y406" s="83" t="s">
        <v>206</v>
      </c>
      <c r="Z406" s="131" t="str">
        <f t="shared" si="120"/>
        <v>H58R15</v>
      </c>
      <c r="AA406" s="131">
        <f t="shared" si="118"/>
        <v>1</v>
      </c>
      <c r="AB406" s="131" t="str">
        <f t="shared" si="112"/>
        <v>H58R15 - 1</v>
      </c>
      <c r="AC406" s="58">
        <f t="shared" si="113"/>
        <v>5</v>
      </c>
      <c r="AD406" s="58">
        <f t="shared" si="114"/>
        <v>5</v>
      </c>
      <c r="AE406" s="58" t="str">
        <f t="shared" si="115"/>
        <v>H58R15.</v>
      </c>
      <c r="AF406" s="58" t="str">
        <f t="shared" si="116"/>
        <v>H58R15</v>
      </c>
      <c r="AG406" s="62"/>
      <c r="AH406" s="62"/>
      <c r="AI406" s="62"/>
      <c r="AJ406" s="15"/>
      <c r="AK406" s="15"/>
      <c r="AL406" s="15"/>
      <c r="AM406" s="15"/>
      <c r="AN406" s="15"/>
      <c r="AO406" s="15"/>
      <c r="AP406" s="15"/>
    </row>
    <row r="407" spans="1:42" s="2" customFormat="1" ht="300" customHeight="1" x14ac:dyDescent="0.2">
      <c r="A407" s="70">
        <v>303</v>
      </c>
      <c r="B407" s="165">
        <v>406</v>
      </c>
      <c r="C407" s="81"/>
      <c r="D407" s="99" t="s">
        <v>1366</v>
      </c>
      <c r="E407" s="99" t="s">
        <v>166</v>
      </c>
      <c r="F407" s="86" t="s">
        <v>1317</v>
      </c>
      <c r="G407" s="105" t="s">
        <v>167</v>
      </c>
      <c r="H407" s="105" t="s">
        <v>421</v>
      </c>
      <c r="I407" s="105" t="s">
        <v>422</v>
      </c>
      <c r="J407" s="108" t="s">
        <v>423</v>
      </c>
      <c r="K407" s="81">
        <v>8</v>
      </c>
      <c r="L407" s="106">
        <v>43040</v>
      </c>
      <c r="M407" s="106">
        <v>43403</v>
      </c>
      <c r="N407" s="107">
        <f t="shared" si="107"/>
        <v>51.857142857142854</v>
      </c>
      <c r="O407" s="70" t="s">
        <v>406</v>
      </c>
      <c r="P407" s="76">
        <v>0</v>
      </c>
      <c r="Q407" s="70" t="s">
        <v>2194</v>
      </c>
      <c r="R407" s="79">
        <f t="shared" si="108"/>
        <v>0</v>
      </c>
      <c r="S407" s="80">
        <f t="shared" si="109"/>
        <v>0</v>
      </c>
      <c r="T407" s="80">
        <f t="shared" si="110"/>
        <v>0</v>
      </c>
      <c r="U407" s="80">
        <f t="shared" si="111"/>
        <v>51.857142857142854</v>
      </c>
      <c r="V407" s="81"/>
      <c r="W407" s="82" t="str">
        <f t="shared" si="117"/>
        <v>VENCIDO</v>
      </c>
      <c r="X407" s="82" t="str">
        <f t="shared" si="119"/>
        <v>VENCIDO</v>
      </c>
      <c r="Y407" s="83" t="s">
        <v>206</v>
      </c>
      <c r="Z407" s="131" t="str">
        <f t="shared" si="120"/>
        <v>H60R15</v>
      </c>
      <c r="AA407" s="131">
        <f t="shared" si="118"/>
        <v>1</v>
      </c>
      <c r="AB407" s="131" t="str">
        <f t="shared" si="112"/>
        <v>H60R15 - 1</v>
      </c>
      <c r="AC407" s="58">
        <f t="shared" si="113"/>
        <v>1</v>
      </c>
      <c r="AD407" s="58">
        <f t="shared" si="114"/>
        <v>1</v>
      </c>
      <c r="AE407" s="58" t="str">
        <f t="shared" si="115"/>
        <v>H60R15.</v>
      </c>
      <c r="AF407" s="58" t="str">
        <f t="shared" si="116"/>
        <v>H60R15</v>
      </c>
      <c r="AG407" s="62"/>
      <c r="AH407" s="62"/>
      <c r="AI407" s="62"/>
      <c r="AJ407" s="15"/>
      <c r="AK407" s="15"/>
      <c r="AL407" s="15"/>
      <c r="AM407" s="15"/>
      <c r="AN407" s="15"/>
      <c r="AO407" s="15"/>
      <c r="AP407" s="15"/>
    </row>
    <row r="408" spans="1:42" s="2" customFormat="1" ht="300" customHeight="1" x14ac:dyDescent="0.2">
      <c r="A408" s="70">
        <v>304</v>
      </c>
      <c r="B408" s="165">
        <v>407</v>
      </c>
      <c r="C408" s="81"/>
      <c r="D408" s="99" t="s">
        <v>1342</v>
      </c>
      <c r="E408" s="99" t="s">
        <v>161</v>
      </c>
      <c r="F408" s="86" t="s">
        <v>1318</v>
      </c>
      <c r="G408" s="105" t="s">
        <v>168</v>
      </c>
      <c r="H408" s="105" t="s">
        <v>1048</v>
      </c>
      <c r="I408" s="105" t="s">
        <v>1049</v>
      </c>
      <c r="J408" s="108" t="s">
        <v>409</v>
      </c>
      <c r="K408" s="81">
        <v>16</v>
      </c>
      <c r="L408" s="106">
        <v>43040</v>
      </c>
      <c r="M408" s="106">
        <v>43403</v>
      </c>
      <c r="N408" s="107">
        <f t="shared" si="107"/>
        <v>51.857142857142854</v>
      </c>
      <c r="O408" s="70" t="s">
        <v>406</v>
      </c>
      <c r="P408" s="70">
        <v>6.4</v>
      </c>
      <c r="Q408" s="70" t="s">
        <v>2194</v>
      </c>
      <c r="R408" s="79">
        <f t="shared" si="108"/>
        <v>40</v>
      </c>
      <c r="S408" s="80">
        <f t="shared" si="109"/>
        <v>20.742857142857144</v>
      </c>
      <c r="T408" s="80">
        <f t="shared" si="110"/>
        <v>20.742857142857144</v>
      </c>
      <c r="U408" s="80">
        <f t="shared" si="111"/>
        <v>51.857142857142854</v>
      </c>
      <c r="V408" s="81"/>
      <c r="W408" s="82" t="str">
        <f t="shared" si="117"/>
        <v>VENCIDO</v>
      </c>
      <c r="X408" s="82" t="str">
        <f t="shared" si="119"/>
        <v>VENCIDO</v>
      </c>
      <c r="Y408" s="83" t="s">
        <v>206</v>
      </c>
      <c r="Z408" s="131" t="str">
        <f t="shared" si="120"/>
        <v>H61R15</v>
      </c>
      <c r="AA408" s="131">
        <f t="shared" si="118"/>
        <v>1</v>
      </c>
      <c r="AB408" s="131" t="str">
        <f t="shared" si="112"/>
        <v>H61R15 - 1</v>
      </c>
      <c r="AC408" s="58">
        <f t="shared" si="113"/>
        <v>1</v>
      </c>
      <c r="AD408" s="58">
        <f t="shared" si="114"/>
        <v>1</v>
      </c>
      <c r="AE408" s="58" t="str">
        <f t="shared" si="115"/>
        <v>H61R15.</v>
      </c>
      <c r="AF408" s="58" t="str">
        <f t="shared" si="116"/>
        <v>H61R15</v>
      </c>
      <c r="AG408" s="62"/>
      <c r="AH408" s="62"/>
      <c r="AI408" s="62"/>
      <c r="AJ408" s="15"/>
      <c r="AK408" s="15"/>
      <c r="AL408" s="15"/>
      <c r="AM408" s="15"/>
      <c r="AN408" s="15"/>
      <c r="AO408" s="15"/>
      <c r="AP408" s="15"/>
    </row>
    <row r="409" spans="1:42" s="2" customFormat="1" ht="300" customHeight="1" x14ac:dyDescent="0.2">
      <c r="A409" s="70">
        <v>305</v>
      </c>
      <c r="B409" s="165">
        <v>408</v>
      </c>
      <c r="C409" s="81"/>
      <c r="D409" s="99" t="s">
        <v>1342</v>
      </c>
      <c r="E409" s="99" t="s">
        <v>109</v>
      </c>
      <c r="F409" s="86" t="s">
        <v>1319</v>
      </c>
      <c r="G409" s="105" t="s">
        <v>169</v>
      </c>
      <c r="H409" s="105" t="s">
        <v>1048</v>
      </c>
      <c r="I409" s="105" t="s">
        <v>1049</v>
      </c>
      <c r="J409" s="108" t="s">
        <v>424</v>
      </c>
      <c r="K409" s="121">
        <v>16</v>
      </c>
      <c r="L409" s="106">
        <v>43040</v>
      </c>
      <c r="M409" s="106">
        <v>43403</v>
      </c>
      <c r="N409" s="107">
        <f t="shared" si="107"/>
        <v>51.857142857142854</v>
      </c>
      <c r="O409" s="70" t="s">
        <v>406</v>
      </c>
      <c r="P409" s="70">
        <v>1</v>
      </c>
      <c r="Q409" s="70" t="s">
        <v>2194</v>
      </c>
      <c r="R409" s="79">
        <f t="shared" si="108"/>
        <v>6.25</v>
      </c>
      <c r="S409" s="80">
        <f t="shared" si="109"/>
        <v>3.2410714285714284</v>
      </c>
      <c r="T409" s="80">
        <f t="shared" si="110"/>
        <v>3.2410714285714284</v>
      </c>
      <c r="U409" s="80">
        <f t="shared" si="111"/>
        <v>51.857142857142854</v>
      </c>
      <c r="V409" s="81"/>
      <c r="W409" s="82" t="str">
        <f t="shared" si="117"/>
        <v>VENCIDO</v>
      </c>
      <c r="X409" s="82" t="str">
        <f t="shared" si="119"/>
        <v>VENCIDO</v>
      </c>
      <c r="Y409" s="83" t="s">
        <v>206</v>
      </c>
      <c r="Z409" s="131" t="str">
        <f t="shared" si="120"/>
        <v>H62R15</v>
      </c>
      <c r="AA409" s="131">
        <f t="shared" si="118"/>
        <v>1</v>
      </c>
      <c r="AB409" s="131" t="str">
        <f t="shared" si="112"/>
        <v>H62R15 - 1</v>
      </c>
      <c r="AC409" s="58">
        <f t="shared" si="113"/>
        <v>1</v>
      </c>
      <c r="AD409" s="58">
        <f t="shared" si="114"/>
        <v>1</v>
      </c>
      <c r="AE409" s="58" t="str">
        <f t="shared" si="115"/>
        <v>H62R15.</v>
      </c>
      <c r="AF409" s="58" t="str">
        <f t="shared" si="116"/>
        <v>H62R15</v>
      </c>
      <c r="AG409" s="62"/>
      <c r="AH409" s="62"/>
      <c r="AI409" s="62"/>
      <c r="AJ409" s="15"/>
      <c r="AK409" s="15"/>
      <c r="AL409" s="15"/>
      <c r="AM409" s="15"/>
      <c r="AN409" s="15"/>
      <c r="AO409" s="15"/>
      <c r="AP409" s="15"/>
    </row>
    <row r="410" spans="1:42" s="2" customFormat="1" ht="300" customHeight="1" x14ac:dyDescent="0.2">
      <c r="A410" s="70">
        <v>306</v>
      </c>
      <c r="B410" s="165">
        <v>409</v>
      </c>
      <c r="C410" s="81"/>
      <c r="D410" s="99" t="s">
        <v>1337</v>
      </c>
      <c r="E410" s="99" t="s">
        <v>109</v>
      </c>
      <c r="F410" s="86" t="s">
        <v>674</v>
      </c>
      <c r="G410" s="105" t="s">
        <v>677</v>
      </c>
      <c r="H410" s="105" t="s">
        <v>675</v>
      </c>
      <c r="I410" s="105" t="s">
        <v>1050</v>
      </c>
      <c r="J410" s="108" t="s">
        <v>53</v>
      </c>
      <c r="K410" s="121">
        <v>4</v>
      </c>
      <c r="L410" s="106">
        <v>43040</v>
      </c>
      <c r="M410" s="106">
        <v>43403</v>
      </c>
      <c r="N410" s="107">
        <f t="shared" si="107"/>
        <v>51.857142857142854</v>
      </c>
      <c r="O410" s="70" t="s">
        <v>406</v>
      </c>
      <c r="P410" s="76">
        <v>2</v>
      </c>
      <c r="Q410" s="70" t="s">
        <v>2194</v>
      </c>
      <c r="R410" s="79">
        <f t="shared" si="108"/>
        <v>50</v>
      </c>
      <c r="S410" s="80">
        <f t="shared" si="109"/>
        <v>25.928571428571427</v>
      </c>
      <c r="T410" s="80">
        <f t="shared" si="110"/>
        <v>25.928571428571427</v>
      </c>
      <c r="U410" s="80">
        <f t="shared" si="111"/>
        <v>51.857142857142854</v>
      </c>
      <c r="V410" s="81"/>
      <c r="W410" s="82" t="str">
        <f t="shared" si="117"/>
        <v>VENCIDO</v>
      </c>
      <c r="X410" s="82" t="str">
        <f t="shared" si="119"/>
        <v>VENCIDO</v>
      </c>
      <c r="Y410" s="83" t="s">
        <v>206</v>
      </c>
      <c r="Z410" s="131" t="str">
        <f t="shared" si="120"/>
        <v>H63R15</v>
      </c>
      <c r="AA410" s="131">
        <f t="shared" si="118"/>
        <v>1</v>
      </c>
      <c r="AB410" s="131" t="str">
        <f t="shared" si="112"/>
        <v>H63R15 - 1</v>
      </c>
      <c r="AC410" s="58">
        <f t="shared" si="113"/>
        <v>1</v>
      </c>
      <c r="AD410" s="58">
        <f t="shared" si="114"/>
        <v>1</v>
      </c>
      <c r="AE410" s="58" t="str">
        <f t="shared" si="115"/>
        <v>H63R15.</v>
      </c>
      <c r="AF410" s="58" t="str">
        <f t="shared" si="116"/>
        <v>H63R15</v>
      </c>
      <c r="AG410" s="62"/>
      <c r="AH410" s="62"/>
      <c r="AI410" s="62"/>
      <c r="AJ410" s="15"/>
      <c r="AK410" s="15"/>
      <c r="AL410" s="15"/>
      <c r="AM410" s="15"/>
      <c r="AN410" s="15"/>
      <c r="AO410" s="15"/>
      <c r="AP410" s="15"/>
    </row>
    <row r="411" spans="1:42" s="2" customFormat="1" ht="300" customHeight="1" x14ac:dyDescent="0.2">
      <c r="A411" s="70"/>
      <c r="B411" s="165">
        <v>410</v>
      </c>
      <c r="C411" s="81"/>
      <c r="D411" s="99"/>
      <c r="E411" s="114" t="s">
        <v>109</v>
      </c>
      <c r="F411" s="86" t="s">
        <v>676</v>
      </c>
      <c r="G411" s="105" t="s">
        <v>238</v>
      </c>
      <c r="H411" s="105" t="s">
        <v>678</v>
      </c>
      <c r="I411" s="105" t="s">
        <v>673</v>
      </c>
      <c r="J411" s="108" t="s">
        <v>638</v>
      </c>
      <c r="K411" s="81">
        <v>3</v>
      </c>
      <c r="L411" s="106">
        <v>43040</v>
      </c>
      <c r="M411" s="106">
        <v>43403</v>
      </c>
      <c r="N411" s="107">
        <f t="shared" si="107"/>
        <v>51.857142857142854</v>
      </c>
      <c r="O411" s="81" t="s">
        <v>555</v>
      </c>
      <c r="P411" s="76">
        <v>0</v>
      </c>
      <c r="Q411" s="81" t="s">
        <v>2194</v>
      </c>
      <c r="R411" s="79">
        <f t="shared" si="108"/>
        <v>0</v>
      </c>
      <c r="S411" s="80">
        <f t="shared" si="109"/>
        <v>0</v>
      </c>
      <c r="T411" s="80">
        <f t="shared" si="110"/>
        <v>0</v>
      </c>
      <c r="U411" s="80">
        <f t="shared" si="111"/>
        <v>51.857142857142854</v>
      </c>
      <c r="V411" s="81"/>
      <c r="W411" s="82" t="str">
        <f t="shared" si="117"/>
        <v>VENCIDO</v>
      </c>
      <c r="X411" s="82" t="str">
        <f t="shared" si="119"/>
        <v/>
      </c>
      <c r="Y411" s="83" t="s">
        <v>206</v>
      </c>
      <c r="Z411" s="131" t="str">
        <f t="shared" si="120"/>
        <v>H63R15</v>
      </c>
      <c r="AA411" s="131">
        <f t="shared" si="118"/>
        <v>2</v>
      </c>
      <c r="AB411" s="131" t="str">
        <f t="shared" si="112"/>
        <v>H63R15 - 2</v>
      </c>
      <c r="AC411" s="58">
        <f t="shared" si="113"/>
        <v>1</v>
      </c>
      <c r="AD411" s="58">
        <f t="shared" si="114"/>
        <v>1</v>
      </c>
      <c r="AE411" s="58" t="str">
        <f t="shared" si="115"/>
        <v>H63R15.</v>
      </c>
      <c r="AF411" s="58" t="str">
        <f t="shared" si="116"/>
        <v>H63R15</v>
      </c>
      <c r="AG411" s="63"/>
      <c r="AH411" s="63"/>
      <c r="AI411" s="63"/>
    </row>
    <row r="412" spans="1:42" s="2" customFormat="1" ht="300" customHeight="1" x14ac:dyDescent="0.2">
      <c r="A412" s="70">
        <v>307</v>
      </c>
      <c r="B412" s="165">
        <v>411</v>
      </c>
      <c r="C412" s="81"/>
      <c r="D412" s="99" t="s">
        <v>1337</v>
      </c>
      <c r="E412" s="99" t="s">
        <v>166</v>
      </c>
      <c r="F412" s="86" t="s">
        <v>1320</v>
      </c>
      <c r="G412" s="105" t="s">
        <v>170</v>
      </c>
      <c r="H412" s="105" t="s">
        <v>1051</v>
      </c>
      <c r="I412" s="105" t="s">
        <v>1052</v>
      </c>
      <c r="J412" s="108" t="s">
        <v>425</v>
      </c>
      <c r="K412" s="81">
        <v>5</v>
      </c>
      <c r="L412" s="106">
        <v>43101</v>
      </c>
      <c r="M412" s="106">
        <v>43403</v>
      </c>
      <c r="N412" s="107">
        <f t="shared" si="107"/>
        <v>43.142857142857146</v>
      </c>
      <c r="O412" s="70" t="s">
        <v>406</v>
      </c>
      <c r="P412" s="76">
        <v>0</v>
      </c>
      <c r="Q412" s="70" t="s">
        <v>2194</v>
      </c>
      <c r="R412" s="79">
        <f t="shared" si="108"/>
        <v>0</v>
      </c>
      <c r="S412" s="80">
        <f t="shared" si="109"/>
        <v>0</v>
      </c>
      <c r="T412" s="80">
        <f t="shared" si="110"/>
        <v>0</v>
      </c>
      <c r="U412" s="80">
        <f t="shared" si="111"/>
        <v>43.142857142857146</v>
      </c>
      <c r="V412" s="81"/>
      <c r="W412" s="82" t="str">
        <f t="shared" si="117"/>
        <v>VENCIDO</v>
      </c>
      <c r="X412" s="82" t="str">
        <f t="shared" si="119"/>
        <v>VENCIDO</v>
      </c>
      <c r="Y412" s="83" t="s">
        <v>206</v>
      </c>
      <c r="Z412" s="131" t="str">
        <f t="shared" si="120"/>
        <v>H64R15</v>
      </c>
      <c r="AA412" s="131">
        <f t="shared" si="118"/>
        <v>1</v>
      </c>
      <c r="AB412" s="131" t="str">
        <f t="shared" si="112"/>
        <v>H64R15 - 1</v>
      </c>
      <c r="AC412" s="58">
        <f t="shared" si="113"/>
        <v>1</v>
      </c>
      <c r="AD412" s="58">
        <f t="shared" si="114"/>
        <v>1</v>
      </c>
      <c r="AE412" s="58" t="str">
        <f t="shared" si="115"/>
        <v>H64R15.</v>
      </c>
      <c r="AF412" s="58" t="str">
        <f t="shared" si="116"/>
        <v>H64R15</v>
      </c>
      <c r="AG412" s="62"/>
      <c r="AH412" s="62"/>
      <c r="AI412" s="62"/>
      <c r="AJ412" s="15"/>
      <c r="AK412" s="15"/>
      <c r="AL412" s="15"/>
      <c r="AM412" s="15"/>
      <c r="AN412" s="15"/>
      <c r="AO412" s="15"/>
      <c r="AP412" s="15"/>
    </row>
    <row r="413" spans="1:42" s="2" customFormat="1" ht="300" customHeight="1" x14ac:dyDescent="0.2">
      <c r="A413" s="70">
        <v>308</v>
      </c>
      <c r="B413" s="165">
        <v>412</v>
      </c>
      <c r="C413" s="81"/>
      <c r="D413" s="99" t="s">
        <v>1337</v>
      </c>
      <c r="E413" s="99" t="s">
        <v>26</v>
      </c>
      <c r="F413" s="86" t="s">
        <v>1067</v>
      </c>
      <c r="G413" s="105" t="s">
        <v>171</v>
      </c>
      <c r="H413" s="86" t="s">
        <v>1053</v>
      </c>
      <c r="I413" s="86" t="s">
        <v>1054</v>
      </c>
      <c r="J413" s="108" t="s">
        <v>426</v>
      </c>
      <c r="K413" s="81">
        <v>3</v>
      </c>
      <c r="L413" s="106">
        <v>43101</v>
      </c>
      <c r="M413" s="106">
        <v>43403</v>
      </c>
      <c r="N413" s="107">
        <f t="shared" si="107"/>
        <v>43.142857142857146</v>
      </c>
      <c r="O413" s="70" t="s">
        <v>406</v>
      </c>
      <c r="P413" s="76">
        <v>1</v>
      </c>
      <c r="Q413" s="70" t="s">
        <v>2194</v>
      </c>
      <c r="R413" s="79">
        <f t="shared" si="108"/>
        <v>33.333333333333329</v>
      </c>
      <c r="S413" s="80">
        <f t="shared" si="109"/>
        <v>14.380952380952381</v>
      </c>
      <c r="T413" s="80">
        <f t="shared" si="110"/>
        <v>14.380952380952381</v>
      </c>
      <c r="U413" s="80">
        <f t="shared" si="111"/>
        <v>43.142857142857146</v>
      </c>
      <c r="V413" s="81"/>
      <c r="W413" s="82" t="str">
        <f t="shared" si="117"/>
        <v>VENCIDO</v>
      </c>
      <c r="X413" s="82" t="str">
        <f t="shared" si="119"/>
        <v>VENCIDO</v>
      </c>
      <c r="Y413" s="83" t="s">
        <v>206</v>
      </c>
      <c r="Z413" s="131" t="str">
        <f t="shared" si="120"/>
        <v>H66R15</v>
      </c>
      <c r="AA413" s="131">
        <f t="shared" si="118"/>
        <v>1</v>
      </c>
      <c r="AB413" s="131" t="str">
        <f t="shared" si="112"/>
        <v>H66R15 - 1</v>
      </c>
      <c r="AC413" s="58">
        <f t="shared" si="113"/>
        <v>1</v>
      </c>
      <c r="AD413" s="58">
        <f t="shared" si="114"/>
        <v>1</v>
      </c>
      <c r="AE413" s="58" t="str">
        <f t="shared" si="115"/>
        <v>H66R15.</v>
      </c>
      <c r="AF413" s="58" t="str">
        <f t="shared" si="116"/>
        <v>H66R15</v>
      </c>
      <c r="AG413" s="62"/>
      <c r="AH413" s="62"/>
      <c r="AI413" s="62"/>
      <c r="AJ413" s="15"/>
      <c r="AK413" s="15"/>
      <c r="AL413" s="15"/>
      <c r="AM413" s="15"/>
      <c r="AN413" s="15"/>
      <c r="AO413" s="15"/>
      <c r="AP413" s="15"/>
    </row>
    <row r="414" spans="1:42" s="2" customFormat="1" ht="300" customHeight="1" x14ac:dyDescent="0.2">
      <c r="A414" s="70">
        <v>309</v>
      </c>
      <c r="B414" s="165">
        <v>413</v>
      </c>
      <c r="C414" s="81"/>
      <c r="D414" s="99" t="s">
        <v>1342</v>
      </c>
      <c r="E414" s="99" t="s">
        <v>99</v>
      </c>
      <c r="F414" s="86" t="s">
        <v>536</v>
      </c>
      <c r="G414" s="105" t="s">
        <v>239</v>
      </c>
      <c r="H414" s="105" t="s">
        <v>538</v>
      </c>
      <c r="I414" s="86" t="s">
        <v>539</v>
      </c>
      <c r="J414" s="108" t="s">
        <v>502</v>
      </c>
      <c r="K414" s="81">
        <v>1</v>
      </c>
      <c r="L414" s="106">
        <v>43040</v>
      </c>
      <c r="M414" s="106">
        <v>43099</v>
      </c>
      <c r="N414" s="107">
        <f t="shared" si="107"/>
        <v>8.4285714285714288</v>
      </c>
      <c r="O414" s="70" t="s">
        <v>488</v>
      </c>
      <c r="P414" s="70">
        <v>1</v>
      </c>
      <c r="Q414" s="70" t="s">
        <v>2194</v>
      </c>
      <c r="R414" s="79">
        <f t="shared" si="108"/>
        <v>100</v>
      </c>
      <c r="S414" s="80">
        <f t="shared" si="109"/>
        <v>8.4285714285714288</v>
      </c>
      <c r="T414" s="80">
        <f t="shared" si="110"/>
        <v>8.4285714285714288</v>
      </c>
      <c r="U414" s="80">
        <f t="shared" si="111"/>
        <v>8.4285714285714288</v>
      </c>
      <c r="V414" s="81"/>
      <c r="W414" s="82" t="str">
        <f t="shared" si="117"/>
        <v>CUMPLIDO</v>
      </c>
      <c r="X414" s="82" t="str">
        <f t="shared" si="119"/>
        <v>CUMPLIDO</v>
      </c>
      <c r="Y414" s="83" t="s">
        <v>206</v>
      </c>
      <c r="Z414" s="131" t="str">
        <f t="shared" si="120"/>
        <v>H68R15</v>
      </c>
      <c r="AA414" s="131">
        <f t="shared" si="118"/>
        <v>1</v>
      </c>
      <c r="AB414" s="131" t="str">
        <f t="shared" si="112"/>
        <v>H68R15 - 1</v>
      </c>
      <c r="AC414" s="58">
        <f t="shared" si="113"/>
        <v>5</v>
      </c>
      <c r="AD414" s="58">
        <f t="shared" si="114"/>
        <v>5</v>
      </c>
      <c r="AE414" s="58" t="str">
        <f t="shared" si="115"/>
        <v>H68R15.</v>
      </c>
      <c r="AF414" s="58" t="str">
        <f t="shared" si="116"/>
        <v>H68R15</v>
      </c>
      <c r="AG414" s="62"/>
      <c r="AH414" s="62"/>
      <c r="AI414" s="62"/>
      <c r="AJ414" s="15"/>
      <c r="AK414" s="15"/>
      <c r="AL414" s="15"/>
      <c r="AM414" s="15"/>
      <c r="AN414" s="15"/>
      <c r="AO414" s="15"/>
      <c r="AP414" s="15"/>
    </row>
    <row r="415" spans="1:42" s="2" customFormat="1" ht="300" customHeight="1" x14ac:dyDescent="0.2">
      <c r="A415" s="70">
        <v>310</v>
      </c>
      <c r="B415" s="165">
        <v>414</v>
      </c>
      <c r="C415" s="81"/>
      <c r="D415" s="99" t="s">
        <v>1337</v>
      </c>
      <c r="E415" s="99" t="s">
        <v>99</v>
      </c>
      <c r="F415" s="86" t="s">
        <v>537</v>
      </c>
      <c r="G415" s="105" t="s">
        <v>172</v>
      </c>
      <c r="H415" s="86" t="s">
        <v>540</v>
      </c>
      <c r="I415" s="86" t="s">
        <v>495</v>
      </c>
      <c r="J415" s="108" t="s">
        <v>466</v>
      </c>
      <c r="K415" s="81">
        <v>2</v>
      </c>
      <c r="L415" s="106">
        <v>43040</v>
      </c>
      <c r="M415" s="106">
        <v>43281</v>
      </c>
      <c r="N415" s="107">
        <f t="shared" si="107"/>
        <v>34.428571428571431</v>
      </c>
      <c r="O415" s="70" t="s">
        <v>488</v>
      </c>
      <c r="P415" s="76">
        <v>2</v>
      </c>
      <c r="Q415" s="70" t="s">
        <v>2194</v>
      </c>
      <c r="R415" s="79">
        <f t="shared" si="108"/>
        <v>100</v>
      </c>
      <c r="S415" s="80">
        <f t="shared" si="109"/>
        <v>34.428571428571431</v>
      </c>
      <c r="T415" s="80">
        <f t="shared" si="110"/>
        <v>34.428571428571431</v>
      </c>
      <c r="U415" s="80">
        <f t="shared" si="111"/>
        <v>34.428571428571431</v>
      </c>
      <c r="V415" s="81"/>
      <c r="W415" s="82" t="str">
        <f t="shared" si="117"/>
        <v>CUMPLIDO</v>
      </c>
      <c r="X415" s="82" t="str">
        <f t="shared" si="119"/>
        <v>CUMPLIDO</v>
      </c>
      <c r="Y415" s="83" t="s">
        <v>206</v>
      </c>
      <c r="Z415" s="131" t="str">
        <f t="shared" si="120"/>
        <v>H69R15</v>
      </c>
      <c r="AA415" s="131">
        <f t="shared" si="118"/>
        <v>1</v>
      </c>
      <c r="AB415" s="131" t="str">
        <f t="shared" si="112"/>
        <v>H69R15 - 1</v>
      </c>
      <c r="AC415" s="58">
        <f t="shared" si="113"/>
        <v>5</v>
      </c>
      <c r="AD415" s="58">
        <f t="shared" si="114"/>
        <v>5</v>
      </c>
      <c r="AE415" s="58" t="str">
        <f t="shared" si="115"/>
        <v>H69R15.</v>
      </c>
      <c r="AF415" s="58" t="str">
        <f t="shared" si="116"/>
        <v>H69R15</v>
      </c>
      <c r="AG415" s="62"/>
      <c r="AH415" s="62"/>
      <c r="AI415" s="62"/>
      <c r="AJ415" s="15"/>
      <c r="AK415" s="15"/>
      <c r="AL415" s="15"/>
      <c r="AM415" s="15"/>
      <c r="AN415" s="15"/>
      <c r="AO415" s="15"/>
      <c r="AP415" s="15"/>
    </row>
    <row r="416" spans="1:42" s="2" customFormat="1" ht="300" customHeight="1" x14ac:dyDescent="0.2">
      <c r="A416" s="70">
        <v>311</v>
      </c>
      <c r="B416" s="165">
        <v>415</v>
      </c>
      <c r="C416" s="81"/>
      <c r="D416" s="99" t="s">
        <v>1342</v>
      </c>
      <c r="E416" s="99" t="s">
        <v>173</v>
      </c>
      <c r="F416" s="86" t="s">
        <v>448</v>
      </c>
      <c r="G416" s="105" t="s">
        <v>1022</v>
      </c>
      <c r="H416" s="86" t="s">
        <v>1048</v>
      </c>
      <c r="I416" s="86" t="s">
        <v>1049</v>
      </c>
      <c r="J416" s="108" t="s">
        <v>424</v>
      </c>
      <c r="K416" s="81">
        <v>16</v>
      </c>
      <c r="L416" s="106">
        <v>43040</v>
      </c>
      <c r="M416" s="106">
        <v>43403</v>
      </c>
      <c r="N416" s="107">
        <f t="shared" si="107"/>
        <v>51.857142857142854</v>
      </c>
      <c r="O416" s="70" t="s">
        <v>406</v>
      </c>
      <c r="P416" s="70">
        <v>1</v>
      </c>
      <c r="Q416" s="70" t="s">
        <v>2194</v>
      </c>
      <c r="R416" s="79">
        <f t="shared" si="108"/>
        <v>6.25</v>
      </c>
      <c r="S416" s="80">
        <f t="shared" si="109"/>
        <v>3.2410714285714284</v>
      </c>
      <c r="T416" s="80">
        <f t="shared" si="110"/>
        <v>3.2410714285714284</v>
      </c>
      <c r="U416" s="80">
        <f t="shared" si="111"/>
        <v>51.857142857142854</v>
      </c>
      <c r="V416" s="81"/>
      <c r="W416" s="82" t="str">
        <f t="shared" si="117"/>
        <v>VENCIDO</v>
      </c>
      <c r="X416" s="82" t="str">
        <f t="shared" si="119"/>
        <v>VENCIDO</v>
      </c>
      <c r="Y416" s="83" t="s">
        <v>206</v>
      </c>
      <c r="Z416" s="131" t="str">
        <f t="shared" si="120"/>
        <v>H70R15</v>
      </c>
      <c r="AA416" s="131">
        <f t="shared" si="118"/>
        <v>1</v>
      </c>
      <c r="AB416" s="131" t="str">
        <f t="shared" si="112"/>
        <v>H70R15 - 1</v>
      </c>
      <c r="AC416" s="58">
        <f t="shared" si="113"/>
        <v>1</v>
      </c>
      <c r="AD416" s="58">
        <f t="shared" si="114"/>
        <v>1</v>
      </c>
      <c r="AE416" s="58" t="str">
        <f t="shared" si="115"/>
        <v>H70R15.</v>
      </c>
      <c r="AF416" s="58" t="str">
        <f t="shared" si="116"/>
        <v>H70R15</v>
      </c>
      <c r="AG416" s="62"/>
      <c r="AH416" s="62"/>
      <c r="AI416" s="62"/>
      <c r="AJ416" s="15"/>
      <c r="AK416" s="15"/>
      <c r="AL416" s="15"/>
      <c r="AM416" s="15"/>
      <c r="AN416" s="15"/>
      <c r="AO416" s="15"/>
      <c r="AP416" s="15"/>
    </row>
    <row r="417" spans="1:42" s="2" customFormat="1" ht="300" customHeight="1" x14ac:dyDescent="0.2">
      <c r="A417" s="70">
        <v>312</v>
      </c>
      <c r="B417" s="165">
        <v>416</v>
      </c>
      <c r="C417" s="81"/>
      <c r="D417" s="99" t="s">
        <v>1337</v>
      </c>
      <c r="E417" s="99" t="s">
        <v>26</v>
      </c>
      <c r="F417" s="86" t="s">
        <v>2100</v>
      </c>
      <c r="G417" s="105" t="s">
        <v>174</v>
      </c>
      <c r="H417" s="86" t="s">
        <v>2099</v>
      </c>
      <c r="I417" s="86" t="s">
        <v>2097</v>
      </c>
      <c r="J417" s="108" t="s">
        <v>2098</v>
      </c>
      <c r="K417" s="81">
        <v>1</v>
      </c>
      <c r="L417" s="106">
        <v>43859</v>
      </c>
      <c r="M417" s="106">
        <v>43921</v>
      </c>
      <c r="N417" s="107">
        <f t="shared" si="107"/>
        <v>8.8571428571428577</v>
      </c>
      <c r="O417" s="70" t="s">
        <v>488</v>
      </c>
      <c r="P417" s="76">
        <v>0</v>
      </c>
      <c r="Q417" s="70" t="s">
        <v>2194</v>
      </c>
      <c r="R417" s="79">
        <f t="shared" si="108"/>
        <v>0</v>
      </c>
      <c r="S417" s="80">
        <f t="shared" si="109"/>
        <v>0</v>
      </c>
      <c r="T417" s="80">
        <f t="shared" si="110"/>
        <v>0</v>
      </c>
      <c r="U417" s="80">
        <f t="shared" si="111"/>
        <v>8.8571428571428577</v>
      </c>
      <c r="V417" s="81"/>
      <c r="W417" s="82" t="str">
        <f t="shared" si="117"/>
        <v>PRÓXIMO A VENCER</v>
      </c>
      <c r="X417" s="82" t="str">
        <f t="shared" si="119"/>
        <v>PRÓXIMO A VENCER</v>
      </c>
      <c r="Y417" s="83" t="s">
        <v>206</v>
      </c>
      <c r="Z417" s="131" t="str">
        <f t="shared" si="120"/>
        <v>H71R15</v>
      </c>
      <c r="AA417" s="131">
        <f t="shared" si="118"/>
        <v>1</v>
      </c>
      <c r="AB417" s="131" t="str">
        <f t="shared" si="112"/>
        <v>H71R15 - 1</v>
      </c>
      <c r="AC417" s="58">
        <f t="shared" si="113"/>
        <v>2</v>
      </c>
      <c r="AD417" s="58">
        <f t="shared" si="114"/>
        <v>2</v>
      </c>
      <c r="AE417" s="58" t="str">
        <f t="shared" si="115"/>
        <v>H71R15.</v>
      </c>
      <c r="AF417" s="58" t="str">
        <f t="shared" si="116"/>
        <v>H71R15</v>
      </c>
      <c r="AG417" s="62"/>
      <c r="AH417" s="62"/>
      <c r="AI417" s="62"/>
      <c r="AJ417" s="15"/>
      <c r="AK417" s="15"/>
      <c r="AL417" s="15"/>
      <c r="AM417" s="15"/>
      <c r="AN417" s="15"/>
      <c r="AO417" s="15"/>
      <c r="AP417" s="15"/>
    </row>
    <row r="418" spans="1:42" s="2" customFormat="1" ht="300" customHeight="1" x14ac:dyDescent="0.2">
      <c r="A418" s="70"/>
      <c r="B418" s="165">
        <v>417</v>
      </c>
      <c r="C418" s="81"/>
      <c r="D418" s="99" t="s">
        <v>1337</v>
      </c>
      <c r="E418" s="99" t="s">
        <v>26</v>
      </c>
      <c r="F418" s="86" t="s">
        <v>2101</v>
      </c>
      <c r="G418" s="105" t="s">
        <v>174</v>
      </c>
      <c r="H418" s="86" t="s">
        <v>2105</v>
      </c>
      <c r="I418" s="86" t="s">
        <v>2103</v>
      </c>
      <c r="J418" s="108" t="s">
        <v>2104</v>
      </c>
      <c r="K418" s="81">
        <v>1</v>
      </c>
      <c r="L418" s="106">
        <v>43859</v>
      </c>
      <c r="M418" s="106">
        <v>44224</v>
      </c>
      <c r="N418" s="107">
        <f t="shared" ref="N418" si="121">(+M418-L418)/7</f>
        <v>52.142857142857146</v>
      </c>
      <c r="O418" s="70" t="s">
        <v>488</v>
      </c>
      <c r="P418" s="76"/>
      <c r="Q418" s="70" t="s">
        <v>2194</v>
      </c>
      <c r="R418" s="79">
        <f t="shared" si="108"/>
        <v>0</v>
      </c>
      <c r="S418" s="80">
        <f t="shared" si="109"/>
        <v>0</v>
      </c>
      <c r="T418" s="80">
        <f t="shared" si="110"/>
        <v>0</v>
      </c>
      <c r="U418" s="80">
        <f t="shared" si="111"/>
        <v>0</v>
      </c>
      <c r="V418" s="81"/>
      <c r="W418" s="82" t="str">
        <f t="shared" si="117"/>
        <v>EN TERMINO</v>
      </c>
      <c r="X418" s="82" t="str">
        <f t="shared" si="119"/>
        <v/>
      </c>
      <c r="Y418" s="83" t="s">
        <v>206</v>
      </c>
      <c r="Z418" s="131" t="str">
        <f t="shared" si="120"/>
        <v>H71R15</v>
      </c>
      <c r="AA418" s="131">
        <f t="shared" si="118"/>
        <v>2</v>
      </c>
      <c r="AB418" s="131" t="str">
        <f t="shared" si="112"/>
        <v>H71R15 - 2</v>
      </c>
      <c r="AC418" s="172">
        <f t="shared" si="113"/>
        <v>3</v>
      </c>
      <c r="AD418" s="172">
        <f t="shared" si="114"/>
        <v>3</v>
      </c>
      <c r="AE418" s="172" t="str">
        <f t="shared" si="115"/>
        <v>H71R15.</v>
      </c>
      <c r="AF418" s="172" t="str">
        <f t="shared" si="116"/>
        <v>H71R15</v>
      </c>
      <c r="AG418" s="62"/>
      <c r="AH418" s="62"/>
      <c r="AI418" s="62"/>
      <c r="AJ418" s="15"/>
      <c r="AK418" s="15"/>
      <c r="AL418" s="15"/>
      <c r="AM418" s="15"/>
      <c r="AN418" s="15"/>
      <c r="AO418" s="15"/>
      <c r="AP418" s="15"/>
    </row>
    <row r="419" spans="1:42" s="2" customFormat="1" ht="300" customHeight="1" x14ac:dyDescent="0.2">
      <c r="A419" s="70"/>
      <c r="B419" s="165">
        <v>418</v>
      </c>
      <c r="C419" s="81"/>
      <c r="D419" s="99" t="s">
        <v>1337</v>
      </c>
      <c r="E419" s="99" t="s">
        <v>26</v>
      </c>
      <c r="F419" s="86" t="s">
        <v>2102</v>
      </c>
      <c r="G419" s="105" t="s">
        <v>174</v>
      </c>
      <c r="H419" s="86" t="s">
        <v>2108</v>
      </c>
      <c r="I419" s="86" t="s">
        <v>2106</v>
      </c>
      <c r="J419" s="108" t="s">
        <v>2107</v>
      </c>
      <c r="K419" s="81">
        <v>1</v>
      </c>
      <c r="L419" s="106">
        <v>43859</v>
      </c>
      <c r="M419" s="106">
        <v>44224</v>
      </c>
      <c r="N419" s="107">
        <f t="shared" ref="N419" si="122">(+M419-L419)/7</f>
        <v>52.142857142857146</v>
      </c>
      <c r="O419" s="70" t="s">
        <v>1115</v>
      </c>
      <c r="P419" s="76"/>
      <c r="Q419" s="70" t="s">
        <v>2194</v>
      </c>
      <c r="R419" s="79">
        <f t="shared" si="108"/>
        <v>0</v>
      </c>
      <c r="S419" s="80">
        <f t="shared" si="109"/>
        <v>0</v>
      </c>
      <c r="T419" s="80">
        <f t="shared" si="110"/>
        <v>0</v>
      </c>
      <c r="U419" s="80">
        <f t="shared" si="111"/>
        <v>0</v>
      </c>
      <c r="V419" s="81"/>
      <c r="W419" s="82" t="str">
        <f t="shared" si="117"/>
        <v>EN TERMINO</v>
      </c>
      <c r="X419" s="82" t="str">
        <f t="shared" si="119"/>
        <v/>
      </c>
      <c r="Y419" s="83" t="s">
        <v>206</v>
      </c>
      <c r="Z419" s="131" t="str">
        <f t="shared" si="120"/>
        <v>H71R15</v>
      </c>
      <c r="AA419" s="131">
        <f t="shared" si="118"/>
        <v>3</v>
      </c>
      <c r="AB419" s="131" t="str">
        <f t="shared" si="112"/>
        <v>H71R15 - 3</v>
      </c>
      <c r="AC419" s="172">
        <f t="shared" si="113"/>
        <v>3</v>
      </c>
      <c r="AD419" s="172">
        <f t="shared" si="114"/>
        <v>3</v>
      </c>
      <c r="AE419" s="172" t="str">
        <f t="shared" si="115"/>
        <v>H71R15.</v>
      </c>
      <c r="AF419" s="172" t="str">
        <f t="shared" si="116"/>
        <v>H71R15</v>
      </c>
      <c r="AG419" s="62"/>
      <c r="AH419" s="62"/>
      <c r="AI419" s="62"/>
      <c r="AJ419" s="15"/>
      <c r="AK419" s="15"/>
      <c r="AL419" s="15"/>
      <c r="AM419" s="15"/>
      <c r="AN419" s="15"/>
      <c r="AO419" s="15"/>
      <c r="AP419" s="15"/>
    </row>
    <row r="420" spans="1:42" s="2" customFormat="1" ht="300" customHeight="1" x14ac:dyDescent="0.2">
      <c r="A420" s="70">
        <v>313</v>
      </c>
      <c r="B420" s="165">
        <v>419</v>
      </c>
      <c r="C420" s="81"/>
      <c r="D420" s="99" t="s">
        <v>1342</v>
      </c>
      <c r="E420" s="99" t="s">
        <v>26</v>
      </c>
      <c r="F420" s="86" t="s">
        <v>449</v>
      </c>
      <c r="G420" s="105" t="s">
        <v>175</v>
      </c>
      <c r="H420" s="122" t="s">
        <v>541</v>
      </c>
      <c r="I420" s="105" t="s">
        <v>542</v>
      </c>
      <c r="J420" s="108" t="s">
        <v>53</v>
      </c>
      <c r="K420" s="81">
        <v>3</v>
      </c>
      <c r="L420" s="106">
        <v>43040</v>
      </c>
      <c r="M420" s="106">
        <v>43311</v>
      </c>
      <c r="N420" s="107">
        <f t="shared" si="107"/>
        <v>38.714285714285715</v>
      </c>
      <c r="O420" s="70" t="s">
        <v>488</v>
      </c>
      <c r="P420" s="76">
        <v>2.9994999999999998</v>
      </c>
      <c r="Q420" s="70" t="s">
        <v>2194</v>
      </c>
      <c r="R420" s="79">
        <f t="shared" si="108"/>
        <v>99.98333333333332</v>
      </c>
      <c r="S420" s="80">
        <f t="shared" si="109"/>
        <v>38.707833333333326</v>
      </c>
      <c r="T420" s="80">
        <f t="shared" si="110"/>
        <v>38.707833333333326</v>
      </c>
      <c r="U420" s="80">
        <f t="shared" si="111"/>
        <v>38.714285714285715</v>
      </c>
      <c r="V420" s="81"/>
      <c r="W420" s="82" t="str">
        <f t="shared" si="117"/>
        <v>VENCIDO</v>
      </c>
      <c r="X420" s="82" t="str">
        <f t="shared" si="119"/>
        <v>VENCIDO</v>
      </c>
      <c r="Y420" s="83" t="s">
        <v>206</v>
      </c>
      <c r="Z420" s="131" t="str">
        <f t="shared" si="120"/>
        <v>H72R15</v>
      </c>
      <c r="AA420" s="131">
        <f t="shared" si="118"/>
        <v>1</v>
      </c>
      <c r="AB420" s="131" t="str">
        <f t="shared" si="112"/>
        <v>H72R15 - 1</v>
      </c>
      <c r="AC420" s="58">
        <f t="shared" si="113"/>
        <v>1</v>
      </c>
      <c r="AD420" s="58">
        <f t="shared" si="114"/>
        <v>1</v>
      </c>
      <c r="AE420" s="58" t="str">
        <f t="shared" si="115"/>
        <v>H72R15.</v>
      </c>
      <c r="AF420" s="58" t="str">
        <f t="shared" si="116"/>
        <v>H72R15</v>
      </c>
      <c r="AG420" s="62"/>
      <c r="AH420" s="62"/>
      <c r="AI420" s="62"/>
      <c r="AJ420" s="15"/>
      <c r="AK420" s="15"/>
      <c r="AL420" s="15"/>
      <c r="AM420" s="15"/>
      <c r="AN420" s="15"/>
      <c r="AO420" s="15"/>
      <c r="AP420" s="15"/>
    </row>
    <row r="421" spans="1:42" s="2" customFormat="1" ht="300" customHeight="1" x14ac:dyDescent="0.2">
      <c r="A421" s="70">
        <v>314</v>
      </c>
      <c r="B421" s="165">
        <v>420</v>
      </c>
      <c r="C421" s="81"/>
      <c r="D421" s="99" t="s">
        <v>1342</v>
      </c>
      <c r="E421" s="99" t="s">
        <v>25</v>
      </c>
      <c r="F421" s="86" t="s">
        <v>479</v>
      </c>
      <c r="G421" s="105" t="s">
        <v>176</v>
      </c>
      <c r="H421" s="105" t="s">
        <v>1353</v>
      </c>
      <c r="I421" s="123" t="s">
        <v>477</v>
      </c>
      <c r="J421" s="108" t="s">
        <v>478</v>
      </c>
      <c r="K421" s="81">
        <v>1</v>
      </c>
      <c r="L421" s="106">
        <v>43049</v>
      </c>
      <c r="M421" s="106">
        <v>43099</v>
      </c>
      <c r="N421" s="107">
        <f t="shared" ref="N421:N462" si="123">(+M421-L421)/7</f>
        <v>7.1428571428571432</v>
      </c>
      <c r="O421" s="70" t="s">
        <v>450</v>
      </c>
      <c r="P421" s="70">
        <v>1</v>
      </c>
      <c r="Q421" s="70" t="s">
        <v>2194</v>
      </c>
      <c r="R421" s="79">
        <f t="shared" si="108"/>
        <v>100</v>
      </c>
      <c r="S421" s="80">
        <f t="shared" si="109"/>
        <v>7.1428571428571432</v>
      </c>
      <c r="T421" s="80">
        <f t="shared" si="110"/>
        <v>7.1428571428571432</v>
      </c>
      <c r="U421" s="80">
        <f t="shared" si="111"/>
        <v>7.1428571428571432</v>
      </c>
      <c r="V421" s="81"/>
      <c r="W421" s="82" t="str">
        <f t="shared" si="117"/>
        <v>CUMPLIDO</v>
      </c>
      <c r="X421" s="82" t="str">
        <f t="shared" si="119"/>
        <v>CUMPLIDO</v>
      </c>
      <c r="Y421" s="83" t="s">
        <v>206</v>
      </c>
      <c r="Z421" s="131" t="str">
        <f t="shared" si="120"/>
        <v>H74R15</v>
      </c>
      <c r="AA421" s="131">
        <f t="shared" si="118"/>
        <v>1</v>
      </c>
      <c r="AB421" s="131" t="str">
        <f t="shared" si="112"/>
        <v>H74R15 - 1</v>
      </c>
      <c r="AC421" s="58">
        <f t="shared" si="113"/>
        <v>5</v>
      </c>
      <c r="AD421" s="58">
        <f t="shared" si="114"/>
        <v>5</v>
      </c>
      <c r="AE421" s="58" t="str">
        <f t="shared" si="115"/>
        <v>H74R15.</v>
      </c>
      <c r="AF421" s="58" t="str">
        <f t="shared" si="116"/>
        <v>H74R15</v>
      </c>
      <c r="AG421" s="62"/>
      <c r="AH421" s="62"/>
      <c r="AI421" s="62"/>
      <c r="AJ421" s="15"/>
      <c r="AK421" s="15"/>
      <c r="AL421" s="15"/>
      <c r="AM421" s="15"/>
      <c r="AN421" s="15"/>
      <c r="AO421" s="15"/>
      <c r="AP421" s="15"/>
    </row>
    <row r="422" spans="1:42" s="2" customFormat="1" ht="300" customHeight="1" x14ac:dyDescent="0.2">
      <c r="A422" s="70">
        <v>315</v>
      </c>
      <c r="B422" s="165">
        <v>421</v>
      </c>
      <c r="C422" s="81"/>
      <c r="D422" s="99" t="s">
        <v>1337</v>
      </c>
      <c r="E422" s="99" t="s">
        <v>25</v>
      </c>
      <c r="F422" s="86" t="s">
        <v>1104</v>
      </c>
      <c r="G422" s="105" t="s">
        <v>177</v>
      </c>
      <c r="H422" s="105" t="s">
        <v>543</v>
      </c>
      <c r="I422" s="123" t="s">
        <v>544</v>
      </c>
      <c r="J422" s="108" t="s">
        <v>545</v>
      </c>
      <c r="K422" s="81">
        <v>1</v>
      </c>
      <c r="L422" s="106">
        <v>43040</v>
      </c>
      <c r="M422" s="106">
        <v>43069</v>
      </c>
      <c r="N422" s="107">
        <f t="shared" si="123"/>
        <v>4.1428571428571432</v>
      </c>
      <c r="O422" s="70" t="s">
        <v>488</v>
      </c>
      <c r="P422" s="70">
        <v>1</v>
      </c>
      <c r="Q422" s="70" t="s">
        <v>2194</v>
      </c>
      <c r="R422" s="79">
        <f t="shared" si="108"/>
        <v>100</v>
      </c>
      <c r="S422" s="80">
        <f t="shared" si="109"/>
        <v>4.1428571428571432</v>
      </c>
      <c r="T422" s="80">
        <f t="shared" si="110"/>
        <v>4.1428571428571432</v>
      </c>
      <c r="U422" s="80">
        <f t="shared" si="111"/>
        <v>4.1428571428571432</v>
      </c>
      <c r="V422" s="81"/>
      <c r="W422" s="82" t="str">
        <f t="shared" si="117"/>
        <v>CUMPLIDO</v>
      </c>
      <c r="X422" s="82" t="str">
        <f t="shared" si="119"/>
        <v>CUMPLIDO</v>
      </c>
      <c r="Y422" s="83" t="s">
        <v>206</v>
      </c>
      <c r="Z422" s="131" t="str">
        <f t="shared" si="120"/>
        <v>H75R15</v>
      </c>
      <c r="AA422" s="131">
        <f t="shared" si="118"/>
        <v>1</v>
      </c>
      <c r="AB422" s="131" t="str">
        <f t="shared" si="112"/>
        <v>H75R15 - 1</v>
      </c>
      <c r="AC422" s="58">
        <f t="shared" si="113"/>
        <v>5</v>
      </c>
      <c r="AD422" s="58">
        <f t="shared" si="114"/>
        <v>5</v>
      </c>
      <c r="AE422" s="58" t="str">
        <f t="shared" si="115"/>
        <v>H75R15.</v>
      </c>
      <c r="AF422" s="58" t="str">
        <f t="shared" si="116"/>
        <v>H75R15</v>
      </c>
      <c r="AG422" s="62"/>
      <c r="AH422" s="62"/>
      <c r="AI422" s="62"/>
      <c r="AJ422" s="15"/>
      <c r="AK422" s="15"/>
      <c r="AL422" s="15"/>
      <c r="AM422" s="15"/>
      <c r="AN422" s="15"/>
      <c r="AO422" s="15"/>
      <c r="AP422" s="15"/>
    </row>
    <row r="423" spans="1:42" s="2" customFormat="1" ht="300" customHeight="1" x14ac:dyDescent="0.2">
      <c r="A423" s="70">
        <v>316</v>
      </c>
      <c r="B423" s="165">
        <v>422</v>
      </c>
      <c r="C423" s="81"/>
      <c r="D423" s="99" t="s">
        <v>1337</v>
      </c>
      <c r="E423" s="99" t="s">
        <v>42</v>
      </c>
      <c r="F423" s="86" t="s">
        <v>481</v>
      </c>
      <c r="G423" s="105" t="s">
        <v>480</v>
      </c>
      <c r="H423" s="105" t="s">
        <v>2127</v>
      </c>
      <c r="I423" s="105" t="s">
        <v>2214</v>
      </c>
      <c r="J423" s="108" t="s">
        <v>462</v>
      </c>
      <c r="K423" s="81">
        <v>3</v>
      </c>
      <c r="L423" s="106">
        <v>43709</v>
      </c>
      <c r="M423" s="106">
        <v>44073</v>
      </c>
      <c r="N423" s="107">
        <f t="shared" si="123"/>
        <v>52</v>
      </c>
      <c r="O423" s="70" t="s">
        <v>450</v>
      </c>
      <c r="P423" s="76">
        <v>2</v>
      </c>
      <c r="Q423" s="70" t="s">
        <v>2194</v>
      </c>
      <c r="R423" s="79">
        <f t="shared" si="108"/>
        <v>66.666666666666657</v>
      </c>
      <c r="S423" s="80">
        <f t="shared" si="109"/>
        <v>34.666666666666657</v>
      </c>
      <c r="T423" s="80">
        <f t="shared" si="110"/>
        <v>0</v>
      </c>
      <c r="U423" s="80">
        <f t="shared" si="111"/>
        <v>0</v>
      </c>
      <c r="V423" s="81"/>
      <c r="W423" s="82" t="str">
        <f t="shared" si="117"/>
        <v>CON AVANCE</v>
      </c>
      <c r="X423" s="82" t="str">
        <f t="shared" si="119"/>
        <v>CON AVANCE</v>
      </c>
      <c r="Y423" s="83" t="s">
        <v>206</v>
      </c>
      <c r="Z423" s="131" t="str">
        <f t="shared" si="120"/>
        <v>H76R15</v>
      </c>
      <c r="AA423" s="131">
        <f t="shared" si="118"/>
        <v>1</v>
      </c>
      <c r="AB423" s="131" t="str">
        <f t="shared" si="112"/>
        <v>H76R15 - 1</v>
      </c>
      <c r="AC423" s="58">
        <f t="shared" si="113"/>
        <v>4</v>
      </c>
      <c r="AD423" s="58">
        <f t="shared" si="114"/>
        <v>4</v>
      </c>
      <c r="AE423" s="58" t="str">
        <f t="shared" si="115"/>
        <v>H76R15.</v>
      </c>
      <c r="AF423" s="58" t="str">
        <f t="shared" si="116"/>
        <v>H76R15</v>
      </c>
      <c r="AG423" s="62"/>
      <c r="AH423" s="62"/>
      <c r="AI423" s="62"/>
      <c r="AJ423" s="15"/>
      <c r="AK423" s="15"/>
      <c r="AL423" s="15"/>
      <c r="AM423" s="15"/>
      <c r="AN423" s="15"/>
      <c r="AO423" s="15"/>
      <c r="AP423" s="15"/>
    </row>
    <row r="424" spans="1:42" s="2" customFormat="1" ht="300" customHeight="1" x14ac:dyDescent="0.2">
      <c r="A424" s="70">
        <v>317</v>
      </c>
      <c r="B424" s="165">
        <v>423</v>
      </c>
      <c r="C424" s="81"/>
      <c r="D424" s="99" t="s">
        <v>1342</v>
      </c>
      <c r="E424" s="99" t="s">
        <v>42</v>
      </c>
      <c r="F424" s="93" t="s">
        <v>546</v>
      </c>
      <c r="G424" s="105" t="s">
        <v>178</v>
      </c>
      <c r="H424" s="105" t="s">
        <v>2109</v>
      </c>
      <c r="I424" s="105" t="s">
        <v>2110</v>
      </c>
      <c r="J424" s="70" t="s">
        <v>2111</v>
      </c>
      <c r="K424" s="121">
        <v>1</v>
      </c>
      <c r="L424" s="106">
        <v>43859</v>
      </c>
      <c r="M424" s="106">
        <v>43921</v>
      </c>
      <c r="N424" s="107">
        <f t="shared" si="123"/>
        <v>8.8571428571428577</v>
      </c>
      <c r="O424" s="70" t="s">
        <v>488</v>
      </c>
      <c r="P424" s="76"/>
      <c r="Q424" s="70" t="s">
        <v>2194</v>
      </c>
      <c r="R424" s="79">
        <f t="shared" si="108"/>
        <v>0</v>
      </c>
      <c r="S424" s="80">
        <f t="shared" si="109"/>
        <v>0</v>
      </c>
      <c r="T424" s="80">
        <f t="shared" si="110"/>
        <v>0</v>
      </c>
      <c r="U424" s="80">
        <f t="shared" si="111"/>
        <v>8.8571428571428577</v>
      </c>
      <c r="V424" s="81"/>
      <c r="W424" s="82" t="str">
        <f t="shared" si="117"/>
        <v>PRÓXIMO A VENCER</v>
      </c>
      <c r="X424" s="82" t="str">
        <f t="shared" si="119"/>
        <v>PRÓXIMO A VENCER</v>
      </c>
      <c r="Y424" s="83" t="s">
        <v>206</v>
      </c>
      <c r="Z424" s="131" t="str">
        <f t="shared" si="120"/>
        <v>H77R15</v>
      </c>
      <c r="AA424" s="131">
        <f t="shared" si="118"/>
        <v>1</v>
      </c>
      <c r="AB424" s="131" t="str">
        <f t="shared" si="112"/>
        <v>H77R15 - 1</v>
      </c>
      <c r="AC424" s="58">
        <f t="shared" si="113"/>
        <v>2</v>
      </c>
      <c r="AD424" s="58">
        <f t="shared" si="114"/>
        <v>2</v>
      </c>
      <c r="AE424" s="58" t="str">
        <f t="shared" si="115"/>
        <v>H77R15.</v>
      </c>
      <c r="AF424" s="58" t="str">
        <f t="shared" si="116"/>
        <v>H77R15</v>
      </c>
      <c r="AG424" s="62"/>
      <c r="AH424" s="62"/>
      <c r="AI424" s="62"/>
      <c r="AJ424" s="15"/>
      <c r="AK424" s="15"/>
      <c r="AL424" s="15"/>
      <c r="AM424" s="15"/>
      <c r="AN424" s="15"/>
      <c r="AO424" s="15"/>
      <c r="AP424" s="15"/>
    </row>
    <row r="425" spans="1:42" s="2" customFormat="1" ht="300" customHeight="1" x14ac:dyDescent="0.2">
      <c r="A425" s="70">
        <v>318</v>
      </c>
      <c r="B425" s="165">
        <v>424</v>
      </c>
      <c r="C425" s="81"/>
      <c r="D425" s="99" t="s">
        <v>1342</v>
      </c>
      <c r="E425" s="99" t="s">
        <v>26</v>
      </c>
      <c r="F425" s="86" t="s">
        <v>1321</v>
      </c>
      <c r="G425" s="105" t="s">
        <v>179</v>
      </c>
      <c r="H425" s="105" t="s">
        <v>2112</v>
      </c>
      <c r="I425" s="105" t="s">
        <v>2113</v>
      </c>
      <c r="J425" s="108" t="s">
        <v>2114</v>
      </c>
      <c r="K425" s="81">
        <v>1</v>
      </c>
      <c r="L425" s="106">
        <v>43859</v>
      </c>
      <c r="M425" s="106">
        <v>44196</v>
      </c>
      <c r="N425" s="107">
        <f t="shared" si="123"/>
        <v>48.142857142857146</v>
      </c>
      <c r="O425" s="70" t="s">
        <v>488</v>
      </c>
      <c r="P425" s="76">
        <v>0</v>
      </c>
      <c r="Q425" s="70" t="s">
        <v>2194</v>
      </c>
      <c r="R425" s="79">
        <f t="shared" si="108"/>
        <v>0</v>
      </c>
      <c r="S425" s="80">
        <f t="shared" si="109"/>
        <v>0</v>
      </c>
      <c r="T425" s="80">
        <f t="shared" si="110"/>
        <v>0</v>
      </c>
      <c r="U425" s="80">
        <f t="shared" si="111"/>
        <v>0</v>
      </c>
      <c r="V425" s="81"/>
      <c r="W425" s="82" t="str">
        <f t="shared" si="117"/>
        <v>EN TERMINO</v>
      </c>
      <c r="X425" s="82" t="str">
        <f t="shared" si="119"/>
        <v>EN TERMINO</v>
      </c>
      <c r="Y425" s="83" t="s">
        <v>206</v>
      </c>
      <c r="Z425" s="131" t="str">
        <f t="shared" si="120"/>
        <v>H78R15</v>
      </c>
      <c r="AA425" s="131">
        <f t="shared" si="118"/>
        <v>1</v>
      </c>
      <c r="AB425" s="131" t="str">
        <f t="shared" si="112"/>
        <v>H78R15 - 1</v>
      </c>
      <c r="AC425" s="58">
        <f t="shared" si="113"/>
        <v>3</v>
      </c>
      <c r="AD425" s="58">
        <f t="shared" si="114"/>
        <v>3</v>
      </c>
      <c r="AE425" s="58" t="str">
        <f t="shared" si="115"/>
        <v>H78R15.</v>
      </c>
      <c r="AF425" s="58" t="str">
        <f t="shared" si="116"/>
        <v>H78R15</v>
      </c>
      <c r="AG425" s="62"/>
      <c r="AH425" s="62"/>
      <c r="AI425" s="62"/>
      <c r="AJ425" s="15"/>
      <c r="AK425" s="15"/>
      <c r="AL425" s="15"/>
      <c r="AM425" s="15"/>
      <c r="AN425" s="15"/>
      <c r="AO425" s="15"/>
      <c r="AP425" s="15"/>
    </row>
    <row r="426" spans="1:42" s="2" customFormat="1" ht="300" customHeight="1" x14ac:dyDescent="0.2">
      <c r="A426" s="70">
        <v>319</v>
      </c>
      <c r="B426" s="165">
        <v>425</v>
      </c>
      <c r="C426" s="81"/>
      <c r="D426" s="99" t="s">
        <v>1342</v>
      </c>
      <c r="E426" s="99" t="s">
        <v>42</v>
      </c>
      <c r="F426" s="86" t="s">
        <v>1322</v>
      </c>
      <c r="G426" s="105" t="s">
        <v>180</v>
      </c>
      <c r="H426" s="105" t="s">
        <v>2115</v>
      </c>
      <c r="I426" s="105" t="s">
        <v>2116</v>
      </c>
      <c r="J426" s="108" t="s">
        <v>1129</v>
      </c>
      <c r="K426" s="81">
        <v>1</v>
      </c>
      <c r="L426" s="106">
        <v>43859</v>
      </c>
      <c r="M426" s="106">
        <v>43921</v>
      </c>
      <c r="N426" s="107">
        <f t="shared" si="123"/>
        <v>8.8571428571428577</v>
      </c>
      <c r="O426" s="70" t="s">
        <v>1390</v>
      </c>
      <c r="P426" s="76">
        <v>0</v>
      </c>
      <c r="Q426" s="70" t="s">
        <v>2194</v>
      </c>
      <c r="R426" s="79">
        <f t="shared" si="108"/>
        <v>0</v>
      </c>
      <c r="S426" s="80">
        <f t="shared" si="109"/>
        <v>0</v>
      </c>
      <c r="T426" s="80">
        <f t="shared" si="110"/>
        <v>0</v>
      </c>
      <c r="U426" s="80">
        <f t="shared" si="111"/>
        <v>8.8571428571428577</v>
      </c>
      <c r="V426" s="81"/>
      <c r="W426" s="82" t="str">
        <f t="shared" si="117"/>
        <v>PRÓXIMO A VENCER</v>
      </c>
      <c r="X426" s="82" t="str">
        <f t="shared" si="119"/>
        <v>PRÓXIMO A VENCER</v>
      </c>
      <c r="Y426" s="83" t="s">
        <v>206</v>
      </c>
      <c r="Z426" s="131" t="str">
        <f t="shared" si="120"/>
        <v>H79R15</v>
      </c>
      <c r="AA426" s="131">
        <f t="shared" si="118"/>
        <v>1</v>
      </c>
      <c r="AB426" s="131" t="str">
        <f t="shared" si="112"/>
        <v>H79R15 - 1</v>
      </c>
      <c r="AC426" s="58">
        <f t="shared" si="113"/>
        <v>2</v>
      </c>
      <c r="AD426" s="58">
        <f t="shared" si="114"/>
        <v>2</v>
      </c>
      <c r="AE426" s="58" t="str">
        <f t="shared" si="115"/>
        <v>H79R15.</v>
      </c>
      <c r="AF426" s="58" t="str">
        <f t="shared" si="116"/>
        <v>H79R15</v>
      </c>
      <c r="AG426" s="62"/>
      <c r="AH426" s="62"/>
      <c r="AI426" s="62"/>
      <c r="AJ426" s="15"/>
      <c r="AK426" s="15"/>
      <c r="AL426" s="15"/>
      <c r="AM426" s="15"/>
      <c r="AN426" s="15"/>
      <c r="AO426" s="15"/>
      <c r="AP426" s="15"/>
    </row>
    <row r="427" spans="1:42" s="2" customFormat="1" ht="300" customHeight="1" x14ac:dyDescent="0.2">
      <c r="A427" s="70">
        <v>320</v>
      </c>
      <c r="B427" s="165">
        <v>426</v>
      </c>
      <c r="C427" s="81"/>
      <c r="D427" s="99" t="s">
        <v>1342</v>
      </c>
      <c r="E427" s="114" t="s">
        <v>109</v>
      </c>
      <c r="F427" s="86" t="s">
        <v>1323</v>
      </c>
      <c r="G427" s="105" t="s">
        <v>1016</v>
      </c>
      <c r="H427" s="105" t="s">
        <v>999</v>
      </c>
      <c r="I427" s="105" t="s">
        <v>1023</v>
      </c>
      <c r="J427" s="108" t="s">
        <v>1024</v>
      </c>
      <c r="K427" s="81">
        <v>1</v>
      </c>
      <c r="L427" s="106">
        <v>43132</v>
      </c>
      <c r="M427" s="106">
        <v>43159</v>
      </c>
      <c r="N427" s="107">
        <f t="shared" si="123"/>
        <v>3.8571428571428572</v>
      </c>
      <c r="O427" s="81" t="s">
        <v>861</v>
      </c>
      <c r="P427" s="76">
        <v>0.61</v>
      </c>
      <c r="Q427" s="81" t="s">
        <v>2194</v>
      </c>
      <c r="R427" s="79">
        <f t="shared" si="108"/>
        <v>61</v>
      </c>
      <c r="S427" s="80">
        <f t="shared" si="109"/>
        <v>2.3528571428571428</v>
      </c>
      <c r="T427" s="80">
        <f t="shared" si="110"/>
        <v>2.3528571428571428</v>
      </c>
      <c r="U427" s="80">
        <f t="shared" si="111"/>
        <v>3.8571428571428572</v>
      </c>
      <c r="V427" s="81"/>
      <c r="W427" s="82" t="str">
        <f t="shared" si="117"/>
        <v>VENCIDO</v>
      </c>
      <c r="X427" s="82" t="str">
        <f t="shared" si="119"/>
        <v>VENCIDO</v>
      </c>
      <c r="Y427" s="83" t="s">
        <v>206</v>
      </c>
      <c r="Z427" s="131" t="str">
        <f t="shared" si="120"/>
        <v>H81R15</v>
      </c>
      <c r="AA427" s="131">
        <f t="shared" si="118"/>
        <v>1</v>
      </c>
      <c r="AB427" s="131" t="str">
        <f t="shared" si="112"/>
        <v>H81R15 - 1</v>
      </c>
      <c r="AC427" s="58">
        <f t="shared" si="113"/>
        <v>1</v>
      </c>
      <c r="AD427" s="58">
        <f t="shared" si="114"/>
        <v>1</v>
      </c>
      <c r="AE427" s="58" t="str">
        <f t="shared" si="115"/>
        <v>H81R15.</v>
      </c>
      <c r="AF427" s="58" t="str">
        <f t="shared" si="116"/>
        <v>H81R15</v>
      </c>
      <c r="AG427" s="63"/>
      <c r="AH427" s="63"/>
      <c r="AI427" s="63" t="s">
        <v>235</v>
      </c>
    </row>
    <row r="428" spans="1:42" s="2" customFormat="1" ht="300" customHeight="1" x14ac:dyDescent="0.2">
      <c r="A428" s="70">
        <v>321</v>
      </c>
      <c r="B428" s="165">
        <v>427</v>
      </c>
      <c r="C428" s="81"/>
      <c r="D428" s="99" t="s">
        <v>1337</v>
      </c>
      <c r="E428" s="99" t="s">
        <v>181</v>
      </c>
      <c r="F428" s="86" t="s">
        <v>447</v>
      </c>
      <c r="G428" s="105" t="s">
        <v>240</v>
      </c>
      <c r="H428" s="124" t="s">
        <v>2117</v>
      </c>
      <c r="I428" s="124" t="s">
        <v>2118</v>
      </c>
      <c r="J428" s="125" t="s">
        <v>2119</v>
      </c>
      <c r="K428" s="126">
        <v>1</v>
      </c>
      <c r="L428" s="127">
        <v>43859</v>
      </c>
      <c r="M428" s="127">
        <v>44196</v>
      </c>
      <c r="N428" s="107">
        <f t="shared" si="123"/>
        <v>48.142857142857146</v>
      </c>
      <c r="O428" s="70" t="s">
        <v>488</v>
      </c>
      <c r="P428" s="76">
        <v>0</v>
      </c>
      <c r="Q428" s="70" t="s">
        <v>2194</v>
      </c>
      <c r="R428" s="79">
        <f t="shared" si="108"/>
        <v>0</v>
      </c>
      <c r="S428" s="80">
        <f t="shared" si="109"/>
        <v>0</v>
      </c>
      <c r="T428" s="80">
        <f t="shared" si="110"/>
        <v>0</v>
      </c>
      <c r="U428" s="80">
        <f t="shared" si="111"/>
        <v>0</v>
      </c>
      <c r="V428" s="81"/>
      <c r="W428" s="82" t="str">
        <f t="shared" si="117"/>
        <v>EN TERMINO</v>
      </c>
      <c r="X428" s="82" t="str">
        <f t="shared" si="119"/>
        <v>EN TERMINO</v>
      </c>
      <c r="Y428" s="83" t="s">
        <v>206</v>
      </c>
      <c r="Z428" s="131" t="str">
        <f t="shared" si="120"/>
        <v>H83R15</v>
      </c>
      <c r="AA428" s="131">
        <f t="shared" si="118"/>
        <v>1</v>
      </c>
      <c r="AB428" s="131" t="str">
        <f t="shared" si="112"/>
        <v>H83R15 - 1</v>
      </c>
      <c r="AC428" s="58">
        <f t="shared" si="113"/>
        <v>3</v>
      </c>
      <c r="AD428" s="58">
        <f t="shared" si="114"/>
        <v>3</v>
      </c>
      <c r="AE428" s="58" t="str">
        <f t="shared" si="115"/>
        <v>H83R15.</v>
      </c>
      <c r="AF428" s="58" t="str">
        <f t="shared" si="116"/>
        <v>H83R15</v>
      </c>
      <c r="AG428" s="62"/>
      <c r="AH428" s="62"/>
      <c r="AI428" s="62"/>
      <c r="AJ428" s="15"/>
      <c r="AK428" s="15"/>
      <c r="AL428" s="15"/>
      <c r="AM428" s="15"/>
      <c r="AN428" s="15"/>
      <c r="AO428" s="15"/>
      <c r="AP428" s="15"/>
    </row>
    <row r="429" spans="1:42" s="2" customFormat="1" ht="300" customHeight="1" x14ac:dyDescent="0.2">
      <c r="A429" s="70">
        <v>322</v>
      </c>
      <c r="B429" s="165">
        <v>428</v>
      </c>
      <c r="C429" s="81"/>
      <c r="D429" s="99" t="s">
        <v>1337</v>
      </c>
      <c r="E429" s="114" t="s">
        <v>26</v>
      </c>
      <c r="F429" s="86" t="s">
        <v>1298</v>
      </c>
      <c r="G429" s="105" t="s">
        <v>182</v>
      </c>
      <c r="H429" s="105" t="s">
        <v>1299</v>
      </c>
      <c r="I429" s="105" t="s">
        <v>1025</v>
      </c>
      <c r="J429" s="108" t="s">
        <v>517</v>
      </c>
      <c r="K429" s="81">
        <v>1</v>
      </c>
      <c r="L429" s="127">
        <v>43040</v>
      </c>
      <c r="M429" s="127">
        <v>43099</v>
      </c>
      <c r="N429" s="107">
        <f t="shared" si="123"/>
        <v>8.4285714285714288</v>
      </c>
      <c r="O429" s="81" t="s">
        <v>488</v>
      </c>
      <c r="P429" s="81">
        <v>1</v>
      </c>
      <c r="Q429" s="81" t="s">
        <v>2194</v>
      </c>
      <c r="R429" s="79">
        <f t="shared" si="108"/>
        <v>100</v>
      </c>
      <c r="S429" s="80">
        <f t="shared" si="109"/>
        <v>8.4285714285714288</v>
      </c>
      <c r="T429" s="80">
        <f t="shared" si="110"/>
        <v>8.4285714285714288</v>
      </c>
      <c r="U429" s="80">
        <f t="shared" si="111"/>
        <v>8.4285714285714288</v>
      </c>
      <c r="V429" s="81"/>
      <c r="W429" s="82" t="str">
        <f t="shared" si="117"/>
        <v>CUMPLIDO</v>
      </c>
      <c r="X429" s="82" t="str">
        <f t="shared" si="119"/>
        <v>VENCIDO</v>
      </c>
      <c r="Y429" s="83" t="s">
        <v>206</v>
      </c>
      <c r="Z429" s="131" t="str">
        <f t="shared" si="120"/>
        <v>H84R15</v>
      </c>
      <c r="AA429" s="131">
        <f t="shared" si="118"/>
        <v>1</v>
      </c>
      <c r="AB429" s="131" t="str">
        <f t="shared" si="112"/>
        <v>H84R15 - 1</v>
      </c>
      <c r="AC429" s="58">
        <f t="shared" si="113"/>
        <v>5</v>
      </c>
      <c r="AD429" s="58">
        <f t="shared" si="114"/>
        <v>1</v>
      </c>
      <c r="AE429" s="58" t="str">
        <f t="shared" si="115"/>
        <v>H84R15.</v>
      </c>
      <c r="AF429" s="58" t="str">
        <f t="shared" si="116"/>
        <v>H84R15</v>
      </c>
      <c r="AG429" s="63"/>
      <c r="AH429" s="63"/>
      <c r="AI429" s="63"/>
    </row>
    <row r="430" spans="1:42" s="2" customFormat="1" ht="300" customHeight="1" x14ac:dyDescent="0.2">
      <c r="A430" s="70"/>
      <c r="B430" s="165">
        <v>429</v>
      </c>
      <c r="C430" s="81"/>
      <c r="D430" s="99"/>
      <c r="E430" s="99" t="s">
        <v>26</v>
      </c>
      <c r="F430" s="86" t="s">
        <v>427</v>
      </c>
      <c r="G430" s="105" t="s">
        <v>182</v>
      </c>
      <c r="H430" s="105" t="s">
        <v>1300</v>
      </c>
      <c r="I430" s="94" t="s">
        <v>1055</v>
      </c>
      <c r="J430" s="108" t="s">
        <v>426</v>
      </c>
      <c r="K430" s="81">
        <v>3</v>
      </c>
      <c r="L430" s="106">
        <v>43101</v>
      </c>
      <c r="M430" s="106">
        <v>43403</v>
      </c>
      <c r="N430" s="107">
        <f t="shared" si="123"/>
        <v>43.142857142857146</v>
      </c>
      <c r="O430" s="70" t="s">
        <v>406</v>
      </c>
      <c r="P430" s="76">
        <v>1</v>
      </c>
      <c r="Q430" s="70" t="s">
        <v>2194</v>
      </c>
      <c r="R430" s="79">
        <f t="shared" si="108"/>
        <v>33.333333333333329</v>
      </c>
      <c r="S430" s="80">
        <f t="shared" si="109"/>
        <v>14.380952380952381</v>
      </c>
      <c r="T430" s="80">
        <f t="shared" si="110"/>
        <v>14.380952380952381</v>
      </c>
      <c r="U430" s="80">
        <f t="shared" si="111"/>
        <v>43.142857142857146</v>
      </c>
      <c r="V430" s="81"/>
      <c r="W430" s="82" t="str">
        <f t="shared" si="117"/>
        <v>VENCIDO</v>
      </c>
      <c r="X430" s="82" t="str">
        <f t="shared" si="119"/>
        <v/>
      </c>
      <c r="Y430" s="83" t="s">
        <v>206</v>
      </c>
      <c r="Z430" s="131" t="str">
        <f t="shared" si="120"/>
        <v>H84R15</v>
      </c>
      <c r="AA430" s="131">
        <f t="shared" si="118"/>
        <v>2</v>
      </c>
      <c r="AB430" s="131" t="str">
        <f t="shared" si="112"/>
        <v>H84R15 - 2</v>
      </c>
      <c r="AC430" s="58">
        <f t="shared" si="113"/>
        <v>1</v>
      </c>
      <c r="AD430" s="58">
        <f t="shared" si="114"/>
        <v>1</v>
      </c>
      <c r="AE430" s="58" t="str">
        <f t="shared" si="115"/>
        <v>H84R15.</v>
      </c>
      <c r="AF430" s="58" t="str">
        <f t="shared" si="116"/>
        <v>H84R15</v>
      </c>
      <c r="AG430" s="62"/>
      <c r="AH430" s="62"/>
      <c r="AI430" s="62"/>
      <c r="AJ430" s="15"/>
      <c r="AK430" s="15"/>
      <c r="AL430" s="15"/>
      <c r="AM430" s="15"/>
      <c r="AN430" s="15"/>
      <c r="AO430" s="15"/>
      <c r="AP430" s="15"/>
    </row>
    <row r="431" spans="1:42" s="2" customFormat="1" ht="300" customHeight="1" x14ac:dyDescent="0.2">
      <c r="A431" s="70">
        <v>323</v>
      </c>
      <c r="B431" s="165">
        <v>430</v>
      </c>
      <c r="C431" s="81"/>
      <c r="D431" s="99" t="s">
        <v>1337</v>
      </c>
      <c r="E431" s="99" t="s">
        <v>26</v>
      </c>
      <c r="F431" s="86" t="s">
        <v>549</v>
      </c>
      <c r="G431" s="105" t="s">
        <v>183</v>
      </c>
      <c r="H431" s="105" t="s">
        <v>547</v>
      </c>
      <c r="I431" s="105" t="s">
        <v>548</v>
      </c>
      <c r="J431" s="108" t="s">
        <v>508</v>
      </c>
      <c r="K431" s="81">
        <v>1</v>
      </c>
      <c r="L431" s="106">
        <v>43040</v>
      </c>
      <c r="M431" s="106">
        <v>43100</v>
      </c>
      <c r="N431" s="107">
        <f t="shared" si="123"/>
        <v>8.5714285714285712</v>
      </c>
      <c r="O431" s="70" t="s">
        <v>488</v>
      </c>
      <c r="P431" s="70">
        <v>1</v>
      </c>
      <c r="Q431" s="70" t="s">
        <v>2194</v>
      </c>
      <c r="R431" s="79">
        <f t="shared" si="108"/>
        <v>100</v>
      </c>
      <c r="S431" s="80">
        <f t="shared" si="109"/>
        <v>8.5714285714285712</v>
      </c>
      <c r="T431" s="80">
        <f t="shared" si="110"/>
        <v>8.5714285714285712</v>
      </c>
      <c r="U431" s="80">
        <f t="shared" si="111"/>
        <v>8.5714285714285712</v>
      </c>
      <c r="V431" s="81"/>
      <c r="W431" s="82" t="str">
        <f t="shared" si="117"/>
        <v>CUMPLIDO</v>
      </c>
      <c r="X431" s="82" t="str">
        <f t="shared" si="119"/>
        <v>CUMPLIDO</v>
      </c>
      <c r="Y431" s="83" t="s">
        <v>206</v>
      </c>
      <c r="Z431" s="131" t="str">
        <f t="shared" si="120"/>
        <v>H86R15</v>
      </c>
      <c r="AA431" s="131">
        <f t="shared" si="118"/>
        <v>1</v>
      </c>
      <c r="AB431" s="131" t="str">
        <f t="shared" si="112"/>
        <v>H86R15 - 1</v>
      </c>
      <c r="AC431" s="58">
        <f t="shared" si="113"/>
        <v>5</v>
      </c>
      <c r="AD431" s="58">
        <f t="shared" si="114"/>
        <v>5</v>
      </c>
      <c r="AE431" s="58" t="str">
        <f t="shared" si="115"/>
        <v>H86R15.</v>
      </c>
      <c r="AF431" s="58" t="str">
        <f t="shared" si="116"/>
        <v>H86R15</v>
      </c>
      <c r="AG431" s="62"/>
      <c r="AH431" s="62"/>
      <c r="AI431" s="62"/>
      <c r="AJ431" s="15"/>
      <c r="AK431" s="15"/>
      <c r="AL431" s="15"/>
      <c r="AM431" s="15"/>
      <c r="AN431" s="15"/>
      <c r="AO431" s="15"/>
      <c r="AP431" s="15"/>
    </row>
    <row r="432" spans="1:42" s="2" customFormat="1" ht="300" customHeight="1" x14ac:dyDescent="0.2">
      <c r="A432" s="70">
        <v>324</v>
      </c>
      <c r="B432" s="165">
        <v>431</v>
      </c>
      <c r="C432" s="81"/>
      <c r="D432" s="99" t="s">
        <v>1337</v>
      </c>
      <c r="E432" s="99" t="s">
        <v>26</v>
      </c>
      <c r="F432" s="86" t="s">
        <v>553</v>
      </c>
      <c r="G432" s="105" t="s">
        <v>184</v>
      </c>
      <c r="H432" s="105" t="s">
        <v>489</v>
      </c>
      <c r="I432" s="105" t="s">
        <v>550</v>
      </c>
      <c r="J432" s="108" t="s">
        <v>53</v>
      </c>
      <c r="K432" s="81">
        <v>4</v>
      </c>
      <c r="L432" s="106">
        <v>43040</v>
      </c>
      <c r="M432" s="106">
        <v>43403</v>
      </c>
      <c r="N432" s="107">
        <f t="shared" si="123"/>
        <v>51.857142857142854</v>
      </c>
      <c r="O432" s="70" t="s">
        <v>488</v>
      </c>
      <c r="P432" s="76">
        <v>3.9849999999999999</v>
      </c>
      <c r="Q432" s="70" t="s">
        <v>2194</v>
      </c>
      <c r="R432" s="79">
        <f t="shared" si="108"/>
        <v>99.625</v>
      </c>
      <c r="S432" s="80">
        <f t="shared" si="109"/>
        <v>51.662678571428572</v>
      </c>
      <c r="T432" s="80">
        <f t="shared" si="110"/>
        <v>51.662678571428572</v>
      </c>
      <c r="U432" s="80">
        <f t="shared" si="111"/>
        <v>51.857142857142854</v>
      </c>
      <c r="V432" s="81"/>
      <c r="W432" s="82" t="str">
        <f t="shared" si="117"/>
        <v>VENCIDO</v>
      </c>
      <c r="X432" s="82" t="str">
        <f t="shared" si="119"/>
        <v>VENCIDO</v>
      </c>
      <c r="Y432" s="83" t="s">
        <v>206</v>
      </c>
      <c r="Z432" s="131" t="str">
        <f t="shared" si="120"/>
        <v>H88R15</v>
      </c>
      <c r="AA432" s="131">
        <f t="shared" si="118"/>
        <v>1</v>
      </c>
      <c r="AB432" s="131" t="str">
        <f t="shared" si="112"/>
        <v>H88R15 - 1</v>
      </c>
      <c r="AC432" s="58">
        <f t="shared" si="113"/>
        <v>1</v>
      </c>
      <c r="AD432" s="58">
        <f t="shared" si="114"/>
        <v>1</v>
      </c>
      <c r="AE432" s="58" t="str">
        <f t="shared" si="115"/>
        <v>H88R15.</v>
      </c>
      <c r="AF432" s="58" t="str">
        <f t="shared" si="116"/>
        <v>H88R15</v>
      </c>
      <c r="AG432" s="62"/>
      <c r="AH432" s="62"/>
      <c r="AI432" s="62"/>
      <c r="AJ432" s="15"/>
      <c r="AK432" s="15"/>
      <c r="AL432" s="15"/>
      <c r="AM432" s="15"/>
      <c r="AN432" s="15"/>
      <c r="AO432" s="15"/>
      <c r="AP432" s="15"/>
    </row>
    <row r="433" spans="1:42" s="2" customFormat="1" ht="300" customHeight="1" x14ac:dyDescent="0.2">
      <c r="A433" s="70">
        <v>325</v>
      </c>
      <c r="B433" s="165">
        <v>432</v>
      </c>
      <c r="C433" s="81"/>
      <c r="D433" s="99" t="s">
        <v>1337</v>
      </c>
      <c r="E433" s="99" t="s">
        <v>25</v>
      </c>
      <c r="F433" s="86" t="s">
        <v>554</v>
      </c>
      <c r="G433" s="105" t="s">
        <v>185</v>
      </c>
      <c r="H433" s="105" t="s">
        <v>551</v>
      </c>
      <c r="I433" s="105" t="s">
        <v>552</v>
      </c>
      <c r="J433" s="108" t="s">
        <v>545</v>
      </c>
      <c r="K433" s="81">
        <v>1</v>
      </c>
      <c r="L433" s="106">
        <v>43040</v>
      </c>
      <c r="M433" s="106">
        <v>43099</v>
      </c>
      <c r="N433" s="107">
        <f t="shared" si="123"/>
        <v>8.4285714285714288</v>
      </c>
      <c r="O433" s="70" t="s">
        <v>488</v>
      </c>
      <c r="P433" s="76">
        <v>1</v>
      </c>
      <c r="Q433" s="70" t="s">
        <v>2194</v>
      </c>
      <c r="R433" s="79">
        <f t="shared" si="108"/>
        <v>100</v>
      </c>
      <c r="S433" s="80">
        <f t="shared" si="109"/>
        <v>8.4285714285714288</v>
      </c>
      <c r="T433" s="80">
        <f t="shared" si="110"/>
        <v>8.4285714285714288</v>
      </c>
      <c r="U433" s="80">
        <f t="shared" si="111"/>
        <v>8.4285714285714288</v>
      </c>
      <c r="V433" s="81"/>
      <c r="W433" s="82" t="str">
        <f t="shared" si="117"/>
        <v>CUMPLIDO</v>
      </c>
      <c r="X433" s="82" t="str">
        <f t="shared" si="119"/>
        <v>CUMPLIDO</v>
      </c>
      <c r="Y433" s="83" t="s">
        <v>206</v>
      </c>
      <c r="Z433" s="131" t="str">
        <f t="shared" si="120"/>
        <v>H89R15</v>
      </c>
      <c r="AA433" s="131">
        <f t="shared" si="118"/>
        <v>1</v>
      </c>
      <c r="AB433" s="131" t="str">
        <f t="shared" si="112"/>
        <v>H89R15 - 1</v>
      </c>
      <c r="AC433" s="58">
        <f t="shared" si="113"/>
        <v>5</v>
      </c>
      <c r="AD433" s="58">
        <f t="shared" si="114"/>
        <v>5</v>
      </c>
      <c r="AE433" s="58" t="str">
        <f t="shared" si="115"/>
        <v>H89R15.</v>
      </c>
      <c r="AF433" s="58" t="str">
        <f t="shared" si="116"/>
        <v>H89R15</v>
      </c>
      <c r="AG433" s="62"/>
      <c r="AH433" s="62"/>
      <c r="AI433" s="62" t="s">
        <v>235</v>
      </c>
      <c r="AJ433" s="15"/>
      <c r="AK433" s="15"/>
      <c r="AL433" s="15"/>
      <c r="AM433" s="15"/>
      <c r="AN433" s="15"/>
      <c r="AO433" s="15"/>
      <c r="AP433" s="15"/>
    </row>
    <row r="434" spans="1:42" s="2" customFormat="1" ht="300" customHeight="1" x14ac:dyDescent="0.2">
      <c r="A434" s="70">
        <v>326</v>
      </c>
      <c r="B434" s="165">
        <v>433</v>
      </c>
      <c r="C434" s="81"/>
      <c r="D434" s="114" t="s">
        <v>1342</v>
      </c>
      <c r="E434" s="114" t="s">
        <v>37</v>
      </c>
      <c r="F434" s="86" t="s">
        <v>2144</v>
      </c>
      <c r="G434" s="105" t="s">
        <v>485</v>
      </c>
      <c r="H434" s="105" t="s">
        <v>2140</v>
      </c>
      <c r="I434" s="105" t="s">
        <v>2138</v>
      </c>
      <c r="J434" s="108" t="s">
        <v>2139</v>
      </c>
      <c r="K434" s="81">
        <v>4</v>
      </c>
      <c r="L434" s="106">
        <v>43858</v>
      </c>
      <c r="M434" s="106">
        <v>44165</v>
      </c>
      <c r="N434" s="107">
        <f t="shared" si="123"/>
        <v>43.857142857142854</v>
      </c>
      <c r="O434" s="81" t="s">
        <v>17</v>
      </c>
      <c r="P434" s="76"/>
      <c r="Q434" s="81" t="s">
        <v>2194</v>
      </c>
      <c r="R434" s="79">
        <f t="shared" si="108"/>
        <v>0</v>
      </c>
      <c r="S434" s="80">
        <f t="shared" si="109"/>
        <v>0</v>
      </c>
      <c r="T434" s="80">
        <f t="shared" si="110"/>
        <v>0</v>
      </c>
      <c r="U434" s="80">
        <f t="shared" si="111"/>
        <v>0</v>
      </c>
      <c r="V434" s="81"/>
      <c r="W434" s="82" t="str">
        <f t="shared" si="117"/>
        <v>EN TERMINO</v>
      </c>
      <c r="X434" s="82" t="str">
        <f t="shared" si="119"/>
        <v>EN TERMINO</v>
      </c>
      <c r="Y434" s="83" t="s">
        <v>206</v>
      </c>
      <c r="Z434" s="131" t="str">
        <f t="shared" si="120"/>
        <v>H92R15</v>
      </c>
      <c r="AA434" s="131">
        <f t="shared" si="118"/>
        <v>1</v>
      </c>
      <c r="AB434" s="131" t="str">
        <f t="shared" si="112"/>
        <v>H92R15 - 1</v>
      </c>
      <c r="AC434" s="58">
        <f t="shared" si="113"/>
        <v>3</v>
      </c>
      <c r="AD434" s="58">
        <f t="shared" si="114"/>
        <v>3</v>
      </c>
      <c r="AE434" s="58" t="str">
        <f t="shared" si="115"/>
        <v>H92R15.</v>
      </c>
      <c r="AF434" s="58" t="str">
        <f t="shared" si="116"/>
        <v>H92R15</v>
      </c>
      <c r="AG434" s="63"/>
      <c r="AH434" s="63"/>
      <c r="AI434" s="63"/>
    </row>
    <row r="435" spans="1:42" s="2" customFormat="1" ht="300" customHeight="1" x14ac:dyDescent="0.2">
      <c r="A435" s="70"/>
      <c r="B435" s="165">
        <v>434</v>
      </c>
      <c r="C435" s="81"/>
      <c r="D435" s="114" t="s">
        <v>1342</v>
      </c>
      <c r="E435" s="114" t="s">
        <v>37</v>
      </c>
      <c r="F435" s="86" t="s">
        <v>2145</v>
      </c>
      <c r="G435" s="105" t="s">
        <v>485</v>
      </c>
      <c r="H435" s="105" t="s">
        <v>2143</v>
      </c>
      <c r="I435" s="105" t="s">
        <v>2147</v>
      </c>
      <c r="J435" s="108" t="s">
        <v>2146</v>
      </c>
      <c r="K435" s="81">
        <v>5</v>
      </c>
      <c r="L435" s="106">
        <v>43858</v>
      </c>
      <c r="M435" s="106">
        <v>44165</v>
      </c>
      <c r="N435" s="107">
        <f t="shared" ref="N435" si="124">(+M435-L435)/7</f>
        <v>43.857142857142854</v>
      </c>
      <c r="O435" s="81" t="s">
        <v>17</v>
      </c>
      <c r="P435" s="76"/>
      <c r="Q435" s="81" t="s">
        <v>2194</v>
      </c>
      <c r="R435" s="79">
        <f t="shared" si="108"/>
        <v>0</v>
      </c>
      <c r="S435" s="80">
        <f t="shared" si="109"/>
        <v>0</v>
      </c>
      <c r="T435" s="80">
        <f t="shared" si="110"/>
        <v>0</v>
      </c>
      <c r="U435" s="80">
        <f t="shared" si="111"/>
        <v>0</v>
      </c>
      <c r="V435" s="81"/>
      <c r="W435" s="82" t="str">
        <f t="shared" si="117"/>
        <v>EN TERMINO</v>
      </c>
      <c r="X435" s="82" t="str">
        <f t="shared" si="119"/>
        <v/>
      </c>
      <c r="Y435" s="83" t="s">
        <v>206</v>
      </c>
      <c r="Z435" s="131" t="str">
        <f t="shared" si="120"/>
        <v>H92R15</v>
      </c>
      <c r="AA435" s="131">
        <f t="shared" si="118"/>
        <v>2</v>
      </c>
      <c r="AB435" s="131" t="str">
        <f t="shared" si="112"/>
        <v>H92R15 - 2</v>
      </c>
      <c r="AC435" s="172">
        <f t="shared" si="113"/>
        <v>3</v>
      </c>
      <c r="AD435" s="172">
        <f t="shared" si="114"/>
        <v>3</v>
      </c>
      <c r="AE435" s="172" t="str">
        <f t="shared" si="115"/>
        <v>H92R15.</v>
      </c>
      <c r="AF435" s="172" t="str">
        <f t="shared" si="116"/>
        <v>H92R15</v>
      </c>
      <c r="AG435" s="63"/>
      <c r="AH435" s="63"/>
      <c r="AI435" s="63"/>
    </row>
    <row r="436" spans="1:42" s="2" customFormat="1" ht="300" customHeight="1" x14ac:dyDescent="0.2">
      <c r="A436" s="70">
        <v>327</v>
      </c>
      <c r="B436" s="165">
        <v>435</v>
      </c>
      <c r="C436" s="81"/>
      <c r="D436" s="114" t="s">
        <v>1337</v>
      </c>
      <c r="E436" s="114" t="s">
        <v>24</v>
      </c>
      <c r="F436" s="86" t="s">
        <v>2148</v>
      </c>
      <c r="G436" s="105" t="s">
        <v>1026</v>
      </c>
      <c r="H436" s="105" t="s">
        <v>2140</v>
      </c>
      <c r="I436" s="105" t="s">
        <v>2138</v>
      </c>
      <c r="J436" s="108" t="s">
        <v>2139</v>
      </c>
      <c r="K436" s="81">
        <v>4</v>
      </c>
      <c r="L436" s="127">
        <v>43858</v>
      </c>
      <c r="M436" s="127">
        <v>44165</v>
      </c>
      <c r="N436" s="107">
        <f t="shared" si="123"/>
        <v>43.857142857142854</v>
      </c>
      <c r="O436" s="81" t="s">
        <v>17</v>
      </c>
      <c r="P436" s="98"/>
      <c r="Q436" s="81" t="s">
        <v>2194</v>
      </c>
      <c r="R436" s="79">
        <f t="shared" si="108"/>
        <v>0</v>
      </c>
      <c r="S436" s="80">
        <f t="shared" si="109"/>
        <v>0</v>
      </c>
      <c r="T436" s="80">
        <f t="shared" si="110"/>
        <v>0</v>
      </c>
      <c r="U436" s="80">
        <f t="shared" si="111"/>
        <v>0</v>
      </c>
      <c r="V436" s="81"/>
      <c r="W436" s="82" t="str">
        <f t="shared" si="117"/>
        <v>EN TERMINO</v>
      </c>
      <c r="X436" s="82" t="str">
        <f t="shared" si="119"/>
        <v>EN TERMINO</v>
      </c>
      <c r="Y436" s="83" t="s">
        <v>206</v>
      </c>
      <c r="Z436" s="131" t="str">
        <f t="shared" si="120"/>
        <v>H93R15</v>
      </c>
      <c r="AA436" s="131">
        <f t="shared" si="118"/>
        <v>1</v>
      </c>
      <c r="AB436" s="131" t="str">
        <f t="shared" si="112"/>
        <v>H93R15 - 1</v>
      </c>
      <c r="AC436" s="58">
        <f t="shared" si="113"/>
        <v>3</v>
      </c>
      <c r="AD436" s="58">
        <f t="shared" si="114"/>
        <v>3</v>
      </c>
      <c r="AE436" s="58" t="str">
        <f t="shared" si="115"/>
        <v>H93R15.</v>
      </c>
      <c r="AF436" s="58" t="str">
        <f t="shared" si="116"/>
        <v>H93R15</v>
      </c>
      <c r="AG436" s="63"/>
      <c r="AH436" s="63"/>
      <c r="AI436" s="63"/>
    </row>
    <row r="437" spans="1:42" s="2" customFormat="1" ht="300" customHeight="1" x14ac:dyDescent="0.2">
      <c r="A437" s="70"/>
      <c r="B437" s="165">
        <v>436</v>
      </c>
      <c r="C437" s="81"/>
      <c r="D437" s="114" t="s">
        <v>1337</v>
      </c>
      <c r="E437" s="114" t="s">
        <v>24</v>
      </c>
      <c r="F437" s="86" t="s">
        <v>2149</v>
      </c>
      <c r="G437" s="105" t="s">
        <v>1026</v>
      </c>
      <c r="H437" s="105" t="s">
        <v>2143</v>
      </c>
      <c r="I437" s="105" t="s">
        <v>2147</v>
      </c>
      <c r="J437" s="108" t="s">
        <v>2146</v>
      </c>
      <c r="K437" s="81">
        <v>5</v>
      </c>
      <c r="L437" s="127">
        <v>43858</v>
      </c>
      <c r="M437" s="127">
        <v>44165</v>
      </c>
      <c r="N437" s="107">
        <f t="shared" ref="N437" si="125">(+M437-L437)/7</f>
        <v>43.857142857142854</v>
      </c>
      <c r="O437" s="81" t="s">
        <v>17</v>
      </c>
      <c r="P437" s="98"/>
      <c r="Q437" s="81" t="s">
        <v>2194</v>
      </c>
      <c r="R437" s="79">
        <f t="shared" si="108"/>
        <v>0</v>
      </c>
      <c r="S437" s="80">
        <f t="shared" si="109"/>
        <v>0</v>
      </c>
      <c r="T437" s="80">
        <f t="shared" si="110"/>
        <v>0</v>
      </c>
      <c r="U437" s="80">
        <f t="shared" si="111"/>
        <v>0</v>
      </c>
      <c r="V437" s="81"/>
      <c r="W437" s="82" t="str">
        <f t="shared" si="117"/>
        <v>EN TERMINO</v>
      </c>
      <c r="X437" s="82" t="str">
        <f t="shared" si="119"/>
        <v/>
      </c>
      <c r="Y437" s="83" t="s">
        <v>206</v>
      </c>
      <c r="Z437" s="131" t="str">
        <f t="shared" si="120"/>
        <v>H93R15</v>
      </c>
      <c r="AA437" s="131">
        <f t="shared" si="118"/>
        <v>2</v>
      </c>
      <c r="AB437" s="131" t="str">
        <f t="shared" si="112"/>
        <v>H93R15 - 2</v>
      </c>
      <c r="AC437" s="172">
        <f t="shared" si="113"/>
        <v>3</v>
      </c>
      <c r="AD437" s="172">
        <f t="shared" si="114"/>
        <v>3</v>
      </c>
      <c r="AE437" s="172" t="str">
        <f t="shared" si="115"/>
        <v>H93R15.</v>
      </c>
      <c r="AF437" s="172" t="str">
        <f t="shared" si="116"/>
        <v>H93R15</v>
      </c>
      <c r="AG437" s="63"/>
      <c r="AH437" s="63"/>
      <c r="AI437" s="63"/>
    </row>
    <row r="438" spans="1:42" s="2" customFormat="1" ht="300" customHeight="1" x14ac:dyDescent="0.2">
      <c r="A438" s="70">
        <v>328</v>
      </c>
      <c r="B438" s="165">
        <v>437</v>
      </c>
      <c r="C438" s="81"/>
      <c r="D438" s="114" t="s">
        <v>1337</v>
      </c>
      <c r="E438" s="114" t="s">
        <v>24</v>
      </c>
      <c r="F438" s="86" t="s">
        <v>2150</v>
      </c>
      <c r="G438" s="105" t="s">
        <v>1027</v>
      </c>
      <c r="H438" s="105" t="s">
        <v>2137</v>
      </c>
      <c r="I438" s="105" t="s">
        <v>2138</v>
      </c>
      <c r="J438" s="108" t="s">
        <v>2139</v>
      </c>
      <c r="K438" s="81">
        <v>4</v>
      </c>
      <c r="L438" s="106">
        <v>43858</v>
      </c>
      <c r="M438" s="106">
        <v>44165</v>
      </c>
      <c r="N438" s="107">
        <f t="shared" si="123"/>
        <v>43.857142857142854</v>
      </c>
      <c r="O438" s="81" t="s">
        <v>17</v>
      </c>
      <c r="P438" s="98"/>
      <c r="Q438" s="81" t="s">
        <v>2194</v>
      </c>
      <c r="R438" s="79">
        <f t="shared" si="108"/>
        <v>0</v>
      </c>
      <c r="S438" s="80">
        <f t="shared" si="109"/>
        <v>0</v>
      </c>
      <c r="T438" s="80">
        <f t="shared" si="110"/>
        <v>0</v>
      </c>
      <c r="U438" s="80">
        <f t="shared" si="111"/>
        <v>0</v>
      </c>
      <c r="V438" s="81"/>
      <c r="W438" s="82" t="str">
        <f t="shared" si="117"/>
        <v>EN TERMINO</v>
      </c>
      <c r="X438" s="82" t="str">
        <f t="shared" si="119"/>
        <v>EN TERMINO</v>
      </c>
      <c r="Y438" s="83" t="s">
        <v>206</v>
      </c>
      <c r="Z438" s="131" t="str">
        <f t="shared" si="120"/>
        <v>H94R15</v>
      </c>
      <c r="AA438" s="131">
        <f t="shared" si="118"/>
        <v>1</v>
      </c>
      <c r="AB438" s="131" t="str">
        <f t="shared" si="112"/>
        <v>H94R15 - 1</v>
      </c>
      <c r="AC438" s="58">
        <f t="shared" si="113"/>
        <v>3</v>
      </c>
      <c r="AD438" s="58">
        <f t="shared" si="114"/>
        <v>3</v>
      </c>
      <c r="AE438" s="58" t="str">
        <f t="shared" si="115"/>
        <v>H94R15.</v>
      </c>
      <c r="AF438" s="58" t="str">
        <f t="shared" si="116"/>
        <v>H94R15</v>
      </c>
      <c r="AG438" s="63"/>
      <c r="AH438" s="63"/>
      <c r="AI438" s="63"/>
    </row>
    <row r="439" spans="1:42" s="2" customFormat="1" ht="300" customHeight="1" x14ac:dyDescent="0.2">
      <c r="A439" s="70"/>
      <c r="B439" s="165">
        <v>438</v>
      </c>
      <c r="C439" s="81"/>
      <c r="D439" s="114" t="s">
        <v>1337</v>
      </c>
      <c r="E439" s="114" t="s">
        <v>24</v>
      </c>
      <c r="F439" s="86" t="s">
        <v>2151</v>
      </c>
      <c r="G439" s="105" t="s">
        <v>1027</v>
      </c>
      <c r="H439" s="105" t="s">
        <v>2137</v>
      </c>
      <c r="I439" s="105" t="s">
        <v>2141</v>
      </c>
      <c r="J439" s="108" t="s">
        <v>2146</v>
      </c>
      <c r="K439" s="81">
        <v>5</v>
      </c>
      <c r="L439" s="106">
        <v>43858</v>
      </c>
      <c r="M439" s="106">
        <v>44165</v>
      </c>
      <c r="N439" s="107">
        <f t="shared" ref="N439" si="126">(+M439-L439)/7</f>
        <v>43.857142857142854</v>
      </c>
      <c r="O439" s="81" t="s">
        <v>17</v>
      </c>
      <c r="P439" s="98"/>
      <c r="Q439" s="81" t="s">
        <v>2194</v>
      </c>
      <c r="R439" s="79">
        <f t="shared" si="108"/>
        <v>0</v>
      </c>
      <c r="S439" s="80">
        <f t="shared" si="109"/>
        <v>0</v>
      </c>
      <c r="T439" s="80">
        <f t="shared" si="110"/>
        <v>0</v>
      </c>
      <c r="U439" s="80">
        <f t="shared" si="111"/>
        <v>0</v>
      </c>
      <c r="V439" s="81"/>
      <c r="W439" s="82" t="str">
        <f t="shared" si="117"/>
        <v>EN TERMINO</v>
      </c>
      <c r="X439" s="82" t="str">
        <f t="shared" si="119"/>
        <v/>
      </c>
      <c r="Y439" s="83" t="s">
        <v>206</v>
      </c>
      <c r="Z439" s="131" t="str">
        <f t="shared" si="120"/>
        <v>H94R15</v>
      </c>
      <c r="AA439" s="131">
        <f t="shared" si="118"/>
        <v>2</v>
      </c>
      <c r="AB439" s="131" t="str">
        <f t="shared" si="112"/>
        <v>H94R15 - 2</v>
      </c>
      <c r="AC439" s="172">
        <f t="shared" si="113"/>
        <v>3</v>
      </c>
      <c r="AD439" s="172">
        <f t="shared" si="114"/>
        <v>3</v>
      </c>
      <c r="AE439" s="172" t="str">
        <f t="shared" si="115"/>
        <v>H94R15.</v>
      </c>
      <c r="AF439" s="172" t="str">
        <f t="shared" si="116"/>
        <v>H94R15</v>
      </c>
      <c r="AG439" s="63"/>
      <c r="AH439" s="63"/>
      <c r="AI439" s="63"/>
    </row>
    <row r="440" spans="1:42" s="2" customFormat="1" ht="300" customHeight="1" x14ac:dyDescent="0.2">
      <c r="A440" s="70">
        <v>329</v>
      </c>
      <c r="B440" s="165">
        <v>439</v>
      </c>
      <c r="C440" s="81"/>
      <c r="D440" s="114" t="s">
        <v>1337</v>
      </c>
      <c r="E440" s="114" t="s">
        <v>24</v>
      </c>
      <c r="F440" s="86" t="s">
        <v>2152</v>
      </c>
      <c r="G440" s="105" t="s">
        <v>186</v>
      </c>
      <c r="H440" s="105" t="s">
        <v>2137</v>
      </c>
      <c r="I440" s="105" t="s">
        <v>2138</v>
      </c>
      <c r="J440" s="108" t="s">
        <v>2139</v>
      </c>
      <c r="K440" s="81">
        <v>4</v>
      </c>
      <c r="L440" s="106">
        <v>43858</v>
      </c>
      <c r="M440" s="106">
        <v>44165</v>
      </c>
      <c r="N440" s="107">
        <f t="shared" si="123"/>
        <v>43.857142857142854</v>
      </c>
      <c r="O440" s="81" t="s">
        <v>17</v>
      </c>
      <c r="P440" s="98"/>
      <c r="Q440" s="81" t="s">
        <v>2194</v>
      </c>
      <c r="R440" s="79">
        <f t="shared" si="108"/>
        <v>0</v>
      </c>
      <c r="S440" s="80">
        <f t="shared" si="109"/>
        <v>0</v>
      </c>
      <c r="T440" s="80">
        <f t="shared" si="110"/>
        <v>0</v>
      </c>
      <c r="U440" s="80">
        <f t="shared" si="111"/>
        <v>0</v>
      </c>
      <c r="V440" s="81"/>
      <c r="W440" s="82" t="str">
        <f t="shared" si="117"/>
        <v>EN TERMINO</v>
      </c>
      <c r="X440" s="82" t="str">
        <f t="shared" si="119"/>
        <v>EN TERMINO</v>
      </c>
      <c r="Y440" s="83" t="s">
        <v>206</v>
      </c>
      <c r="Z440" s="131" t="str">
        <f t="shared" si="120"/>
        <v>H95R15</v>
      </c>
      <c r="AA440" s="131">
        <f t="shared" si="118"/>
        <v>1</v>
      </c>
      <c r="AB440" s="131" t="str">
        <f t="shared" si="112"/>
        <v>H95R15 - 1</v>
      </c>
      <c r="AC440" s="58">
        <f t="shared" si="113"/>
        <v>3</v>
      </c>
      <c r="AD440" s="58">
        <f t="shared" si="114"/>
        <v>3</v>
      </c>
      <c r="AE440" s="58" t="str">
        <f t="shared" si="115"/>
        <v>H95R15.</v>
      </c>
      <c r="AF440" s="58" t="str">
        <f t="shared" si="116"/>
        <v>H95R15</v>
      </c>
      <c r="AG440" s="63"/>
      <c r="AH440" s="63"/>
      <c r="AI440" s="63"/>
    </row>
    <row r="441" spans="1:42" s="2" customFormat="1" ht="300" customHeight="1" x14ac:dyDescent="0.2">
      <c r="A441" s="70"/>
      <c r="B441" s="165">
        <v>440</v>
      </c>
      <c r="C441" s="81"/>
      <c r="D441" s="114" t="s">
        <v>1337</v>
      </c>
      <c r="E441" s="114" t="s">
        <v>24</v>
      </c>
      <c r="F441" s="86" t="s">
        <v>2153</v>
      </c>
      <c r="G441" s="105" t="s">
        <v>186</v>
      </c>
      <c r="H441" s="105" t="s">
        <v>2137</v>
      </c>
      <c r="I441" s="105" t="s">
        <v>2141</v>
      </c>
      <c r="J441" s="108" t="s">
        <v>2146</v>
      </c>
      <c r="K441" s="81">
        <v>5</v>
      </c>
      <c r="L441" s="106">
        <v>43858</v>
      </c>
      <c r="M441" s="106">
        <v>44165</v>
      </c>
      <c r="N441" s="107">
        <f t="shared" ref="N441" si="127">(+M441-L441)/7</f>
        <v>43.857142857142854</v>
      </c>
      <c r="O441" s="81" t="s">
        <v>17</v>
      </c>
      <c r="P441" s="98"/>
      <c r="Q441" s="81" t="s">
        <v>2194</v>
      </c>
      <c r="R441" s="79">
        <f t="shared" si="108"/>
        <v>0</v>
      </c>
      <c r="S441" s="80">
        <f t="shared" si="109"/>
        <v>0</v>
      </c>
      <c r="T441" s="80">
        <f t="shared" si="110"/>
        <v>0</v>
      </c>
      <c r="U441" s="80">
        <f t="shared" si="111"/>
        <v>0</v>
      </c>
      <c r="V441" s="81"/>
      <c r="W441" s="82" t="str">
        <f t="shared" si="117"/>
        <v>EN TERMINO</v>
      </c>
      <c r="X441" s="82" t="str">
        <f t="shared" si="119"/>
        <v/>
      </c>
      <c r="Y441" s="83" t="s">
        <v>206</v>
      </c>
      <c r="Z441" s="131" t="str">
        <f t="shared" si="120"/>
        <v>H95R15</v>
      </c>
      <c r="AA441" s="131">
        <f t="shared" si="118"/>
        <v>2</v>
      </c>
      <c r="AB441" s="131" t="str">
        <f t="shared" si="112"/>
        <v>H95R15 - 2</v>
      </c>
      <c r="AC441" s="172">
        <f t="shared" si="113"/>
        <v>3</v>
      </c>
      <c r="AD441" s="172">
        <f t="shared" si="114"/>
        <v>3</v>
      </c>
      <c r="AE441" s="172" t="str">
        <f t="shared" si="115"/>
        <v>H95R15.</v>
      </c>
      <c r="AF441" s="172" t="str">
        <f t="shared" si="116"/>
        <v>H95R15</v>
      </c>
      <c r="AG441" s="63"/>
      <c r="AH441" s="63"/>
      <c r="AI441" s="63"/>
    </row>
    <row r="442" spans="1:42" s="2" customFormat="1" ht="300" customHeight="1" x14ac:dyDescent="0.2">
      <c r="A442" s="70">
        <v>330</v>
      </c>
      <c r="B442" s="165">
        <v>441</v>
      </c>
      <c r="C442" s="81"/>
      <c r="D442" s="114" t="s">
        <v>1337</v>
      </c>
      <c r="E442" s="114" t="s">
        <v>37</v>
      </c>
      <c r="F442" s="86" t="s">
        <v>1324</v>
      </c>
      <c r="G442" s="105" t="s">
        <v>187</v>
      </c>
      <c r="H442" s="105" t="s">
        <v>428</v>
      </c>
      <c r="I442" s="105" t="s">
        <v>1056</v>
      </c>
      <c r="J442" s="108" t="s">
        <v>397</v>
      </c>
      <c r="K442" s="81">
        <v>2</v>
      </c>
      <c r="L442" s="106">
        <v>43101</v>
      </c>
      <c r="M442" s="106">
        <v>43403</v>
      </c>
      <c r="N442" s="107">
        <f t="shared" si="123"/>
        <v>43.142857142857146</v>
      </c>
      <c r="O442" s="81" t="s">
        <v>406</v>
      </c>
      <c r="P442" s="76">
        <v>0</v>
      </c>
      <c r="Q442" s="81" t="s">
        <v>2194</v>
      </c>
      <c r="R442" s="79">
        <f t="shared" si="108"/>
        <v>0</v>
      </c>
      <c r="S442" s="80">
        <f t="shared" si="109"/>
        <v>0</v>
      </c>
      <c r="T442" s="80">
        <f t="shared" si="110"/>
        <v>0</v>
      </c>
      <c r="U442" s="80">
        <f t="shared" si="111"/>
        <v>43.142857142857146</v>
      </c>
      <c r="V442" s="81"/>
      <c r="W442" s="82" t="str">
        <f t="shared" si="117"/>
        <v>VENCIDO</v>
      </c>
      <c r="X442" s="82" t="str">
        <f t="shared" si="119"/>
        <v>VENCIDO</v>
      </c>
      <c r="Y442" s="83" t="s">
        <v>206</v>
      </c>
      <c r="Z442" s="131" t="str">
        <f t="shared" si="120"/>
        <v>H96R15</v>
      </c>
      <c r="AA442" s="131">
        <f t="shared" si="118"/>
        <v>1</v>
      </c>
      <c r="AB442" s="131" t="str">
        <f t="shared" si="112"/>
        <v>H96R15 - 1</v>
      </c>
      <c r="AC442" s="58">
        <f t="shared" si="113"/>
        <v>1</v>
      </c>
      <c r="AD442" s="58">
        <f t="shared" si="114"/>
        <v>1</v>
      </c>
      <c r="AE442" s="58" t="str">
        <f t="shared" si="115"/>
        <v>H96R15.</v>
      </c>
      <c r="AF442" s="58" t="str">
        <f t="shared" si="116"/>
        <v>H96R15</v>
      </c>
      <c r="AG442" s="63"/>
      <c r="AH442" s="63"/>
      <c r="AI442" s="63"/>
    </row>
    <row r="443" spans="1:42" s="2" customFormat="1" ht="300" customHeight="1" x14ac:dyDescent="0.2">
      <c r="A443" s="70">
        <v>331</v>
      </c>
      <c r="B443" s="165">
        <v>442</v>
      </c>
      <c r="C443" s="81"/>
      <c r="D443" s="114" t="s">
        <v>1370</v>
      </c>
      <c r="E443" s="114" t="s">
        <v>188</v>
      </c>
      <c r="F443" s="86" t="s">
        <v>482</v>
      </c>
      <c r="G443" s="105" t="s">
        <v>483</v>
      </c>
      <c r="H443" s="105" t="s">
        <v>2215</v>
      </c>
      <c r="I443" s="105" t="s">
        <v>2216</v>
      </c>
      <c r="J443" s="108" t="s">
        <v>462</v>
      </c>
      <c r="K443" s="81">
        <v>3</v>
      </c>
      <c r="L443" s="106">
        <v>43709</v>
      </c>
      <c r="M443" s="106">
        <v>44073</v>
      </c>
      <c r="N443" s="107">
        <f t="shared" si="123"/>
        <v>52</v>
      </c>
      <c r="O443" s="81" t="s">
        <v>450</v>
      </c>
      <c r="P443" s="76">
        <v>0</v>
      </c>
      <c r="Q443" s="81" t="s">
        <v>2194</v>
      </c>
      <c r="R443" s="79">
        <f t="shared" si="108"/>
        <v>0</v>
      </c>
      <c r="S443" s="80">
        <f t="shared" si="109"/>
        <v>0</v>
      </c>
      <c r="T443" s="80">
        <f t="shared" si="110"/>
        <v>0</v>
      </c>
      <c r="U443" s="80">
        <f t="shared" si="111"/>
        <v>0</v>
      </c>
      <c r="V443" s="81"/>
      <c r="W443" s="82" t="str">
        <f t="shared" si="117"/>
        <v>EN TERMINO</v>
      </c>
      <c r="X443" s="82" t="str">
        <f t="shared" si="119"/>
        <v>EN TERMINO</v>
      </c>
      <c r="Y443" s="83" t="s">
        <v>206</v>
      </c>
      <c r="Z443" s="131" t="str">
        <f t="shared" si="120"/>
        <v>H97R15</v>
      </c>
      <c r="AA443" s="131">
        <f t="shared" si="118"/>
        <v>1</v>
      </c>
      <c r="AB443" s="131" t="str">
        <f t="shared" si="112"/>
        <v>H97R15 - 1</v>
      </c>
      <c r="AC443" s="58">
        <f t="shared" si="113"/>
        <v>3</v>
      </c>
      <c r="AD443" s="58">
        <f t="shared" si="114"/>
        <v>3</v>
      </c>
      <c r="AE443" s="58" t="str">
        <f t="shared" si="115"/>
        <v>H97R15.</v>
      </c>
      <c r="AF443" s="58" t="str">
        <f t="shared" si="116"/>
        <v>H97R15</v>
      </c>
      <c r="AG443" s="63"/>
      <c r="AH443" s="63"/>
      <c r="AI443" s="63"/>
    </row>
    <row r="444" spans="1:42" s="2" customFormat="1" ht="300" customHeight="1" x14ac:dyDescent="0.2">
      <c r="A444" s="70">
        <v>332</v>
      </c>
      <c r="B444" s="165">
        <v>443</v>
      </c>
      <c r="C444" s="81"/>
      <c r="D444" s="114" t="s">
        <v>1337</v>
      </c>
      <c r="E444" s="114" t="s">
        <v>33</v>
      </c>
      <c r="F444" s="86" t="s">
        <v>1325</v>
      </c>
      <c r="G444" s="105" t="s">
        <v>330</v>
      </c>
      <c r="H444" s="105" t="s">
        <v>443</v>
      </c>
      <c r="I444" s="105" t="s">
        <v>444</v>
      </c>
      <c r="J444" s="108" t="s">
        <v>445</v>
      </c>
      <c r="K444" s="81">
        <v>2</v>
      </c>
      <c r="L444" s="106">
        <v>43040</v>
      </c>
      <c r="M444" s="106">
        <v>43099</v>
      </c>
      <c r="N444" s="107">
        <f t="shared" si="123"/>
        <v>8.4285714285714288</v>
      </c>
      <c r="O444" s="81" t="s">
        <v>434</v>
      </c>
      <c r="P444" s="81">
        <v>2</v>
      </c>
      <c r="Q444" s="81" t="s">
        <v>2194</v>
      </c>
      <c r="R444" s="79">
        <f t="shared" si="108"/>
        <v>100</v>
      </c>
      <c r="S444" s="80">
        <f t="shared" si="109"/>
        <v>8.4285714285714288</v>
      </c>
      <c r="T444" s="80">
        <f t="shared" si="110"/>
        <v>8.4285714285714288</v>
      </c>
      <c r="U444" s="80">
        <f t="shared" si="111"/>
        <v>8.4285714285714288</v>
      </c>
      <c r="V444" s="81"/>
      <c r="W444" s="82" t="str">
        <f t="shared" si="117"/>
        <v>CUMPLIDO</v>
      </c>
      <c r="X444" s="82" t="str">
        <f t="shared" si="119"/>
        <v>CUMPLIDO</v>
      </c>
      <c r="Y444" s="83" t="s">
        <v>206</v>
      </c>
      <c r="Z444" s="131" t="str">
        <f t="shared" si="120"/>
        <v>H98R15</v>
      </c>
      <c r="AA444" s="131">
        <f t="shared" si="118"/>
        <v>1</v>
      </c>
      <c r="AB444" s="131" t="str">
        <f t="shared" si="112"/>
        <v>H98R15 - 1</v>
      </c>
      <c r="AC444" s="58">
        <f t="shared" si="113"/>
        <v>5</v>
      </c>
      <c r="AD444" s="58">
        <f t="shared" si="114"/>
        <v>5</v>
      </c>
      <c r="AE444" s="58" t="str">
        <f t="shared" si="115"/>
        <v>H98R15.</v>
      </c>
      <c r="AF444" s="58" t="str">
        <f t="shared" si="116"/>
        <v>H98R15</v>
      </c>
      <c r="AG444" s="63"/>
      <c r="AH444" s="63"/>
      <c r="AI444" s="63"/>
    </row>
    <row r="445" spans="1:42" s="2" customFormat="1" ht="300" customHeight="1" x14ac:dyDescent="0.2">
      <c r="A445" s="70">
        <v>333</v>
      </c>
      <c r="B445" s="165">
        <v>444</v>
      </c>
      <c r="C445" s="81"/>
      <c r="D445" s="99" t="s">
        <v>1337</v>
      </c>
      <c r="E445" s="99" t="s">
        <v>32</v>
      </c>
      <c r="F445" s="86" t="s">
        <v>763</v>
      </c>
      <c r="G445" s="105" t="s">
        <v>313</v>
      </c>
      <c r="H445" s="105" t="s">
        <v>2203</v>
      </c>
      <c r="I445" s="105" t="s">
        <v>2190</v>
      </c>
      <c r="J445" s="108" t="s">
        <v>2217</v>
      </c>
      <c r="K445" s="81">
        <v>1</v>
      </c>
      <c r="L445" s="106">
        <v>43862</v>
      </c>
      <c r="M445" s="106">
        <v>43979</v>
      </c>
      <c r="N445" s="107">
        <f t="shared" si="123"/>
        <v>16.714285714285715</v>
      </c>
      <c r="O445" s="70" t="s">
        <v>1161</v>
      </c>
      <c r="P445" s="76">
        <v>0</v>
      </c>
      <c r="Q445" s="70" t="s">
        <v>2194</v>
      </c>
      <c r="R445" s="79">
        <f t="shared" si="108"/>
        <v>0</v>
      </c>
      <c r="S445" s="80">
        <f t="shared" si="109"/>
        <v>0</v>
      </c>
      <c r="T445" s="80">
        <f t="shared" si="110"/>
        <v>0</v>
      </c>
      <c r="U445" s="80">
        <f t="shared" si="111"/>
        <v>0</v>
      </c>
      <c r="V445" s="81"/>
      <c r="W445" s="82" t="str">
        <f t="shared" si="117"/>
        <v>EN TERMINO</v>
      </c>
      <c r="X445" s="82" t="str">
        <f t="shared" si="119"/>
        <v>EN TERMINO</v>
      </c>
      <c r="Y445" s="83" t="s">
        <v>205</v>
      </c>
      <c r="Z445" s="131" t="str">
        <f t="shared" si="120"/>
        <v>H1R14</v>
      </c>
      <c r="AA445" s="131">
        <f t="shared" si="118"/>
        <v>1</v>
      </c>
      <c r="AB445" s="131" t="str">
        <f t="shared" si="112"/>
        <v>H1R14 - 1</v>
      </c>
      <c r="AC445" s="58">
        <f t="shared" si="113"/>
        <v>3</v>
      </c>
      <c r="AD445" s="58">
        <f t="shared" si="114"/>
        <v>3</v>
      </c>
      <c r="AE445" s="58" t="str">
        <f t="shared" si="115"/>
        <v>H1R14.</v>
      </c>
      <c r="AF445" s="58" t="str">
        <f t="shared" si="116"/>
        <v>H1R14</v>
      </c>
      <c r="AG445" s="62"/>
      <c r="AH445" s="62"/>
      <c r="AI445" s="62"/>
      <c r="AJ445" s="15"/>
      <c r="AK445" s="15"/>
      <c r="AL445" s="15"/>
      <c r="AM445" s="15"/>
      <c r="AN445" s="15"/>
      <c r="AO445" s="15"/>
      <c r="AP445" s="15"/>
    </row>
    <row r="446" spans="1:42" s="2" customFormat="1" ht="300" customHeight="1" x14ac:dyDescent="0.2">
      <c r="A446" s="70">
        <v>334</v>
      </c>
      <c r="B446" s="165">
        <v>445</v>
      </c>
      <c r="C446" s="81"/>
      <c r="D446" s="99" t="s">
        <v>1337</v>
      </c>
      <c r="E446" s="99" t="s">
        <v>27</v>
      </c>
      <c r="F446" s="86" t="s">
        <v>762</v>
      </c>
      <c r="G446" s="105" t="s">
        <v>312</v>
      </c>
      <c r="H446" s="105" t="s">
        <v>2203</v>
      </c>
      <c r="I446" s="105" t="s">
        <v>2133</v>
      </c>
      <c r="J446" s="108" t="s">
        <v>2134</v>
      </c>
      <c r="K446" s="81">
        <v>1</v>
      </c>
      <c r="L446" s="106">
        <v>43862</v>
      </c>
      <c r="M446" s="106">
        <v>43979</v>
      </c>
      <c r="N446" s="107">
        <f t="shared" si="123"/>
        <v>16.714285714285715</v>
      </c>
      <c r="O446" s="70" t="s">
        <v>1161</v>
      </c>
      <c r="P446" s="76">
        <v>0</v>
      </c>
      <c r="Q446" s="70" t="s">
        <v>2194</v>
      </c>
      <c r="R446" s="79">
        <f t="shared" si="108"/>
        <v>0</v>
      </c>
      <c r="S446" s="80">
        <f t="shared" si="109"/>
        <v>0</v>
      </c>
      <c r="T446" s="80">
        <f t="shared" si="110"/>
        <v>0</v>
      </c>
      <c r="U446" s="80">
        <f t="shared" si="111"/>
        <v>0</v>
      </c>
      <c r="V446" s="81"/>
      <c r="W446" s="82" t="str">
        <f t="shared" si="117"/>
        <v>EN TERMINO</v>
      </c>
      <c r="X446" s="82" t="str">
        <f t="shared" si="119"/>
        <v>EN TERMINO</v>
      </c>
      <c r="Y446" s="83" t="s">
        <v>205</v>
      </c>
      <c r="Z446" s="131" t="str">
        <f t="shared" si="120"/>
        <v>H2R14</v>
      </c>
      <c r="AA446" s="131">
        <f t="shared" si="118"/>
        <v>1</v>
      </c>
      <c r="AB446" s="131" t="str">
        <f t="shared" si="112"/>
        <v>H2R14 - 1</v>
      </c>
      <c r="AC446" s="58">
        <f t="shared" si="113"/>
        <v>3</v>
      </c>
      <c r="AD446" s="58">
        <f t="shared" si="114"/>
        <v>3</v>
      </c>
      <c r="AE446" s="58" t="str">
        <f t="shared" si="115"/>
        <v>H2R14.</v>
      </c>
      <c r="AF446" s="58" t="str">
        <f t="shared" si="116"/>
        <v>H2R14</v>
      </c>
      <c r="AG446" s="62"/>
      <c r="AH446" s="62"/>
      <c r="AI446" s="62"/>
      <c r="AJ446" s="15"/>
      <c r="AK446" s="15"/>
      <c r="AL446" s="15"/>
      <c r="AM446" s="15"/>
      <c r="AN446" s="15"/>
      <c r="AO446" s="15"/>
      <c r="AP446" s="15"/>
    </row>
    <row r="447" spans="1:42" s="2" customFormat="1" ht="300" customHeight="1" x14ac:dyDescent="0.2">
      <c r="A447" s="70">
        <v>335</v>
      </c>
      <c r="B447" s="165">
        <v>446</v>
      </c>
      <c r="C447" s="81"/>
      <c r="D447" s="99" t="s">
        <v>1337</v>
      </c>
      <c r="E447" s="99" t="s">
        <v>27</v>
      </c>
      <c r="F447" s="86" t="s">
        <v>1568</v>
      </c>
      <c r="G447" s="86" t="s">
        <v>51</v>
      </c>
      <c r="H447" s="86" t="s">
        <v>1566</v>
      </c>
      <c r="I447" s="105" t="s">
        <v>764</v>
      </c>
      <c r="J447" s="108" t="s">
        <v>765</v>
      </c>
      <c r="K447" s="81">
        <v>1</v>
      </c>
      <c r="L447" s="106">
        <v>43040</v>
      </c>
      <c r="M447" s="106">
        <v>43099</v>
      </c>
      <c r="N447" s="107">
        <f t="shared" si="123"/>
        <v>8.4285714285714288</v>
      </c>
      <c r="O447" s="70" t="s">
        <v>740</v>
      </c>
      <c r="P447" s="76">
        <v>1</v>
      </c>
      <c r="Q447" s="70" t="s">
        <v>2194</v>
      </c>
      <c r="R447" s="79">
        <f t="shared" si="108"/>
        <v>100</v>
      </c>
      <c r="S447" s="80">
        <f t="shared" si="109"/>
        <v>8.4285714285714288</v>
      </c>
      <c r="T447" s="80">
        <f t="shared" si="110"/>
        <v>8.4285714285714288</v>
      </c>
      <c r="U447" s="80">
        <f t="shared" si="111"/>
        <v>8.4285714285714288</v>
      </c>
      <c r="V447" s="81"/>
      <c r="W447" s="82" t="str">
        <f t="shared" si="117"/>
        <v>CUMPLIDO</v>
      </c>
      <c r="X447" s="82" t="str">
        <f t="shared" si="119"/>
        <v>CUMPLIDO</v>
      </c>
      <c r="Y447" s="83" t="s">
        <v>205</v>
      </c>
      <c r="Z447" s="131" t="str">
        <f t="shared" si="120"/>
        <v>H4R14</v>
      </c>
      <c r="AA447" s="131">
        <f t="shared" si="118"/>
        <v>1</v>
      </c>
      <c r="AB447" s="131" t="str">
        <f t="shared" si="112"/>
        <v>H4R14 - 1</v>
      </c>
      <c r="AC447" s="58">
        <f t="shared" si="113"/>
        <v>5</v>
      </c>
      <c r="AD447" s="58">
        <f t="shared" si="114"/>
        <v>5</v>
      </c>
      <c r="AE447" s="58" t="str">
        <f t="shared" si="115"/>
        <v>H4R14.</v>
      </c>
      <c r="AF447" s="58" t="str">
        <f t="shared" si="116"/>
        <v>H4R14</v>
      </c>
      <c r="AG447" s="62"/>
      <c r="AH447" s="62"/>
      <c r="AI447" s="62"/>
      <c r="AJ447" s="15"/>
      <c r="AK447" s="15"/>
      <c r="AL447" s="15"/>
      <c r="AM447" s="15"/>
      <c r="AN447" s="15"/>
      <c r="AO447" s="15"/>
      <c r="AP447" s="15"/>
    </row>
    <row r="448" spans="1:42" s="2" customFormat="1" ht="300" customHeight="1" x14ac:dyDescent="0.2">
      <c r="A448" s="70">
        <v>336</v>
      </c>
      <c r="B448" s="165">
        <v>447</v>
      </c>
      <c r="C448" s="81"/>
      <c r="D448" s="99" t="s">
        <v>1371</v>
      </c>
      <c r="E448" s="99" t="s">
        <v>36</v>
      </c>
      <c r="F448" s="86" t="s">
        <v>604</v>
      </c>
      <c r="G448" s="86" t="s">
        <v>608</v>
      </c>
      <c r="H448" s="86" t="s">
        <v>605</v>
      </c>
      <c r="I448" s="105" t="s">
        <v>602</v>
      </c>
      <c r="J448" s="108" t="s">
        <v>603</v>
      </c>
      <c r="K448" s="81">
        <v>2</v>
      </c>
      <c r="L448" s="106">
        <v>43040</v>
      </c>
      <c r="M448" s="106">
        <v>43403</v>
      </c>
      <c r="N448" s="107">
        <f t="shared" si="123"/>
        <v>51.857142857142854</v>
      </c>
      <c r="O448" s="70" t="s">
        <v>555</v>
      </c>
      <c r="P448" s="76">
        <v>0</v>
      </c>
      <c r="Q448" s="70" t="s">
        <v>2194</v>
      </c>
      <c r="R448" s="79">
        <f t="shared" ref="R448:R457" si="128">IF(P448/K448&gt;1,100,+P448/K448*100)</f>
        <v>0</v>
      </c>
      <c r="S448" s="80">
        <f t="shared" ref="S448:S457" si="129">+N448*R448/100</f>
        <v>0</v>
      </c>
      <c r="T448" s="80">
        <f t="shared" ref="T448:T457" si="130">IF(M448&lt;=$AH$1,S448,0)</f>
        <v>0</v>
      </c>
      <c r="U448" s="80">
        <f t="shared" ref="U448:U457" si="131">IF($AH$1&gt;=M448,N448,0)</f>
        <v>51.857142857142854</v>
      </c>
      <c r="V448" s="81"/>
      <c r="W448" s="82" t="str">
        <f t="shared" si="117"/>
        <v>VENCIDO</v>
      </c>
      <c r="X448" s="82" t="str">
        <f t="shared" si="119"/>
        <v>VENCIDO</v>
      </c>
      <c r="Y448" s="83" t="s">
        <v>205</v>
      </c>
      <c r="Z448" s="131" t="str">
        <f t="shared" si="120"/>
        <v>H5R14</v>
      </c>
      <c r="AA448" s="131">
        <f t="shared" si="118"/>
        <v>1</v>
      </c>
      <c r="AB448" s="131" t="str">
        <f t="shared" si="112"/>
        <v>H5R14 - 1</v>
      </c>
      <c r="AC448" s="58">
        <f t="shared" si="113"/>
        <v>1</v>
      </c>
      <c r="AD448" s="58">
        <f t="shared" si="114"/>
        <v>1</v>
      </c>
      <c r="AE448" s="58" t="str">
        <f t="shared" si="115"/>
        <v>H5R14.</v>
      </c>
      <c r="AF448" s="58" t="str">
        <f t="shared" si="116"/>
        <v>H5R14</v>
      </c>
      <c r="AG448" s="62"/>
      <c r="AH448" s="62"/>
      <c r="AI448" s="62"/>
      <c r="AJ448" s="15"/>
      <c r="AK448" s="15"/>
      <c r="AL448" s="15"/>
      <c r="AM448" s="15"/>
      <c r="AN448" s="15"/>
      <c r="AO448" s="15"/>
      <c r="AP448" s="15"/>
    </row>
    <row r="449" spans="1:42" s="2" customFormat="1" ht="300" customHeight="1" x14ac:dyDescent="0.2">
      <c r="A449" s="70"/>
      <c r="B449" s="165">
        <v>448</v>
      </c>
      <c r="C449" s="81"/>
      <c r="D449" s="99"/>
      <c r="E449" s="99" t="s">
        <v>36</v>
      </c>
      <c r="F449" s="86" t="s">
        <v>606</v>
      </c>
      <c r="G449" s="86" t="s">
        <v>607</v>
      </c>
      <c r="H449" s="86" t="s">
        <v>610</v>
      </c>
      <c r="I449" s="105" t="s">
        <v>609</v>
      </c>
      <c r="J449" s="108" t="s">
        <v>611</v>
      </c>
      <c r="K449" s="81">
        <v>2</v>
      </c>
      <c r="L449" s="106">
        <v>43040</v>
      </c>
      <c r="M449" s="106">
        <v>43403</v>
      </c>
      <c r="N449" s="107">
        <f t="shared" si="123"/>
        <v>51.857142857142854</v>
      </c>
      <c r="O449" s="70" t="s">
        <v>555</v>
      </c>
      <c r="P449" s="76">
        <v>1</v>
      </c>
      <c r="Q449" s="70" t="s">
        <v>2194</v>
      </c>
      <c r="R449" s="79">
        <f t="shared" si="128"/>
        <v>50</v>
      </c>
      <c r="S449" s="80">
        <f t="shared" si="129"/>
        <v>25.928571428571427</v>
      </c>
      <c r="T449" s="80">
        <f t="shared" si="130"/>
        <v>25.928571428571427</v>
      </c>
      <c r="U449" s="80">
        <f t="shared" si="131"/>
        <v>51.857142857142854</v>
      </c>
      <c r="V449" s="81"/>
      <c r="W449" s="82" t="str">
        <f t="shared" si="117"/>
        <v>VENCIDO</v>
      </c>
      <c r="X449" s="82" t="str">
        <f t="shared" si="119"/>
        <v/>
      </c>
      <c r="Y449" s="83" t="s">
        <v>205</v>
      </c>
      <c r="Z449" s="131" t="str">
        <f t="shared" si="120"/>
        <v>H5R14</v>
      </c>
      <c r="AA449" s="131">
        <f t="shared" si="118"/>
        <v>2</v>
      </c>
      <c r="AB449" s="131" t="str">
        <f t="shared" si="112"/>
        <v>H5R14 - 2</v>
      </c>
      <c r="AC449" s="58">
        <f t="shared" si="113"/>
        <v>1</v>
      </c>
      <c r="AD449" s="58">
        <f t="shared" si="114"/>
        <v>1</v>
      </c>
      <c r="AE449" s="58" t="str">
        <f t="shared" si="115"/>
        <v>H5R14.</v>
      </c>
      <c r="AF449" s="58" t="str">
        <f t="shared" si="116"/>
        <v>H5R14</v>
      </c>
      <c r="AG449" s="62"/>
      <c r="AH449" s="62"/>
      <c r="AI449" s="62" t="s">
        <v>235</v>
      </c>
      <c r="AJ449" s="15"/>
      <c r="AK449" s="15"/>
      <c r="AL449" s="15"/>
      <c r="AM449" s="15"/>
      <c r="AN449" s="15"/>
      <c r="AO449" s="15"/>
      <c r="AP449" s="15"/>
    </row>
    <row r="450" spans="1:42" s="2" customFormat="1" ht="300" customHeight="1" x14ac:dyDescent="0.2">
      <c r="A450" s="70">
        <v>337</v>
      </c>
      <c r="B450" s="165">
        <v>449</v>
      </c>
      <c r="C450" s="81"/>
      <c r="D450" s="99" t="s">
        <v>1337</v>
      </c>
      <c r="E450" s="99" t="s">
        <v>27</v>
      </c>
      <c r="F450" s="86" t="s">
        <v>1569</v>
      </c>
      <c r="G450" s="86" t="s">
        <v>52</v>
      </c>
      <c r="H450" s="86" t="s">
        <v>400</v>
      </c>
      <c r="I450" s="105" t="s">
        <v>401</v>
      </c>
      <c r="J450" s="108" t="s">
        <v>21</v>
      </c>
      <c r="K450" s="81">
        <v>3</v>
      </c>
      <c r="L450" s="106">
        <v>43040</v>
      </c>
      <c r="M450" s="106">
        <v>43312</v>
      </c>
      <c r="N450" s="107">
        <f t="shared" si="123"/>
        <v>38.857142857142854</v>
      </c>
      <c r="O450" s="76" t="s">
        <v>1628</v>
      </c>
      <c r="P450" s="76">
        <v>3</v>
      </c>
      <c r="Q450" s="70" t="s">
        <v>2194</v>
      </c>
      <c r="R450" s="79">
        <f t="shared" si="128"/>
        <v>100</v>
      </c>
      <c r="S450" s="80">
        <f t="shared" si="129"/>
        <v>38.857142857142854</v>
      </c>
      <c r="T450" s="80">
        <f t="shared" si="130"/>
        <v>38.857142857142854</v>
      </c>
      <c r="U450" s="80">
        <f t="shared" si="131"/>
        <v>38.857142857142854</v>
      </c>
      <c r="V450" s="81"/>
      <c r="W450" s="82" t="str">
        <f t="shared" si="117"/>
        <v>CUMPLIDO</v>
      </c>
      <c r="X450" s="82" t="str">
        <f t="shared" si="119"/>
        <v>CUMPLIDO</v>
      </c>
      <c r="Y450" s="83" t="s">
        <v>205</v>
      </c>
      <c r="Z450" s="131" t="str">
        <f t="shared" si="120"/>
        <v>H6R14</v>
      </c>
      <c r="AA450" s="131">
        <f t="shared" si="118"/>
        <v>1</v>
      </c>
      <c r="AB450" s="131" t="str">
        <f t="shared" si="112"/>
        <v>H6R14 - 1</v>
      </c>
      <c r="AC450" s="58">
        <f t="shared" si="113"/>
        <v>5</v>
      </c>
      <c r="AD450" s="58">
        <f t="shared" si="114"/>
        <v>5</v>
      </c>
      <c r="AE450" s="58" t="str">
        <f t="shared" si="115"/>
        <v>H6R14.</v>
      </c>
      <c r="AF450" s="58" t="str">
        <f t="shared" si="116"/>
        <v>H6R14</v>
      </c>
      <c r="AG450" s="62"/>
      <c r="AH450" s="62"/>
      <c r="AI450" s="62"/>
      <c r="AJ450" s="15"/>
      <c r="AK450" s="15"/>
      <c r="AL450" s="15"/>
      <c r="AM450" s="15"/>
      <c r="AN450" s="15"/>
      <c r="AO450" s="15"/>
      <c r="AP450" s="15"/>
    </row>
    <row r="451" spans="1:42" s="2" customFormat="1" ht="300" customHeight="1" x14ac:dyDescent="0.2">
      <c r="A451" s="70">
        <v>338</v>
      </c>
      <c r="B451" s="165">
        <v>450</v>
      </c>
      <c r="C451" s="81"/>
      <c r="D451" s="99" t="s">
        <v>1337</v>
      </c>
      <c r="E451" s="99" t="s">
        <v>32</v>
      </c>
      <c r="F451" s="86" t="s">
        <v>1570</v>
      </c>
      <c r="G451" s="105" t="s">
        <v>54</v>
      </c>
      <c r="H451" s="105" t="s">
        <v>403</v>
      </c>
      <c r="I451" s="105" t="s">
        <v>404</v>
      </c>
      <c r="J451" s="108" t="s">
        <v>405</v>
      </c>
      <c r="K451" s="81">
        <v>2</v>
      </c>
      <c r="L451" s="106">
        <v>43040</v>
      </c>
      <c r="M451" s="106">
        <v>43189</v>
      </c>
      <c r="N451" s="107">
        <f t="shared" si="123"/>
        <v>21.285714285714285</v>
      </c>
      <c r="O451" s="76" t="s">
        <v>1628</v>
      </c>
      <c r="P451" s="76">
        <v>2</v>
      </c>
      <c r="Q451" s="70" t="s">
        <v>2194</v>
      </c>
      <c r="R451" s="79">
        <f t="shared" si="128"/>
        <v>100</v>
      </c>
      <c r="S451" s="80">
        <f t="shared" si="129"/>
        <v>21.285714285714285</v>
      </c>
      <c r="T451" s="80">
        <f t="shared" si="130"/>
        <v>21.285714285714285</v>
      </c>
      <c r="U451" s="80">
        <f t="shared" si="131"/>
        <v>21.285714285714285</v>
      </c>
      <c r="V451" s="81"/>
      <c r="W451" s="82" t="str">
        <f t="shared" si="117"/>
        <v>CUMPLIDO</v>
      </c>
      <c r="X451" s="82" t="str">
        <f t="shared" si="119"/>
        <v>CUMPLIDO</v>
      </c>
      <c r="Y451" s="83" t="s">
        <v>205</v>
      </c>
      <c r="Z451" s="131" t="str">
        <f t="shared" si="120"/>
        <v>H9R14</v>
      </c>
      <c r="AA451" s="131">
        <f t="shared" si="118"/>
        <v>1</v>
      </c>
      <c r="AB451" s="131" t="str">
        <f t="shared" ref="AB451:AB514" si="132">CONCATENATE(Z451," - ",AA451)</f>
        <v>H9R14 - 1</v>
      </c>
      <c r="AC451" s="58">
        <f t="shared" ref="AC451:AC514" si="133">IF(W451="VENCIDO",1,IF(W451="PRÓXIMO A VENCER",2,IF(W451="EN TERMINO",3,IF(W451="CON AVANCE",4,IF(W451="CUMPLIDO",5,)))))</f>
        <v>5</v>
      </c>
      <c r="AD451" s="58">
        <f t="shared" ref="AD451:AD514" si="134">IF(AA452=AA451+1,MIN(AC451,AD452),AC451)</f>
        <v>5</v>
      </c>
      <c r="AE451" s="58" t="str">
        <f t="shared" ref="AE451:AE514" si="135">IF(A451&lt;&gt;"",MID(F451,1,FIND(" ",F451,1)-1),AE450)</f>
        <v>H9R14.</v>
      </c>
      <c r="AF451" s="58" t="str">
        <f t="shared" ref="AF451:AF514" si="136">IFERROR(MID(AE451,1,FIND(".",AE451,1)-1),AE451)</f>
        <v>H9R14</v>
      </c>
      <c r="AG451" s="62"/>
      <c r="AH451" s="62"/>
      <c r="AI451" s="62"/>
      <c r="AJ451" s="15"/>
      <c r="AK451" s="15"/>
      <c r="AL451" s="15"/>
      <c r="AM451" s="15"/>
      <c r="AN451" s="15"/>
      <c r="AO451" s="15"/>
      <c r="AP451" s="15"/>
    </row>
    <row r="452" spans="1:42" s="2" customFormat="1" ht="300" customHeight="1" x14ac:dyDescent="0.2">
      <c r="A452" s="70">
        <v>339</v>
      </c>
      <c r="B452" s="165">
        <v>451</v>
      </c>
      <c r="C452" s="81"/>
      <c r="D452" s="99" t="s">
        <v>1337</v>
      </c>
      <c r="E452" s="99" t="s">
        <v>27</v>
      </c>
      <c r="F452" s="93" t="s">
        <v>768</v>
      </c>
      <c r="G452" s="105" t="s">
        <v>55</v>
      </c>
      <c r="H452" s="105" t="s">
        <v>766</v>
      </c>
      <c r="I452" s="105" t="s">
        <v>769</v>
      </c>
      <c r="J452" s="108" t="s">
        <v>767</v>
      </c>
      <c r="K452" s="81">
        <v>2</v>
      </c>
      <c r="L452" s="106">
        <v>43040</v>
      </c>
      <c r="M452" s="106">
        <v>43189</v>
      </c>
      <c r="N452" s="107">
        <f t="shared" si="123"/>
        <v>21.285714285714285</v>
      </c>
      <c r="O452" s="70" t="s">
        <v>740</v>
      </c>
      <c r="P452" s="76">
        <v>2</v>
      </c>
      <c r="Q452" s="70" t="s">
        <v>2194</v>
      </c>
      <c r="R452" s="79">
        <f t="shared" si="128"/>
        <v>100</v>
      </c>
      <c r="S452" s="80">
        <f t="shared" si="129"/>
        <v>21.285714285714285</v>
      </c>
      <c r="T452" s="80">
        <f t="shared" si="130"/>
        <v>21.285714285714285</v>
      </c>
      <c r="U452" s="80">
        <f t="shared" si="131"/>
        <v>21.285714285714285</v>
      </c>
      <c r="V452" s="81"/>
      <c r="W452" s="82" t="str">
        <f t="shared" ref="W452:W515" si="137">IF(R452=100,"CUMPLIDO",IF(M452-$AH$1&lt;0,"VENCIDO",IF(M452-$AH$1&lt;=30,"PRÓXIMO A VENCER",IF(R452&gt;0,"CON AVANCE","EN TERMINO"))))</f>
        <v>CUMPLIDO</v>
      </c>
      <c r="X452" s="82" t="str">
        <f t="shared" si="119"/>
        <v>CUMPLIDO</v>
      </c>
      <c r="Y452" s="83" t="s">
        <v>205</v>
      </c>
      <c r="Z452" s="131" t="str">
        <f t="shared" si="120"/>
        <v>H11R14</v>
      </c>
      <c r="AA452" s="131">
        <f t="shared" ref="AA452:AA515" si="138">IF(A452&lt;&gt;"",1,AA451+1)</f>
        <v>1</v>
      </c>
      <c r="AB452" s="131" t="str">
        <f t="shared" si="132"/>
        <v>H11R14 - 1</v>
      </c>
      <c r="AC452" s="58">
        <f t="shared" si="133"/>
        <v>5</v>
      </c>
      <c r="AD452" s="58">
        <f t="shared" si="134"/>
        <v>5</v>
      </c>
      <c r="AE452" s="58" t="str">
        <f t="shared" si="135"/>
        <v>H11R14.</v>
      </c>
      <c r="AF452" s="58" t="str">
        <f t="shared" si="136"/>
        <v>H11R14</v>
      </c>
      <c r="AG452" s="62"/>
      <c r="AH452" s="62"/>
      <c r="AI452" s="62"/>
      <c r="AJ452" s="15"/>
      <c r="AK452" s="15"/>
      <c r="AL452" s="15"/>
      <c r="AM452" s="15"/>
      <c r="AN452" s="15"/>
      <c r="AO452" s="15"/>
      <c r="AP452" s="15"/>
    </row>
    <row r="453" spans="1:42" s="2" customFormat="1" ht="300" customHeight="1" x14ac:dyDescent="0.2">
      <c r="A453" s="70">
        <v>340</v>
      </c>
      <c r="B453" s="165">
        <v>452</v>
      </c>
      <c r="C453" s="81"/>
      <c r="D453" s="99" t="s">
        <v>1337</v>
      </c>
      <c r="E453" s="99" t="s">
        <v>33</v>
      </c>
      <c r="F453" s="86" t="s">
        <v>1571</v>
      </c>
      <c r="G453" s="105" t="s">
        <v>56</v>
      </c>
      <c r="H453" s="111" t="s">
        <v>375</v>
      </c>
      <c r="I453" s="93" t="s">
        <v>376</v>
      </c>
      <c r="J453" s="117" t="s">
        <v>350</v>
      </c>
      <c r="K453" s="117">
        <v>3</v>
      </c>
      <c r="L453" s="100">
        <v>43040</v>
      </c>
      <c r="M453" s="100">
        <v>43403</v>
      </c>
      <c r="N453" s="107">
        <f t="shared" si="123"/>
        <v>51.857142857142854</v>
      </c>
      <c r="O453" s="117" t="s">
        <v>22</v>
      </c>
      <c r="P453" s="76">
        <v>0</v>
      </c>
      <c r="Q453" s="70" t="s">
        <v>2194</v>
      </c>
      <c r="R453" s="79">
        <f t="shared" si="128"/>
        <v>0</v>
      </c>
      <c r="S453" s="80">
        <f t="shared" si="129"/>
        <v>0</v>
      </c>
      <c r="T453" s="80">
        <f t="shared" si="130"/>
        <v>0</v>
      </c>
      <c r="U453" s="80">
        <f t="shared" si="131"/>
        <v>51.857142857142854</v>
      </c>
      <c r="V453" s="81"/>
      <c r="W453" s="82" t="str">
        <f t="shared" si="137"/>
        <v>VENCIDO</v>
      </c>
      <c r="X453" s="82" t="str">
        <f t="shared" ref="X453:X516" si="139">IF(A453&lt;&gt;"",IF(AD453=1,"VENCIDO",IF(AD453=2,"PRÓXIMO A VENCER",IF(AD453=3,"EN TERMINO",IF(AD453=4,"CON AVANCE",IF(AD453=5,"CUMPLIDO",))))),"")</f>
        <v>VENCIDO</v>
      </c>
      <c r="Y453" s="83" t="s">
        <v>205</v>
      </c>
      <c r="Z453" s="131" t="str">
        <f t="shared" ref="Z453:Z516" si="140">AF453</f>
        <v>H13R14</v>
      </c>
      <c r="AA453" s="131">
        <f t="shared" si="138"/>
        <v>1</v>
      </c>
      <c r="AB453" s="131" t="str">
        <f t="shared" si="132"/>
        <v>H13R14 - 1</v>
      </c>
      <c r="AC453" s="58">
        <f t="shared" si="133"/>
        <v>1</v>
      </c>
      <c r="AD453" s="58">
        <f t="shared" si="134"/>
        <v>1</v>
      </c>
      <c r="AE453" s="58" t="str">
        <f t="shared" si="135"/>
        <v>H13R14.</v>
      </c>
      <c r="AF453" s="58" t="str">
        <f t="shared" si="136"/>
        <v>H13R14</v>
      </c>
      <c r="AG453" s="62"/>
      <c r="AH453" s="62"/>
      <c r="AI453" s="62"/>
      <c r="AJ453" s="15"/>
      <c r="AK453" s="15"/>
      <c r="AL453" s="15"/>
      <c r="AM453" s="15"/>
      <c r="AN453" s="15"/>
      <c r="AO453" s="15"/>
      <c r="AP453" s="15"/>
    </row>
    <row r="454" spans="1:42" s="2" customFormat="1" ht="300" customHeight="1" x14ac:dyDescent="0.2">
      <c r="A454" s="70">
        <v>341</v>
      </c>
      <c r="B454" s="165">
        <v>453</v>
      </c>
      <c r="C454" s="81"/>
      <c r="D454" s="99" t="s">
        <v>1372</v>
      </c>
      <c r="E454" s="99" t="s">
        <v>27</v>
      </c>
      <c r="F454" s="86" t="s">
        <v>1572</v>
      </c>
      <c r="G454" s="105" t="s">
        <v>57</v>
      </c>
      <c r="H454" s="93" t="s">
        <v>377</v>
      </c>
      <c r="I454" s="93" t="s">
        <v>378</v>
      </c>
      <c r="J454" s="117" t="s">
        <v>379</v>
      </c>
      <c r="K454" s="128">
        <v>1</v>
      </c>
      <c r="L454" s="100">
        <v>43132</v>
      </c>
      <c r="M454" s="100">
        <v>43159</v>
      </c>
      <c r="N454" s="107">
        <f t="shared" si="123"/>
        <v>3.8571428571428572</v>
      </c>
      <c r="O454" s="117" t="s">
        <v>22</v>
      </c>
      <c r="P454" s="76">
        <v>1</v>
      </c>
      <c r="Q454" s="70" t="s">
        <v>2194</v>
      </c>
      <c r="R454" s="79">
        <f t="shared" si="128"/>
        <v>100</v>
      </c>
      <c r="S454" s="80">
        <f t="shared" si="129"/>
        <v>3.8571428571428572</v>
      </c>
      <c r="T454" s="80">
        <f t="shared" si="130"/>
        <v>3.8571428571428572</v>
      </c>
      <c r="U454" s="80">
        <f t="shared" si="131"/>
        <v>3.8571428571428572</v>
      </c>
      <c r="V454" s="81"/>
      <c r="W454" s="82" t="str">
        <f t="shared" si="137"/>
        <v>CUMPLIDO</v>
      </c>
      <c r="X454" s="82" t="str">
        <f t="shared" si="139"/>
        <v>CUMPLIDO</v>
      </c>
      <c r="Y454" s="83" t="s">
        <v>205</v>
      </c>
      <c r="Z454" s="131" t="str">
        <f t="shared" si="140"/>
        <v>H17R14</v>
      </c>
      <c r="AA454" s="131">
        <f t="shared" si="138"/>
        <v>1</v>
      </c>
      <c r="AB454" s="131" t="str">
        <f t="shared" si="132"/>
        <v>H17R14 - 1</v>
      </c>
      <c r="AC454" s="58">
        <f t="shared" si="133"/>
        <v>5</v>
      </c>
      <c r="AD454" s="58">
        <f t="shared" si="134"/>
        <v>5</v>
      </c>
      <c r="AE454" s="58" t="str">
        <f t="shared" si="135"/>
        <v>H17R14.</v>
      </c>
      <c r="AF454" s="58" t="str">
        <f t="shared" si="136"/>
        <v>H17R14</v>
      </c>
      <c r="AG454" s="62"/>
      <c r="AH454" s="62"/>
      <c r="AI454" s="62"/>
      <c r="AJ454" s="15"/>
      <c r="AK454" s="15"/>
      <c r="AL454" s="15"/>
      <c r="AM454" s="15"/>
      <c r="AN454" s="15"/>
      <c r="AO454" s="15"/>
      <c r="AP454" s="15"/>
    </row>
    <row r="455" spans="1:42" s="2" customFormat="1" ht="300" customHeight="1" x14ac:dyDescent="0.2">
      <c r="A455" s="70">
        <v>342</v>
      </c>
      <c r="B455" s="165">
        <v>454</v>
      </c>
      <c r="C455" s="81"/>
      <c r="D455" s="99" t="s">
        <v>1337</v>
      </c>
      <c r="E455" s="99" t="s">
        <v>27</v>
      </c>
      <c r="F455" s="86" t="s">
        <v>1373</v>
      </c>
      <c r="G455" s="105" t="s">
        <v>58</v>
      </c>
      <c r="H455" s="111" t="s">
        <v>380</v>
      </c>
      <c r="I455" s="93" t="s">
        <v>381</v>
      </c>
      <c r="J455" s="70" t="s">
        <v>382</v>
      </c>
      <c r="K455" s="117">
        <v>2</v>
      </c>
      <c r="L455" s="100">
        <v>43040</v>
      </c>
      <c r="M455" s="100">
        <v>43281</v>
      </c>
      <c r="N455" s="107">
        <f t="shared" si="123"/>
        <v>34.428571428571431</v>
      </c>
      <c r="O455" s="117" t="s">
        <v>22</v>
      </c>
      <c r="P455" s="76">
        <v>0</v>
      </c>
      <c r="Q455" s="70" t="s">
        <v>2194</v>
      </c>
      <c r="R455" s="79">
        <f t="shared" si="128"/>
        <v>0</v>
      </c>
      <c r="S455" s="80">
        <f t="shared" si="129"/>
        <v>0</v>
      </c>
      <c r="T455" s="80">
        <f t="shared" si="130"/>
        <v>0</v>
      </c>
      <c r="U455" s="80">
        <f t="shared" si="131"/>
        <v>34.428571428571431</v>
      </c>
      <c r="V455" s="81"/>
      <c r="W455" s="82" t="str">
        <f t="shared" si="137"/>
        <v>VENCIDO</v>
      </c>
      <c r="X455" s="82" t="str">
        <f t="shared" si="139"/>
        <v>VENCIDO</v>
      </c>
      <c r="Y455" s="83" t="s">
        <v>205</v>
      </c>
      <c r="Z455" s="131" t="str">
        <f t="shared" si="140"/>
        <v>H19R14</v>
      </c>
      <c r="AA455" s="131">
        <f t="shared" si="138"/>
        <v>1</v>
      </c>
      <c r="AB455" s="131" t="str">
        <f t="shared" si="132"/>
        <v>H19R14 - 1</v>
      </c>
      <c r="AC455" s="58">
        <f t="shared" si="133"/>
        <v>1</v>
      </c>
      <c r="AD455" s="58">
        <f t="shared" si="134"/>
        <v>1</v>
      </c>
      <c r="AE455" s="58" t="str">
        <f t="shared" si="135"/>
        <v>H19R14.</v>
      </c>
      <c r="AF455" s="58" t="str">
        <f t="shared" si="136"/>
        <v>H19R14</v>
      </c>
      <c r="AG455" s="62"/>
      <c r="AH455" s="62"/>
      <c r="AI455" s="62"/>
      <c r="AJ455" s="15"/>
      <c r="AK455" s="15"/>
      <c r="AL455" s="15"/>
      <c r="AM455" s="15"/>
      <c r="AN455" s="15"/>
      <c r="AO455" s="15"/>
      <c r="AP455" s="15"/>
    </row>
    <row r="456" spans="1:42" s="2" customFormat="1" ht="300" customHeight="1" x14ac:dyDescent="0.2">
      <c r="A456" s="70">
        <v>343</v>
      </c>
      <c r="B456" s="165">
        <v>455</v>
      </c>
      <c r="C456" s="81"/>
      <c r="D456" s="99" t="s">
        <v>1337</v>
      </c>
      <c r="E456" s="99" t="s">
        <v>27</v>
      </c>
      <c r="F456" s="86" t="s">
        <v>1573</v>
      </c>
      <c r="G456" s="105" t="s">
        <v>59</v>
      </c>
      <c r="H456" s="111" t="s">
        <v>383</v>
      </c>
      <c r="I456" s="93" t="s">
        <v>384</v>
      </c>
      <c r="J456" s="110" t="s">
        <v>385</v>
      </c>
      <c r="K456" s="128">
        <v>4</v>
      </c>
      <c r="L456" s="100">
        <v>43040</v>
      </c>
      <c r="M456" s="100">
        <v>43403</v>
      </c>
      <c r="N456" s="107">
        <f t="shared" si="123"/>
        <v>51.857142857142854</v>
      </c>
      <c r="O456" s="117" t="s">
        <v>22</v>
      </c>
      <c r="P456" s="76">
        <v>0</v>
      </c>
      <c r="Q456" s="70" t="s">
        <v>2194</v>
      </c>
      <c r="R456" s="79">
        <f t="shared" si="128"/>
        <v>0</v>
      </c>
      <c r="S456" s="80">
        <f t="shared" si="129"/>
        <v>0</v>
      </c>
      <c r="T456" s="80">
        <f t="shared" si="130"/>
        <v>0</v>
      </c>
      <c r="U456" s="80">
        <f t="shared" si="131"/>
        <v>51.857142857142854</v>
      </c>
      <c r="V456" s="81"/>
      <c r="W456" s="82" t="str">
        <f t="shared" si="137"/>
        <v>VENCIDO</v>
      </c>
      <c r="X456" s="82" t="str">
        <f t="shared" si="139"/>
        <v>VENCIDO</v>
      </c>
      <c r="Y456" s="83" t="s">
        <v>205</v>
      </c>
      <c r="Z456" s="131" t="str">
        <f t="shared" si="140"/>
        <v>H20R14</v>
      </c>
      <c r="AA456" s="131">
        <f t="shared" si="138"/>
        <v>1</v>
      </c>
      <c r="AB456" s="131" t="str">
        <f t="shared" si="132"/>
        <v>H20R14 - 1</v>
      </c>
      <c r="AC456" s="58">
        <f t="shared" si="133"/>
        <v>1</v>
      </c>
      <c r="AD456" s="58">
        <f t="shared" si="134"/>
        <v>1</v>
      </c>
      <c r="AE456" s="58" t="str">
        <f t="shared" si="135"/>
        <v>H20R14.</v>
      </c>
      <c r="AF456" s="58" t="str">
        <f t="shared" si="136"/>
        <v>H20R14</v>
      </c>
      <c r="AG456" s="62"/>
      <c r="AH456" s="62"/>
      <c r="AI456" s="62"/>
      <c r="AJ456" s="15"/>
      <c r="AK456" s="15"/>
      <c r="AL456" s="15"/>
      <c r="AM456" s="15"/>
      <c r="AN456" s="15"/>
      <c r="AO456" s="15"/>
      <c r="AP456" s="15"/>
    </row>
    <row r="457" spans="1:42" s="2" customFormat="1" ht="300" customHeight="1" x14ac:dyDescent="0.2">
      <c r="A457" s="70">
        <v>344</v>
      </c>
      <c r="B457" s="165">
        <v>456</v>
      </c>
      <c r="C457" s="81"/>
      <c r="D457" s="99" t="s">
        <v>1366</v>
      </c>
      <c r="E457" s="99" t="s">
        <v>27</v>
      </c>
      <c r="F457" s="86" t="s">
        <v>1326</v>
      </c>
      <c r="G457" s="129" t="s">
        <v>388</v>
      </c>
      <c r="H457" s="93" t="s">
        <v>977</v>
      </c>
      <c r="I457" s="93" t="s">
        <v>386</v>
      </c>
      <c r="J457" s="117" t="s">
        <v>9</v>
      </c>
      <c r="K457" s="117">
        <v>1</v>
      </c>
      <c r="L457" s="100">
        <v>43160</v>
      </c>
      <c r="M457" s="100">
        <v>43189</v>
      </c>
      <c r="N457" s="107">
        <f t="shared" si="123"/>
        <v>4.1428571428571432</v>
      </c>
      <c r="O457" s="117" t="s">
        <v>22</v>
      </c>
      <c r="P457" s="76">
        <v>1</v>
      </c>
      <c r="Q457" s="70" t="s">
        <v>2194</v>
      </c>
      <c r="R457" s="79">
        <f t="shared" si="128"/>
        <v>100</v>
      </c>
      <c r="S457" s="80">
        <f t="shared" si="129"/>
        <v>4.1428571428571432</v>
      </c>
      <c r="T457" s="80">
        <f t="shared" si="130"/>
        <v>4.1428571428571432</v>
      </c>
      <c r="U457" s="80">
        <f t="shared" si="131"/>
        <v>4.1428571428571432</v>
      </c>
      <c r="V457" s="81"/>
      <c r="W457" s="82" t="str">
        <f t="shared" si="137"/>
        <v>CUMPLIDO</v>
      </c>
      <c r="X457" s="82" t="str">
        <f t="shared" si="139"/>
        <v>CUMPLIDO</v>
      </c>
      <c r="Y457" s="83" t="s">
        <v>205</v>
      </c>
      <c r="Z457" s="131" t="str">
        <f t="shared" si="140"/>
        <v>H21R14</v>
      </c>
      <c r="AA457" s="131">
        <f t="shared" si="138"/>
        <v>1</v>
      </c>
      <c r="AB457" s="131" t="str">
        <f t="shared" si="132"/>
        <v>H21R14 - 1</v>
      </c>
      <c r="AC457" s="58">
        <f t="shared" si="133"/>
        <v>5</v>
      </c>
      <c r="AD457" s="58">
        <f t="shared" si="134"/>
        <v>5</v>
      </c>
      <c r="AE457" s="58" t="str">
        <f t="shared" si="135"/>
        <v>H21R14.</v>
      </c>
      <c r="AF457" s="58" t="str">
        <f t="shared" si="136"/>
        <v>H21R14</v>
      </c>
      <c r="AG457" s="62"/>
      <c r="AH457" s="62"/>
      <c r="AI457" s="62"/>
      <c r="AJ457" s="15"/>
      <c r="AK457" s="15"/>
      <c r="AL457" s="15"/>
      <c r="AM457" s="15"/>
      <c r="AN457" s="15"/>
      <c r="AO457" s="15"/>
      <c r="AP457" s="15"/>
    </row>
    <row r="458" spans="1:42" s="2" customFormat="1" ht="300" customHeight="1" x14ac:dyDescent="0.2">
      <c r="A458" s="70"/>
      <c r="B458" s="165">
        <v>457</v>
      </c>
      <c r="C458" s="81"/>
      <c r="D458" s="99"/>
      <c r="E458" s="99" t="s">
        <v>27</v>
      </c>
      <c r="F458" s="86" t="s">
        <v>1574</v>
      </c>
      <c r="G458" s="129" t="s">
        <v>60</v>
      </c>
      <c r="H458" s="93" t="s">
        <v>978</v>
      </c>
      <c r="I458" s="93" t="s">
        <v>387</v>
      </c>
      <c r="J458" s="117" t="s">
        <v>8</v>
      </c>
      <c r="K458" s="117">
        <v>1</v>
      </c>
      <c r="L458" s="100">
        <v>43040</v>
      </c>
      <c r="M458" s="100">
        <v>43099</v>
      </c>
      <c r="N458" s="107">
        <f t="shared" si="123"/>
        <v>8.4285714285714288</v>
      </c>
      <c r="O458" s="117" t="s">
        <v>22</v>
      </c>
      <c r="P458" s="76">
        <v>1</v>
      </c>
      <c r="Q458" s="70" t="s">
        <v>2194</v>
      </c>
      <c r="R458" s="79">
        <f>IF(P458/K458&gt;1,100,+P458/K458*100)</f>
        <v>100</v>
      </c>
      <c r="S458" s="80">
        <f>+N458*R458/100</f>
        <v>8.4285714285714288</v>
      </c>
      <c r="T458" s="80">
        <f>IF(M458&lt;=$AH$1,S458,0)</f>
        <v>8.4285714285714288</v>
      </c>
      <c r="U458" s="80">
        <f>IF($AH$1&gt;=M458,N458,0)</f>
        <v>8.4285714285714288</v>
      </c>
      <c r="V458" s="81"/>
      <c r="W458" s="82" t="str">
        <f t="shared" si="137"/>
        <v>CUMPLIDO</v>
      </c>
      <c r="X458" s="82" t="str">
        <f t="shared" si="139"/>
        <v/>
      </c>
      <c r="Y458" s="83" t="s">
        <v>205</v>
      </c>
      <c r="Z458" s="131" t="str">
        <f t="shared" si="140"/>
        <v>H21R14</v>
      </c>
      <c r="AA458" s="131">
        <f t="shared" si="138"/>
        <v>2</v>
      </c>
      <c r="AB458" s="131" t="str">
        <f t="shared" si="132"/>
        <v>H21R14 - 2</v>
      </c>
      <c r="AC458" s="58">
        <f t="shared" si="133"/>
        <v>5</v>
      </c>
      <c r="AD458" s="58">
        <f t="shared" si="134"/>
        <v>5</v>
      </c>
      <c r="AE458" s="58" t="str">
        <f t="shared" si="135"/>
        <v>H21R14.</v>
      </c>
      <c r="AF458" s="58" t="str">
        <f t="shared" si="136"/>
        <v>H21R14</v>
      </c>
      <c r="AG458" s="62"/>
      <c r="AH458" s="62"/>
      <c r="AI458" s="62"/>
      <c r="AJ458" s="15"/>
      <c r="AK458" s="15"/>
      <c r="AL458" s="15"/>
      <c r="AM458" s="15"/>
      <c r="AN458" s="15"/>
      <c r="AO458" s="15"/>
      <c r="AP458" s="15"/>
    </row>
    <row r="459" spans="1:42" s="2" customFormat="1" ht="300" customHeight="1" x14ac:dyDescent="0.2">
      <c r="A459" s="70">
        <v>345</v>
      </c>
      <c r="B459" s="165">
        <v>458</v>
      </c>
      <c r="C459" s="81"/>
      <c r="D459" s="99" t="s">
        <v>1337</v>
      </c>
      <c r="E459" s="99" t="s">
        <v>27</v>
      </c>
      <c r="F459" s="86" t="s">
        <v>773</v>
      </c>
      <c r="G459" s="129" t="s">
        <v>774</v>
      </c>
      <c r="H459" s="129" t="s">
        <v>770</v>
      </c>
      <c r="I459" s="129" t="s">
        <v>771</v>
      </c>
      <c r="J459" s="125" t="s">
        <v>772</v>
      </c>
      <c r="K459" s="81">
        <v>1</v>
      </c>
      <c r="L459" s="127">
        <v>43040</v>
      </c>
      <c r="M459" s="127">
        <v>43099</v>
      </c>
      <c r="N459" s="107">
        <f t="shared" si="123"/>
        <v>8.4285714285714288</v>
      </c>
      <c r="O459" s="70" t="s">
        <v>740</v>
      </c>
      <c r="P459" s="76">
        <v>1</v>
      </c>
      <c r="Q459" s="70" t="s">
        <v>2194</v>
      </c>
      <c r="R459" s="79">
        <f>IF(P459/K459&gt;1,100,+P459/K459*100)</f>
        <v>100</v>
      </c>
      <c r="S459" s="80">
        <f>+N459*R459/100</f>
        <v>8.4285714285714288</v>
      </c>
      <c r="T459" s="80">
        <f>IF(M459&lt;=$AH$1,S459,0)</f>
        <v>8.4285714285714288</v>
      </c>
      <c r="U459" s="80">
        <f>IF($AH$1&gt;=M459,N459,0)</f>
        <v>8.4285714285714288</v>
      </c>
      <c r="V459" s="81"/>
      <c r="W459" s="82" t="str">
        <f t="shared" si="137"/>
        <v>CUMPLIDO</v>
      </c>
      <c r="X459" s="82" t="str">
        <f t="shared" si="139"/>
        <v>CUMPLIDO</v>
      </c>
      <c r="Y459" s="83" t="s">
        <v>205</v>
      </c>
      <c r="Z459" s="131" t="str">
        <f t="shared" si="140"/>
        <v>H22R14</v>
      </c>
      <c r="AA459" s="131">
        <f t="shared" si="138"/>
        <v>1</v>
      </c>
      <c r="AB459" s="131" t="str">
        <f t="shared" si="132"/>
        <v>H22R14 - 1</v>
      </c>
      <c r="AC459" s="58">
        <f t="shared" si="133"/>
        <v>5</v>
      </c>
      <c r="AD459" s="58">
        <f t="shared" si="134"/>
        <v>5</v>
      </c>
      <c r="AE459" s="58" t="str">
        <f t="shared" si="135"/>
        <v>H22R14.</v>
      </c>
      <c r="AF459" s="58" t="str">
        <f t="shared" si="136"/>
        <v>H22R14</v>
      </c>
      <c r="AG459" s="62"/>
      <c r="AH459" s="62"/>
      <c r="AI459" s="62"/>
      <c r="AJ459" s="15"/>
      <c r="AK459" s="15"/>
      <c r="AL459" s="15"/>
      <c r="AM459" s="15"/>
      <c r="AN459" s="15"/>
      <c r="AO459" s="15"/>
      <c r="AP459" s="15"/>
    </row>
    <row r="460" spans="1:42" s="2" customFormat="1" ht="300" customHeight="1" x14ac:dyDescent="0.2">
      <c r="A460" s="70">
        <v>346</v>
      </c>
      <c r="B460" s="165">
        <v>459</v>
      </c>
      <c r="C460" s="81"/>
      <c r="D460" s="99" t="s">
        <v>1336</v>
      </c>
      <c r="E460" s="99" t="s">
        <v>27</v>
      </c>
      <c r="F460" s="86" t="s">
        <v>1354</v>
      </c>
      <c r="G460" s="105" t="s">
        <v>61</v>
      </c>
      <c r="H460" s="105" t="s">
        <v>2203</v>
      </c>
      <c r="I460" s="105" t="s">
        <v>2186</v>
      </c>
      <c r="J460" s="108" t="s">
        <v>2134</v>
      </c>
      <c r="K460" s="81">
        <v>1</v>
      </c>
      <c r="L460" s="106">
        <v>43862</v>
      </c>
      <c r="M460" s="106">
        <v>43979</v>
      </c>
      <c r="N460" s="107">
        <f t="shared" si="123"/>
        <v>16.714285714285715</v>
      </c>
      <c r="O460" s="70" t="s">
        <v>1161</v>
      </c>
      <c r="P460" s="76">
        <v>0</v>
      </c>
      <c r="Q460" s="70" t="s">
        <v>2194</v>
      </c>
      <c r="R460" s="79">
        <f>IF(P460/K460&gt;1,100,+P460/K460*100)</f>
        <v>0</v>
      </c>
      <c r="S460" s="80">
        <f>+N460*R460/100</f>
        <v>0</v>
      </c>
      <c r="T460" s="80">
        <f>IF(M460&lt;=$AH$1,S460,0)</f>
        <v>0</v>
      </c>
      <c r="U460" s="80">
        <f>IF($AH$1&gt;=M460,N460,0)</f>
        <v>0</v>
      </c>
      <c r="V460" s="81"/>
      <c r="W460" s="82" t="str">
        <f t="shared" si="137"/>
        <v>EN TERMINO</v>
      </c>
      <c r="X460" s="82" t="str">
        <f t="shared" si="139"/>
        <v>EN TERMINO</v>
      </c>
      <c r="Y460" s="83" t="s">
        <v>205</v>
      </c>
      <c r="Z460" s="131" t="str">
        <f t="shared" si="140"/>
        <v>H29R14</v>
      </c>
      <c r="AA460" s="131">
        <f t="shared" si="138"/>
        <v>1</v>
      </c>
      <c r="AB460" s="131" t="str">
        <f t="shared" si="132"/>
        <v>H29R14 - 1</v>
      </c>
      <c r="AC460" s="58">
        <f t="shared" si="133"/>
        <v>3</v>
      </c>
      <c r="AD460" s="58">
        <f t="shared" si="134"/>
        <v>3</v>
      </c>
      <c r="AE460" s="58" t="str">
        <f t="shared" si="135"/>
        <v>H29R14.</v>
      </c>
      <c r="AF460" s="58" t="str">
        <f t="shared" si="136"/>
        <v>H29R14</v>
      </c>
      <c r="AG460" s="62"/>
      <c r="AH460" s="62"/>
      <c r="AI460" s="62"/>
      <c r="AJ460" s="15"/>
      <c r="AK460" s="15"/>
      <c r="AL460" s="15"/>
      <c r="AM460" s="15"/>
      <c r="AN460" s="15"/>
      <c r="AO460" s="15"/>
      <c r="AP460" s="15"/>
    </row>
    <row r="461" spans="1:42" s="2" customFormat="1" ht="300" customHeight="1" x14ac:dyDescent="0.2">
      <c r="A461" s="70">
        <v>347</v>
      </c>
      <c r="B461" s="165">
        <v>460</v>
      </c>
      <c r="C461" s="81"/>
      <c r="D461" s="99" t="s">
        <v>1337</v>
      </c>
      <c r="E461" s="99" t="s">
        <v>27</v>
      </c>
      <c r="F461" s="105" t="s">
        <v>775</v>
      </c>
      <c r="G461" s="129" t="s">
        <v>62</v>
      </c>
      <c r="H461" s="105" t="s">
        <v>2203</v>
      </c>
      <c r="I461" s="105" t="s">
        <v>2133</v>
      </c>
      <c r="J461" s="108" t="s">
        <v>2134</v>
      </c>
      <c r="K461" s="81">
        <v>1</v>
      </c>
      <c r="L461" s="106">
        <v>43862</v>
      </c>
      <c r="M461" s="106">
        <v>43979</v>
      </c>
      <c r="N461" s="107">
        <f t="shared" si="123"/>
        <v>16.714285714285715</v>
      </c>
      <c r="O461" s="70" t="s">
        <v>1161</v>
      </c>
      <c r="P461" s="76">
        <v>0</v>
      </c>
      <c r="Q461" s="70" t="s">
        <v>2194</v>
      </c>
      <c r="R461" s="79">
        <f t="shared" ref="R461:R524" si="141">IF(P461/K461&gt;1,100,+P461/K461*100)</f>
        <v>0</v>
      </c>
      <c r="S461" s="80">
        <f t="shared" ref="S461:S524" si="142">+N461*R461/100</f>
        <v>0</v>
      </c>
      <c r="T461" s="80">
        <f t="shared" ref="T461:T524" si="143">IF(M461&lt;=$AH$1,S461,0)</f>
        <v>0</v>
      </c>
      <c r="U461" s="80">
        <f t="shared" ref="U461:U524" si="144">IF($AH$1&gt;=M461,N461,0)</f>
        <v>0</v>
      </c>
      <c r="V461" s="81"/>
      <c r="W461" s="82" t="str">
        <f t="shared" si="137"/>
        <v>EN TERMINO</v>
      </c>
      <c r="X461" s="82" t="str">
        <f t="shared" si="139"/>
        <v>EN TERMINO</v>
      </c>
      <c r="Y461" s="83" t="s">
        <v>205</v>
      </c>
      <c r="Z461" s="131" t="str">
        <f t="shared" si="140"/>
        <v>H31R14</v>
      </c>
      <c r="AA461" s="131">
        <f t="shared" si="138"/>
        <v>1</v>
      </c>
      <c r="AB461" s="131" t="str">
        <f t="shared" si="132"/>
        <v>H31R14 - 1</v>
      </c>
      <c r="AC461" s="58">
        <f t="shared" si="133"/>
        <v>3</v>
      </c>
      <c r="AD461" s="58">
        <f t="shared" si="134"/>
        <v>3</v>
      </c>
      <c r="AE461" s="58" t="str">
        <f t="shared" si="135"/>
        <v>H31R14.</v>
      </c>
      <c r="AF461" s="58" t="str">
        <f t="shared" si="136"/>
        <v>H31R14</v>
      </c>
      <c r="AG461" s="62"/>
      <c r="AH461" s="62"/>
      <c r="AI461" s="62"/>
      <c r="AJ461" s="15"/>
      <c r="AK461" s="15"/>
      <c r="AL461" s="15"/>
      <c r="AM461" s="15"/>
      <c r="AN461" s="15"/>
      <c r="AO461" s="15"/>
      <c r="AP461" s="15"/>
    </row>
    <row r="462" spans="1:42" s="2" customFormat="1" ht="300" customHeight="1" x14ac:dyDescent="0.2">
      <c r="A462" s="70">
        <v>348</v>
      </c>
      <c r="B462" s="165">
        <v>461</v>
      </c>
      <c r="C462" s="81"/>
      <c r="D462" s="99" t="s">
        <v>1337</v>
      </c>
      <c r="E462" s="99" t="s">
        <v>32</v>
      </c>
      <c r="F462" s="105" t="s">
        <v>776</v>
      </c>
      <c r="G462" s="129" t="s">
        <v>63</v>
      </c>
      <c r="H462" s="105" t="s">
        <v>2203</v>
      </c>
      <c r="I462" s="105" t="s">
        <v>2133</v>
      </c>
      <c r="J462" s="108" t="s">
        <v>2134</v>
      </c>
      <c r="K462" s="81">
        <v>1</v>
      </c>
      <c r="L462" s="106">
        <v>43862</v>
      </c>
      <c r="M462" s="106">
        <v>43979</v>
      </c>
      <c r="N462" s="107">
        <f t="shared" si="123"/>
        <v>16.714285714285715</v>
      </c>
      <c r="O462" s="70" t="s">
        <v>1161</v>
      </c>
      <c r="P462" s="76">
        <v>0</v>
      </c>
      <c r="Q462" s="70" t="s">
        <v>2194</v>
      </c>
      <c r="R462" s="79">
        <f t="shared" si="141"/>
        <v>0</v>
      </c>
      <c r="S462" s="80">
        <f t="shared" si="142"/>
        <v>0</v>
      </c>
      <c r="T462" s="80">
        <f t="shared" si="143"/>
        <v>0</v>
      </c>
      <c r="U462" s="80">
        <f t="shared" si="144"/>
        <v>0</v>
      </c>
      <c r="V462" s="81"/>
      <c r="W462" s="82" t="str">
        <f t="shared" si="137"/>
        <v>EN TERMINO</v>
      </c>
      <c r="X462" s="82" t="str">
        <f t="shared" si="139"/>
        <v>EN TERMINO</v>
      </c>
      <c r="Y462" s="83" t="s">
        <v>205</v>
      </c>
      <c r="Z462" s="131" t="str">
        <f t="shared" si="140"/>
        <v>H32R14</v>
      </c>
      <c r="AA462" s="131">
        <f t="shared" si="138"/>
        <v>1</v>
      </c>
      <c r="AB462" s="131" t="str">
        <f t="shared" si="132"/>
        <v>H32R14 - 1</v>
      </c>
      <c r="AC462" s="58">
        <f t="shared" si="133"/>
        <v>3</v>
      </c>
      <c r="AD462" s="58">
        <f t="shared" si="134"/>
        <v>3</v>
      </c>
      <c r="AE462" s="58" t="str">
        <f t="shared" si="135"/>
        <v>H32R14.</v>
      </c>
      <c r="AF462" s="58" t="str">
        <f t="shared" si="136"/>
        <v>H32R14</v>
      </c>
      <c r="AG462" s="62"/>
      <c r="AH462" s="62"/>
      <c r="AI462" s="62"/>
      <c r="AJ462" s="15"/>
      <c r="AK462" s="15"/>
      <c r="AL462" s="15"/>
      <c r="AM462" s="15"/>
      <c r="AN462" s="15"/>
      <c r="AO462" s="15"/>
      <c r="AP462" s="15"/>
    </row>
    <row r="463" spans="1:42" s="15" customFormat="1" ht="300" customHeight="1" x14ac:dyDescent="0.2">
      <c r="A463" s="70">
        <v>349</v>
      </c>
      <c r="B463" s="165">
        <v>462</v>
      </c>
      <c r="C463" s="81"/>
      <c r="D463" s="99" t="s">
        <v>1337</v>
      </c>
      <c r="E463" s="99" t="s">
        <v>27</v>
      </c>
      <c r="F463" s="94" t="s">
        <v>1575</v>
      </c>
      <c r="G463" s="94" t="s">
        <v>64</v>
      </c>
      <c r="H463" s="94" t="s">
        <v>1057</v>
      </c>
      <c r="I463" s="94" t="s">
        <v>979</v>
      </c>
      <c r="J463" s="96" t="s">
        <v>8</v>
      </c>
      <c r="K463" s="70">
        <v>1</v>
      </c>
      <c r="L463" s="77">
        <v>43040</v>
      </c>
      <c r="M463" s="77">
        <v>43099</v>
      </c>
      <c r="N463" s="78">
        <f t="shared" ref="N463:N485" si="145">(+M463-L463)/7</f>
        <v>8.4285714285714288</v>
      </c>
      <c r="O463" s="70" t="s">
        <v>975</v>
      </c>
      <c r="P463" s="76">
        <v>1</v>
      </c>
      <c r="Q463" s="70" t="s">
        <v>2194</v>
      </c>
      <c r="R463" s="79">
        <f t="shared" si="141"/>
        <v>100</v>
      </c>
      <c r="S463" s="80">
        <f t="shared" si="142"/>
        <v>8.4285714285714288</v>
      </c>
      <c r="T463" s="80">
        <f t="shared" si="143"/>
        <v>8.4285714285714288</v>
      </c>
      <c r="U463" s="80">
        <f t="shared" si="144"/>
        <v>8.4285714285714288</v>
      </c>
      <c r="V463" s="81"/>
      <c r="W463" s="82" t="str">
        <f t="shared" si="137"/>
        <v>CUMPLIDO</v>
      </c>
      <c r="X463" s="82" t="str">
        <f t="shared" si="139"/>
        <v>CUMPLIDO</v>
      </c>
      <c r="Y463" s="109" t="s">
        <v>205</v>
      </c>
      <c r="Z463" s="131" t="str">
        <f t="shared" si="140"/>
        <v>H34R14</v>
      </c>
      <c r="AA463" s="131">
        <f t="shared" si="138"/>
        <v>1</v>
      </c>
      <c r="AB463" s="131" t="str">
        <f t="shared" si="132"/>
        <v>H34R14 - 1</v>
      </c>
      <c r="AC463" s="58">
        <f t="shared" si="133"/>
        <v>5</v>
      </c>
      <c r="AD463" s="58">
        <f t="shared" si="134"/>
        <v>5</v>
      </c>
      <c r="AE463" s="58" t="str">
        <f t="shared" si="135"/>
        <v>H34R14.</v>
      </c>
      <c r="AF463" s="58" t="str">
        <f t="shared" si="136"/>
        <v>H34R14</v>
      </c>
      <c r="AG463" s="62"/>
      <c r="AH463" s="62"/>
      <c r="AI463" s="62"/>
    </row>
    <row r="464" spans="1:42" s="2" customFormat="1" ht="300" customHeight="1" x14ac:dyDescent="0.2">
      <c r="A464" s="70">
        <v>350</v>
      </c>
      <c r="B464" s="165">
        <v>463</v>
      </c>
      <c r="C464" s="81"/>
      <c r="D464" s="99" t="s">
        <v>1336</v>
      </c>
      <c r="E464" s="88" t="s">
        <v>16</v>
      </c>
      <c r="F464" s="86" t="s">
        <v>777</v>
      </c>
      <c r="G464" s="105" t="s">
        <v>65</v>
      </c>
      <c r="H464" s="105" t="s">
        <v>778</v>
      </c>
      <c r="I464" s="105" t="s">
        <v>779</v>
      </c>
      <c r="J464" s="81" t="s">
        <v>517</v>
      </c>
      <c r="K464" s="81">
        <v>1</v>
      </c>
      <c r="L464" s="106">
        <v>43040</v>
      </c>
      <c r="M464" s="106">
        <v>43099</v>
      </c>
      <c r="N464" s="107">
        <f t="shared" si="145"/>
        <v>8.4285714285714288</v>
      </c>
      <c r="O464" s="70" t="s">
        <v>740</v>
      </c>
      <c r="P464" s="76">
        <v>1</v>
      </c>
      <c r="Q464" s="70" t="s">
        <v>2194</v>
      </c>
      <c r="R464" s="79">
        <f t="shared" si="141"/>
        <v>100</v>
      </c>
      <c r="S464" s="80">
        <f t="shared" si="142"/>
        <v>8.4285714285714288</v>
      </c>
      <c r="T464" s="80">
        <f t="shared" si="143"/>
        <v>8.4285714285714288</v>
      </c>
      <c r="U464" s="80">
        <f t="shared" si="144"/>
        <v>8.4285714285714288</v>
      </c>
      <c r="V464" s="81"/>
      <c r="W464" s="82" t="str">
        <f t="shared" si="137"/>
        <v>CUMPLIDO</v>
      </c>
      <c r="X464" s="82" t="str">
        <f t="shared" si="139"/>
        <v>CUMPLIDO</v>
      </c>
      <c r="Y464" s="83" t="s">
        <v>205</v>
      </c>
      <c r="Z464" s="131" t="str">
        <f t="shared" si="140"/>
        <v>H35R14</v>
      </c>
      <c r="AA464" s="131">
        <f t="shared" si="138"/>
        <v>1</v>
      </c>
      <c r="AB464" s="131" t="str">
        <f t="shared" si="132"/>
        <v>H35R14 - 1</v>
      </c>
      <c r="AC464" s="58">
        <f t="shared" si="133"/>
        <v>5</v>
      </c>
      <c r="AD464" s="58">
        <f t="shared" si="134"/>
        <v>5</v>
      </c>
      <c r="AE464" s="58" t="str">
        <f t="shared" si="135"/>
        <v>H35R14.</v>
      </c>
      <c r="AF464" s="58" t="str">
        <f t="shared" si="136"/>
        <v>H35R14</v>
      </c>
      <c r="AG464" s="62"/>
      <c r="AH464" s="62"/>
      <c r="AI464" s="62"/>
      <c r="AJ464" s="15"/>
      <c r="AK464" s="15"/>
      <c r="AL464" s="15"/>
      <c r="AM464" s="15"/>
      <c r="AN464" s="15"/>
      <c r="AO464" s="15"/>
      <c r="AP464" s="15"/>
    </row>
    <row r="465" spans="1:42" s="2" customFormat="1" ht="300" customHeight="1" x14ac:dyDescent="0.2">
      <c r="A465" s="70">
        <v>351</v>
      </c>
      <c r="B465" s="165">
        <v>464</v>
      </c>
      <c r="C465" s="81"/>
      <c r="D465" s="99" t="s">
        <v>1336</v>
      </c>
      <c r="E465" s="88" t="s">
        <v>27</v>
      </c>
      <c r="F465" s="86" t="s">
        <v>1118</v>
      </c>
      <c r="G465" s="105" t="s">
        <v>66</v>
      </c>
      <c r="H465" s="105" t="s">
        <v>2203</v>
      </c>
      <c r="I465" s="105" t="s">
        <v>2186</v>
      </c>
      <c r="J465" s="81" t="s">
        <v>2134</v>
      </c>
      <c r="K465" s="81">
        <v>1</v>
      </c>
      <c r="L465" s="106">
        <v>43862</v>
      </c>
      <c r="M465" s="106">
        <v>43979</v>
      </c>
      <c r="N465" s="107">
        <f t="shared" si="145"/>
        <v>16.714285714285715</v>
      </c>
      <c r="O465" s="70" t="s">
        <v>1161</v>
      </c>
      <c r="P465" s="76">
        <v>0</v>
      </c>
      <c r="Q465" s="70" t="s">
        <v>2194</v>
      </c>
      <c r="R465" s="79">
        <f t="shared" si="141"/>
        <v>0</v>
      </c>
      <c r="S465" s="80">
        <f t="shared" si="142"/>
        <v>0</v>
      </c>
      <c r="T465" s="80">
        <f t="shared" si="143"/>
        <v>0</v>
      </c>
      <c r="U465" s="80">
        <f t="shared" si="144"/>
        <v>0</v>
      </c>
      <c r="V465" s="81"/>
      <c r="W465" s="82" t="str">
        <f t="shared" si="137"/>
        <v>EN TERMINO</v>
      </c>
      <c r="X465" s="82" t="str">
        <f t="shared" si="139"/>
        <v>EN TERMINO</v>
      </c>
      <c r="Y465" s="83" t="s">
        <v>205</v>
      </c>
      <c r="Z465" s="131" t="str">
        <f t="shared" si="140"/>
        <v>H41R14</v>
      </c>
      <c r="AA465" s="131">
        <f t="shared" si="138"/>
        <v>1</v>
      </c>
      <c r="AB465" s="131" t="str">
        <f t="shared" si="132"/>
        <v>H41R14 - 1</v>
      </c>
      <c r="AC465" s="58">
        <f t="shared" si="133"/>
        <v>3</v>
      </c>
      <c r="AD465" s="58">
        <f t="shared" si="134"/>
        <v>3</v>
      </c>
      <c r="AE465" s="58" t="str">
        <f t="shared" si="135"/>
        <v>H41R14.</v>
      </c>
      <c r="AF465" s="58" t="str">
        <f t="shared" si="136"/>
        <v>H41R14</v>
      </c>
      <c r="AG465" s="62"/>
      <c r="AH465" s="62"/>
      <c r="AI465" s="62"/>
      <c r="AJ465" s="15"/>
      <c r="AK465" s="15"/>
      <c r="AL465" s="15"/>
      <c r="AM465" s="15"/>
      <c r="AN465" s="15"/>
      <c r="AO465" s="15"/>
      <c r="AP465" s="15"/>
    </row>
    <row r="466" spans="1:42" s="2" customFormat="1" ht="300" customHeight="1" x14ac:dyDescent="0.2">
      <c r="A466" s="70">
        <v>352</v>
      </c>
      <c r="B466" s="165">
        <v>465</v>
      </c>
      <c r="C466" s="81"/>
      <c r="D466" s="99" t="s">
        <v>1337</v>
      </c>
      <c r="E466" s="88" t="s">
        <v>40</v>
      </c>
      <c r="F466" s="86" t="s">
        <v>1117</v>
      </c>
      <c r="G466" s="105" t="s">
        <v>67</v>
      </c>
      <c r="H466" s="105" t="s">
        <v>2203</v>
      </c>
      <c r="I466" s="105" t="s">
        <v>2186</v>
      </c>
      <c r="J466" s="81" t="s">
        <v>2134</v>
      </c>
      <c r="K466" s="81">
        <v>1</v>
      </c>
      <c r="L466" s="106">
        <v>43862</v>
      </c>
      <c r="M466" s="106">
        <v>43979</v>
      </c>
      <c r="N466" s="107">
        <f t="shared" si="145"/>
        <v>16.714285714285715</v>
      </c>
      <c r="O466" s="70" t="s">
        <v>1161</v>
      </c>
      <c r="P466" s="76">
        <v>0</v>
      </c>
      <c r="Q466" s="70" t="s">
        <v>2194</v>
      </c>
      <c r="R466" s="79">
        <f t="shared" si="141"/>
        <v>0</v>
      </c>
      <c r="S466" s="80">
        <f t="shared" si="142"/>
        <v>0</v>
      </c>
      <c r="T466" s="80">
        <f t="shared" si="143"/>
        <v>0</v>
      </c>
      <c r="U466" s="80">
        <f t="shared" si="144"/>
        <v>0</v>
      </c>
      <c r="V466" s="81"/>
      <c r="W466" s="82" t="str">
        <f t="shared" si="137"/>
        <v>EN TERMINO</v>
      </c>
      <c r="X466" s="82" t="str">
        <f t="shared" si="139"/>
        <v>EN TERMINO</v>
      </c>
      <c r="Y466" s="83" t="s">
        <v>205</v>
      </c>
      <c r="Z466" s="131" t="str">
        <f t="shared" si="140"/>
        <v>H44R14</v>
      </c>
      <c r="AA466" s="131">
        <f t="shared" si="138"/>
        <v>1</v>
      </c>
      <c r="AB466" s="131" t="str">
        <f t="shared" si="132"/>
        <v>H44R14 - 1</v>
      </c>
      <c r="AC466" s="58">
        <f t="shared" si="133"/>
        <v>3</v>
      </c>
      <c r="AD466" s="58">
        <f t="shared" si="134"/>
        <v>3</v>
      </c>
      <c r="AE466" s="58" t="str">
        <f t="shared" si="135"/>
        <v>H44R14.</v>
      </c>
      <c r="AF466" s="58" t="str">
        <f t="shared" si="136"/>
        <v>H44R14</v>
      </c>
      <c r="AG466" s="62"/>
      <c r="AH466" s="62"/>
      <c r="AI466" s="62"/>
      <c r="AJ466" s="15"/>
      <c r="AK466" s="15"/>
      <c r="AL466" s="15"/>
      <c r="AM466" s="15"/>
      <c r="AN466" s="15"/>
      <c r="AO466" s="15"/>
      <c r="AP466" s="15"/>
    </row>
    <row r="467" spans="1:42" s="2" customFormat="1" ht="300" customHeight="1" x14ac:dyDescent="0.2">
      <c r="A467" s="70">
        <v>353</v>
      </c>
      <c r="B467" s="165">
        <v>466</v>
      </c>
      <c r="C467" s="81"/>
      <c r="D467" s="99" t="s">
        <v>1374</v>
      </c>
      <c r="E467" s="88" t="s">
        <v>40</v>
      </c>
      <c r="F467" s="86" t="s">
        <v>1576</v>
      </c>
      <c r="G467" s="105" t="s">
        <v>68</v>
      </c>
      <c r="H467" s="105" t="s">
        <v>2203</v>
      </c>
      <c r="I467" s="105" t="s">
        <v>2186</v>
      </c>
      <c r="J467" s="81" t="s">
        <v>2134</v>
      </c>
      <c r="K467" s="81">
        <v>1</v>
      </c>
      <c r="L467" s="106">
        <v>43862</v>
      </c>
      <c r="M467" s="106">
        <v>43979</v>
      </c>
      <c r="N467" s="107">
        <f t="shared" si="145"/>
        <v>16.714285714285715</v>
      </c>
      <c r="O467" s="70" t="s">
        <v>1161</v>
      </c>
      <c r="P467" s="76">
        <v>0</v>
      </c>
      <c r="Q467" s="70" t="s">
        <v>2194</v>
      </c>
      <c r="R467" s="79">
        <f t="shared" si="141"/>
        <v>0</v>
      </c>
      <c r="S467" s="80">
        <f t="shared" si="142"/>
        <v>0</v>
      </c>
      <c r="T467" s="80">
        <f t="shared" si="143"/>
        <v>0</v>
      </c>
      <c r="U467" s="80">
        <f t="shared" si="144"/>
        <v>0</v>
      </c>
      <c r="V467" s="81"/>
      <c r="W467" s="82" t="str">
        <f t="shared" si="137"/>
        <v>EN TERMINO</v>
      </c>
      <c r="X467" s="82" t="str">
        <f t="shared" si="139"/>
        <v>EN TERMINO</v>
      </c>
      <c r="Y467" s="83" t="s">
        <v>205</v>
      </c>
      <c r="Z467" s="131" t="str">
        <f t="shared" si="140"/>
        <v>H45R14</v>
      </c>
      <c r="AA467" s="131">
        <f t="shared" si="138"/>
        <v>1</v>
      </c>
      <c r="AB467" s="131" t="str">
        <f t="shared" si="132"/>
        <v>H45R14 - 1</v>
      </c>
      <c r="AC467" s="58">
        <f t="shared" si="133"/>
        <v>3</v>
      </c>
      <c r="AD467" s="58">
        <f t="shared" si="134"/>
        <v>3</v>
      </c>
      <c r="AE467" s="58" t="str">
        <f t="shared" si="135"/>
        <v>H45R14.</v>
      </c>
      <c r="AF467" s="58" t="str">
        <f t="shared" si="136"/>
        <v>H45R14</v>
      </c>
      <c r="AG467" s="62"/>
      <c r="AH467" s="62"/>
      <c r="AI467" s="62"/>
      <c r="AJ467" s="15"/>
      <c r="AK467" s="15"/>
      <c r="AL467" s="15"/>
      <c r="AM467" s="15"/>
      <c r="AN467" s="15"/>
      <c r="AO467" s="15"/>
      <c r="AP467" s="15"/>
    </row>
    <row r="468" spans="1:42" s="2" customFormat="1" ht="300" customHeight="1" x14ac:dyDescent="0.2">
      <c r="A468" s="70">
        <v>354</v>
      </c>
      <c r="B468" s="165">
        <v>467</v>
      </c>
      <c r="C468" s="81"/>
      <c r="D468" s="99" t="s">
        <v>1337</v>
      </c>
      <c r="E468" s="88" t="s">
        <v>16</v>
      </c>
      <c r="F468" s="86" t="s">
        <v>1375</v>
      </c>
      <c r="G468" s="105" t="s">
        <v>69</v>
      </c>
      <c r="H468" s="105" t="s">
        <v>1059</v>
      </c>
      <c r="I468" s="105" t="s">
        <v>1060</v>
      </c>
      <c r="J468" s="81" t="s">
        <v>780</v>
      </c>
      <c r="K468" s="81">
        <v>1</v>
      </c>
      <c r="L468" s="106">
        <v>43040</v>
      </c>
      <c r="M468" s="106">
        <v>43099</v>
      </c>
      <c r="N468" s="107">
        <f t="shared" si="145"/>
        <v>8.4285714285714288</v>
      </c>
      <c r="O468" s="70" t="s">
        <v>744</v>
      </c>
      <c r="P468" s="76">
        <v>1</v>
      </c>
      <c r="Q468" s="70" t="s">
        <v>2194</v>
      </c>
      <c r="R468" s="79">
        <f t="shared" si="141"/>
        <v>100</v>
      </c>
      <c r="S468" s="80">
        <f t="shared" si="142"/>
        <v>8.4285714285714288</v>
      </c>
      <c r="T468" s="80">
        <f t="shared" si="143"/>
        <v>8.4285714285714288</v>
      </c>
      <c r="U468" s="80">
        <f t="shared" si="144"/>
        <v>8.4285714285714288</v>
      </c>
      <c r="V468" s="81"/>
      <c r="W468" s="82" t="str">
        <f t="shared" si="137"/>
        <v>CUMPLIDO</v>
      </c>
      <c r="X468" s="82" t="str">
        <f t="shared" si="139"/>
        <v>CUMPLIDO</v>
      </c>
      <c r="Y468" s="83" t="s">
        <v>205</v>
      </c>
      <c r="Z468" s="131" t="str">
        <f t="shared" si="140"/>
        <v>H46R14</v>
      </c>
      <c r="AA468" s="131">
        <f t="shared" si="138"/>
        <v>1</v>
      </c>
      <c r="AB468" s="131" t="str">
        <f t="shared" si="132"/>
        <v>H46R14 - 1</v>
      </c>
      <c r="AC468" s="58">
        <f t="shared" si="133"/>
        <v>5</v>
      </c>
      <c r="AD468" s="58">
        <f t="shared" si="134"/>
        <v>5</v>
      </c>
      <c r="AE468" s="58" t="str">
        <f t="shared" si="135"/>
        <v>H46R14.</v>
      </c>
      <c r="AF468" s="58" t="str">
        <f t="shared" si="136"/>
        <v>H46R14</v>
      </c>
      <c r="AG468" s="62"/>
      <c r="AH468" s="62"/>
      <c r="AI468" s="62"/>
      <c r="AJ468" s="15"/>
      <c r="AK468" s="15"/>
      <c r="AL468" s="15"/>
      <c r="AM468" s="15"/>
      <c r="AN468" s="15"/>
      <c r="AO468" s="15"/>
      <c r="AP468" s="15"/>
    </row>
    <row r="469" spans="1:42" s="2" customFormat="1" ht="300" customHeight="1" x14ac:dyDescent="0.2">
      <c r="A469" s="70">
        <v>355</v>
      </c>
      <c r="B469" s="165">
        <v>468</v>
      </c>
      <c r="C469" s="81"/>
      <c r="D469" s="99" t="s">
        <v>1337</v>
      </c>
      <c r="E469" s="88" t="s">
        <v>29</v>
      </c>
      <c r="F469" s="86" t="s">
        <v>1577</v>
      </c>
      <c r="G469" s="105" t="s">
        <v>70</v>
      </c>
      <c r="H469" s="105" t="s">
        <v>2203</v>
      </c>
      <c r="I469" s="105" t="s">
        <v>2186</v>
      </c>
      <c r="J469" s="81" t="s">
        <v>2134</v>
      </c>
      <c r="K469" s="81">
        <v>1</v>
      </c>
      <c r="L469" s="106">
        <v>43862</v>
      </c>
      <c r="M469" s="106">
        <v>43979</v>
      </c>
      <c r="N469" s="107">
        <f t="shared" si="145"/>
        <v>16.714285714285715</v>
      </c>
      <c r="O469" s="70" t="s">
        <v>1161</v>
      </c>
      <c r="P469" s="76">
        <v>0</v>
      </c>
      <c r="Q469" s="70" t="s">
        <v>2194</v>
      </c>
      <c r="R469" s="79">
        <f t="shared" si="141"/>
        <v>0</v>
      </c>
      <c r="S469" s="80">
        <f t="shared" si="142"/>
        <v>0</v>
      </c>
      <c r="T469" s="80">
        <f t="shared" si="143"/>
        <v>0</v>
      </c>
      <c r="U469" s="80">
        <f t="shared" si="144"/>
        <v>0</v>
      </c>
      <c r="V469" s="81"/>
      <c r="W469" s="82" t="str">
        <f t="shared" si="137"/>
        <v>EN TERMINO</v>
      </c>
      <c r="X469" s="82" t="str">
        <f t="shared" si="139"/>
        <v>EN TERMINO</v>
      </c>
      <c r="Y469" s="83" t="s">
        <v>205</v>
      </c>
      <c r="Z469" s="131" t="str">
        <f t="shared" si="140"/>
        <v>H47R14</v>
      </c>
      <c r="AA469" s="131">
        <f t="shared" si="138"/>
        <v>1</v>
      </c>
      <c r="AB469" s="131" t="str">
        <f t="shared" si="132"/>
        <v>H47R14 - 1</v>
      </c>
      <c r="AC469" s="58">
        <f t="shared" si="133"/>
        <v>3</v>
      </c>
      <c r="AD469" s="58">
        <f t="shared" si="134"/>
        <v>3</v>
      </c>
      <c r="AE469" s="58" t="str">
        <f t="shared" si="135"/>
        <v>H47R14.</v>
      </c>
      <c r="AF469" s="58" t="str">
        <f t="shared" si="136"/>
        <v>H47R14</v>
      </c>
      <c r="AG469" s="62"/>
      <c r="AH469" s="62"/>
      <c r="AI469" s="62"/>
      <c r="AJ469" s="15"/>
      <c r="AK469" s="15"/>
      <c r="AL469" s="15"/>
      <c r="AM469" s="15"/>
      <c r="AN469" s="15"/>
      <c r="AO469" s="15"/>
      <c r="AP469" s="15"/>
    </row>
    <row r="470" spans="1:42" s="2" customFormat="1" ht="300" customHeight="1" x14ac:dyDescent="0.2">
      <c r="A470" s="70">
        <v>356</v>
      </c>
      <c r="B470" s="165">
        <v>469</v>
      </c>
      <c r="C470" s="81"/>
      <c r="D470" s="99" t="s">
        <v>1337</v>
      </c>
      <c r="E470" s="88" t="s">
        <v>29</v>
      </c>
      <c r="F470" s="86" t="s">
        <v>1578</v>
      </c>
      <c r="G470" s="105" t="s">
        <v>71</v>
      </c>
      <c r="H470" s="105" t="s">
        <v>2203</v>
      </c>
      <c r="I470" s="105" t="s">
        <v>2186</v>
      </c>
      <c r="J470" s="81" t="s">
        <v>2134</v>
      </c>
      <c r="K470" s="81">
        <v>1</v>
      </c>
      <c r="L470" s="106">
        <v>43862</v>
      </c>
      <c r="M470" s="106">
        <v>43979</v>
      </c>
      <c r="N470" s="107">
        <f t="shared" si="145"/>
        <v>16.714285714285715</v>
      </c>
      <c r="O470" s="70" t="s">
        <v>1161</v>
      </c>
      <c r="P470" s="76">
        <v>0</v>
      </c>
      <c r="Q470" s="70" t="s">
        <v>2194</v>
      </c>
      <c r="R470" s="79">
        <f t="shared" si="141"/>
        <v>0</v>
      </c>
      <c r="S470" s="80">
        <f t="shared" si="142"/>
        <v>0</v>
      </c>
      <c r="T470" s="80">
        <f t="shared" si="143"/>
        <v>0</v>
      </c>
      <c r="U470" s="80">
        <f t="shared" si="144"/>
        <v>0</v>
      </c>
      <c r="V470" s="81"/>
      <c r="W470" s="82" t="str">
        <f t="shared" si="137"/>
        <v>EN TERMINO</v>
      </c>
      <c r="X470" s="82" t="str">
        <f t="shared" si="139"/>
        <v>EN TERMINO</v>
      </c>
      <c r="Y470" s="83" t="s">
        <v>205</v>
      </c>
      <c r="Z470" s="131" t="str">
        <f t="shared" si="140"/>
        <v>H49R14</v>
      </c>
      <c r="AA470" s="131">
        <f t="shared" si="138"/>
        <v>1</v>
      </c>
      <c r="AB470" s="131" t="str">
        <f t="shared" si="132"/>
        <v>H49R14 - 1</v>
      </c>
      <c r="AC470" s="58">
        <f t="shared" si="133"/>
        <v>3</v>
      </c>
      <c r="AD470" s="58">
        <f t="shared" si="134"/>
        <v>3</v>
      </c>
      <c r="AE470" s="58" t="str">
        <f t="shared" si="135"/>
        <v>H49R14.</v>
      </c>
      <c r="AF470" s="58" t="str">
        <f t="shared" si="136"/>
        <v>H49R14</v>
      </c>
      <c r="AG470" s="62"/>
      <c r="AH470" s="62"/>
      <c r="AI470" s="62"/>
      <c r="AJ470" s="15"/>
      <c r="AK470" s="15"/>
      <c r="AL470" s="15"/>
      <c r="AM470" s="15"/>
      <c r="AN470" s="15"/>
      <c r="AO470" s="15"/>
      <c r="AP470" s="15"/>
    </row>
    <row r="471" spans="1:42" s="2" customFormat="1" ht="300" customHeight="1" x14ac:dyDescent="0.2">
      <c r="A471" s="70">
        <v>357</v>
      </c>
      <c r="B471" s="165">
        <v>470</v>
      </c>
      <c r="C471" s="81"/>
      <c r="D471" s="99" t="s">
        <v>1337</v>
      </c>
      <c r="E471" s="88" t="s">
        <v>29</v>
      </c>
      <c r="F471" s="86" t="s">
        <v>1164</v>
      </c>
      <c r="G471" s="105" t="s">
        <v>73</v>
      </c>
      <c r="H471" s="105" t="s">
        <v>781</v>
      </c>
      <c r="I471" s="105" t="s">
        <v>782</v>
      </c>
      <c r="J471" s="81" t="s">
        <v>783</v>
      </c>
      <c r="K471" s="81">
        <v>1</v>
      </c>
      <c r="L471" s="106">
        <v>43040</v>
      </c>
      <c r="M471" s="106">
        <v>43099</v>
      </c>
      <c r="N471" s="107">
        <f t="shared" si="145"/>
        <v>8.4285714285714288</v>
      </c>
      <c r="O471" s="70" t="s">
        <v>740</v>
      </c>
      <c r="P471" s="76">
        <v>1</v>
      </c>
      <c r="Q471" s="70" t="s">
        <v>2194</v>
      </c>
      <c r="R471" s="79">
        <f t="shared" si="141"/>
        <v>100</v>
      </c>
      <c r="S471" s="80">
        <f t="shared" si="142"/>
        <v>8.4285714285714288</v>
      </c>
      <c r="T471" s="80">
        <f t="shared" si="143"/>
        <v>8.4285714285714288</v>
      </c>
      <c r="U471" s="80">
        <f t="shared" si="144"/>
        <v>8.4285714285714288</v>
      </c>
      <c r="V471" s="81"/>
      <c r="W471" s="82" t="str">
        <f t="shared" si="137"/>
        <v>CUMPLIDO</v>
      </c>
      <c r="X471" s="82" t="str">
        <f t="shared" si="139"/>
        <v>CUMPLIDO</v>
      </c>
      <c r="Y471" s="83" t="s">
        <v>205</v>
      </c>
      <c r="Z471" s="131" t="str">
        <f t="shared" si="140"/>
        <v>H57R14</v>
      </c>
      <c r="AA471" s="131">
        <f t="shared" si="138"/>
        <v>1</v>
      </c>
      <c r="AB471" s="131" t="str">
        <f t="shared" si="132"/>
        <v>H57R14 - 1</v>
      </c>
      <c r="AC471" s="58">
        <f t="shared" si="133"/>
        <v>5</v>
      </c>
      <c r="AD471" s="58">
        <f t="shared" si="134"/>
        <v>5</v>
      </c>
      <c r="AE471" s="58" t="str">
        <f t="shared" si="135"/>
        <v>H57R14.</v>
      </c>
      <c r="AF471" s="58" t="str">
        <f t="shared" si="136"/>
        <v>H57R14</v>
      </c>
      <c r="AG471" s="62"/>
      <c r="AH471" s="62"/>
      <c r="AI471" s="62"/>
      <c r="AJ471" s="15"/>
      <c r="AK471" s="15"/>
      <c r="AL471" s="15"/>
      <c r="AM471" s="15"/>
      <c r="AN471" s="15"/>
      <c r="AO471" s="15"/>
      <c r="AP471" s="15"/>
    </row>
    <row r="472" spans="1:42" s="2" customFormat="1" ht="300" customHeight="1" x14ac:dyDescent="0.2">
      <c r="A472" s="70">
        <v>358</v>
      </c>
      <c r="B472" s="165">
        <v>471</v>
      </c>
      <c r="C472" s="81"/>
      <c r="D472" s="99" t="s">
        <v>1337</v>
      </c>
      <c r="E472" s="88" t="s">
        <v>27</v>
      </c>
      <c r="F472" s="86" t="s">
        <v>1376</v>
      </c>
      <c r="G472" s="105" t="s">
        <v>74</v>
      </c>
      <c r="H472" s="105" t="s">
        <v>2203</v>
      </c>
      <c r="I472" s="105" t="s">
        <v>2186</v>
      </c>
      <c r="J472" s="81" t="s">
        <v>2134</v>
      </c>
      <c r="K472" s="81">
        <v>1</v>
      </c>
      <c r="L472" s="106">
        <v>43862</v>
      </c>
      <c r="M472" s="106">
        <v>43979</v>
      </c>
      <c r="N472" s="107">
        <f t="shared" si="145"/>
        <v>16.714285714285715</v>
      </c>
      <c r="O472" s="70" t="s">
        <v>1161</v>
      </c>
      <c r="P472" s="76">
        <v>0</v>
      </c>
      <c r="Q472" s="70" t="s">
        <v>2194</v>
      </c>
      <c r="R472" s="79">
        <f t="shared" si="141"/>
        <v>0</v>
      </c>
      <c r="S472" s="80">
        <f t="shared" si="142"/>
        <v>0</v>
      </c>
      <c r="T472" s="80">
        <f t="shared" si="143"/>
        <v>0</v>
      </c>
      <c r="U472" s="80">
        <f t="shared" si="144"/>
        <v>0</v>
      </c>
      <c r="V472" s="81"/>
      <c r="W472" s="82" t="str">
        <f t="shared" si="137"/>
        <v>EN TERMINO</v>
      </c>
      <c r="X472" s="82" t="str">
        <f t="shared" si="139"/>
        <v>EN TERMINO</v>
      </c>
      <c r="Y472" s="83" t="s">
        <v>205</v>
      </c>
      <c r="Z472" s="131" t="str">
        <f t="shared" si="140"/>
        <v>H59R14</v>
      </c>
      <c r="AA472" s="131">
        <f t="shared" si="138"/>
        <v>1</v>
      </c>
      <c r="AB472" s="131" t="str">
        <f t="shared" si="132"/>
        <v>H59R14 - 1</v>
      </c>
      <c r="AC472" s="58">
        <f t="shared" si="133"/>
        <v>3</v>
      </c>
      <c r="AD472" s="58">
        <f t="shared" si="134"/>
        <v>3</v>
      </c>
      <c r="AE472" s="58" t="str">
        <f t="shared" si="135"/>
        <v>H59R14.</v>
      </c>
      <c r="AF472" s="58" t="str">
        <f t="shared" si="136"/>
        <v>H59R14</v>
      </c>
      <c r="AG472" s="62"/>
      <c r="AH472" s="62"/>
      <c r="AI472" s="62"/>
      <c r="AJ472" s="15"/>
      <c r="AK472" s="15"/>
      <c r="AL472" s="15"/>
      <c r="AM472" s="15"/>
      <c r="AN472" s="15"/>
      <c r="AO472" s="15"/>
      <c r="AP472" s="15"/>
    </row>
    <row r="473" spans="1:42" s="2" customFormat="1" ht="300" customHeight="1" x14ac:dyDescent="0.2">
      <c r="A473" s="70">
        <v>359</v>
      </c>
      <c r="B473" s="165">
        <v>472</v>
      </c>
      <c r="C473" s="81"/>
      <c r="D473" s="99" t="s">
        <v>1377</v>
      </c>
      <c r="E473" s="88" t="s">
        <v>35</v>
      </c>
      <c r="F473" s="86" t="s">
        <v>1378</v>
      </c>
      <c r="G473" s="105" t="s">
        <v>75</v>
      </c>
      <c r="H473" s="105" t="s">
        <v>2218</v>
      </c>
      <c r="I473" s="105" t="s">
        <v>2191</v>
      </c>
      <c r="J473" s="81" t="s">
        <v>2192</v>
      </c>
      <c r="K473" s="81">
        <v>12</v>
      </c>
      <c r="L473" s="106">
        <v>43858</v>
      </c>
      <c r="M473" s="106">
        <v>44196</v>
      </c>
      <c r="N473" s="107">
        <f t="shared" si="145"/>
        <v>48.285714285714285</v>
      </c>
      <c r="O473" s="70" t="s">
        <v>1161</v>
      </c>
      <c r="P473" s="76">
        <v>0</v>
      </c>
      <c r="Q473" s="70" t="s">
        <v>2194</v>
      </c>
      <c r="R473" s="79">
        <f t="shared" si="141"/>
        <v>0</v>
      </c>
      <c r="S473" s="80">
        <f t="shared" si="142"/>
        <v>0</v>
      </c>
      <c r="T473" s="80">
        <f t="shared" si="143"/>
        <v>0</v>
      </c>
      <c r="U473" s="80">
        <f t="shared" si="144"/>
        <v>0</v>
      </c>
      <c r="V473" s="81"/>
      <c r="W473" s="82" t="str">
        <f t="shared" si="137"/>
        <v>EN TERMINO</v>
      </c>
      <c r="X473" s="82" t="str">
        <f t="shared" si="139"/>
        <v>EN TERMINO</v>
      </c>
      <c r="Y473" s="83" t="s">
        <v>205</v>
      </c>
      <c r="Z473" s="131" t="str">
        <f t="shared" si="140"/>
        <v>H64R14</v>
      </c>
      <c r="AA473" s="131">
        <f t="shared" si="138"/>
        <v>1</v>
      </c>
      <c r="AB473" s="131" t="str">
        <f t="shared" si="132"/>
        <v>H64R14 - 1</v>
      </c>
      <c r="AC473" s="58">
        <f t="shared" si="133"/>
        <v>3</v>
      </c>
      <c r="AD473" s="58">
        <f t="shared" si="134"/>
        <v>3</v>
      </c>
      <c r="AE473" s="58" t="str">
        <f t="shared" si="135"/>
        <v>H64R14.</v>
      </c>
      <c r="AF473" s="58" t="str">
        <f t="shared" si="136"/>
        <v>H64R14</v>
      </c>
      <c r="AG473" s="62"/>
      <c r="AH473" s="62"/>
      <c r="AI473" s="62"/>
      <c r="AJ473" s="15"/>
      <c r="AK473" s="15"/>
      <c r="AL473" s="15"/>
      <c r="AM473" s="15"/>
      <c r="AN473" s="15"/>
      <c r="AO473" s="15"/>
      <c r="AP473" s="15"/>
    </row>
    <row r="474" spans="1:42" s="2" customFormat="1" ht="300" customHeight="1" x14ac:dyDescent="0.2">
      <c r="A474" s="70">
        <v>360</v>
      </c>
      <c r="B474" s="165">
        <v>473</v>
      </c>
      <c r="C474" s="81"/>
      <c r="D474" s="99" t="s">
        <v>1336</v>
      </c>
      <c r="E474" s="88" t="s">
        <v>27</v>
      </c>
      <c r="F474" s="86" t="s">
        <v>1415</v>
      </c>
      <c r="G474" s="105" t="s">
        <v>76</v>
      </c>
      <c r="H474" s="105" t="s">
        <v>784</v>
      </c>
      <c r="I474" s="105" t="s">
        <v>785</v>
      </c>
      <c r="J474" s="81" t="s">
        <v>638</v>
      </c>
      <c r="K474" s="81">
        <v>1</v>
      </c>
      <c r="L474" s="106">
        <v>43040</v>
      </c>
      <c r="M474" s="106">
        <v>43189</v>
      </c>
      <c r="N474" s="107">
        <f t="shared" si="145"/>
        <v>21.285714285714285</v>
      </c>
      <c r="O474" s="70" t="s">
        <v>740</v>
      </c>
      <c r="P474" s="76">
        <v>1</v>
      </c>
      <c r="Q474" s="70" t="s">
        <v>2194</v>
      </c>
      <c r="R474" s="79">
        <f t="shared" si="141"/>
        <v>100</v>
      </c>
      <c r="S474" s="80">
        <f t="shared" si="142"/>
        <v>21.285714285714285</v>
      </c>
      <c r="T474" s="80">
        <f t="shared" si="143"/>
        <v>21.285714285714285</v>
      </c>
      <c r="U474" s="80">
        <f t="shared" si="144"/>
        <v>21.285714285714285</v>
      </c>
      <c r="V474" s="81"/>
      <c r="W474" s="82" t="str">
        <f t="shared" si="137"/>
        <v>CUMPLIDO</v>
      </c>
      <c r="X474" s="82" t="str">
        <f t="shared" si="139"/>
        <v>CUMPLIDO</v>
      </c>
      <c r="Y474" s="83" t="s">
        <v>205</v>
      </c>
      <c r="Z474" s="131" t="str">
        <f t="shared" si="140"/>
        <v>H65R14</v>
      </c>
      <c r="AA474" s="131">
        <f t="shared" si="138"/>
        <v>1</v>
      </c>
      <c r="AB474" s="131" t="str">
        <f t="shared" si="132"/>
        <v>H65R14 - 1</v>
      </c>
      <c r="AC474" s="58">
        <f t="shared" si="133"/>
        <v>5</v>
      </c>
      <c r="AD474" s="58">
        <f t="shared" si="134"/>
        <v>5</v>
      </c>
      <c r="AE474" s="58" t="str">
        <f t="shared" si="135"/>
        <v>H65R14.</v>
      </c>
      <c r="AF474" s="58" t="str">
        <f t="shared" si="136"/>
        <v>H65R14</v>
      </c>
      <c r="AG474" s="62"/>
      <c r="AH474" s="62"/>
      <c r="AI474" s="62"/>
      <c r="AJ474" s="15"/>
      <c r="AK474" s="15"/>
      <c r="AL474" s="15"/>
      <c r="AM474" s="15"/>
      <c r="AN474" s="15"/>
      <c r="AO474" s="15"/>
      <c r="AP474" s="15"/>
    </row>
    <row r="475" spans="1:42" s="2" customFormat="1" ht="300" customHeight="1" x14ac:dyDescent="0.2">
      <c r="A475" s="70">
        <v>361</v>
      </c>
      <c r="B475" s="165">
        <v>474</v>
      </c>
      <c r="C475" s="81"/>
      <c r="D475" s="99" t="s">
        <v>1336</v>
      </c>
      <c r="E475" s="88" t="s">
        <v>27</v>
      </c>
      <c r="F475" s="86" t="s">
        <v>1579</v>
      </c>
      <c r="G475" s="105" t="s">
        <v>77</v>
      </c>
      <c r="H475" s="105" t="s">
        <v>786</v>
      </c>
      <c r="I475" s="105" t="s">
        <v>1061</v>
      </c>
      <c r="J475" s="81" t="s">
        <v>787</v>
      </c>
      <c r="K475" s="81">
        <v>1</v>
      </c>
      <c r="L475" s="106">
        <v>43040</v>
      </c>
      <c r="M475" s="106">
        <v>43099</v>
      </c>
      <c r="N475" s="107">
        <f t="shared" si="145"/>
        <v>8.4285714285714288</v>
      </c>
      <c r="O475" s="70" t="s">
        <v>740</v>
      </c>
      <c r="P475" s="76">
        <v>1</v>
      </c>
      <c r="Q475" s="70" t="s">
        <v>2194</v>
      </c>
      <c r="R475" s="79">
        <f t="shared" si="141"/>
        <v>100</v>
      </c>
      <c r="S475" s="80">
        <f t="shared" si="142"/>
        <v>8.4285714285714288</v>
      </c>
      <c r="T475" s="80">
        <f t="shared" si="143"/>
        <v>8.4285714285714288</v>
      </c>
      <c r="U475" s="80">
        <f t="shared" si="144"/>
        <v>8.4285714285714288</v>
      </c>
      <c r="V475" s="81"/>
      <c r="W475" s="82" t="str">
        <f t="shared" si="137"/>
        <v>CUMPLIDO</v>
      </c>
      <c r="X475" s="82" t="str">
        <f t="shared" si="139"/>
        <v>CUMPLIDO</v>
      </c>
      <c r="Y475" s="83" t="s">
        <v>205</v>
      </c>
      <c r="Z475" s="131" t="str">
        <f t="shared" si="140"/>
        <v>H66R14</v>
      </c>
      <c r="AA475" s="131">
        <f t="shared" si="138"/>
        <v>1</v>
      </c>
      <c r="AB475" s="131" t="str">
        <f t="shared" si="132"/>
        <v>H66R14 - 1</v>
      </c>
      <c r="AC475" s="58">
        <f t="shared" si="133"/>
        <v>5</v>
      </c>
      <c r="AD475" s="58">
        <f t="shared" si="134"/>
        <v>5</v>
      </c>
      <c r="AE475" s="58" t="str">
        <f t="shared" si="135"/>
        <v>H66R14.</v>
      </c>
      <c r="AF475" s="58" t="str">
        <f t="shared" si="136"/>
        <v>H66R14</v>
      </c>
      <c r="AG475" s="62"/>
      <c r="AH475" s="62"/>
      <c r="AI475" s="62"/>
      <c r="AJ475" s="15"/>
      <c r="AK475" s="15"/>
      <c r="AL475" s="15"/>
      <c r="AM475" s="15"/>
      <c r="AN475" s="15"/>
      <c r="AO475" s="15"/>
      <c r="AP475" s="15"/>
    </row>
    <row r="476" spans="1:42" s="2" customFormat="1" ht="300" customHeight="1" x14ac:dyDescent="0.2">
      <c r="A476" s="70">
        <v>362</v>
      </c>
      <c r="B476" s="165">
        <v>475</v>
      </c>
      <c r="C476" s="81"/>
      <c r="D476" s="99" t="s">
        <v>1337</v>
      </c>
      <c r="E476" s="88" t="s">
        <v>27</v>
      </c>
      <c r="F476" s="86" t="s">
        <v>727</v>
      </c>
      <c r="G476" s="105" t="s">
        <v>78</v>
      </c>
      <c r="H476" s="105" t="s">
        <v>728</v>
      </c>
      <c r="I476" s="105" t="s">
        <v>729</v>
      </c>
      <c r="J476" s="81" t="s">
        <v>730</v>
      </c>
      <c r="K476" s="81">
        <v>1</v>
      </c>
      <c r="L476" s="106">
        <v>43040</v>
      </c>
      <c r="M476" s="106">
        <v>43099</v>
      </c>
      <c r="N476" s="107">
        <f t="shared" si="145"/>
        <v>8.4285714285714288</v>
      </c>
      <c r="O476" s="70" t="s">
        <v>698</v>
      </c>
      <c r="P476" s="76">
        <v>1</v>
      </c>
      <c r="Q476" s="70" t="s">
        <v>2194</v>
      </c>
      <c r="R476" s="79">
        <f t="shared" si="141"/>
        <v>100</v>
      </c>
      <c r="S476" s="80">
        <f t="shared" si="142"/>
        <v>8.4285714285714288</v>
      </c>
      <c r="T476" s="80">
        <f t="shared" si="143"/>
        <v>8.4285714285714288</v>
      </c>
      <c r="U476" s="80">
        <f t="shared" si="144"/>
        <v>8.4285714285714288</v>
      </c>
      <c r="V476" s="81"/>
      <c r="W476" s="82" t="str">
        <f t="shared" si="137"/>
        <v>CUMPLIDO</v>
      </c>
      <c r="X476" s="82" t="str">
        <f t="shared" si="139"/>
        <v>CUMPLIDO</v>
      </c>
      <c r="Y476" s="83" t="s">
        <v>205</v>
      </c>
      <c r="Z476" s="131" t="str">
        <f t="shared" si="140"/>
        <v>H69R14</v>
      </c>
      <c r="AA476" s="131">
        <f t="shared" si="138"/>
        <v>1</v>
      </c>
      <c r="AB476" s="131" t="str">
        <f t="shared" si="132"/>
        <v>H69R14 - 1</v>
      </c>
      <c r="AC476" s="58">
        <f t="shared" si="133"/>
        <v>5</v>
      </c>
      <c r="AD476" s="58">
        <f t="shared" si="134"/>
        <v>5</v>
      </c>
      <c r="AE476" s="58" t="str">
        <f t="shared" si="135"/>
        <v>H69R14.</v>
      </c>
      <c r="AF476" s="58" t="str">
        <f t="shared" si="136"/>
        <v>H69R14</v>
      </c>
      <c r="AG476" s="62"/>
      <c r="AH476" s="62"/>
      <c r="AI476" s="62"/>
      <c r="AJ476" s="15"/>
      <c r="AK476" s="15"/>
      <c r="AL476" s="15"/>
      <c r="AM476" s="15"/>
      <c r="AN476" s="15"/>
      <c r="AO476" s="15"/>
      <c r="AP476" s="15"/>
    </row>
    <row r="477" spans="1:42" s="2" customFormat="1" ht="300" customHeight="1" x14ac:dyDescent="0.2">
      <c r="A477" s="70">
        <v>363</v>
      </c>
      <c r="B477" s="165">
        <v>476</v>
      </c>
      <c r="C477" s="81"/>
      <c r="D477" s="99" t="s">
        <v>1336</v>
      </c>
      <c r="E477" s="88" t="s">
        <v>27</v>
      </c>
      <c r="F477" s="86" t="s">
        <v>732</v>
      </c>
      <c r="G477" s="105" t="s">
        <v>733</v>
      </c>
      <c r="H477" s="105" t="s">
        <v>731</v>
      </c>
      <c r="I477" s="105" t="s">
        <v>734</v>
      </c>
      <c r="J477" s="81" t="s">
        <v>735</v>
      </c>
      <c r="K477" s="81">
        <v>5</v>
      </c>
      <c r="L477" s="106">
        <v>43040</v>
      </c>
      <c r="M477" s="106">
        <v>43403</v>
      </c>
      <c r="N477" s="107">
        <f t="shared" si="145"/>
        <v>51.857142857142854</v>
      </c>
      <c r="O477" s="70" t="s">
        <v>698</v>
      </c>
      <c r="P477" s="76">
        <v>5</v>
      </c>
      <c r="Q477" s="70" t="s">
        <v>2194</v>
      </c>
      <c r="R477" s="79">
        <f t="shared" si="141"/>
        <v>100</v>
      </c>
      <c r="S477" s="80">
        <f t="shared" si="142"/>
        <v>51.857142857142854</v>
      </c>
      <c r="T477" s="80">
        <f t="shared" si="143"/>
        <v>51.857142857142854</v>
      </c>
      <c r="U477" s="80">
        <f t="shared" si="144"/>
        <v>51.857142857142854</v>
      </c>
      <c r="V477" s="81"/>
      <c r="W477" s="82" t="str">
        <f t="shared" si="137"/>
        <v>CUMPLIDO</v>
      </c>
      <c r="X477" s="82" t="str">
        <f t="shared" si="139"/>
        <v>CUMPLIDO</v>
      </c>
      <c r="Y477" s="83" t="s">
        <v>205</v>
      </c>
      <c r="Z477" s="131" t="str">
        <f t="shared" si="140"/>
        <v>H70R14</v>
      </c>
      <c r="AA477" s="131">
        <f t="shared" si="138"/>
        <v>1</v>
      </c>
      <c r="AB477" s="131" t="str">
        <f t="shared" si="132"/>
        <v>H70R14 - 1</v>
      </c>
      <c r="AC477" s="58">
        <f t="shared" si="133"/>
        <v>5</v>
      </c>
      <c r="AD477" s="58">
        <f t="shared" si="134"/>
        <v>5</v>
      </c>
      <c r="AE477" s="58" t="str">
        <f t="shared" si="135"/>
        <v>H70R14.</v>
      </c>
      <c r="AF477" s="58" t="str">
        <f t="shared" si="136"/>
        <v>H70R14</v>
      </c>
      <c r="AG477" s="62"/>
      <c r="AH477" s="62"/>
      <c r="AI477" s="62"/>
      <c r="AJ477" s="15"/>
      <c r="AK477" s="15"/>
      <c r="AL477" s="15"/>
      <c r="AM477" s="15"/>
      <c r="AN477" s="15"/>
      <c r="AO477" s="15"/>
      <c r="AP477" s="15"/>
    </row>
    <row r="478" spans="1:42" s="2" customFormat="1" ht="300" customHeight="1" x14ac:dyDescent="0.2">
      <c r="A478" s="70">
        <v>364</v>
      </c>
      <c r="B478" s="165">
        <v>477</v>
      </c>
      <c r="C478" s="81"/>
      <c r="D478" s="99" t="s">
        <v>1336</v>
      </c>
      <c r="E478" s="88" t="s">
        <v>32</v>
      </c>
      <c r="F478" s="86" t="s">
        <v>920</v>
      </c>
      <c r="G478" s="105" t="s">
        <v>79</v>
      </c>
      <c r="H478" s="105" t="s">
        <v>918</v>
      </c>
      <c r="I478" s="105" t="s">
        <v>919</v>
      </c>
      <c r="J478" s="81" t="s">
        <v>8</v>
      </c>
      <c r="K478" s="81">
        <v>1</v>
      </c>
      <c r="L478" s="106">
        <v>43040</v>
      </c>
      <c r="M478" s="106">
        <v>43281</v>
      </c>
      <c r="N478" s="107">
        <f t="shared" si="145"/>
        <v>34.428571428571431</v>
      </c>
      <c r="O478" s="70" t="s">
        <v>861</v>
      </c>
      <c r="P478" s="76">
        <v>0.3</v>
      </c>
      <c r="Q478" s="70" t="s">
        <v>2194</v>
      </c>
      <c r="R478" s="79">
        <f t="shared" si="141"/>
        <v>30</v>
      </c>
      <c r="S478" s="80">
        <f t="shared" si="142"/>
        <v>10.328571428571429</v>
      </c>
      <c r="T478" s="80">
        <f t="shared" si="143"/>
        <v>10.328571428571429</v>
      </c>
      <c r="U478" s="80">
        <f t="shared" si="144"/>
        <v>34.428571428571431</v>
      </c>
      <c r="V478" s="81"/>
      <c r="W478" s="82" t="str">
        <f t="shared" si="137"/>
        <v>VENCIDO</v>
      </c>
      <c r="X478" s="82" t="str">
        <f t="shared" si="139"/>
        <v>VENCIDO</v>
      </c>
      <c r="Y478" s="83" t="s">
        <v>205</v>
      </c>
      <c r="Z478" s="131" t="str">
        <f t="shared" si="140"/>
        <v>H71R14</v>
      </c>
      <c r="AA478" s="131">
        <f t="shared" si="138"/>
        <v>1</v>
      </c>
      <c r="AB478" s="131" t="str">
        <f t="shared" si="132"/>
        <v>H71R14 - 1</v>
      </c>
      <c r="AC478" s="58">
        <f t="shared" si="133"/>
        <v>1</v>
      </c>
      <c r="AD478" s="58">
        <f t="shared" si="134"/>
        <v>1</v>
      </c>
      <c r="AE478" s="58" t="str">
        <f t="shared" si="135"/>
        <v>H71R14.</v>
      </c>
      <c r="AF478" s="58" t="str">
        <f t="shared" si="136"/>
        <v>H71R14</v>
      </c>
      <c r="AG478" s="62"/>
      <c r="AH478" s="62"/>
      <c r="AI478" s="62"/>
      <c r="AJ478" s="15"/>
      <c r="AK478" s="15"/>
      <c r="AL478" s="15"/>
      <c r="AM478" s="15"/>
      <c r="AN478" s="15"/>
      <c r="AO478" s="15"/>
      <c r="AP478" s="15"/>
    </row>
    <row r="479" spans="1:42" s="2" customFormat="1" ht="300" customHeight="1" x14ac:dyDescent="0.2">
      <c r="A479" s="70">
        <v>365</v>
      </c>
      <c r="B479" s="165">
        <v>478</v>
      </c>
      <c r="C479" s="81"/>
      <c r="D479" s="99" t="s">
        <v>1338</v>
      </c>
      <c r="E479" s="88" t="s">
        <v>27</v>
      </c>
      <c r="F479" s="86" t="s">
        <v>1580</v>
      </c>
      <c r="G479" s="105" t="s">
        <v>80</v>
      </c>
      <c r="H479" s="105" t="s">
        <v>921</v>
      </c>
      <c r="I479" s="105" t="s">
        <v>922</v>
      </c>
      <c r="J479" s="81" t="s">
        <v>923</v>
      </c>
      <c r="K479" s="81">
        <v>1</v>
      </c>
      <c r="L479" s="106">
        <v>43040</v>
      </c>
      <c r="M479" s="106">
        <v>43099</v>
      </c>
      <c r="N479" s="107">
        <f t="shared" si="145"/>
        <v>8.4285714285714288</v>
      </c>
      <c r="O479" s="70" t="s">
        <v>861</v>
      </c>
      <c r="P479" s="76">
        <v>1</v>
      </c>
      <c r="Q479" s="70" t="s">
        <v>2194</v>
      </c>
      <c r="R479" s="79">
        <f t="shared" si="141"/>
        <v>100</v>
      </c>
      <c r="S479" s="80">
        <f t="shared" si="142"/>
        <v>8.4285714285714288</v>
      </c>
      <c r="T479" s="80">
        <f t="shared" si="143"/>
        <v>8.4285714285714288</v>
      </c>
      <c r="U479" s="80">
        <f t="shared" si="144"/>
        <v>8.4285714285714288</v>
      </c>
      <c r="V479" s="81"/>
      <c r="W479" s="82" t="str">
        <f t="shared" si="137"/>
        <v>CUMPLIDO</v>
      </c>
      <c r="X479" s="82" t="str">
        <f t="shared" si="139"/>
        <v>CUMPLIDO</v>
      </c>
      <c r="Y479" s="83" t="s">
        <v>205</v>
      </c>
      <c r="Z479" s="131" t="str">
        <f t="shared" si="140"/>
        <v>H74R14</v>
      </c>
      <c r="AA479" s="131">
        <f t="shared" si="138"/>
        <v>1</v>
      </c>
      <c r="AB479" s="131" t="str">
        <f t="shared" si="132"/>
        <v>H74R14 - 1</v>
      </c>
      <c r="AC479" s="58">
        <f t="shared" si="133"/>
        <v>5</v>
      </c>
      <c r="AD479" s="58">
        <f t="shared" si="134"/>
        <v>5</v>
      </c>
      <c r="AE479" s="58" t="str">
        <f t="shared" si="135"/>
        <v>H74R14.</v>
      </c>
      <c r="AF479" s="58" t="str">
        <f t="shared" si="136"/>
        <v>H74R14</v>
      </c>
      <c r="AG479" s="62"/>
      <c r="AH479" s="62"/>
      <c r="AI479" s="62"/>
      <c r="AJ479" s="15"/>
      <c r="AK479" s="15"/>
      <c r="AL479" s="15"/>
      <c r="AM479" s="15"/>
      <c r="AN479" s="15"/>
      <c r="AO479" s="15"/>
      <c r="AP479" s="15"/>
    </row>
    <row r="480" spans="1:42" s="2" customFormat="1" ht="300" customHeight="1" x14ac:dyDescent="0.2">
      <c r="A480" s="70">
        <v>366</v>
      </c>
      <c r="B480" s="165">
        <v>479</v>
      </c>
      <c r="C480" s="81"/>
      <c r="D480" s="99" t="s">
        <v>1336</v>
      </c>
      <c r="E480" s="88" t="s">
        <v>40</v>
      </c>
      <c r="F480" s="86" t="s">
        <v>1412</v>
      </c>
      <c r="G480" s="105" t="s">
        <v>81</v>
      </c>
      <c r="H480" s="93" t="s">
        <v>332</v>
      </c>
      <c r="I480" s="93" t="s">
        <v>333</v>
      </c>
      <c r="J480" s="117" t="s">
        <v>53</v>
      </c>
      <c r="K480" s="117">
        <v>3</v>
      </c>
      <c r="L480" s="100">
        <v>43040</v>
      </c>
      <c r="M480" s="100">
        <v>43342</v>
      </c>
      <c r="N480" s="107">
        <f t="shared" si="145"/>
        <v>43.142857142857146</v>
      </c>
      <c r="O480" s="117" t="s">
        <v>17</v>
      </c>
      <c r="P480" s="76">
        <v>3</v>
      </c>
      <c r="Q480" s="70" t="s">
        <v>2194</v>
      </c>
      <c r="R480" s="79">
        <f t="shared" si="141"/>
        <v>100</v>
      </c>
      <c r="S480" s="80">
        <f t="shared" si="142"/>
        <v>43.142857142857146</v>
      </c>
      <c r="T480" s="80">
        <f t="shared" si="143"/>
        <v>43.142857142857146</v>
      </c>
      <c r="U480" s="80">
        <f t="shared" si="144"/>
        <v>43.142857142857146</v>
      </c>
      <c r="V480" s="81"/>
      <c r="W480" s="82" t="str">
        <f t="shared" si="137"/>
        <v>CUMPLIDO</v>
      </c>
      <c r="X480" s="82" t="str">
        <f t="shared" si="139"/>
        <v>CUMPLIDO</v>
      </c>
      <c r="Y480" s="83" t="s">
        <v>205</v>
      </c>
      <c r="Z480" s="131" t="str">
        <f t="shared" si="140"/>
        <v>H79R14</v>
      </c>
      <c r="AA480" s="131">
        <f t="shared" si="138"/>
        <v>1</v>
      </c>
      <c r="AB480" s="131" t="str">
        <f t="shared" si="132"/>
        <v>H79R14 - 1</v>
      </c>
      <c r="AC480" s="58">
        <f t="shared" si="133"/>
        <v>5</v>
      </c>
      <c r="AD480" s="58">
        <f t="shared" si="134"/>
        <v>5</v>
      </c>
      <c r="AE480" s="58" t="str">
        <f t="shared" si="135"/>
        <v>H79R14.</v>
      </c>
      <c r="AF480" s="58" t="str">
        <f t="shared" si="136"/>
        <v>H79R14</v>
      </c>
      <c r="AG480" s="62"/>
      <c r="AH480" s="62"/>
      <c r="AI480" s="62"/>
      <c r="AJ480" s="15"/>
      <c r="AK480" s="15"/>
      <c r="AL480" s="15"/>
      <c r="AM480" s="15"/>
      <c r="AN480" s="15"/>
      <c r="AO480" s="15"/>
      <c r="AP480" s="15"/>
    </row>
    <row r="481" spans="1:42" s="2" customFormat="1" ht="300" customHeight="1" x14ac:dyDescent="0.2">
      <c r="A481" s="70">
        <v>367</v>
      </c>
      <c r="B481" s="165">
        <v>480</v>
      </c>
      <c r="C481" s="81"/>
      <c r="D481" s="99" t="s">
        <v>1336</v>
      </c>
      <c r="E481" s="88" t="s">
        <v>19</v>
      </c>
      <c r="F481" s="86" t="s">
        <v>1581</v>
      </c>
      <c r="G481" s="105" t="s">
        <v>82</v>
      </c>
      <c r="H481" s="93" t="s">
        <v>334</v>
      </c>
      <c r="I481" s="93" t="s">
        <v>335</v>
      </c>
      <c r="J481" s="117" t="s">
        <v>53</v>
      </c>
      <c r="K481" s="117">
        <v>3</v>
      </c>
      <c r="L481" s="100">
        <v>43040</v>
      </c>
      <c r="M481" s="100">
        <v>43342</v>
      </c>
      <c r="N481" s="107">
        <f t="shared" si="145"/>
        <v>43.142857142857146</v>
      </c>
      <c r="O481" s="70" t="s">
        <v>17</v>
      </c>
      <c r="P481" s="76">
        <v>3</v>
      </c>
      <c r="Q481" s="70" t="s">
        <v>2194</v>
      </c>
      <c r="R481" s="79">
        <f t="shared" si="141"/>
        <v>100</v>
      </c>
      <c r="S481" s="80">
        <f t="shared" si="142"/>
        <v>43.142857142857146</v>
      </c>
      <c r="T481" s="80">
        <f t="shared" si="143"/>
        <v>43.142857142857146</v>
      </c>
      <c r="U481" s="80">
        <f t="shared" si="144"/>
        <v>43.142857142857146</v>
      </c>
      <c r="V481" s="81"/>
      <c r="W481" s="82" t="str">
        <f t="shared" si="137"/>
        <v>CUMPLIDO</v>
      </c>
      <c r="X481" s="82" t="str">
        <f t="shared" si="139"/>
        <v>CUMPLIDO</v>
      </c>
      <c r="Y481" s="83" t="s">
        <v>205</v>
      </c>
      <c r="Z481" s="131" t="str">
        <f t="shared" si="140"/>
        <v>H80R14</v>
      </c>
      <c r="AA481" s="131">
        <f t="shared" si="138"/>
        <v>1</v>
      </c>
      <c r="AB481" s="131" t="str">
        <f t="shared" si="132"/>
        <v>H80R14 - 1</v>
      </c>
      <c r="AC481" s="58">
        <f t="shared" si="133"/>
        <v>5</v>
      </c>
      <c r="AD481" s="58">
        <f t="shared" si="134"/>
        <v>5</v>
      </c>
      <c r="AE481" s="58" t="str">
        <f t="shared" si="135"/>
        <v>H80R14.</v>
      </c>
      <c r="AF481" s="58" t="str">
        <f t="shared" si="136"/>
        <v>H80R14</v>
      </c>
      <c r="AG481" s="62"/>
      <c r="AH481" s="62"/>
      <c r="AI481" s="62"/>
      <c r="AJ481" s="15"/>
      <c r="AK481" s="15"/>
      <c r="AL481" s="15"/>
      <c r="AM481" s="15"/>
      <c r="AN481" s="15"/>
      <c r="AO481" s="15"/>
      <c r="AP481" s="15"/>
    </row>
    <row r="482" spans="1:42" s="2" customFormat="1" ht="300" customHeight="1" x14ac:dyDescent="0.2">
      <c r="A482" s="70">
        <v>368</v>
      </c>
      <c r="B482" s="165">
        <v>481</v>
      </c>
      <c r="C482" s="81"/>
      <c r="D482" s="99" t="s">
        <v>1336</v>
      </c>
      <c r="E482" s="84" t="s">
        <v>27</v>
      </c>
      <c r="F482" s="86" t="s">
        <v>1379</v>
      </c>
      <c r="G482" s="86" t="s">
        <v>237</v>
      </c>
      <c r="H482" s="93" t="s">
        <v>336</v>
      </c>
      <c r="I482" s="93" t="s">
        <v>335</v>
      </c>
      <c r="J482" s="117" t="s">
        <v>53</v>
      </c>
      <c r="K482" s="117">
        <v>3</v>
      </c>
      <c r="L482" s="100">
        <v>43040</v>
      </c>
      <c r="M482" s="100">
        <v>43342</v>
      </c>
      <c r="N482" s="107">
        <f t="shared" si="145"/>
        <v>43.142857142857146</v>
      </c>
      <c r="O482" s="70" t="s">
        <v>17</v>
      </c>
      <c r="P482" s="76">
        <v>3</v>
      </c>
      <c r="Q482" s="70" t="s">
        <v>2194</v>
      </c>
      <c r="R482" s="79">
        <f t="shared" si="141"/>
        <v>100</v>
      </c>
      <c r="S482" s="80">
        <f t="shared" si="142"/>
        <v>43.142857142857146</v>
      </c>
      <c r="T482" s="80">
        <f t="shared" si="143"/>
        <v>43.142857142857146</v>
      </c>
      <c r="U482" s="80">
        <f t="shared" si="144"/>
        <v>43.142857142857146</v>
      </c>
      <c r="V482" s="81"/>
      <c r="W482" s="82" t="str">
        <f t="shared" si="137"/>
        <v>CUMPLIDO</v>
      </c>
      <c r="X482" s="82" t="str">
        <f t="shared" si="139"/>
        <v>CUMPLIDO</v>
      </c>
      <c r="Y482" s="83" t="s">
        <v>205</v>
      </c>
      <c r="Z482" s="131" t="str">
        <f t="shared" si="140"/>
        <v>H81R14</v>
      </c>
      <c r="AA482" s="131">
        <f t="shared" si="138"/>
        <v>1</v>
      </c>
      <c r="AB482" s="131" t="str">
        <f t="shared" si="132"/>
        <v>H81R14 - 1</v>
      </c>
      <c r="AC482" s="58">
        <f t="shared" si="133"/>
        <v>5</v>
      </c>
      <c r="AD482" s="58">
        <f t="shared" si="134"/>
        <v>5</v>
      </c>
      <c r="AE482" s="58" t="str">
        <f t="shared" si="135"/>
        <v>H81R14.</v>
      </c>
      <c r="AF482" s="58" t="str">
        <f t="shared" si="136"/>
        <v>H81R14</v>
      </c>
      <c r="AG482" s="62"/>
      <c r="AH482" s="62"/>
      <c r="AI482" s="62"/>
      <c r="AJ482" s="15"/>
      <c r="AK482" s="15"/>
      <c r="AL482" s="15"/>
      <c r="AM482" s="15"/>
      <c r="AN482" s="15"/>
      <c r="AO482" s="15"/>
      <c r="AP482" s="15"/>
    </row>
    <row r="483" spans="1:42" s="2" customFormat="1" ht="300" customHeight="1" x14ac:dyDescent="0.2">
      <c r="A483" s="70">
        <v>369</v>
      </c>
      <c r="B483" s="165">
        <v>482</v>
      </c>
      <c r="C483" s="81"/>
      <c r="D483" s="99" t="s">
        <v>1337</v>
      </c>
      <c r="E483" s="84" t="s">
        <v>27</v>
      </c>
      <c r="F483" s="86" t="s">
        <v>1411</v>
      </c>
      <c r="G483" s="86" t="s">
        <v>72</v>
      </c>
      <c r="H483" s="93" t="s">
        <v>337</v>
      </c>
      <c r="I483" s="93" t="s">
        <v>335</v>
      </c>
      <c r="J483" s="117" t="s">
        <v>53</v>
      </c>
      <c r="K483" s="117">
        <v>3</v>
      </c>
      <c r="L483" s="100">
        <v>43040</v>
      </c>
      <c r="M483" s="100">
        <v>43342</v>
      </c>
      <c r="N483" s="107">
        <f t="shared" si="145"/>
        <v>43.142857142857146</v>
      </c>
      <c r="O483" s="70" t="s">
        <v>17</v>
      </c>
      <c r="P483" s="76">
        <v>3</v>
      </c>
      <c r="Q483" s="70" t="s">
        <v>2194</v>
      </c>
      <c r="R483" s="79">
        <f t="shared" si="141"/>
        <v>100</v>
      </c>
      <c r="S483" s="80">
        <f t="shared" si="142"/>
        <v>43.142857142857146</v>
      </c>
      <c r="T483" s="80">
        <f t="shared" si="143"/>
        <v>43.142857142857146</v>
      </c>
      <c r="U483" s="80">
        <f t="shared" si="144"/>
        <v>43.142857142857146</v>
      </c>
      <c r="V483" s="81"/>
      <c r="W483" s="82" t="str">
        <f t="shared" si="137"/>
        <v>CUMPLIDO</v>
      </c>
      <c r="X483" s="82" t="str">
        <f t="shared" si="139"/>
        <v>CUMPLIDO</v>
      </c>
      <c r="Y483" s="83" t="s">
        <v>205</v>
      </c>
      <c r="Z483" s="131" t="str">
        <f t="shared" si="140"/>
        <v>H83R14</v>
      </c>
      <c r="AA483" s="131">
        <f t="shared" si="138"/>
        <v>1</v>
      </c>
      <c r="AB483" s="131" t="str">
        <f t="shared" si="132"/>
        <v>H83R14 - 1</v>
      </c>
      <c r="AC483" s="58">
        <f t="shared" si="133"/>
        <v>5</v>
      </c>
      <c r="AD483" s="58">
        <f t="shared" si="134"/>
        <v>5</v>
      </c>
      <c r="AE483" s="58" t="str">
        <f t="shared" si="135"/>
        <v>H83R14.</v>
      </c>
      <c r="AF483" s="58" t="str">
        <f t="shared" si="136"/>
        <v>H83R14</v>
      </c>
      <c r="AG483" s="62"/>
      <c r="AH483" s="62"/>
      <c r="AI483" s="62"/>
      <c r="AJ483" s="15"/>
      <c r="AK483" s="15"/>
      <c r="AL483" s="15"/>
      <c r="AM483" s="15"/>
      <c r="AN483" s="15"/>
      <c r="AO483" s="15"/>
      <c r="AP483" s="15"/>
    </row>
    <row r="484" spans="1:42" s="2" customFormat="1" ht="300" customHeight="1" x14ac:dyDescent="0.2">
      <c r="A484" s="70">
        <v>370</v>
      </c>
      <c r="B484" s="165">
        <v>483</v>
      </c>
      <c r="C484" s="81"/>
      <c r="D484" s="99" t="s">
        <v>1337</v>
      </c>
      <c r="E484" s="84" t="s">
        <v>40</v>
      </c>
      <c r="F484" s="86" t="s">
        <v>1582</v>
      </c>
      <c r="G484" s="86" t="s">
        <v>83</v>
      </c>
      <c r="H484" s="93" t="s">
        <v>338</v>
      </c>
      <c r="I484" s="93" t="s">
        <v>335</v>
      </c>
      <c r="J484" s="117" t="s">
        <v>53</v>
      </c>
      <c r="K484" s="117">
        <v>3</v>
      </c>
      <c r="L484" s="100">
        <v>43040</v>
      </c>
      <c r="M484" s="100">
        <v>43342</v>
      </c>
      <c r="N484" s="107">
        <f t="shared" si="145"/>
        <v>43.142857142857146</v>
      </c>
      <c r="O484" s="70" t="s">
        <v>17</v>
      </c>
      <c r="P484" s="76">
        <v>3</v>
      </c>
      <c r="Q484" s="70" t="s">
        <v>2194</v>
      </c>
      <c r="R484" s="79">
        <f t="shared" si="141"/>
        <v>100</v>
      </c>
      <c r="S484" s="80">
        <f t="shared" si="142"/>
        <v>43.142857142857146</v>
      </c>
      <c r="T484" s="80">
        <f t="shared" si="143"/>
        <v>43.142857142857146</v>
      </c>
      <c r="U484" s="80">
        <f t="shared" si="144"/>
        <v>43.142857142857146</v>
      </c>
      <c r="V484" s="81"/>
      <c r="W484" s="82" t="str">
        <f t="shared" si="137"/>
        <v>CUMPLIDO</v>
      </c>
      <c r="X484" s="82" t="str">
        <f t="shared" si="139"/>
        <v>CUMPLIDO</v>
      </c>
      <c r="Y484" s="83" t="s">
        <v>205</v>
      </c>
      <c r="Z484" s="131" t="str">
        <f t="shared" si="140"/>
        <v>H84R14</v>
      </c>
      <c r="AA484" s="131">
        <f t="shared" si="138"/>
        <v>1</v>
      </c>
      <c r="AB484" s="131" t="str">
        <f t="shared" si="132"/>
        <v>H84R14 - 1</v>
      </c>
      <c r="AC484" s="58">
        <f t="shared" si="133"/>
        <v>5</v>
      </c>
      <c r="AD484" s="58">
        <f t="shared" si="134"/>
        <v>5</v>
      </c>
      <c r="AE484" s="58" t="str">
        <f t="shared" si="135"/>
        <v>H84R14.</v>
      </c>
      <c r="AF484" s="58" t="str">
        <f t="shared" si="136"/>
        <v>H84R14</v>
      </c>
      <c r="AG484" s="62"/>
      <c r="AH484" s="62"/>
      <c r="AI484" s="62"/>
      <c r="AJ484" s="15"/>
      <c r="AK484" s="15"/>
      <c r="AL484" s="15"/>
      <c r="AM484" s="15"/>
      <c r="AN484" s="15"/>
      <c r="AO484" s="15"/>
      <c r="AP484" s="15"/>
    </row>
    <row r="485" spans="1:42" s="2" customFormat="1" ht="300" customHeight="1" x14ac:dyDescent="0.2">
      <c r="A485" s="70">
        <v>371</v>
      </c>
      <c r="B485" s="165">
        <v>484</v>
      </c>
      <c r="C485" s="81"/>
      <c r="D485" s="99" t="s">
        <v>1337</v>
      </c>
      <c r="E485" s="84" t="s">
        <v>27</v>
      </c>
      <c r="F485" s="86" t="s">
        <v>1583</v>
      </c>
      <c r="G485" s="86" t="s">
        <v>84</v>
      </c>
      <c r="H485" s="93" t="s">
        <v>339</v>
      </c>
      <c r="I485" s="93" t="s">
        <v>335</v>
      </c>
      <c r="J485" s="117" t="s">
        <v>53</v>
      </c>
      <c r="K485" s="117">
        <v>3</v>
      </c>
      <c r="L485" s="100">
        <v>43040</v>
      </c>
      <c r="M485" s="100">
        <v>43342</v>
      </c>
      <c r="N485" s="107">
        <f t="shared" si="145"/>
        <v>43.142857142857146</v>
      </c>
      <c r="O485" s="70" t="s">
        <v>17</v>
      </c>
      <c r="P485" s="76">
        <v>3</v>
      </c>
      <c r="Q485" s="70" t="s">
        <v>2194</v>
      </c>
      <c r="R485" s="79">
        <f t="shared" si="141"/>
        <v>100</v>
      </c>
      <c r="S485" s="80">
        <f t="shared" si="142"/>
        <v>43.142857142857146</v>
      </c>
      <c r="T485" s="80">
        <f t="shared" si="143"/>
        <v>43.142857142857146</v>
      </c>
      <c r="U485" s="80">
        <f t="shared" si="144"/>
        <v>43.142857142857146</v>
      </c>
      <c r="V485" s="81"/>
      <c r="W485" s="82" t="str">
        <f t="shared" si="137"/>
        <v>CUMPLIDO</v>
      </c>
      <c r="X485" s="82" t="str">
        <f t="shared" si="139"/>
        <v>CUMPLIDO</v>
      </c>
      <c r="Y485" s="83" t="s">
        <v>205</v>
      </c>
      <c r="Z485" s="131" t="str">
        <f t="shared" si="140"/>
        <v>H85R14</v>
      </c>
      <c r="AA485" s="131">
        <f t="shared" si="138"/>
        <v>1</v>
      </c>
      <c r="AB485" s="131" t="str">
        <f t="shared" si="132"/>
        <v>H85R14 - 1</v>
      </c>
      <c r="AC485" s="58">
        <f t="shared" si="133"/>
        <v>5</v>
      </c>
      <c r="AD485" s="58">
        <f t="shared" si="134"/>
        <v>5</v>
      </c>
      <c r="AE485" s="58" t="str">
        <f t="shared" si="135"/>
        <v>H85R14.</v>
      </c>
      <c r="AF485" s="58" t="str">
        <f t="shared" si="136"/>
        <v>H85R14</v>
      </c>
      <c r="AG485" s="62"/>
      <c r="AH485" s="62"/>
      <c r="AI485" s="62"/>
      <c r="AJ485" s="15"/>
      <c r="AK485" s="15"/>
      <c r="AL485" s="15"/>
      <c r="AM485" s="15"/>
      <c r="AN485" s="15"/>
      <c r="AO485" s="15"/>
      <c r="AP485" s="15"/>
    </row>
    <row r="486" spans="1:42" s="2" customFormat="1" ht="300" customHeight="1" x14ac:dyDescent="0.2">
      <c r="A486" s="70">
        <v>372</v>
      </c>
      <c r="B486" s="165">
        <v>485</v>
      </c>
      <c r="C486" s="81"/>
      <c r="D486" s="99" t="s">
        <v>1337</v>
      </c>
      <c r="E486" s="84" t="s">
        <v>40</v>
      </c>
      <c r="F486" s="86" t="s">
        <v>1584</v>
      </c>
      <c r="G486" s="86" t="s">
        <v>86</v>
      </c>
      <c r="H486" s="105" t="s">
        <v>924</v>
      </c>
      <c r="I486" s="105" t="s">
        <v>925</v>
      </c>
      <c r="J486" s="81" t="s">
        <v>9</v>
      </c>
      <c r="K486" s="81">
        <v>1</v>
      </c>
      <c r="L486" s="106">
        <v>43040</v>
      </c>
      <c r="M486" s="106">
        <v>43099</v>
      </c>
      <c r="N486" s="107">
        <f t="shared" ref="N486:N522" si="146">(+M486-L486)/7</f>
        <v>8.4285714285714288</v>
      </c>
      <c r="O486" s="70" t="s">
        <v>861</v>
      </c>
      <c r="P486" s="76">
        <v>1</v>
      </c>
      <c r="Q486" s="70" t="s">
        <v>2194</v>
      </c>
      <c r="R486" s="79">
        <f t="shared" si="141"/>
        <v>100</v>
      </c>
      <c r="S486" s="80">
        <f t="shared" si="142"/>
        <v>8.4285714285714288</v>
      </c>
      <c r="T486" s="80">
        <f t="shared" si="143"/>
        <v>8.4285714285714288</v>
      </c>
      <c r="U486" s="80">
        <f t="shared" si="144"/>
        <v>8.4285714285714288</v>
      </c>
      <c r="V486" s="81"/>
      <c r="W486" s="82" t="str">
        <f t="shared" si="137"/>
        <v>CUMPLIDO</v>
      </c>
      <c r="X486" s="82" t="str">
        <f t="shared" si="139"/>
        <v>CUMPLIDO</v>
      </c>
      <c r="Y486" s="83" t="s">
        <v>205</v>
      </c>
      <c r="Z486" s="131" t="str">
        <f t="shared" si="140"/>
        <v>H99R14</v>
      </c>
      <c r="AA486" s="131">
        <f t="shared" si="138"/>
        <v>1</v>
      </c>
      <c r="AB486" s="131" t="str">
        <f t="shared" si="132"/>
        <v>H99R14 - 1</v>
      </c>
      <c r="AC486" s="58">
        <f t="shared" si="133"/>
        <v>5</v>
      </c>
      <c r="AD486" s="58">
        <f t="shared" si="134"/>
        <v>5</v>
      </c>
      <c r="AE486" s="58" t="str">
        <f t="shared" si="135"/>
        <v>H99R14.</v>
      </c>
      <c r="AF486" s="58" t="str">
        <f t="shared" si="136"/>
        <v>H99R14</v>
      </c>
      <c r="AG486" s="62"/>
      <c r="AH486" s="62"/>
      <c r="AI486" s="62"/>
      <c r="AJ486" s="15"/>
      <c r="AK486" s="15"/>
      <c r="AL486" s="15"/>
      <c r="AM486" s="15"/>
      <c r="AN486" s="15"/>
      <c r="AO486" s="15"/>
      <c r="AP486" s="15"/>
    </row>
    <row r="487" spans="1:42" s="2" customFormat="1" ht="300" customHeight="1" x14ac:dyDescent="0.2">
      <c r="A487" s="70">
        <v>373</v>
      </c>
      <c r="B487" s="165">
        <v>486</v>
      </c>
      <c r="C487" s="81"/>
      <c r="D487" s="99" t="s">
        <v>1337</v>
      </c>
      <c r="E487" s="84" t="s">
        <v>40</v>
      </c>
      <c r="F487" s="86" t="s">
        <v>1380</v>
      </c>
      <c r="G487" s="86" t="s">
        <v>87</v>
      </c>
      <c r="H487" s="105" t="s">
        <v>926</v>
      </c>
      <c r="I487" s="105" t="s">
        <v>927</v>
      </c>
      <c r="J487" s="81" t="s">
        <v>890</v>
      </c>
      <c r="K487" s="81">
        <v>1</v>
      </c>
      <c r="L487" s="106">
        <v>43040</v>
      </c>
      <c r="M487" s="106">
        <v>43099</v>
      </c>
      <c r="N487" s="107">
        <f t="shared" si="146"/>
        <v>8.4285714285714288</v>
      </c>
      <c r="O487" s="70" t="s">
        <v>861</v>
      </c>
      <c r="P487" s="76">
        <v>1</v>
      </c>
      <c r="Q487" s="70" t="s">
        <v>2194</v>
      </c>
      <c r="R487" s="79">
        <f t="shared" si="141"/>
        <v>100</v>
      </c>
      <c r="S487" s="80">
        <f t="shared" si="142"/>
        <v>8.4285714285714288</v>
      </c>
      <c r="T487" s="80">
        <f t="shared" si="143"/>
        <v>8.4285714285714288</v>
      </c>
      <c r="U487" s="80">
        <f t="shared" si="144"/>
        <v>8.4285714285714288</v>
      </c>
      <c r="V487" s="81"/>
      <c r="W487" s="82" t="str">
        <f t="shared" si="137"/>
        <v>CUMPLIDO</v>
      </c>
      <c r="X487" s="82" t="str">
        <f t="shared" si="139"/>
        <v>CUMPLIDO</v>
      </c>
      <c r="Y487" s="83" t="s">
        <v>205</v>
      </c>
      <c r="Z487" s="131" t="str">
        <f t="shared" si="140"/>
        <v>H103R14</v>
      </c>
      <c r="AA487" s="131">
        <f t="shared" si="138"/>
        <v>1</v>
      </c>
      <c r="AB487" s="131" t="str">
        <f t="shared" si="132"/>
        <v>H103R14 - 1</v>
      </c>
      <c r="AC487" s="58">
        <f t="shared" si="133"/>
        <v>5</v>
      </c>
      <c r="AD487" s="58">
        <f t="shared" si="134"/>
        <v>5</v>
      </c>
      <c r="AE487" s="58" t="str">
        <f t="shared" si="135"/>
        <v>H103R14.</v>
      </c>
      <c r="AF487" s="58" t="str">
        <f t="shared" si="136"/>
        <v>H103R14</v>
      </c>
      <c r="AG487" s="62"/>
      <c r="AH487" s="62"/>
      <c r="AI487" s="62"/>
      <c r="AJ487" s="15"/>
      <c r="AK487" s="15"/>
      <c r="AL487" s="15"/>
      <c r="AM487" s="15"/>
      <c r="AN487" s="15"/>
      <c r="AO487" s="15"/>
      <c r="AP487" s="15"/>
    </row>
    <row r="488" spans="1:42" s="2" customFormat="1" ht="300" customHeight="1" x14ac:dyDescent="0.2">
      <c r="A488" s="70">
        <v>374</v>
      </c>
      <c r="B488" s="165">
        <v>487</v>
      </c>
      <c r="C488" s="81"/>
      <c r="D488" s="99" t="s">
        <v>1381</v>
      </c>
      <c r="E488" s="84" t="s">
        <v>43</v>
      </c>
      <c r="F488" s="86" t="s">
        <v>1382</v>
      </c>
      <c r="G488" s="86" t="s">
        <v>88</v>
      </c>
      <c r="H488" s="105" t="s">
        <v>926</v>
      </c>
      <c r="I488" s="105" t="s">
        <v>927</v>
      </c>
      <c r="J488" s="81" t="s">
        <v>890</v>
      </c>
      <c r="K488" s="81">
        <v>1</v>
      </c>
      <c r="L488" s="106">
        <v>43040</v>
      </c>
      <c r="M488" s="106">
        <v>43099</v>
      </c>
      <c r="N488" s="107">
        <f t="shared" si="146"/>
        <v>8.4285714285714288</v>
      </c>
      <c r="O488" s="70" t="s">
        <v>861</v>
      </c>
      <c r="P488" s="76">
        <v>1</v>
      </c>
      <c r="Q488" s="70" t="s">
        <v>2194</v>
      </c>
      <c r="R488" s="79">
        <f t="shared" si="141"/>
        <v>100</v>
      </c>
      <c r="S488" s="80">
        <f t="shared" si="142"/>
        <v>8.4285714285714288</v>
      </c>
      <c r="T488" s="80">
        <f t="shared" si="143"/>
        <v>8.4285714285714288</v>
      </c>
      <c r="U488" s="80">
        <f t="shared" si="144"/>
        <v>8.4285714285714288</v>
      </c>
      <c r="V488" s="81"/>
      <c r="W488" s="82" t="str">
        <f t="shared" si="137"/>
        <v>CUMPLIDO</v>
      </c>
      <c r="X488" s="82" t="str">
        <f t="shared" si="139"/>
        <v>CUMPLIDO</v>
      </c>
      <c r="Y488" s="83" t="s">
        <v>205</v>
      </c>
      <c r="Z488" s="131" t="str">
        <f t="shared" si="140"/>
        <v>H104R14</v>
      </c>
      <c r="AA488" s="131">
        <f t="shared" si="138"/>
        <v>1</v>
      </c>
      <c r="AB488" s="131" t="str">
        <f t="shared" si="132"/>
        <v>H104R14 - 1</v>
      </c>
      <c r="AC488" s="58">
        <f t="shared" si="133"/>
        <v>5</v>
      </c>
      <c r="AD488" s="58">
        <f t="shared" si="134"/>
        <v>5</v>
      </c>
      <c r="AE488" s="58" t="str">
        <f t="shared" si="135"/>
        <v>H104R14.</v>
      </c>
      <c r="AF488" s="58" t="str">
        <f t="shared" si="136"/>
        <v>H104R14</v>
      </c>
      <c r="AG488" s="62"/>
      <c r="AH488" s="62"/>
      <c r="AI488" s="62"/>
      <c r="AJ488" s="15"/>
      <c r="AK488" s="15"/>
      <c r="AL488" s="15"/>
      <c r="AM488" s="15"/>
      <c r="AN488" s="15"/>
      <c r="AO488" s="15"/>
      <c r="AP488" s="15"/>
    </row>
    <row r="489" spans="1:42" s="2" customFormat="1" ht="300" customHeight="1" x14ac:dyDescent="0.2">
      <c r="A489" s="70">
        <v>375</v>
      </c>
      <c r="B489" s="165">
        <v>488</v>
      </c>
      <c r="C489" s="81"/>
      <c r="D489" s="99" t="s">
        <v>1341</v>
      </c>
      <c r="E489" s="84" t="s">
        <v>27</v>
      </c>
      <c r="F489" s="86" t="s">
        <v>1383</v>
      </c>
      <c r="G489" s="86" t="s">
        <v>89</v>
      </c>
      <c r="H489" s="105" t="s">
        <v>928</v>
      </c>
      <c r="I489" s="105" t="s">
        <v>929</v>
      </c>
      <c r="J489" s="81" t="s">
        <v>85</v>
      </c>
      <c r="K489" s="81">
        <v>1</v>
      </c>
      <c r="L489" s="106">
        <v>43040</v>
      </c>
      <c r="M489" s="106">
        <v>43099</v>
      </c>
      <c r="N489" s="107">
        <f t="shared" si="146"/>
        <v>8.4285714285714288</v>
      </c>
      <c r="O489" s="70" t="s">
        <v>861</v>
      </c>
      <c r="P489" s="76">
        <v>1</v>
      </c>
      <c r="Q489" s="70" t="s">
        <v>2194</v>
      </c>
      <c r="R489" s="79">
        <f t="shared" si="141"/>
        <v>100</v>
      </c>
      <c r="S489" s="80">
        <f t="shared" si="142"/>
        <v>8.4285714285714288</v>
      </c>
      <c r="T489" s="80">
        <f t="shared" si="143"/>
        <v>8.4285714285714288</v>
      </c>
      <c r="U489" s="80">
        <f t="shared" si="144"/>
        <v>8.4285714285714288</v>
      </c>
      <c r="V489" s="81"/>
      <c r="W489" s="82" t="str">
        <f t="shared" si="137"/>
        <v>CUMPLIDO</v>
      </c>
      <c r="X489" s="82" t="str">
        <f t="shared" si="139"/>
        <v>CUMPLIDO</v>
      </c>
      <c r="Y489" s="83" t="s">
        <v>205</v>
      </c>
      <c r="Z489" s="131" t="str">
        <f t="shared" si="140"/>
        <v>H108R14</v>
      </c>
      <c r="AA489" s="131">
        <f t="shared" si="138"/>
        <v>1</v>
      </c>
      <c r="AB489" s="131" t="str">
        <f t="shared" si="132"/>
        <v>H108R14 - 1</v>
      </c>
      <c r="AC489" s="58">
        <f t="shared" si="133"/>
        <v>5</v>
      </c>
      <c r="AD489" s="58">
        <f t="shared" si="134"/>
        <v>5</v>
      </c>
      <c r="AE489" s="58" t="str">
        <f t="shared" si="135"/>
        <v>H108R14.</v>
      </c>
      <c r="AF489" s="58" t="str">
        <f t="shared" si="136"/>
        <v>H108R14</v>
      </c>
      <c r="AG489" s="62"/>
      <c r="AH489" s="62"/>
      <c r="AI489" s="62"/>
      <c r="AJ489" s="15"/>
      <c r="AK489" s="15"/>
      <c r="AL489" s="15"/>
      <c r="AM489" s="15"/>
      <c r="AN489" s="15"/>
      <c r="AO489" s="15"/>
      <c r="AP489" s="15"/>
    </row>
    <row r="490" spans="1:42" s="2" customFormat="1" ht="300" customHeight="1" x14ac:dyDescent="0.2">
      <c r="A490" s="70">
        <v>376</v>
      </c>
      <c r="B490" s="165">
        <v>489</v>
      </c>
      <c r="C490" s="81"/>
      <c r="D490" s="99" t="s">
        <v>1336</v>
      </c>
      <c r="E490" s="84" t="s">
        <v>20</v>
      </c>
      <c r="F490" s="86" t="s">
        <v>463</v>
      </c>
      <c r="G490" s="86" t="s">
        <v>90</v>
      </c>
      <c r="H490" s="105" t="s">
        <v>460</v>
      </c>
      <c r="I490" s="105" t="s">
        <v>461</v>
      </c>
      <c r="J490" s="81" t="s">
        <v>462</v>
      </c>
      <c r="K490" s="81">
        <v>2</v>
      </c>
      <c r="L490" s="106">
        <v>43040</v>
      </c>
      <c r="M490" s="106">
        <v>43311</v>
      </c>
      <c r="N490" s="107">
        <f t="shared" si="146"/>
        <v>38.714285714285715</v>
      </c>
      <c r="O490" s="70" t="s">
        <v>555</v>
      </c>
      <c r="P490" s="98">
        <v>0.24</v>
      </c>
      <c r="Q490" s="70" t="s">
        <v>2197</v>
      </c>
      <c r="R490" s="79">
        <f t="shared" si="141"/>
        <v>12</v>
      </c>
      <c r="S490" s="80">
        <f t="shared" si="142"/>
        <v>4.6457142857142859</v>
      </c>
      <c r="T490" s="80">
        <f t="shared" si="143"/>
        <v>4.6457142857142859</v>
      </c>
      <c r="U490" s="80">
        <f t="shared" si="144"/>
        <v>38.714285714285715</v>
      </c>
      <c r="V490" s="81"/>
      <c r="W490" s="82" t="str">
        <f t="shared" si="137"/>
        <v>VENCIDO</v>
      </c>
      <c r="X490" s="82" t="str">
        <f t="shared" si="139"/>
        <v>VENCIDO</v>
      </c>
      <c r="Y490" s="83" t="s">
        <v>205</v>
      </c>
      <c r="Z490" s="131" t="str">
        <f t="shared" si="140"/>
        <v>H112R14</v>
      </c>
      <c r="AA490" s="131">
        <f t="shared" si="138"/>
        <v>1</v>
      </c>
      <c r="AB490" s="131" t="str">
        <f t="shared" si="132"/>
        <v>H112R14 - 1</v>
      </c>
      <c r="AC490" s="58">
        <f t="shared" si="133"/>
        <v>1</v>
      </c>
      <c r="AD490" s="58">
        <f t="shared" si="134"/>
        <v>1</v>
      </c>
      <c r="AE490" s="58" t="str">
        <f t="shared" si="135"/>
        <v>H112R14.</v>
      </c>
      <c r="AF490" s="58" t="str">
        <f t="shared" si="136"/>
        <v>H112R14</v>
      </c>
      <c r="AG490" s="62"/>
      <c r="AH490" s="62"/>
      <c r="AI490" s="62"/>
      <c r="AJ490" s="15"/>
      <c r="AK490" s="15"/>
      <c r="AL490" s="15"/>
      <c r="AM490" s="15"/>
      <c r="AN490" s="15"/>
      <c r="AO490" s="15"/>
      <c r="AP490" s="15"/>
    </row>
    <row r="491" spans="1:42" s="2" customFormat="1" ht="300" customHeight="1" x14ac:dyDescent="0.2">
      <c r="A491" s="70">
        <v>377</v>
      </c>
      <c r="B491" s="165">
        <v>490</v>
      </c>
      <c r="C491" s="81"/>
      <c r="D491" s="99" t="s">
        <v>1336</v>
      </c>
      <c r="E491" s="84" t="s">
        <v>91</v>
      </c>
      <c r="F491" s="86" t="s">
        <v>980</v>
      </c>
      <c r="G491" s="86" t="s">
        <v>612</v>
      </c>
      <c r="H491" s="105" t="s">
        <v>981</v>
      </c>
      <c r="I491" s="105" t="s">
        <v>614</v>
      </c>
      <c r="J491" s="81" t="s">
        <v>613</v>
      </c>
      <c r="K491" s="81">
        <v>2</v>
      </c>
      <c r="L491" s="106">
        <v>43040</v>
      </c>
      <c r="M491" s="106">
        <v>43403</v>
      </c>
      <c r="N491" s="107">
        <f t="shared" si="146"/>
        <v>51.857142857142854</v>
      </c>
      <c r="O491" s="70" t="s">
        <v>555</v>
      </c>
      <c r="P491" s="76">
        <v>1</v>
      </c>
      <c r="Q491" s="70" t="s">
        <v>2194</v>
      </c>
      <c r="R491" s="79">
        <f t="shared" si="141"/>
        <v>50</v>
      </c>
      <c r="S491" s="80">
        <f t="shared" si="142"/>
        <v>25.928571428571427</v>
      </c>
      <c r="T491" s="80">
        <f t="shared" si="143"/>
        <v>25.928571428571427</v>
      </c>
      <c r="U491" s="80">
        <f t="shared" si="144"/>
        <v>51.857142857142854</v>
      </c>
      <c r="V491" s="81"/>
      <c r="W491" s="82" t="str">
        <f t="shared" si="137"/>
        <v>VENCIDO</v>
      </c>
      <c r="X491" s="82" t="str">
        <f t="shared" si="139"/>
        <v>VENCIDO</v>
      </c>
      <c r="Y491" s="83" t="s">
        <v>205</v>
      </c>
      <c r="Z491" s="131" t="str">
        <f t="shared" si="140"/>
        <v>H113R14</v>
      </c>
      <c r="AA491" s="131">
        <f t="shared" si="138"/>
        <v>1</v>
      </c>
      <c r="AB491" s="131" t="str">
        <f t="shared" si="132"/>
        <v>H113R14 - 1</v>
      </c>
      <c r="AC491" s="58">
        <f t="shared" si="133"/>
        <v>1</v>
      </c>
      <c r="AD491" s="58">
        <f t="shared" si="134"/>
        <v>1</v>
      </c>
      <c r="AE491" s="58" t="str">
        <f t="shared" si="135"/>
        <v>H113R14.</v>
      </c>
      <c r="AF491" s="58" t="str">
        <f t="shared" si="136"/>
        <v>H113R14</v>
      </c>
      <c r="AG491" s="62"/>
      <c r="AH491" s="62"/>
      <c r="AI491" s="62"/>
      <c r="AJ491" s="15"/>
      <c r="AK491" s="15"/>
      <c r="AL491" s="15"/>
      <c r="AM491" s="15"/>
      <c r="AN491" s="15"/>
      <c r="AO491" s="15"/>
      <c r="AP491" s="15"/>
    </row>
    <row r="492" spans="1:42" s="2" customFormat="1" ht="300" customHeight="1" x14ac:dyDescent="0.2">
      <c r="A492" s="70">
        <v>378</v>
      </c>
      <c r="B492" s="165">
        <v>491</v>
      </c>
      <c r="C492" s="81"/>
      <c r="D492" s="99" t="s">
        <v>1337</v>
      </c>
      <c r="E492" s="84" t="s">
        <v>91</v>
      </c>
      <c r="F492" s="86" t="s">
        <v>617</v>
      </c>
      <c r="G492" s="86" t="s">
        <v>92</v>
      </c>
      <c r="H492" s="105" t="s">
        <v>1062</v>
      </c>
      <c r="I492" s="105" t="s">
        <v>1063</v>
      </c>
      <c r="J492" s="81" t="s">
        <v>464</v>
      </c>
      <c r="K492" s="81">
        <v>26</v>
      </c>
      <c r="L492" s="106">
        <v>43040</v>
      </c>
      <c r="M492" s="106">
        <v>43099</v>
      </c>
      <c r="N492" s="107">
        <f t="shared" si="146"/>
        <v>8.4285714285714288</v>
      </c>
      <c r="O492" s="70" t="s">
        <v>450</v>
      </c>
      <c r="P492" s="76">
        <v>26</v>
      </c>
      <c r="Q492" s="70" t="s">
        <v>2194</v>
      </c>
      <c r="R492" s="79">
        <f t="shared" si="141"/>
        <v>100</v>
      </c>
      <c r="S492" s="80">
        <f t="shared" si="142"/>
        <v>8.4285714285714288</v>
      </c>
      <c r="T492" s="80">
        <f t="shared" si="143"/>
        <v>8.4285714285714288</v>
      </c>
      <c r="U492" s="80">
        <f t="shared" si="144"/>
        <v>8.4285714285714288</v>
      </c>
      <c r="V492" s="81"/>
      <c r="W492" s="82" t="str">
        <f t="shared" si="137"/>
        <v>CUMPLIDO</v>
      </c>
      <c r="X492" s="82" t="str">
        <f t="shared" si="139"/>
        <v>VENCIDO</v>
      </c>
      <c r="Y492" s="83" t="s">
        <v>205</v>
      </c>
      <c r="Z492" s="131" t="str">
        <f t="shared" si="140"/>
        <v>H114R14</v>
      </c>
      <c r="AA492" s="131">
        <f t="shared" si="138"/>
        <v>1</v>
      </c>
      <c r="AB492" s="131" t="str">
        <f t="shared" si="132"/>
        <v>H114R14 - 1</v>
      </c>
      <c r="AC492" s="58">
        <f t="shared" si="133"/>
        <v>5</v>
      </c>
      <c r="AD492" s="58">
        <f t="shared" si="134"/>
        <v>1</v>
      </c>
      <c r="AE492" s="58" t="str">
        <f t="shared" si="135"/>
        <v>H114R14.</v>
      </c>
      <c r="AF492" s="58" t="str">
        <f t="shared" si="136"/>
        <v>H114R14</v>
      </c>
      <c r="AG492" s="62"/>
      <c r="AH492" s="62"/>
      <c r="AI492" s="62"/>
      <c r="AJ492" s="15"/>
      <c r="AK492" s="15"/>
      <c r="AL492" s="15"/>
      <c r="AM492" s="15"/>
      <c r="AN492" s="15"/>
      <c r="AO492" s="15"/>
      <c r="AP492" s="15"/>
    </row>
    <row r="493" spans="1:42" s="15" customFormat="1" ht="300" customHeight="1" x14ac:dyDescent="0.2">
      <c r="A493" s="70"/>
      <c r="B493" s="165">
        <v>492</v>
      </c>
      <c r="C493" s="81"/>
      <c r="D493" s="99"/>
      <c r="E493" s="88" t="s">
        <v>91</v>
      </c>
      <c r="F493" s="86" t="s">
        <v>618</v>
      </c>
      <c r="G493" s="93" t="s">
        <v>93</v>
      </c>
      <c r="H493" s="94" t="s">
        <v>619</v>
      </c>
      <c r="I493" s="94" t="s">
        <v>615</v>
      </c>
      <c r="J493" s="70" t="s">
        <v>616</v>
      </c>
      <c r="K493" s="70">
        <v>2</v>
      </c>
      <c r="L493" s="77">
        <v>43040</v>
      </c>
      <c r="M493" s="77">
        <v>43281</v>
      </c>
      <c r="N493" s="78">
        <f t="shared" si="146"/>
        <v>34.428571428571431</v>
      </c>
      <c r="O493" s="70" t="s">
        <v>555</v>
      </c>
      <c r="P493" s="76">
        <v>1</v>
      </c>
      <c r="Q493" s="70" t="s">
        <v>2194</v>
      </c>
      <c r="R493" s="79">
        <f t="shared" si="141"/>
        <v>50</v>
      </c>
      <c r="S493" s="80">
        <f t="shared" si="142"/>
        <v>17.214285714285715</v>
      </c>
      <c r="T493" s="80">
        <f t="shared" si="143"/>
        <v>17.214285714285715</v>
      </c>
      <c r="U493" s="80">
        <f t="shared" si="144"/>
        <v>34.428571428571431</v>
      </c>
      <c r="V493" s="81"/>
      <c r="W493" s="82" t="str">
        <f t="shared" si="137"/>
        <v>VENCIDO</v>
      </c>
      <c r="X493" s="82" t="str">
        <f t="shared" si="139"/>
        <v/>
      </c>
      <c r="Y493" s="109" t="s">
        <v>205</v>
      </c>
      <c r="Z493" s="131" t="str">
        <f t="shared" si="140"/>
        <v>H114R14</v>
      </c>
      <c r="AA493" s="131">
        <f t="shared" si="138"/>
        <v>2</v>
      </c>
      <c r="AB493" s="131" t="str">
        <f t="shared" si="132"/>
        <v>H114R14 - 2</v>
      </c>
      <c r="AC493" s="58">
        <f t="shared" si="133"/>
        <v>1</v>
      </c>
      <c r="AD493" s="58">
        <f t="shared" si="134"/>
        <v>1</v>
      </c>
      <c r="AE493" s="58" t="str">
        <f t="shared" si="135"/>
        <v>H114R14.</v>
      </c>
      <c r="AF493" s="58" t="str">
        <f t="shared" si="136"/>
        <v>H114R14</v>
      </c>
      <c r="AG493" s="62"/>
      <c r="AH493" s="62"/>
      <c r="AI493" s="62"/>
    </row>
    <row r="494" spans="1:42" s="2" customFormat="1" ht="300" customHeight="1" x14ac:dyDescent="0.2">
      <c r="A494" s="70">
        <v>379</v>
      </c>
      <c r="B494" s="165">
        <v>493</v>
      </c>
      <c r="C494" s="81"/>
      <c r="D494" s="99" t="s">
        <v>1337</v>
      </c>
      <c r="E494" s="84" t="s">
        <v>20</v>
      </c>
      <c r="F494" s="86" t="s">
        <v>623</v>
      </c>
      <c r="G494" s="86" t="s">
        <v>95</v>
      </c>
      <c r="H494" s="105" t="s">
        <v>620</v>
      </c>
      <c r="I494" s="105" t="s">
        <v>621</v>
      </c>
      <c r="J494" s="81" t="s">
        <v>622</v>
      </c>
      <c r="K494" s="81">
        <v>2</v>
      </c>
      <c r="L494" s="106">
        <v>43040</v>
      </c>
      <c r="M494" s="106">
        <v>43403</v>
      </c>
      <c r="N494" s="107">
        <f t="shared" si="146"/>
        <v>51.857142857142854</v>
      </c>
      <c r="O494" s="70" t="s">
        <v>555</v>
      </c>
      <c r="P494" s="76">
        <v>0</v>
      </c>
      <c r="Q494" s="70" t="s">
        <v>2194</v>
      </c>
      <c r="R494" s="79">
        <f t="shared" si="141"/>
        <v>0</v>
      </c>
      <c r="S494" s="80">
        <f t="shared" si="142"/>
        <v>0</v>
      </c>
      <c r="T494" s="80">
        <f t="shared" si="143"/>
        <v>0</v>
      </c>
      <c r="U494" s="80">
        <f t="shared" si="144"/>
        <v>51.857142857142854</v>
      </c>
      <c r="V494" s="81"/>
      <c r="W494" s="82" t="str">
        <f t="shared" si="137"/>
        <v>VENCIDO</v>
      </c>
      <c r="X494" s="82" t="str">
        <f t="shared" si="139"/>
        <v>VENCIDO</v>
      </c>
      <c r="Y494" s="83" t="s">
        <v>205</v>
      </c>
      <c r="Z494" s="131" t="str">
        <f t="shared" si="140"/>
        <v>H116R14</v>
      </c>
      <c r="AA494" s="131">
        <f t="shared" si="138"/>
        <v>1</v>
      </c>
      <c r="AB494" s="131" t="str">
        <f t="shared" si="132"/>
        <v>H116R14 - 1</v>
      </c>
      <c r="AC494" s="58">
        <f t="shared" si="133"/>
        <v>1</v>
      </c>
      <c r="AD494" s="58">
        <f t="shared" si="134"/>
        <v>1</v>
      </c>
      <c r="AE494" s="58" t="str">
        <f t="shared" si="135"/>
        <v>H116R14.</v>
      </c>
      <c r="AF494" s="58" t="str">
        <f t="shared" si="136"/>
        <v>H116R14</v>
      </c>
      <c r="AG494" s="62"/>
      <c r="AH494" s="62"/>
      <c r="AI494" s="62"/>
      <c r="AJ494" s="15"/>
      <c r="AK494" s="15"/>
      <c r="AL494" s="15"/>
      <c r="AM494" s="15"/>
      <c r="AN494" s="15"/>
      <c r="AO494" s="15"/>
      <c r="AP494" s="15"/>
    </row>
    <row r="495" spans="1:42" s="2" customFormat="1" ht="300" customHeight="1" x14ac:dyDescent="0.2">
      <c r="A495" s="70">
        <v>380</v>
      </c>
      <c r="B495" s="165">
        <v>494</v>
      </c>
      <c r="C495" s="81"/>
      <c r="D495" s="99" t="s">
        <v>1337</v>
      </c>
      <c r="E495" s="84" t="s">
        <v>94</v>
      </c>
      <c r="F495" s="86" t="s">
        <v>465</v>
      </c>
      <c r="G495" s="86" t="s">
        <v>95</v>
      </c>
      <c r="H495" s="105" t="s">
        <v>624</v>
      </c>
      <c r="I495" s="105" t="s">
        <v>625</v>
      </c>
      <c r="J495" s="81" t="s">
        <v>626</v>
      </c>
      <c r="K495" s="81">
        <v>3</v>
      </c>
      <c r="L495" s="106">
        <v>43040</v>
      </c>
      <c r="M495" s="106">
        <v>43403</v>
      </c>
      <c r="N495" s="107">
        <f t="shared" si="146"/>
        <v>51.857142857142854</v>
      </c>
      <c r="O495" s="70" t="s">
        <v>555</v>
      </c>
      <c r="P495" s="76">
        <v>0</v>
      </c>
      <c r="Q495" s="70" t="s">
        <v>2194</v>
      </c>
      <c r="R495" s="79">
        <f t="shared" si="141"/>
        <v>0</v>
      </c>
      <c r="S495" s="80">
        <f t="shared" si="142"/>
        <v>0</v>
      </c>
      <c r="T495" s="80">
        <f t="shared" si="143"/>
        <v>0</v>
      </c>
      <c r="U495" s="80">
        <f t="shared" si="144"/>
        <v>51.857142857142854</v>
      </c>
      <c r="V495" s="81"/>
      <c r="W495" s="82" t="str">
        <f t="shared" si="137"/>
        <v>VENCIDO</v>
      </c>
      <c r="X495" s="82" t="str">
        <f t="shared" si="139"/>
        <v>VENCIDO</v>
      </c>
      <c r="Y495" s="83" t="s">
        <v>205</v>
      </c>
      <c r="Z495" s="131" t="str">
        <f t="shared" si="140"/>
        <v>H118R14</v>
      </c>
      <c r="AA495" s="131">
        <f t="shared" si="138"/>
        <v>1</v>
      </c>
      <c r="AB495" s="131" t="str">
        <f t="shared" si="132"/>
        <v>H118R14 - 1</v>
      </c>
      <c r="AC495" s="58">
        <f t="shared" si="133"/>
        <v>1</v>
      </c>
      <c r="AD495" s="58">
        <f t="shared" si="134"/>
        <v>1</v>
      </c>
      <c r="AE495" s="58" t="str">
        <f t="shared" si="135"/>
        <v>H118R14.</v>
      </c>
      <c r="AF495" s="58" t="str">
        <f t="shared" si="136"/>
        <v>H118R14</v>
      </c>
      <c r="AG495" s="62"/>
      <c r="AH495" s="62"/>
      <c r="AI495" s="62"/>
      <c r="AJ495" s="15"/>
      <c r="AK495" s="15"/>
      <c r="AL495" s="15"/>
      <c r="AM495" s="15"/>
      <c r="AN495" s="15"/>
      <c r="AO495" s="15"/>
      <c r="AP495" s="15"/>
    </row>
    <row r="496" spans="1:42" s="2" customFormat="1" ht="325.5" customHeight="1" x14ac:dyDescent="0.2">
      <c r="A496" s="70">
        <v>381</v>
      </c>
      <c r="B496" s="165">
        <v>495</v>
      </c>
      <c r="C496" s="81"/>
      <c r="D496" s="99" t="s">
        <v>1337</v>
      </c>
      <c r="E496" s="84" t="s">
        <v>20</v>
      </c>
      <c r="F496" s="86" t="s">
        <v>467</v>
      </c>
      <c r="G496" s="86" t="s">
        <v>96</v>
      </c>
      <c r="H496" s="105" t="s">
        <v>2083</v>
      </c>
      <c r="I496" s="105" t="s">
        <v>2128</v>
      </c>
      <c r="J496" s="81" t="s">
        <v>21</v>
      </c>
      <c r="K496" s="81">
        <v>4</v>
      </c>
      <c r="L496" s="106">
        <v>43709</v>
      </c>
      <c r="M496" s="106">
        <v>44073</v>
      </c>
      <c r="N496" s="107">
        <f t="shared" si="146"/>
        <v>52</v>
      </c>
      <c r="O496" s="70" t="s">
        <v>2198</v>
      </c>
      <c r="P496" s="76"/>
      <c r="Q496" s="70" t="s">
        <v>2194</v>
      </c>
      <c r="R496" s="79">
        <f t="shared" si="141"/>
        <v>0</v>
      </c>
      <c r="S496" s="80">
        <f t="shared" si="142"/>
        <v>0</v>
      </c>
      <c r="T496" s="80">
        <f t="shared" si="143"/>
        <v>0</v>
      </c>
      <c r="U496" s="80">
        <f t="shared" si="144"/>
        <v>0</v>
      </c>
      <c r="V496" s="81"/>
      <c r="W496" s="82" t="str">
        <f t="shared" si="137"/>
        <v>EN TERMINO</v>
      </c>
      <c r="X496" s="82" t="str">
        <f t="shared" si="139"/>
        <v>EN TERMINO</v>
      </c>
      <c r="Y496" s="83" t="s">
        <v>205</v>
      </c>
      <c r="Z496" s="131" t="str">
        <f t="shared" si="140"/>
        <v>H119R14</v>
      </c>
      <c r="AA496" s="131">
        <f t="shared" si="138"/>
        <v>1</v>
      </c>
      <c r="AB496" s="131" t="str">
        <f t="shared" si="132"/>
        <v>H119R14 - 1</v>
      </c>
      <c r="AC496" s="58">
        <f t="shared" si="133"/>
        <v>3</v>
      </c>
      <c r="AD496" s="58">
        <f t="shared" si="134"/>
        <v>3</v>
      </c>
      <c r="AE496" s="58" t="str">
        <f t="shared" si="135"/>
        <v>H119R14.</v>
      </c>
      <c r="AF496" s="58" t="str">
        <f t="shared" si="136"/>
        <v>H119R14</v>
      </c>
      <c r="AG496" s="62"/>
      <c r="AH496" s="62"/>
      <c r="AI496" s="62"/>
      <c r="AJ496" s="15"/>
      <c r="AK496" s="15"/>
      <c r="AL496" s="15"/>
      <c r="AM496" s="15"/>
      <c r="AN496" s="15"/>
      <c r="AO496" s="15"/>
      <c r="AP496" s="15"/>
    </row>
    <row r="497" spans="1:42" s="2" customFormat="1" ht="300" customHeight="1" x14ac:dyDescent="0.2">
      <c r="A497" s="70">
        <v>382</v>
      </c>
      <c r="B497" s="165">
        <v>496</v>
      </c>
      <c r="C497" s="81"/>
      <c r="D497" s="99" t="s">
        <v>1336</v>
      </c>
      <c r="E497" s="84" t="s">
        <v>20</v>
      </c>
      <c r="F497" s="86" t="s">
        <v>627</v>
      </c>
      <c r="G497" s="86" t="s">
        <v>97</v>
      </c>
      <c r="H497" s="105" t="s">
        <v>628</v>
      </c>
      <c r="I497" s="105" t="s">
        <v>629</v>
      </c>
      <c r="J497" s="81" t="s">
        <v>622</v>
      </c>
      <c r="K497" s="81">
        <v>2</v>
      </c>
      <c r="L497" s="106">
        <v>43040</v>
      </c>
      <c r="M497" s="106">
        <v>43403</v>
      </c>
      <c r="N497" s="107">
        <f t="shared" si="146"/>
        <v>51.857142857142854</v>
      </c>
      <c r="O497" s="70" t="s">
        <v>555</v>
      </c>
      <c r="P497" s="76">
        <v>0</v>
      </c>
      <c r="Q497" s="70" t="s">
        <v>2194</v>
      </c>
      <c r="R497" s="79">
        <f t="shared" si="141"/>
        <v>0</v>
      </c>
      <c r="S497" s="80">
        <f t="shared" si="142"/>
        <v>0</v>
      </c>
      <c r="T497" s="80">
        <f t="shared" si="143"/>
        <v>0</v>
      </c>
      <c r="U497" s="80">
        <f t="shared" si="144"/>
        <v>51.857142857142854</v>
      </c>
      <c r="V497" s="81"/>
      <c r="W497" s="82" t="str">
        <f t="shared" si="137"/>
        <v>VENCIDO</v>
      </c>
      <c r="X497" s="82" t="str">
        <f t="shared" si="139"/>
        <v>VENCIDO</v>
      </c>
      <c r="Y497" s="83" t="s">
        <v>205</v>
      </c>
      <c r="Z497" s="131" t="str">
        <f t="shared" si="140"/>
        <v>H120R14</v>
      </c>
      <c r="AA497" s="131">
        <f t="shared" si="138"/>
        <v>1</v>
      </c>
      <c r="AB497" s="131" t="str">
        <f t="shared" si="132"/>
        <v>H120R14 - 1</v>
      </c>
      <c r="AC497" s="58">
        <f t="shared" si="133"/>
        <v>1</v>
      </c>
      <c r="AD497" s="58">
        <f t="shared" si="134"/>
        <v>1</v>
      </c>
      <c r="AE497" s="58" t="str">
        <f t="shared" si="135"/>
        <v>H120R14.</v>
      </c>
      <c r="AF497" s="58" t="str">
        <f t="shared" si="136"/>
        <v>H120R14</v>
      </c>
      <c r="AG497" s="62"/>
      <c r="AH497" s="62"/>
      <c r="AI497" s="62"/>
      <c r="AJ497" s="15"/>
      <c r="AK497" s="15"/>
      <c r="AL497" s="15"/>
      <c r="AM497" s="15"/>
      <c r="AN497" s="15"/>
      <c r="AO497" s="15"/>
      <c r="AP497" s="15"/>
    </row>
    <row r="498" spans="1:42" s="2" customFormat="1" ht="300" customHeight="1" x14ac:dyDescent="0.2">
      <c r="A498" s="70">
        <v>383</v>
      </c>
      <c r="B498" s="165">
        <v>497</v>
      </c>
      <c r="C498" s="81"/>
      <c r="D498" s="99" t="s">
        <v>1336</v>
      </c>
      <c r="E498" s="84" t="s">
        <v>20</v>
      </c>
      <c r="F498" s="86" t="s">
        <v>592</v>
      </c>
      <c r="G498" s="86" t="s">
        <v>591</v>
      </c>
      <c r="H498" s="105" t="s">
        <v>588</v>
      </c>
      <c r="I498" s="105" t="s">
        <v>589</v>
      </c>
      <c r="J498" s="81" t="s">
        <v>590</v>
      </c>
      <c r="K498" s="81">
        <v>1</v>
      </c>
      <c r="L498" s="106">
        <v>43040</v>
      </c>
      <c r="M498" s="106">
        <v>43281</v>
      </c>
      <c r="N498" s="107">
        <f t="shared" si="146"/>
        <v>34.428571428571431</v>
      </c>
      <c r="O498" s="70" t="s">
        <v>555</v>
      </c>
      <c r="P498" s="76">
        <v>0</v>
      </c>
      <c r="Q498" s="70" t="s">
        <v>2194</v>
      </c>
      <c r="R498" s="79">
        <f t="shared" si="141"/>
        <v>0</v>
      </c>
      <c r="S498" s="80">
        <f t="shared" si="142"/>
        <v>0</v>
      </c>
      <c r="T498" s="80">
        <f t="shared" si="143"/>
        <v>0</v>
      </c>
      <c r="U498" s="80">
        <f t="shared" si="144"/>
        <v>34.428571428571431</v>
      </c>
      <c r="V498" s="81"/>
      <c r="W498" s="82" t="str">
        <f t="shared" si="137"/>
        <v>VENCIDO</v>
      </c>
      <c r="X498" s="82" t="str">
        <f t="shared" si="139"/>
        <v>VENCIDO</v>
      </c>
      <c r="Y498" s="83" t="s">
        <v>205</v>
      </c>
      <c r="Z498" s="131" t="str">
        <f t="shared" si="140"/>
        <v>H121R14</v>
      </c>
      <c r="AA498" s="131">
        <f t="shared" si="138"/>
        <v>1</v>
      </c>
      <c r="AB498" s="131" t="str">
        <f t="shared" si="132"/>
        <v>H121R14 - 1</v>
      </c>
      <c r="AC498" s="58">
        <f t="shared" si="133"/>
        <v>1</v>
      </c>
      <c r="AD498" s="58">
        <f t="shared" si="134"/>
        <v>1</v>
      </c>
      <c r="AE498" s="58" t="str">
        <f t="shared" si="135"/>
        <v>H121R14.</v>
      </c>
      <c r="AF498" s="58" t="str">
        <f t="shared" si="136"/>
        <v>H121R14</v>
      </c>
      <c r="AG498" s="62"/>
      <c r="AH498" s="62"/>
      <c r="AI498" s="62"/>
      <c r="AJ498" s="15"/>
      <c r="AK498" s="15"/>
      <c r="AL498" s="15"/>
      <c r="AM498" s="15"/>
      <c r="AN498" s="15"/>
      <c r="AO498" s="15"/>
      <c r="AP498" s="15"/>
    </row>
    <row r="499" spans="1:42" s="2" customFormat="1" ht="300" customHeight="1" x14ac:dyDescent="0.2">
      <c r="A499" s="70">
        <v>384</v>
      </c>
      <c r="B499" s="165">
        <v>498</v>
      </c>
      <c r="C499" s="81"/>
      <c r="D499" s="114" t="s">
        <v>1337</v>
      </c>
      <c r="E499" s="84" t="s">
        <v>20</v>
      </c>
      <c r="F499" s="86" t="s">
        <v>1585</v>
      </c>
      <c r="G499" s="86" t="s">
        <v>591</v>
      </c>
      <c r="H499" s="105" t="s">
        <v>1028</v>
      </c>
      <c r="I499" s="105" t="s">
        <v>1029</v>
      </c>
      <c r="J499" s="81" t="s">
        <v>1000</v>
      </c>
      <c r="K499" s="81">
        <v>1</v>
      </c>
      <c r="L499" s="106">
        <v>43040</v>
      </c>
      <c r="M499" s="106">
        <v>43159</v>
      </c>
      <c r="N499" s="107">
        <f t="shared" si="146"/>
        <v>17</v>
      </c>
      <c r="O499" s="81" t="s">
        <v>555</v>
      </c>
      <c r="P499" s="76">
        <v>0</v>
      </c>
      <c r="Q499" s="81" t="s">
        <v>2194</v>
      </c>
      <c r="R499" s="79">
        <f t="shared" si="141"/>
        <v>0</v>
      </c>
      <c r="S499" s="80">
        <f t="shared" si="142"/>
        <v>0</v>
      </c>
      <c r="T499" s="80">
        <f t="shared" si="143"/>
        <v>0</v>
      </c>
      <c r="U499" s="80">
        <f t="shared" si="144"/>
        <v>17</v>
      </c>
      <c r="V499" s="81"/>
      <c r="W499" s="82" t="str">
        <f t="shared" si="137"/>
        <v>VENCIDO</v>
      </c>
      <c r="X499" s="82" t="str">
        <f t="shared" si="139"/>
        <v>VENCIDO</v>
      </c>
      <c r="Y499" s="83" t="s">
        <v>205</v>
      </c>
      <c r="Z499" s="131" t="str">
        <f t="shared" si="140"/>
        <v>H122R14</v>
      </c>
      <c r="AA499" s="131">
        <f t="shared" si="138"/>
        <v>1</v>
      </c>
      <c r="AB499" s="131" t="str">
        <f t="shared" si="132"/>
        <v>H122R14 - 1</v>
      </c>
      <c r="AC499" s="58">
        <f t="shared" si="133"/>
        <v>1</v>
      </c>
      <c r="AD499" s="58">
        <f t="shared" si="134"/>
        <v>1</v>
      </c>
      <c r="AE499" s="58" t="str">
        <f t="shared" si="135"/>
        <v>H122R14.</v>
      </c>
      <c r="AF499" s="58" t="str">
        <f t="shared" si="136"/>
        <v>H122R14</v>
      </c>
      <c r="AG499" s="63"/>
      <c r="AH499" s="63"/>
      <c r="AI499" s="63"/>
    </row>
    <row r="500" spans="1:42" s="2" customFormat="1" ht="300" customHeight="1" x14ac:dyDescent="0.2">
      <c r="A500" s="70">
        <v>385</v>
      </c>
      <c r="B500" s="165">
        <v>499</v>
      </c>
      <c r="C500" s="81"/>
      <c r="D500" s="99" t="s">
        <v>1336</v>
      </c>
      <c r="E500" s="84" t="s">
        <v>99</v>
      </c>
      <c r="F500" s="86" t="s">
        <v>509</v>
      </c>
      <c r="G500" s="86" t="s">
        <v>468</v>
      </c>
      <c r="H500" s="105" t="s">
        <v>982</v>
      </c>
      <c r="I500" s="105" t="s">
        <v>456</v>
      </c>
      <c r="J500" s="81" t="s">
        <v>53</v>
      </c>
      <c r="K500" s="81">
        <v>4</v>
      </c>
      <c r="L500" s="106">
        <v>43040</v>
      </c>
      <c r="M500" s="106">
        <v>43403</v>
      </c>
      <c r="N500" s="107">
        <f t="shared" si="146"/>
        <v>51.857142857142854</v>
      </c>
      <c r="O500" s="70" t="s">
        <v>450</v>
      </c>
      <c r="P500" s="76">
        <v>4</v>
      </c>
      <c r="Q500" s="70" t="s">
        <v>1396</v>
      </c>
      <c r="R500" s="79">
        <f t="shared" si="141"/>
        <v>100</v>
      </c>
      <c r="S500" s="80">
        <f t="shared" si="142"/>
        <v>51.857142857142854</v>
      </c>
      <c r="T500" s="80">
        <f t="shared" si="143"/>
        <v>51.857142857142854</v>
      </c>
      <c r="U500" s="80">
        <f t="shared" si="144"/>
        <v>51.857142857142854</v>
      </c>
      <c r="V500" s="81"/>
      <c r="W500" s="82" t="str">
        <f t="shared" si="137"/>
        <v>CUMPLIDO</v>
      </c>
      <c r="X500" s="82" t="str">
        <f t="shared" si="139"/>
        <v>VENCIDO</v>
      </c>
      <c r="Y500" s="83" t="s">
        <v>205</v>
      </c>
      <c r="Z500" s="131" t="str">
        <f t="shared" si="140"/>
        <v>H123R14</v>
      </c>
      <c r="AA500" s="131">
        <f t="shared" si="138"/>
        <v>1</v>
      </c>
      <c r="AB500" s="131" t="str">
        <f t="shared" si="132"/>
        <v>H123R14 - 1</v>
      </c>
      <c r="AC500" s="58">
        <f t="shared" si="133"/>
        <v>5</v>
      </c>
      <c r="AD500" s="58">
        <f t="shared" si="134"/>
        <v>1</v>
      </c>
      <c r="AE500" s="58" t="str">
        <f t="shared" si="135"/>
        <v>H123R14.</v>
      </c>
      <c r="AF500" s="58" t="str">
        <f t="shared" si="136"/>
        <v>H123R14</v>
      </c>
      <c r="AG500" s="62"/>
      <c r="AH500" s="62"/>
      <c r="AI500" s="62"/>
      <c r="AJ500" s="15"/>
      <c r="AK500" s="15"/>
      <c r="AL500" s="15"/>
      <c r="AM500" s="15"/>
      <c r="AN500" s="15"/>
      <c r="AO500" s="15"/>
      <c r="AP500" s="15"/>
    </row>
    <row r="501" spans="1:42" s="2" customFormat="1" ht="300" customHeight="1" x14ac:dyDescent="0.2">
      <c r="A501" s="70"/>
      <c r="B501" s="165">
        <v>500</v>
      </c>
      <c r="C501" s="81"/>
      <c r="D501" s="99"/>
      <c r="E501" s="84" t="s">
        <v>99</v>
      </c>
      <c r="F501" s="86" t="s">
        <v>510</v>
      </c>
      <c r="G501" s="86" t="s">
        <v>468</v>
      </c>
      <c r="H501" s="105" t="s">
        <v>2120</v>
      </c>
      <c r="I501" s="105" t="s">
        <v>2097</v>
      </c>
      <c r="J501" s="81" t="s">
        <v>2098</v>
      </c>
      <c r="K501" s="81">
        <v>1</v>
      </c>
      <c r="L501" s="106">
        <v>43859</v>
      </c>
      <c r="M501" s="106">
        <v>43921</v>
      </c>
      <c r="N501" s="107">
        <f t="shared" si="146"/>
        <v>8.8571428571428577</v>
      </c>
      <c r="O501" s="70" t="s">
        <v>488</v>
      </c>
      <c r="P501" s="76"/>
      <c r="Q501" s="70" t="s">
        <v>2194</v>
      </c>
      <c r="R501" s="79">
        <f t="shared" si="141"/>
        <v>0</v>
      </c>
      <c r="S501" s="80">
        <f t="shared" si="142"/>
        <v>0</v>
      </c>
      <c r="T501" s="80">
        <f t="shared" si="143"/>
        <v>0</v>
      </c>
      <c r="U501" s="80">
        <f t="shared" si="144"/>
        <v>8.8571428571428577</v>
      </c>
      <c r="V501" s="81"/>
      <c r="W501" s="82" t="str">
        <f t="shared" si="137"/>
        <v>PRÓXIMO A VENCER</v>
      </c>
      <c r="X501" s="82" t="str">
        <f t="shared" si="139"/>
        <v/>
      </c>
      <c r="Y501" s="83" t="s">
        <v>205</v>
      </c>
      <c r="Z501" s="131" t="str">
        <f t="shared" si="140"/>
        <v>H123R14</v>
      </c>
      <c r="AA501" s="131">
        <f t="shared" si="138"/>
        <v>2</v>
      </c>
      <c r="AB501" s="131" t="str">
        <f t="shared" si="132"/>
        <v>H123R14 - 2</v>
      </c>
      <c r="AC501" s="58">
        <f t="shared" si="133"/>
        <v>2</v>
      </c>
      <c r="AD501" s="58">
        <f t="shared" si="134"/>
        <v>1</v>
      </c>
      <c r="AE501" s="58" t="str">
        <f t="shared" si="135"/>
        <v>H123R14.</v>
      </c>
      <c r="AF501" s="58" t="str">
        <f t="shared" si="136"/>
        <v>H123R14</v>
      </c>
      <c r="AG501" s="62"/>
      <c r="AH501" s="62"/>
      <c r="AI501" s="62"/>
      <c r="AJ501" s="15"/>
      <c r="AK501" s="15"/>
      <c r="AL501" s="15"/>
      <c r="AM501" s="15"/>
      <c r="AN501" s="15"/>
      <c r="AO501" s="15"/>
      <c r="AP501" s="15"/>
    </row>
    <row r="502" spans="1:42" s="2" customFormat="1" ht="300" customHeight="1" x14ac:dyDescent="0.2">
      <c r="A502" s="70"/>
      <c r="B502" s="165">
        <v>501</v>
      </c>
      <c r="C502" s="81"/>
      <c r="D502" s="99"/>
      <c r="E502" s="84" t="s">
        <v>99</v>
      </c>
      <c r="F502" s="86" t="s">
        <v>593</v>
      </c>
      <c r="G502" s="86" t="s">
        <v>468</v>
      </c>
      <c r="H502" s="105" t="s">
        <v>983</v>
      </c>
      <c r="I502" s="105" t="s">
        <v>594</v>
      </c>
      <c r="J502" s="81" t="s">
        <v>197</v>
      </c>
      <c r="K502" s="81">
        <v>2</v>
      </c>
      <c r="L502" s="106">
        <v>43040</v>
      </c>
      <c r="M502" s="106">
        <v>43403</v>
      </c>
      <c r="N502" s="107">
        <f t="shared" si="146"/>
        <v>51.857142857142854</v>
      </c>
      <c r="O502" s="70" t="s">
        <v>555</v>
      </c>
      <c r="P502" s="76">
        <v>1</v>
      </c>
      <c r="Q502" s="70" t="s">
        <v>2194</v>
      </c>
      <c r="R502" s="79">
        <f t="shared" si="141"/>
        <v>50</v>
      </c>
      <c r="S502" s="80">
        <f t="shared" si="142"/>
        <v>25.928571428571427</v>
      </c>
      <c r="T502" s="80">
        <f t="shared" si="143"/>
        <v>25.928571428571427</v>
      </c>
      <c r="U502" s="80">
        <f t="shared" si="144"/>
        <v>51.857142857142854</v>
      </c>
      <c r="V502" s="81"/>
      <c r="W502" s="82" t="str">
        <f t="shared" si="137"/>
        <v>VENCIDO</v>
      </c>
      <c r="X502" s="82" t="str">
        <f t="shared" si="139"/>
        <v/>
      </c>
      <c r="Y502" s="83" t="s">
        <v>205</v>
      </c>
      <c r="Z502" s="131" t="str">
        <f t="shared" si="140"/>
        <v>H123R14</v>
      </c>
      <c r="AA502" s="131">
        <f t="shared" si="138"/>
        <v>3</v>
      </c>
      <c r="AB502" s="131" t="str">
        <f t="shared" si="132"/>
        <v>H123R14 - 3</v>
      </c>
      <c r="AC502" s="58">
        <f t="shared" si="133"/>
        <v>1</v>
      </c>
      <c r="AD502" s="58">
        <f t="shared" si="134"/>
        <v>1</v>
      </c>
      <c r="AE502" s="58" t="str">
        <f t="shared" si="135"/>
        <v>H123R14.</v>
      </c>
      <c r="AF502" s="58" t="str">
        <f t="shared" si="136"/>
        <v>H123R14</v>
      </c>
      <c r="AG502" s="62"/>
      <c r="AH502" s="62"/>
      <c r="AI502" s="62"/>
      <c r="AJ502" s="15"/>
      <c r="AK502" s="15"/>
      <c r="AL502" s="15"/>
      <c r="AM502" s="15"/>
      <c r="AN502" s="15"/>
      <c r="AO502" s="15"/>
      <c r="AP502" s="15"/>
    </row>
    <row r="503" spans="1:42" s="2" customFormat="1" ht="300" customHeight="1" x14ac:dyDescent="0.2">
      <c r="A503" s="70">
        <v>386</v>
      </c>
      <c r="B503" s="165">
        <v>502</v>
      </c>
      <c r="C503" s="81"/>
      <c r="D503" s="99" t="s">
        <v>1337</v>
      </c>
      <c r="E503" s="84" t="s">
        <v>99</v>
      </c>
      <c r="F503" s="86" t="s">
        <v>630</v>
      </c>
      <c r="G503" s="86" t="s">
        <v>631</v>
      </c>
      <c r="H503" s="105" t="s">
        <v>632</v>
      </c>
      <c r="I503" s="105" t="s">
        <v>1567</v>
      </c>
      <c r="J503" s="81" t="s">
        <v>633</v>
      </c>
      <c r="K503" s="81">
        <v>2</v>
      </c>
      <c r="L503" s="106">
        <v>43040</v>
      </c>
      <c r="M503" s="106">
        <v>43403</v>
      </c>
      <c r="N503" s="107">
        <f t="shared" si="146"/>
        <v>51.857142857142854</v>
      </c>
      <c r="O503" s="70" t="s">
        <v>555</v>
      </c>
      <c r="P503" s="76">
        <v>0</v>
      </c>
      <c r="Q503" s="70" t="s">
        <v>2194</v>
      </c>
      <c r="R503" s="79">
        <f t="shared" si="141"/>
        <v>0</v>
      </c>
      <c r="S503" s="80">
        <f t="shared" si="142"/>
        <v>0</v>
      </c>
      <c r="T503" s="80">
        <f t="shared" si="143"/>
        <v>0</v>
      </c>
      <c r="U503" s="80">
        <f t="shared" si="144"/>
        <v>51.857142857142854</v>
      </c>
      <c r="V503" s="81"/>
      <c r="W503" s="82" t="str">
        <f t="shared" si="137"/>
        <v>VENCIDO</v>
      </c>
      <c r="X503" s="82" t="str">
        <f t="shared" si="139"/>
        <v>VENCIDO</v>
      </c>
      <c r="Y503" s="83" t="s">
        <v>205</v>
      </c>
      <c r="Z503" s="131" t="str">
        <f t="shared" si="140"/>
        <v>H124R14</v>
      </c>
      <c r="AA503" s="131">
        <f t="shared" si="138"/>
        <v>1</v>
      </c>
      <c r="AB503" s="131" t="str">
        <f t="shared" si="132"/>
        <v>H124R14 - 1</v>
      </c>
      <c r="AC503" s="58">
        <f t="shared" si="133"/>
        <v>1</v>
      </c>
      <c r="AD503" s="58">
        <f t="shared" si="134"/>
        <v>1</v>
      </c>
      <c r="AE503" s="58" t="str">
        <f t="shared" si="135"/>
        <v>H124R14.</v>
      </c>
      <c r="AF503" s="58" t="str">
        <f t="shared" si="136"/>
        <v>H124R14</v>
      </c>
      <c r="AG503" s="62"/>
      <c r="AH503" s="62"/>
      <c r="AI503" s="62"/>
      <c r="AJ503" s="15"/>
      <c r="AK503" s="15"/>
      <c r="AL503" s="15"/>
      <c r="AM503" s="15"/>
      <c r="AN503" s="15"/>
      <c r="AO503" s="15"/>
      <c r="AP503" s="15"/>
    </row>
    <row r="504" spans="1:42" s="2" customFormat="1" ht="300" customHeight="1" x14ac:dyDescent="0.2">
      <c r="A504" s="70">
        <v>387</v>
      </c>
      <c r="B504" s="165">
        <v>503</v>
      </c>
      <c r="C504" s="81"/>
      <c r="D504" s="99" t="s">
        <v>1336</v>
      </c>
      <c r="E504" s="84" t="s">
        <v>20</v>
      </c>
      <c r="F504" s="86" t="s">
        <v>2154</v>
      </c>
      <c r="G504" s="86" t="s">
        <v>98</v>
      </c>
      <c r="H504" s="93" t="s">
        <v>2137</v>
      </c>
      <c r="I504" s="93" t="s">
        <v>2138</v>
      </c>
      <c r="J504" s="117" t="s">
        <v>2139</v>
      </c>
      <c r="K504" s="117">
        <v>4</v>
      </c>
      <c r="L504" s="100">
        <v>43858</v>
      </c>
      <c r="M504" s="100">
        <v>44165</v>
      </c>
      <c r="N504" s="107">
        <f t="shared" si="146"/>
        <v>43.857142857142854</v>
      </c>
      <c r="O504" s="70" t="s">
        <v>17</v>
      </c>
      <c r="P504" s="76"/>
      <c r="Q504" s="70" t="s">
        <v>2194</v>
      </c>
      <c r="R504" s="79">
        <f t="shared" si="141"/>
        <v>0</v>
      </c>
      <c r="S504" s="80">
        <f t="shared" si="142"/>
        <v>0</v>
      </c>
      <c r="T504" s="80">
        <f t="shared" si="143"/>
        <v>0</v>
      </c>
      <c r="U504" s="80">
        <f t="shared" si="144"/>
        <v>0</v>
      </c>
      <c r="V504" s="81"/>
      <c r="W504" s="82" t="str">
        <f t="shared" si="137"/>
        <v>EN TERMINO</v>
      </c>
      <c r="X504" s="82" t="str">
        <f t="shared" si="139"/>
        <v>EN TERMINO</v>
      </c>
      <c r="Y504" s="83" t="s">
        <v>205</v>
      </c>
      <c r="Z504" s="131" t="str">
        <f t="shared" si="140"/>
        <v>H126R14</v>
      </c>
      <c r="AA504" s="131">
        <f t="shared" si="138"/>
        <v>1</v>
      </c>
      <c r="AB504" s="131" t="str">
        <f t="shared" si="132"/>
        <v>H126R14 - 1</v>
      </c>
      <c r="AC504" s="58">
        <f t="shared" si="133"/>
        <v>3</v>
      </c>
      <c r="AD504" s="58">
        <f t="shared" si="134"/>
        <v>3</v>
      </c>
      <c r="AE504" s="58" t="str">
        <f t="shared" si="135"/>
        <v>H126R14.</v>
      </c>
      <c r="AF504" s="58" t="str">
        <f t="shared" si="136"/>
        <v>H126R14</v>
      </c>
      <c r="AG504" s="62"/>
      <c r="AH504" s="62"/>
      <c r="AI504" s="62"/>
      <c r="AJ504" s="15"/>
      <c r="AK504" s="15"/>
      <c r="AL504" s="15"/>
      <c r="AM504" s="15"/>
      <c r="AN504" s="15"/>
      <c r="AO504" s="15"/>
      <c r="AP504" s="15"/>
    </row>
    <row r="505" spans="1:42" s="2" customFormat="1" ht="300" customHeight="1" x14ac:dyDescent="0.2">
      <c r="A505" s="70"/>
      <c r="B505" s="165">
        <v>504</v>
      </c>
      <c r="C505" s="81"/>
      <c r="D505" s="99" t="s">
        <v>1336</v>
      </c>
      <c r="E505" s="84" t="s">
        <v>20</v>
      </c>
      <c r="F505" s="86" t="s">
        <v>2155</v>
      </c>
      <c r="G505" s="86" t="s">
        <v>98</v>
      </c>
      <c r="H505" s="93" t="s">
        <v>2137</v>
      </c>
      <c r="I505" s="93" t="s">
        <v>2141</v>
      </c>
      <c r="J505" s="70" t="s">
        <v>2146</v>
      </c>
      <c r="K505" s="117">
        <v>5</v>
      </c>
      <c r="L505" s="100">
        <v>43858</v>
      </c>
      <c r="M505" s="100">
        <v>44165</v>
      </c>
      <c r="N505" s="107">
        <f t="shared" ref="N505" si="147">(+M505-L505)/7</f>
        <v>43.857142857142854</v>
      </c>
      <c r="O505" s="70" t="s">
        <v>17</v>
      </c>
      <c r="P505" s="76"/>
      <c r="Q505" s="70" t="s">
        <v>2194</v>
      </c>
      <c r="R505" s="79">
        <f t="shared" si="141"/>
        <v>0</v>
      </c>
      <c r="S505" s="80">
        <f t="shared" si="142"/>
        <v>0</v>
      </c>
      <c r="T505" s="80">
        <f t="shared" si="143"/>
        <v>0</v>
      </c>
      <c r="U505" s="80">
        <f t="shared" si="144"/>
        <v>0</v>
      </c>
      <c r="V505" s="81"/>
      <c r="W505" s="82" t="str">
        <f t="shared" si="137"/>
        <v>EN TERMINO</v>
      </c>
      <c r="X505" s="82" t="str">
        <f t="shared" si="139"/>
        <v/>
      </c>
      <c r="Y505" s="83" t="s">
        <v>205</v>
      </c>
      <c r="Z505" s="131" t="str">
        <f t="shared" si="140"/>
        <v>H126R14</v>
      </c>
      <c r="AA505" s="131">
        <f t="shared" si="138"/>
        <v>2</v>
      </c>
      <c r="AB505" s="131" t="str">
        <f t="shared" si="132"/>
        <v>H126R14 - 2</v>
      </c>
      <c r="AC505" s="172">
        <f t="shared" si="133"/>
        <v>3</v>
      </c>
      <c r="AD505" s="172">
        <f t="shared" si="134"/>
        <v>3</v>
      </c>
      <c r="AE505" s="172" t="str">
        <f t="shared" si="135"/>
        <v>H126R14.</v>
      </c>
      <c r="AF505" s="172" t="str">
        <f t="shared" si="136"/>
        <v>H126R14</v>
      </c>
      <c r="AG505" s="62"/>
      <c r="AH505" s="62"/>
      <c r="AI505" s="62"/>
      <c r="AJ505" s="15"/>
      <c r="AK505" s="15"/>
      <c r="AL505" s="15"/>
      <c r="AM505" s="15"/>
      <c r="AN505" s="15"/>
      <c r="AO505" s="15"/>
      <c r="AP505" s="15"/>
    </row>
    <row r="506" spans="1:42" s="2" customFormat="1" ht="300" customHeight="1" x14ac:dyDescent="0.2">
      <c r="A506" s="70">
        <v>388</v>
      </c>
      <c r="B506" s="165">
        <v>505</v>
      </c>
      <c r="C506" s="81"/>
      <c r="D506" s="99" t="s">
        <v>1337</v>
      </c>
      <c r="E506" s="84" t="s">
        <v>20</v>
      </c>
      <c r="F506" s="86" t="s">
        <v>986</v>
      </c>
      <c r="G506" s="86" t="s">
        <v>100</v>
      </c>
      <c r="H506" s="105" t="s">
        <v>984</v>
      </c>
      <c r="I506" s="105" t="s">
        <v>459</v>
      </c>
      <c r="J506" s="81" t="s">
        <v>511</v>
      </c>
      <c r="K506" s="81">
        <v>4</v>
      </c>
      <c r="L506" s="106">
        <v>43040</v>
      </c>
      <c r="M506" s="106">
        <v>43403</v>
      </c>
      <c r="N506" s="107">
        <f t="shared" si="146"/>
        <v>51.857142857142854</v>
      </c>
      <c r="O506" s="70" t="s">
        <v>994</v>
      </c>
      <c r="P506" s="76">
        <v>4</v>
      </c>
      <c r="Q506" s="70" t="s">
        <v>2194</v>
      </c>
      <c r="R506" s="79">
        <f t="shared" si="141"/>
        <v>100</v>
      </c>
      <c r="S506" s="80">
        <f t="shared" si="142"/>
        <v>51.857142857142854</v>
      </c>
      <c r="T506" s="80">
        <f t="shared" si="143"/>
        <v>51.857142857142854</v>
      </c>
      <c r="U506" s="80">
        <f t="shared" si="144"/>
        <v>51.857142857142854</v>
      </c>
      <c r="V506" s="81"/>
      <c r="W506" s="82" t="str">
        <f t="shared" si="137"/>
        <v>CUMPLIDO</v>
      </c>
      <c r="X506" s="82" t="str">
        <f t="shared" si="139"/>
        <v>VENCIDO</v>
      </c>
      <c r="Y506" s="83" t="s">
        <v>205</v>
      </c>
      <c r="Z506" s="131" t="str">
        <f t="shared" si="140"/>
        <v>H127R14</v>
      </c>
      <c r="AA506" s="131">
        <f t="shared" si="138"/>
        <v>1</v>
      </c>
      <c r="AB506" s="131" t="str">
        <f t="shared" si="132"/>
        <v>H127R14 - 1</v>
      </c>
      <c r="AC506" s="58">
        <f t="shared" si="133"/>
        <v>5</v>
      </c>
      <c r="AD506" s="58">
        <f t="shared" si="134"/>
        <v>1</v>
      </c>
      <c r="AE506" s="58" t="str">
        <f t="shared" si="135"/>
        <v>H127R14.</v>
      </c>
      <c r="AF506" s="58" t="str">
        <f t="shared" si="136"/>
        <v>H127R14</v>
      </c>
      <c r="AG506" s="62"/>
      <c r="AH506" s="62"/>
      <c r="AI506" s="62"/>
      <c r="AJ506" s="15"/>
      <c r="AK506" s="15"/>
      <c r="AL506" s="15"/>
      <c r="AM506" s="15"/>
      <c r="AN506" s="15"/>
      <c r="AO506" s="15"/>
      <c r="AP506" s="15"/>
    </row>
    <row r="507" spans="1:42" s="2" customFormat="1" ht="300" customHeight="1" x14ac:dyDescent="0.2">
      <c r="A507" s="70"/>
      <c r="B507" s="165">
        <v>506</v>
      </c>
      <c r="C507" s="81"/>
      <c r="D507" s="99"/>
      <c r="E507" s="84" t="s">
        <v>20</v>
      </c>
      <c r="F507" s="86" t="s">
        <v>987</v>
      </c>
      <c r="G507" s="86" t="s">
        <v>100</v>
      </c>
      <c r="H507" s="105" t="s">
        <v>985</v>
      </c>
      <c r="I507" s="105" t="s">
        <v>595</v>
      </c>
      <c r="J507" s="81" t="s">
        <v>197</v>
      </c>
      <c r="K507" s="81">
        <v>2</v>
      </c>
      <c r="L507" s="106">
        <v>43040</v>
      </c>
      <c r="M507" s="106">
        <v>43434</v>
      </c>
      <c r="N507" s="107">
        <f t="shared" si="146"/>
        <v>56.285714285714285</v>
      </c>
      <c r="O507" s="70" t="s">
        <v>555</v>
      </c>
      <c r="P507" s="76">
        <v>0.25</v>
      </c>
      <c r="Q507" s="70" t="s">
        <v>2194</v>
      </c>
      <c r="R507" s="79">
        <f t="shared" si="141"/>
        <v>12.5</v>
      </c>
      <c r="S507" s="80">
        <f t="shared" si="142"/>
        <v>7.0357142857142856</v>
      </c>
      <c r="T507" s="80">
        <f t="shared" si="143"/>
        <v>7.0357142857142856</v>
      </c>
      <c r="U507" s="80">
        <f t="shared" si="144"/>
        <v>56.285714285714285</v>
      </c>
      <c r="V507" s="81"/>
      <c r="W507" s="82" t="str">
        <f t="shared" si="137"/>
        <v>VENCIDO</v>
      </c>
      <c r="X507" s="82" t="str">
        <f t="shared" si="139"/>
        <v/>
      </c>
      <c r="Y507" s="83" t="s">
        <v>205</v>
      </c>
      <c r="Z507" s="131" t="str">
        <f t="shared" si="140"/>
        <v>H127R14</v>
      </c>
      <c r="AA507" s="131">
        <f t="shared" si="138"/>
        <v>2</v>
      </c>
      <c r="AB507" s="131" t="str">
        <f t="shared" si="132"/>
        <v>H127R14 - 2</v>
      </c>
      <c r="AC507" s="58">
        <f t="shared" si="133"/>
        <v>1</v>
      </c>
      <c r="AD507" s="58">
        <f t="shared" si="134"/>
        <v>1</v>
      </c>
      <c r="AE507" s="58" t="str">
        <f t="shared" si="135"/>
        <v>H127R14.</v>
      </c>
      <c r="AF507" s="58" t="str">
        <f t="shared" si="136"/>
        <v>H127R14</v>
      </c>
      <c r="AG507" s="62"/>
      <c r="AH507" s="62"/>
      <c r="AI507" s="62"/>
      <c r="AJ507" s="15"/>
      <c r="AK507" s="15"/>
      <c r="AL507" s="15"/>
      <c r="AM507" s="15"/>
      <c r="AN507" s="15"/>
      <c r="AO507" s="15"/>
      <c r="AP507" s="15"/>
    </row>
    <row r="508" spans="1:42" s="2" customFormat="1" ht="300" customHeight="1" x14ac:dyDescent="0.2">
      <c r="A508" s="70">
        <v>389</v>
      </c>
      <c r="B508" s="165">
        <v>507</v>
      </c>
      <c r="C508" s="81"/>
      <c r="D508" s="99" t="s">
        <v>1337</v>
      </c>
      <c r="E508" s="84" t="s">
        <v>33</v>
      </c>
      <c r="F508" s="86" t="s">
        <v>1384</v>
      </c>
      <c r="G508" s="86" t="s">
        <v>101</v>
      </c>
      <c r="H508" s="105" t="s">
        <v>930</v>
      </c>
      <c r="I508" s="105" t="s">
        <v>931</v>
      </c>
      <c r="J508" s="81" t="s">
        <v>932</v>
      </c>
      <c r="K508" s="81">
        <v>3</v>
      </c>
      <c r="L508" s="106">
        <v>43040</v>
      </c>
      <c r="M508" s="106">
        <v>43342</v>
      </c>
      <c r="N508" s="107">
        <f t="shared" si="146"/>
        <v>43.142857142857146</v>
      </c>
      <c r="O508" s="70" t="s">
        <v>861</v>
      </c>
      <c r="P508" s="76">
        <v>0</v>
      </c>
      <c r="Q508" s="70" t="s">
        <v>2194</v>
      </c>
      <c r="R508" s="79">
        <f t="shared" si="141"/>
        <v>0</v>
      </c>
      <c r="S508" s="80">
        <f t="shared" si="142"/>
        <v>0</v>
      </c>
      <c r="T508" s="80">
        <f t="shared" si="143"/>
        <v>0</v>
      </c>
      <c r="U508" s="80">
        <f t="shared" si="144"/>
        <v>43.142857142857146</v>
      </c>
      <c r="V508" s="81"/>
      <c r="W508" s="82" t="str">
        <f t="shared" si="137"/>
        <v>VENCIDO</v>
      </c>
      <c r="X508" s="82" t="str">
        <f t="shared" si="139"/>
        <v>VENCIDO</v>
      </c>
      <c r="Y508" s="83" t="s">
        <v>205</v>
      </c>
      <c r="Z508" s="131" t="str">
        <f t="shared" si="140"/>
        <v>H130R14</v>
      </c>
      <c r="AA508" s="131">
        <f t="shared" si="138"/>
        <v>1</v>
      </c>
      <c r="AB508" s="131" t="str">
        <f t="shared" si="132"/>
        <v>H130R14 - 1</v>
      </c>
      <c r="AC508" s="58">
        <f t="shared" si="133"/>
        <v>1</v>
      </c>
      <c r="AD508" s="58">
        <f t="shared" si="134"/>
        <v>1</v>
      </c>
      <c r="AE508" s="58" t="str">
        <f t="shared" si="135"/>
        <v>H130R14.</v>
      </c>
      <c r="AF508" s="58" t="str">
        <f t="shared" si="136"/>
        <v>H130R14</v>
      </c>
      <c r="AG508" s="62"/>
      <c r="AH508" s="62"/>
      <c r="AI508" s="62"/>
      <c r="AJ508" s="15"/>
      <c r="AK508" s="15"/>
      <c r="AL508" s="15"/>
      <c r="AM508" s="15"/>
      <c r="AN508" s="15"/>
      <c r="AO508" s="15"/>
      <c r="AP508" s="15"/>
    </row>
    <row r="509" spans="1:42" s="2" customFormat="1" ht="300" customHeight="1" x14ac:dyDescent="0.2">
      <c r="A509" s="70">
        <v>390</v>
      </c>
      <c r="B509" s="165">
        <v>508</v>
      </c>
      <c r="C509" s="81"/>
      <c r="D509" s="99" t="s">
        <v>1337</v>
      </c>
      <c r="E509" s="84" t="s">
        <v>20</v>
      </c>
      <c r="F509" s="86" t="s">
        <v>596</v>
      </c>
      <c r="G509" s="86" t="s">
        <v>469</v>
      </c>
      <c r="H509" s="105" t="s">
        <v>2129</v>
      </c>
      <c r="I509" s="105" t="s">
        <v>2219</v>
      </c>
      <c r="J509" s="81" t="s">
        <v>466</v>
      </c>
      <c r="K509" s="81">
        <v>3</v>
      </c>
      <c r="L509" s="106">
        <v>43709</v>
      </c>
      <c r="M509" s="106">
        <v>44073</v>
      </c>
      <c r="N509" s="107">
        <f t="shared" si="146"/>
        <v>52</v>
      </c>
      <c r="O509" s="70" t="s">
        <v>450</v>
      </c>
      <c r="P509" s="76">
        <v>3</v>
      </c>
      <c r="Q509" s="70" t="s">
        <v>2194</v>
      </c>
      <c r="R509" s="79">
        <f t="shared" si="141"/>
        <v>100</v>
      </c>
      <c r="S509" s="80">
        <f t="shared" si="142"/>
        <v>52</v>
      </c>
      <c r="T509" s="80">
        <f t="shared" si="143"/>
        <v>0</v>
      </c>
      <c r="U509" s="80">
        <f t="shared" si="144"/>
        <v>0</v>
      </c>
      <c r="V509" s="81"/>
      <c r="W509" s="82" t="str">
        <f t="shared" si="137"/>
        <v>CUMPLIDO</v>
      </c>
      <c r="X509" s="82" t="str">
        <f t="shared" si="139"/>
        <v>VENCIDO</v>
      </c>
      <c r="Y509" s="83" t="s">
        <v>205</v>
      </c>
      <c r="Z509" s="131" t="str">
        <f t="shared" si="140"/>
        <v>H131R14</v>
      </c>
      <c r="AA509" s="131">
        <f t="shared" si="138"/>
        <v>1</v>
      </c>
      <c r="AB509" s="131" t="str">
        <f t="shared" si="132"/>
        <v>H131R14 - 1</v>
      </c>
      <c r="AC509" s="58">
        <f t="shared" si="133"/>
        <v>5</v>
      </c>
      <c r="AD509" s="58">
        <f t="shared" si="134"/>
        <v>1</v>
      </c>
      <c r="AE509" s="58" t="str">
        <f t="shared" si="135"/>
        <v>H131R14.</v>
      </c>
      <c r="AF509" s="58" t="str">
        <f t="shared" si="136"/>
        <v>H131R14</v>
      </c>
      <c r="AG509" s="62"/>
      <c r="AH509" s="62"/>
      <c r="AI509" s="62"/>
      <c r="AJ509" s="15"/>
      <c r="AK509" s="15"/>
      <c r="AL509" s="15"/>
      <c r="AM509" s="15"/>
      <c r="AN509" s="15"/>
      <c r="AO509" s="15"/>
      <c r="AP509" s="15"/>
    </row>
    <row r="510" spans="1:42" s="2" customFormat="1" ht="300" customHeight="1" x14ac:dyDescent="0.2">
      <c r="A510" s="70"/>
      <c r="B510" s="165">
        <v>509</v>
      </c>
      <c r="C510" s="81"/>
      <c r="D510" s="99"/>
      <c r="E510" s="84" t="s">
        <v>20</v>
      </c>
      <c r="F510" s="86" t="s">
        <v>597</v>
      </c>
      <c r="G510" s="86" t="s">
        <v>469</v>
      </c>
      <c r="H510" s="105" t="s">
        <v>988</v>
      </c>
      <c r="I510" s="105" t="s">
        <v>598</v>
      </c>
      <c r="J510" s="81" t="s">
        <v>599</v>
      </c>
      <c r="K510" s="81">
        <v>3</v>
      </c>
      <c r="L510" s="106">
        <v>43069</v>
      </c>
      <c r="M510" s="106">
        <v>43403</v>
      </c>
      <c r="N510" s="107">
        <f t="shared" si="146"/>
        <v>47.714285714285715</v>
      </c>
      <c r="O510" s="70" t="s">
        <v>555</v>
      </c>
      <c r="P510" s="76">
        <v>1.5</v>
      </c>
      <c r="Q510" s="70" t="s">
        <v>2194</v>
      </c>
      <c r="R510" s="79">
        <f t="shared" si="141"/>
        <v>50</v>
      </c>
      <c r="S510" s="80">
        <f t="shared" si="142"/>
        <v>23.857142857142858</v>
      </c>
      <c r="T510" s="80">
        <f t="shared" si="143"/>
        <v>23.857142857142858</v>
      </c>
      <c r="U510" s="80">
        <f t="shared" si="144"/>
        <v>47.714285714285715</v>
      </c>
      <c r="V510" s="81"/>
      <c r="W510" s="82" t="str">
        <f t="shared" si="137"/>
        <v>VENCIDO</v>
      </c>
      <c r="X510" s="82" t="str">
        <f t="shared" si="139"/>
        <v/>
      </c>
      <c r="Y510" s="83" t="s">
        <v>205</v>
      </c>
      <c r="Z510" s="131" t="str">
        <f t="shared" si="140"/>
        <v>H131R14</v>
      </c>
      <c r="AA510" s="131">
        <f t="shared" si="138"/>
        <v>2</v>
      </c>
      <c r="AB510" s="131" t="str">
        <f t="shared" si="132"/>
        <v>H131R14 - 2</v>
      </c>
      <c r="AC510" s="58">
        <f t="shared" si="133"/>
        <v>1</v>
      </c>
      <c r="AD510" s="58">
        <f t="shared" si="134"/>
        <v>1</v>
      </c>
      <c r="AE510" s="58" t="str">
        <f t="shared" si="135"/>
        <v>H131R14.</v>
      </c>
      <c r="AF510" s="58" t="str">
        <f t="shared" si="136"/>
        <v>H131R14</v>
      </c>
      <c r="AG510" s="62"/>
      <c r="AH510" s="62"/>
      <c r="AI510" s="62"/>
      <c r="AJ510" s="15"/>
      <c r="AK510" s="15"/>
      <c r="AL510" s="15"/>
      <c r="AM510" s="15"/>
      <c r="AN510" s="15"/>
      <c r="AO510" s="15"/>
      <c r="AP510" s="15"/>
    </row>
    <row r="511" spans="1:42" s="2" customFormat="1" ht="300" customHeight="1" x14ac:dyDescent="0.2">
      <c r="A511" s="70">
        <v>391</v>
      </c>
      <c r="B511" s="165">
        <v>510</v>
      </c>
      <c r="C511" s="81"/>
      <c r="D511" s="99" t="s">
        <v>1337</v>
      </c>
      <c r="E511" s="84" t="s">
        <v>27</v>
      </c>
      <c r="F511" s="86" t="s">
        <v>1586</v>
      </c>
      <c r="G511" s="86" t="s">
        <v>102</v>
      </c>
      <c r="H511" s="93" t="s">
        <v>2203</v>
      </c>
      <c r="I511" s="93" t="s">
        <v>2133</v>
      </c>
      <c r="J511" s="117" t="s">
        <v>2134</v>
      </c>
      <c r="K511" s="117">
        <v>1</v>
      </c>
      <c r="L511" s="100">
        <v>43858</v>
      </c>
      <c r="M511" s="100">
        <v>44165</v>
      </c>
      <c r="N511" s="107">
        <f t="shared" si="146"/>
        <v>43.857142857142854</v>
      </c>
      <c r="O511" s="70" t="s">
        <v>17</v>
      </c>
      <c r="P511" s="76"/>
      <c r="Q511" s="70" t="s">
        <v>2194</v>
      </c>
      <c r="R511" s="79">
        <f t="shared" si="141"/>
        <v>0</v>
      </c>
      <c r="S511" s="80">
        <f t="shared" si="142"/>
        <v>0</v>
      </c>
      <c r="T511" s="80">
        <f t="shared" si="143"/>
        <v>0</v>
      </c>
      <c r="U511" s="80">
        <f t="shared" si="144"/>
        <v>0</v>
      </c>
      <c r="V511" s="81"/>
      <c r="W511" s="82" t="str">
        <f t="shared" si="137"/>
        <v>EN TERMINO</v>
      </c>
      <c r="X511" s="82" t="str">
        <f t="shared" si="139"/>
        <v>EN TERMINO</v>
      </c>
      <c r="Y511" s="83" t="s">
        <v>205</v>
      </c>
      <c r="Z511" s="131" t="str">
        <f t="shared" si="140"/>
        <v>H132R14</v>
      </c>
      <c r="AA511" s="131">
        <f t="shared" si="138"/>
        <v>1</v>
      </c>
      <c r="AB511" s="131" t="str">
        <f t="shared" si="132"/>
        <v>H132R14 - 1</v>
      </c>
      <c r="AC511" s="58">
        <f t="shared" si="133"/>
        <v>3</v>
      </c>
      <c r="AD511" s="58">
        <f t="shared" si="134"/>
        <v>3</v>
      </c>
      <c r="AE511" s="58" t="str">
        <f t="shared" si="135"/>
        <v>H132R14.</v>
      </c>
      <c r="AF511" s="58" t="str">
        <f t="shared" si="136"/>
        <v>H132R14</v>
      </c>
      <c r="AG511" s="62"/>
      <c r="AH511" s="62"/>
      <c r="AI511" s="62"/>
      <c r="AJ511" s="15"/>
      <c r="AK511" s="15"/>
      <c r="AL511" s="15"/>
      <c r="AM511" s="15"/>
      <c r="AN511" s="15"/>
      <c r="AO511" s="15"/>
      <c r="AP511" s="15"/>
    </row>
    <row r="512" spans="1:42" s="2" customFormat="1" ht="300" customHeight="1" x14ac:dyDescent="0.2">
      <c r="A512" s="70">
        <v>392</v>
      </c>
      <c r="B512" s="165">
        <v>511</v>
      </c>
      <c r="C512" s="81"/>
      <c r="D512" s="99" t="s">
        <v>1374</v>
      </c>
      <c r="E512" s="84" t="s">
        <v>27</v>
      </c>
      <c r="F512" s="86" t="s">
        <v>1385</v>
      </c>
      <c r="G512" s="86" t="s">
        <v>103</v>
      </c>
      <c r="H512" s="94" t="s">
        <v>340</v>
      </c>
      <c r="I512" s="93" t="s">
        <v>341</v>
      </c>
      <c r="J512" s="117" t="s">
        <v>9</v>
      </c>
      <c r="K512" s="117">
        <v>1</v>
      </c>
      <c r="L512" s="100">
        <v>43040</v>
      </c>
      <c r="M512" s="100">
        <v>43099</v>
      </c>
      <c r="N512" s="107">
        <f t="shared" si="146"/>
        <v>8.4285714285714288</v>
      </c>
      <c r="O512" s="70" t="s">
        <v>17</v>
      </c>
      <c r="P512" s="70">
        <v>1</v>
      </c>
      <c r="Q512" s="70" t="s">
        <v>2194</v>
      </c>
      <c r="R512" s="79">
        <f t="shared" si="141"/>
        <v>100</v>
      </c>
      <c r="S512" s="80">
        <f t="shared" si="142"/>
        <v>8.4285714285714288</v>
      </c>
      <c r="T512" s="80">
        <f t="shared" si="143"/>
        <v>8.4285714285714288</v>
      </c>
      <c r="U512" s="80">
        <f t="shared" si="144"/>
        <v>8.4285714285714288</v>
      </c>
      <c r="V512" s="81"/>
      <c r="W512" s="82" t="str">
        <f t="shared" si="137"/>
        <v>CUMPLIDO</v>
      </c>
      <c r="X512" s="82" t="str">
        <f t="shared" si="139"/>
        <v>CUMPLIDO</v>
      </c>
      <c r="Y512" s="83" t="s">
        <v>205</v>
      </c>
      <c r="Z512" s="131" t="str">
        <f t="shared" si="140"/>
        <v>H134R14</v>
      </c>
      <c r="AA512" s="131">
        <f t="shared" si="138"/>
        <v>1</v>
      </c>
      <c r="AB512" s="131" t="str">
        <f t="shared" si="132"/>
        <v>H134R14 - 1</v>
      </c>
      <c r="AC512" s="58">
        <f t="shared" si="133"/>
        <v>5</v>
      </c>
      <c r="AD512" s="58">
        <f t="shared" si="134"/>
        <v>5</v>
      </c>
      <c r="AE512" s="58" t="str">
        <f t="shared" si="135"/>
        <v>H134R14.</v>
      </c>
      <c r="AF512" s="58" t="str">
        <f t="shared" si="136"/>
        <v>H134R14</v>
      </c>
      <c r="AG512" s="62"/>
      <c r="AH512" s="62"/>
      <c r="AI512" s="62"/>
      <c r="AJ512" s="15"/>
      <c r="AK512" s="15"/>
      <c r="AL512" s="15"/>
      <c r="AM512" s="15"/>
      <c r="AN512" s="15"/>
      <c r="AO512" s="15"/>
      <c r="AP512" s="15"/>
    </row>
    <row r="513" spans="1:42" s="2" customFormat="1" ht="300" customHeight="1" x14ac:dyDescent="0.2">
      <c r="A513" s="70">
        <v>393</v>
      </c>
      <c r="B513" s="165">
        <v>512</v>
      </c>
      <c r="C513" s="81"/>
      <c r="D513" s="99" t="s">
        <v>1381</v>
      </c>
      <c r="E513" s="84" t="s">
        <v>27</v>
      </c>
      <c r="F513" s="86" t="s">
        <v>2156</v>
      </c>
      <c r="G513" s="86" t="s">
        <v>342</v>
      </c>
      <c r="H513" s="94" t="s">
        <v>2220</v>
      </c>
      <c r="I513" s="93" t="s">
        <v>2221</v>
      </c>
      <c r="J513" s="117" t="s">
        <v>2212</v>
      </c>
      <c r="K513" s="117">
        <v>10</v>
      </c>
      <c r="L513" s="100">
        <v>43862</v>
      </c>
      <c r="M513" s="100">
        <v>44165</v>
      </c>
      <c r="N513" s="107">
        <f t="shared" si="146"/>
        <v>43.285714285714285</v>
      </c>
      <c r="O513" s="70" t="s">
        <v>1769</v>
      </c>
      <c r="P513" s="76">
        <v>0</v>
      </c>
      <c r="Q513" s="70" t="s">
        <v>2194</v>
      </c>
      <c r="R513" s="79">
        <f t="shared" si="141"/>
        <v>0</v>
      </c>
      <c r="S513" s="80">
        <f t="shared" si="142"/>
        <v>0</v>
      </c>
      <c r="T513" s="80">
        <f t="shared" si="143"/>
        <v>0</v>
      </c>
      <c r="U513" s="80">
        <f t="shared" si="144"/>
        <v>0</v>
      </c>
      <c r="V513" s="81"/>
      <c r="W513" s="82" t="str">
        <f t="shared" si="137"/>
        <v>EN TERMINO</v>
      </c>
      <c r="X513" s="82" t="str">
        <f t="shared" si="139"/>
        <v>EN TERMINO</v>
      </c>
      <c r="Y513" s="83" t="s">
        <v>205</v>
      </c>
      <c r="Z513" s="131" t="str">
        <f t="shared" si="140"/>
        <v>H135R14</v>
      </c>
      <c r="AA513" s="131">
        <f t="shared" si="138"/>
        <v>1</v>
      </c>
      <c r="AB513" s="131" t="str">
        <f t="shared" si="132"/>
        <v>H135R14 - 1</v>
      </c>
      <c r="AC513" s="58">
        <f t="shared" si="133"/>
        <v>3</v>
      </c>
      <c r="AD513" s="58">
        <f t="shared" si="134"/>
        <v>3</v>
      </c>
      <c r="AE513" s="58" t="str">
        <f t="shared" si="135"/>
        <v>H135R14.</v>
      </c>
      <c r="AF513" s="58" t="str">
        <f t="shared" si="136"/>
        <v>H135R14</v>
      </c>
      <c r="AG513" s="62"/>
      <c r="AH513" s="62"/>
      <c r="AI513" s="62"/>
      <c r="AJ513" s="15"/>
      <c r="AK513" s="15"/>
      <c r="AL513" s="15"/>
      <c r="AM513" s="15"/>
      <c r="AN513" s="15"/>
      <c r="AO513" s="15"/>
      <c r="AP513" s="15"/>
    </row>
    <row r="514" spans="1:42" s="2" customFormat="1" ht="300" customHeight="1" x14ac:dyDescent="0.2">
      <c r="A514" s="70">
        <v>394</v>
      </c>
      <c r="B514" s="165">
        <v>513</v>
      </c>
      <c r="C514" s="81"/>
      <c r="D514" s="99" t="s">
        <v>1337</v>
      </c>
      <c r="E514" s="84" t="s">
        <v>40</v>
      </c>
      <c r="F514" s="86" t="s">
        <v>2157</v>
      </c>
      <c r="G514" s="86" t="s">
        <v>104</v>
      </c>
      <c r="H514" s="94" t="s">
        <v>2158</v>
      </c>
      <c r="I514" s="93" t="s">
        <v>2130</v>
      </c>
      <c r="J514" s="70" t="s">
        <v>2200</v>
      </c>
      <c r="K514" s="117">
        <v>1</v>
      </c>
      <c r="L514" s="100">
        <v>43858</v>
      </c>
      <c r="M514" s="100">
        <v>44165</v>
      </c>
      <c r="N514" s="107">
        <f t="shared" si="146"/>
        <v>43.857142857142854</v>
      </c>
      <c r="O514" s="117" t="s">
        <v>17</v>
      </c>
      <c r="P514" s="76"/>
      <c r="Q514" s="70" t="s">
        <v>2194</v>
      </c>
      <c r="R514" s="79">
        <f t="shared" si="141"/>
        <v>0</v>
      </c>
      <c r="S514" s="80">
        <f t="shared" si="142"/>
        <v>0</v>
      </c>
      <c r="T514" s="80">
        <f t="shared" si="143"/>
        <v>0</v>
      </c>
      <c r="U514" s="80">
        <f t="shared" si="144"/>
        <v>0</v>
      </c>
      <c r="V514" s="81"/>
      <c r="W514" s="82" t="str">
        <f t="shared" si="137"/>
        <v>EN TERMINO</v>
      </c>
      <c r="X514" s="82" t="str">
        <f t="shared" si="139"/>
        <v>EN TERMINO</v>
      </c>
      <c r="Y514" s="83" t="s">
        <v>205</v>
      </c>
      <c r="Z514" s="131" t="str">
        <f t="shared" si="140"/>
        <v>H136R14</v>
      </c>
      <c r="AA514" s="131">
        <f t="shared" si="138"/>
        <v>1</v>
      </c>
      <c r="AB514" s="131" t="str">
        <f t="shared" si="132"/>
        <v>H136R14 - 1</v>
      </c>
      <c r="AC514" s="58">
        <f t="shared" si="133"/>
        <v>3</v>
      </c>
      <c r="AD514" s="58">
        <f t="shared" si="134"/>
        <v>3</v>
      </c>
      <c r="AE514" s="58" t="str">
        <f t="shared" si="135"/>
        <v>H136R14.</v>
      </c>
      <c r="AF514" s="58" t="str">
        <f t="shared" si="136"/>
        <v>H136R14</v>
      </c>
      <c r="AG514" s="62"/>
      <c r="AH514" s="62"/>
      <c r="AI514" s="62"/>
      <c r="AJ514" s="15"/>
      <c r="AK514" s="15"/>
      <c r="AL514" s="15"/>
      <c r="AM514" s="15"/>
      <c r="AN514" s="15"/>
      <c r="AO514" s="15"/>
      <c r="AP514" s="15"/>
    </row>
    <row r="515" spans="1:42" s="2" customFormat="1" ht="300" customHeight="1" x14ac:dyDescent="0.2">
      <c r="A515" s="70">
        <v>395</v>
      </c>
      <c r="B515" s="165">
        <v>514</v>
      </c>
      <c r="C515" s="81"/>
      <c r="D515" s="99" t="s">
        <v>1336</v>
      </c>
      <c r="E515" s="84" t="s">
        <v>27</v>
      </c>
      <c r="F515" s="86" t="s">
        <v>1587</v>
      </c>
      <c r="G515" s="86" t="s">
        <v>105</v>
      </c>
      <c r="H515" s="93" t="s">
        <v>2210</v>
      </c>
      <c r="I515" s="93" t="s">
        <v>2221</v>
      </c>
      <c r="J515" s="117" t="s">
        <v>2212</v>
      </c>
      <c r="K515" s="117">
        <v>10</v>
      </c>
      <c r="L515" s="100">
        <v>43862</v>
      </c>
      <c r="M515" s="100">
        <v>44165</v>
      </c>
      <c r="N515" s="107">
        <f t="shared" si="146"/>
        <v>43.285714285714285</v>
      </c>
      <c r="O515" s="117" t="s">
        <v>1769</v>
      </c>
      <c r="P515" s="98"/>
      <c r="Q515" s="70" t="s">
        <v>2194</v>
      </c>
      <c r="R515" s="79">
        <f t="shared" si="141"/>
        <v>0</v>
      </c>
      <c r="S515" s="80">
        <f t="shared" si="142"/>
        <v>0</v>
      </c>
      <c r="T515" s="80">
        <f t="shared" si="143"/>
        <v>0</v>
      </c>
      <c r="U515" s="80">
        <f t="shared" si="144"/>
        <v>0</v>
      </c>
      <c r="V515" s="81"/>
      <c r="W515" s="82" t="str">
        <f t="shared" si="137"/>
        <v>EN TERMINO</v>
      </c>
      <c r="X515" s="82" t="str">
        <f t="shared" si="139"/>
        <v>EN TERMINO</v>
      </c>
      <c r="Y515" s="83" t="s">
        <v>205</v>
      </c>
      <c r="Z515" s="131" t="str">
        <f t="shared" si="140"/>
        <v>H137R14</v>
      </c>
      <c r="AA515" s="131">
        <f t="shared" si="138"/>
        <v>1</v>
      </c>
      <c r="AB515" s="131" t="str">
        <f t="shared" ref="AB515:AB536" si="148">CONCATENATE(Z515," - ",AA515)</f>
        <v>H137R14 - 1</v>
      </c>
      <c r="AC515" s="58">
        <f t="shared" ref="AC515:AC536" si="149">IF(W515="VENCIDO",1,IF(W515="PRÓXIMO A VENCER",2,IF(W515="EN TERMINO",3,IF(W515="CON AVANCE",4,IF(W515="CUMPLIDO",5,)))))</f>
        <v>3</v>
      </c>
      <c r="AD515" s="58">
        <f t="shared" ref="AD515:AD536" si="150">IF(AA516=AA515+1,MIN(AC515,AD516),AC515)</f>
        <v>3</v>
      </c>
      <c r="AE515" s="58" t="str">
        <f t="shared" ref="AE515:AE536" si="151">IF(A515&lt;&gt;"",MID(F515,1,FIND(" ",F515,1)-1),AE514)</f>
        <v>H137R14.</v>
      </c>
      <c r="AF515" s="58" t="str">
        <f t="shared" ref="AF515:AF536" si="152">IFERROR(MID(AE515,1,FIND(".",AE515,1)-1),AE515)</f>
        <v>H137R14</v>
      </c>
      <c r="AG515" s="62"/>
      <c r="AH515" s="62"/>
      <c r="AI515" s="62"/>
      <c r="AJ515" s="15"/>
      <c r="AK515" s="15"/>
      <c r="AL515" s="15"/>
      <c r="AM515" s="15"/>
      <c r="AN515" s="15"/>
      <c r="AO515" s="15"/>
      <c r="AP515" s="15"/>
    </row>
    <row r="516" spans="1:42" s="2" customFormat="1" ht="300" customHeight="1" x14ac:dyDescent="0.2">
      <c r="A516" s="70">
        <v>396</v>
      </c>
      <c r="B516" s="165">
        <v>515</v>
      </c>
      <c r="C516" s="81"/>
      <c r="D516" s="114" t="s">
        <v>1336</v>
      </c>
      <c r="E516" s="84" t="s">
        <v>106</v>
      </c>
      <c r="F516" s="86" t="s">
        <v>989</v>
      </c>
      <c r="G516" s="86" t="s">
        <v>1002</v>
      </c>
      <c r="H516" s="105" t="s">
        <v>1030</v>
      </c>
      <c r="I516" s="105" t="s">
        <v>1031</v>
      </c>
      <c r="J516" s="81" t="s">
        <v>493</v>
      </c>
      <c r="K516" s="81">
        <v>2</v>
      </c>
      <c r="L516" s="106">
        <v>43040</v>
      </c>
      <c r="M516" s="106">
        <v>43311</v>
      </c>
      <c r="N516" s="107">
        <f t="shared" si="146"/>
        <v>38.714285714285715</v>
      </c>
      <c r="O516" s="81" t="s">
        <v>975</v>
      </c>
      <c r="P516" s="76">
        <v>2</v>
      </c>
      <c r="Q516" s="81" t="s">
        <v>1388</v>
      </c>
      <c r="R516" s="79">
        <f t="shared" si="141"/>
        <v>100</v>
      </c>
      <c r="S516" s="80">
        <f t="shared" si="142"/>
        <v>38.714285714285715</v>
      </c>
      <c r="T516" s="80">
        <f t="shared" si="143"/>
        <v>38.714285714285715</v>
      </c>
      <c r="U516" s="80">
        <f t="shared" si="144"/>
        <v>38.714285714285715</v>
      </c>
      <c r="V516" s="81"/>
      <c r="W516" s="82" t="str">
        <f t="shared" ref="W516:W536" si="153">IF(R516=100,"CUMPLIDO",IF(M516-$AH$1&lt;0,"VENCIDO",IF(M516-$AH$1&lt;=30,"PRÓXIMO A VENCER",IF(R516&gt;0,"CON AVANCE","EN TERMINO"))))</f>
        <v>CUMPLIDO</v>
      </c>
      <c r="X516" s="82" t="str">
        <f t="shared" si="139"/>
        <v>CUMPLIDO</v>
      </c>
      <c r="Y516" s="83" t="s">
        <v>205</v>
      </c>
      <c r="Z516" s="131" t="str">
        <f t="shared" si="140"/>
        <v>H138R14</v>
      </c>
      <c r="AA516" s="131">
        <f t="shared" ref="AA516:AA536" si="154">IF(A516&lt;&gt;"",1,AA515+1)</f>
        <v>1</v>
      </c>
      <c r="AB516" s="131" t="str">
        <f t="shared" si="148"/>
        <v>H138R14 - 1</v>
      </c>
      <c r="AC516" s="58">
        <f t="shared" si="149"/>
        <v>5</v>
      </c>
      <c r="AD516" s="58">
        <f t="shared" si="150"/>
        <v>5</v>
      </c>
      <c r="AE516" s="58" t="str">
        <f t="shared" si="151"/>
        <v>H138R14.</v>
      </c>
      <c r="AF516" s="58" t="str">
        <f t="shared" si="152"/>
        <v>H138R14</v>
      </c>
      <c r="AG516" s="63"/>
      <c r="AH516" s="63"/>
      <c r="AI516" s="63"/>
    </row>
    <row r="517" spans="1:42" s="2" customFormat="1" ht="300" customHeight="1" x14ac:dyDescent="0.2">
      <c r="A517" s="70">
        <v>397</v>
      </c>
      <c r="B517" s="165">
        <v>516</v>
      </c>
      <c r="C517" s="81"/>
      <c r="D517" s="99" t="s">
        <v>1336</v>
      </c>
      <c r="E517" s="84" t="s">
        <v>27</v>
      </c>
      <c r="F517" s="86" t="s">
        <v>990</v>
      </c>
      <c r="G517" s="86" t="s">
        <v>108</v>
      </c>
      <c r="H517" s="105" t="s">
        <v>634</v>
      </c>
      <c r="I517" s="105" t="s">
        <v>635</v>
      </c>
      <c r="J517" s="81" t="s">
        <v>636</v>
      </c>
      <c r="K517" s="81">
        <v>3</v>
      </c>
      <c r="L517" s="106">
        <v>43040</v>
      </c>
      <c r="M517" s="106">
        <v>43403</v>
      </c>
      <c r="N517" s="107">
        <f t="shared" si="146"/>
        <v>51.857142857142854</v>
      </c>
      <c r="O517" s="70" t="s">
        <v>555</v>
      </c>
      <c r="P517" s="76">
        <v>0.45</v>
      </c>
      <c r="Q517" s="70" t="s">
        <v>2194</v>
      </c>
      <c r="R517" s="79">
        <f t="shared" si="141"/>
        <v>15</v>
      </c>
      <c r="S517" s="80">
        <f t="shared" si="142"/>
        <v>7.7785714285714276</v>
      </c>
      <c r="T517" s="80">
        <f t="shared" si="143"/>
        <v>7.7785714285714276</v>
      </c>
      <c r="U517" s="80">
        <f t="shared" si="144"/>
        <v>51.857142857142854</v>
      </c>
      <c r="V517" s="81"/>
      <c r="W517" s="82" t="str">
        <f t="shared" si="153"/>
        <v>VENCIDO</v>
      </c>
      <c r="X517" s="82" t="str">
        <f t="shared" ref="X517:X536" si="155">IF(A517&lt;&gt;"",IF(AD517=1,"VENCIDO",IF(AD517=2,"PRÓXIMO A VENCER",IF(AD517=3,"EN TERMINO",IF(AD517=4,"CON AVANCE",IF(AD517=5,"CUMPLIDO",))))),"")</f>
        <v>VENCIDO</v>
      </c>
      <c r="Y517" s="83" t="s">
        <v>205</v>
      </c>
      <c r="Z517" s="131" t="str">
        <f t="shared" ref="Z517:Z536" si="156">AF517</f>
        <v>H140R14</v>
      </c>
      <c r="AA517" s="131">
        <f t="shared" si="154"/>
        <v>1</v>
      </c>
      <c r="AB517" s="131" t="str">
        <f t="shared" si="148"/>
        <v>H140R14 - 1</v>
      </c>
      <c r="AC517" s="58">
        <f t="shared" si="149"/>
        <v>1</v>
      </c>
      <c r="AD517" s="58">
        <f t="shared" si="150"/>
        <v>1</v>
      </c>
      <c r="AE517" s="58" t="str">
        <f t="shared" si="151"/>
        <v>H140R14.</v>
      </c>
      <c r="AF517" s="58" t="str">
        <f t="shared" si="152"/>
        <v>H140R14</v>
      </c>
      <c r="AG517" s="62"/>
      <c r="AH517" s="62"/>
      <c r="AI517" s="62"/>
      <c r="AJ517" s="15"/>
      <c r="AK517" s="15"/>
      <c r="AL517" s="15"/>
      <c r="AM517" s="15"/>
      <c r="AN517" s="15"/>
      <c r="AO517" s="15"/>
      <c r="AP517" s="15"/>
    </row>
    <row r="518" spans="1:42" s="2" customFormat="1" ht="300" customHeight="1" x14ac:dyDescent="0.2">
      <c r="A518" s="70">
        <v>398</v>
      </c>
      <c r="B518" s="165">
        <v>517</v>
      </c>
      <c r="C518" s="81"/>
      <c r="D518" s="99" t="s">
        <v>1336</v>
      </c>
      <c r="E518" s="84" t="s">
        <v>109</v>
      </c>
      <c r="F518" s="86" t="s">
        <v>1588</v>
      </c>
      <c r="G518" s="86" t="s">
        <v>110</v>
      </c>
      <c r="H518" s="105" t="s">
        <v>1064</v>
      </c>
      <c r="I518" s="105" t="s">
        <v>1065</v>
      </c>
      <c r="J518" s="81" t="s">
        <v>420</v>
      </c>
      <c r="K518" s="81">
        <v>3</v>
      </c>
      <c r="L518" s="106">
        <v>43040</v>
      </c>
      <c r="M518" s="106">
        <v>43403</v>
      </c>
      <c r="N518" s="107">
        <f t="shared" si="146"/>
        <v>51.857142857142854</v>
      </c>
      <c r="O518" s="70" t="s">
        <v>406</v>
      </c>
      <c r="P518" s="76">
        <v>2</v>
      </c>
      <c r="Q518" s="70" t="s">
        <v>2194</v>
      </c>
      <c r="R518" s="79">
        <f t="shared" si="141"/>
        <v>66.666666666666657</v>
      </c>
      <c r="S518" s="80">
        <f t="shared" si="142"/>
        <v>34.571428571428562</v>
      </c>
      <c r="T518" s="80">
        <f t="shared" si="143"/>
        <v>34.571428571428562</v>
      </c>
      <c r="U518" s="80">
        <f t="shared" si="144"/>
        <v>51.857142857142854</v>
      </c>
      <c r="V518" s="81"/>
      <c r="W518" s="82" t="str">
        <f t="shared" si="153"/>
        <v>VENCIDO</v>
      </c>
      <c r="X518" s="82" t="str">
        <f t="shared" si="155"/>
        <v>VENCIDO</v>
      </c>
      <c r="Y518" s="83" t="s">
        <v>205</v>
      </c>
      <c r="Z518" s="131" t="str">
        <f t="shared" si="156"/>
        <v>H146R14</v>
      </c>
      <c r="AA518" s="131">
        <f t="shared" si="154"/>
        <v>1</v>
      </c>
      <c r="AB518" s="131" t="str">
        <f t="shared" si="148"/>
        <v>H146R14 - 1</v>
      </c>
      <c r="AC518" s="58">
        <f t="shared" si="149"/>
        <v>1</v>
      </c>
      <c r="AD518" s="58">
        <f t="shared" si="150"/>
        <v>1</v>
      </c>
      <c r="AE518" s="58" t="str">
        <f t="shared" si="151"/>
        <v>H146R14.</v>
      </c>
      <c r="AF518" s="58" t="str">
        <f t="shared" si="152"/>
        <v>H146R14</v>
      </c>
      <c r="AG518" s="62"/>
      <c r="AH518" s="62"/>
      <c r="AI518" s="62"/>
      <c r="AJ518" s="15"/>
      <c r="AK518" s="15"/>
      <c r="AL518" s="15"/>
      <c r="AM518" s="15"/>
      <c r="AN518" s="15"/>
      <c r="AO518" s="15"/>
      <c r="AP518" s="15"/>
    </row>
    <row r="519" spans="1:42" s="2" customFormat="1" ht="300" customHeight="1" x14ac:dyDescent="0.2">
      <c r="A519" s="70">
        <v>399</v>
      </c>
      <c r="B519" s="165">
        <v>518</v>
      </c>
      <c r="C519" s="81"/>
      <c r="D519" s="99" t="s">
        <v>1336</v>
      </c>
      <c r="E519" s="84" t="s">
        <v>32</v>
      </c>
      <c r="F519" s="86" t="s">
        <v>1589</v>
      </c>
      <c r="G519" s="86" t="s">
        <v>111</v>
      </c>
      <c r="H519" s="94" t="s">
        <v>863</v>
      </c>
      <c r="I519" s="94" t="s">
        <v>863</v>
      </c>
      <c r="J519" s="96" t="s">
        <v>53</v>
      </c>
      <c r="K519" s="96">
        <v>3</v>
      </c>
      <c r="L519" s="100">
        <v>43040</v>
      </c>
      <c r="M519" s="100">
        <v>43342</v>
      </c>
      <c r="N519" s="107">
        <f t="shared" si="146"/>
        <v>43.142857142857146</v>
      </c>
      <c r="O519" s="70" t="s">
        <v>17</v>
      </c>
      <c r="P519" s="98">
        <v>3</v>
      </c>
      <c r="Q519" s="70" t="s">
        <v>2194</v>
      </c>
      <c r="R519" s="79">
        <f t="shared" si="141"/>
        <v>100</v>
      </c>
      <c r="S519" s="80">
        <f t="shared" si="142"/>
        <v>43.142857142857146</v>
      </c>
      <c r="T519" s="80">
        <f t="shared" si="143"/>
        <v>43.142857142857146</v>
      </c>
      <c r="U519" s="80">
        <f t="shared" si="144"/>
        <v>43.142857142857146</v>
      </c>
      <c r="V519" s="81"/>
      <c r="W519" s="82" t="str">
        <f t="shared" si="153"/>
        <v>CUMPLIDO</v>
      </c>
      <c r="X519" s="82" t="str">
        <f t="shared" si="155"/>
        <v>CUMPLIDO</v>
      </c>
      <c r="Y519" s="83" t="s">
        <v>205</v>
      </c>
      <c r="Z519" s="131" t="str">
        <f t="shared" si="156"/>
        <v>H149R14</v>
      </c>
      <c r="AA519" s="131">
        <f t="shared" si="154"/>
        <v>1</v>
      </c>
      <c r="AB519" s="131" t="str">
        <f t="shared" si="148"/>
        <v>H149R14 - 1</v>
      </c>
      <c r="AC519" s="58">
        <f t="shared" si="149"/>
        <v>5</v>
      </c>
      <c r="AD519" s="58">
        <f t="shared" si="150"/>
        <v>5</v>
      </c>
      <c r="AE519" s="58" t="str">
        <f t="shared" si="151"/>
        <v>H149R14.</v>
      </c>
      <c r="AF519" s="58" t="str">
        <f t="shared" si="152"/>
        <v>H149R14</v>
      </c>
      <c r="AG519" s="62"/>
      <c r="AH519" s="62"/>
      <c r="AI519" s="62"/>
      <c r="AJ519" s="15"/>
      <c r="AK519" s="15"/>
      <c r="AL519" s="15"/>
      <c r="AM519" s="15"/>
      <c r="AN519" s="15"/>
      <c r="AO519" s="15"/>
      <c r="AP519" s="15"/>
    </row>
    <row r="520" spans="1:42" s="2" customFormat="1" ht="300" customHeight="1" x14ac:dyDescent="0.2">
      <c r="A520" s="70">
        <v>400</v>
      </c>
      <c r="B520" s="165">
        <v>519</v>
      </c>
      <c r="C520" s="81"/>
      <c r="D520" s="99" t="s">
        <v>1337</v>
      </c>
      <c r="E520" s="84" t="s">
        <v>24</v>
      </c>
      <c r="F520" s="86" t="s">
        <v>512</v>
      </c>
      <c r="G520" s="86" t="s">
        <v>513</v>
      </c>
      <c r="H520" s="94" t="s">
        <v>867</v>
      </c>
      <c r="I520" s="94" t="s">
        <v>867</v>
      </c>
      <c r="J520" s="96" t="s">
        <v>53</v>
      </c>
      <c r="K520" s="117">
        <v>3</v>
      </c>
      <c r="L520" s="100">
        <v>43040</v>
      </c>
      <c r="M520" s="100">
        <v>43342</v>
      </c>
      <c r="N520" s="107">
        <f t="shared" si="146"/>
        <v>43.142857142857146</v>
      </c>
      <c r="O520" s="70" t="s">
        <v>1161</v>
      </c>
      <c r="P520" s="98">
        <v>3</v>
      </c>
      <c r="Q520" s="70" t="s">
        <v>2194</v>
      </c>
      <c r="R520" s="79">
        <f t="shared" si="141"/>
        <v>100</v>
      </c>
      <c r="S520" s="80">
        <f t="shared" si="142"/>
        <v>43.142857142857146</v>
      </c>
      <c r="T520" s="80">
        <f t="shared" si="143"/>
        <v>43.142857142857146</v>
      </c>
      <c r="U520" s="80">
        <f t="shared" si="144"/>
        <v>43.142857142857146</v>
      </c>
      <c r="V520" s="81"/>
      <c r="W520" s="82" t="str">
        <f t="shared" si="153"/>
        <v>CUMPLIDO</v>
      </c>
      <c r="X520" s="82" t="str">
        <f t="shared" si="155"/>
        <v>CUMPLIDO</v>
      </c>
      <c r="Y520" s="83" t="s">
        <v>205</v>
      </c>
      <c r="Z520" s="131" t="str">
        <f t="shared" si="156"/>
        <v>H152R14</v>
      </c>
      <c r="AA520" s="131">
        <f t="shared" si="154"/>
        <v>1</v>
      </c>
      <c r="AB520" s="131" t="str">
        <f t="shared" si="148"/>
        <v>H152R14 - 1</v>
      </c>
      <c r="AC520" s="58">
        <f t="shared" si="149"/>
        <v>5</v>
      </c>
      <c r="AD520" s="58">
        <f t="shared" si="150"/>
        <v>5</v>
      </c>
      <c r="AE520" s="58" t="str">
        <f t="shared" si="151"/>
        <v>H152R14.</v>
      </c>
      <c r="AF520" s="58" t="str">
        <f t="shared" si="152"/>
        <v>H152R14</v>
      </c>
      <c r="AG520" s="62"/>
      <c r="AH520" s="62"/>
      <c r="AI520" s="62"/>
      <c r="AJ520" s="15"/>
      <c r="AK520" s="15"/>
      <c r="AL520" s="15"/>
      <c r="AM520" s="15"/>
      <c r="AN520" s="15"/>
      <c r="AO520" s="15"/>
      <c r="AP520" s="15"/>
    </row>
    <row r="521" spans="1:42" s="2" customFormat="1" ht="300" customHeight="1" x14ac:dyDescent="0.2">
      <c r="A521" s="70">
        <v>401</v>
      </c>
      <c r="B521" s="165">
        <v>520</v>
      </c>
      <c r="C521" s="81"/>
      <c r="D521" s="99" t="s">
        <v>1337</v>
      </c>
      <c r="E521" s="84" t="s">
        <v>37</v>
      </c>
      <c r="F521" s="86" t="s">
        <v>1362</v>
      </c>
      <c r="G521" s="86" t="s">
        <v>1363</v>
      </c>
      <c r="H521" s="105" t="s">
        <v>514</v>
      </c>
      <c r="I521" s="105" t="s">
        <v>515</v>
      </c>
      <c r="J521" s="81" t="s">
        <v>493</v>
      </c>
      <c r="K521" s="81">
        <v>2</v>
      </c>
      <c r="L521" s="106">
        <v>43040</v>
      </c>
      <c r="M521" s="106">
        <v>43403</v>
      </c>
      <c r="N521" s="107">
        <f t="shared" si="146"/>
        <v>51.857142857142854</v>
      </c>
      <c r="O521" s="70" t="s">
        <v>488</v>
      </c>
      <c r="P521" s="76">
        <v>2</v>
      </c>
      <c r="Q521" s="70" t="s">
        <v>2194</v>
      </c>
      <c r="R521" s="79">
        <f t="shared" si="141"/>
        <v>100</v>
      </c>
      <c r="S521" s="80">
        <f t="shared" si="142"/>
        <v>51.857142857142854</v>
      </c>
      <c r="T521" s="80">
        <f t="shared" si="143"/>
        <v>51.857142857142854</v>
      </c>
      <c r="U521" s="80">
        <f t="shared" si="144"/>
        <v>51.857142857142854</v>
      </c>
      <c r="V521" s="81"/>
      <c r="W521" s="82" t="str">
        <f t="shared" si="153"/>
        <v>CUMPLIDO</v>
      </c>
      <c r="X521" s="82" t="str">
        <f t="shared" si="155"/>
        <v>CUMPLIDO</v>
      </c>
      <c r="Y521" s="83" t="s">
        <v>205</v>
      </c>
      <c r="Z521" s="131" t="str">
        <f t="shared" si="156"/>
        <v>H153R14</v>
      </c>
      <c r="AA521" s="131">
        <f t="shared" si="154"/>
        <v>1</v>
      </c>
      <c r="AB521" s="131" t="str">
        <f t="shared" si="148"/>
        <v>H153R14 - 1</v>
      </c>
      <c r="AC521" s="58">
        <f t="shared" si="149"/>
        <v>5</v>
      </c>
      <c r="AD521" s="58">
        <f t="shared" si="150"/>
        <v>5</v>
      </c>
      <c r="AE521" s="58" t="str">
        <f t="shared" si="151"/>
        <v>H153R14.</v>
      </c>
      <c r="AF521" s="58" t="str">
        <f t="shared" si="152"/>
        <v>H153R14</v>
      </c>
      <c r="AG521" s="62"/>
      <c r="AH521" s="62"/>
      <c r="AI521" s="62"/>
      <c r="AJ521" s="15"/>
      <c r="AK521" s="15"/>
      <c r="AL521" s="15"/>
      <c r="AM521" s="15"/>
      <c r="AN521" s="15"/>
      <c r="AO521" s="15"/>
      <c r="AP521" s="15"/>
    </row>
    <row r="522" spans="1:42" s="2" customFormat="1" ht="300" customHeight="1" x14ac:dyDescent="0.2">
      <c r="A522" s="70">
        <v>402</v>
      </c>
      <c r="B522" s="165">
        <v>521</v>
      </c>
      <c r="C522" s="81"/>
      <c r="D522" s="99" t="s">
        <v>1336</v>
      </c>
      <c r="E522" s="84" t="s">
        <v>37</v>
      </c>
      <c r="F522" s="86" t="s">
        <v>1328</v>
      </c>
      <c r="G522" s="86" t="s">
        <v>112</v>
      </c>
      <c r="H522" s="105" t="s">
        <v>788</v>
      </c>
      <c r="I522" s="105" t="s">
        <v>1327</v>
      </c>
      <c r="J522" s="81" t="s">
        <v>789</v>
      </c>
      <c r="K522" s="81">
        <v>1</v>
      </c>
      <c r="L522" s="106">
        <v>43040</v>
      </c>
      <c r="M522" s="106">
        <v>43099</v>
      </c>
      <c r="N522" s="107">
        <f t="shared" si="146"/>
        <v>8.4285714285714288</v>
      </c>
      <c r="O522" s="70" t="s">
        <v>740</v>
      </c>
      <c r="P522" s="76">
        <v>1</v>
      </c>
      <c r="Q522" s="70" t="s">
        <v>2194</v>
      </c>
      <c r="R522" s="79">
        <f t="shared" si="141"/>
        <v>100</v>
      </c>
      <c r="S522" s="80">
        <f t="shared" si="142"/>
        <v>8.4285714285714288</v>
      </c>
      <c r="T522" s="80">
        <f t="shared" si="143"/>
        <v>8.4285714285714288</v>
      </c>
      <c r="U522" s="80">
        <f t="shared" si="144"/>
        <v>8.4285714285714288</v>
      </c>
      <c r="V522" s="81"/>
      <c r="W522" s="82" t="str">
        <f t="shared" si="153"/>
        <v>CUMPLIDO</v>
      </c>
      <c r="X522" s="82" t="str">
        <f t="shared" si="155"/>
        <v>CUMPLIDO</v>
      </c>
      <c r="Y522" s="83" t="s">
        <v>205</v>
      </c>
      <c r="Z522" s="131" t="str">
        <f t="shared" si="156"/>
        <v>H154R14</v>
      </c>
      <c r="AA522" s="131">
        <f t="shared" si="154"/>
        <v>1</v>
      </c>
      <c r="AB522" s="131" t="str">
        <f t="shared" si="148"/>
        <v>H154R14 - 1</v>
      </c>
      <c r="AC522" s="58">
        <f t="shared" si="149"/>
        <v>5</v>
      </c>
      <c r="AD522" s="58">
        <f t="shared" si="150"/>
        <v>5</v>
      </c>
      <c r="AE522" s="58" t="str">
        <f t="shared" si="151"/>
        <v>H154R14.</v>
      </c>
      <c r="AF522" s="58" t="str">
        <f t="shared" si="152"/>
        <v>H154R14</v>
      </c>
      <c r="AG522" s="62"/>
      <c r="AH522" s="62"/>
      <c r="AI522" s="62"/>
      <c r="AJ522" s="15"/>
      <c r="AK522" s="15"/>
      <c r="AL522" s="15"/>
      <c r="AM522" s="15"/>
      <c r="AN522" s="15"/>
      <c r="AO522" s="15"/>
      <c r="AP522" s="15"/>
    </row>
    <row r="523" spans="1:42" s="2" customFormat="1" ht="300" customHeight="1" x14ac:dyDescent="0.2">
      <c r="A523" s="70">
        <v>403</v>
      </c>
      <c r="B523" s="165">
        <v>522</v>
      </c>
      <c r="C523" s="81"/>
      <c r="D523" s="99" t="s">
        <v>1336</v>
      </c>
      <c r="E523" s="84" t="s">
        <v>24</v>
      </c>
      <c r="F523" s="86" t="s">
        <v>1590</v>
      </c>
      <c r="G523" s="86" t="s">
        <v>113</v>
      </c>
      <c r="H523" s="93" t="s">
        <v>870</v>
      </c>
      <c r="I523" s="94" t="s">
        <v>869</v>
      </c>
      <c r="J523" s="96" t="s">
        <v>8</v>
      </c>
      <c r="K523" s="117">
        <v>1</v>
      </c>
      <c r="L523" s="100">
        <v>43040</v>
      </c>
      <c r="M523" s="100">
        <v>43099</v>
      </c>
      <c r="N523" s="107">
        <f t="shared" ref="N523:N536" si="157">(+M523-L523)/7</f>
        <v>8.4285714285714288</v>
      </c>
      <c r="O523" s="117" t="s">
        <v>1162</v>
      </c>
      <c r="P523" s="76">
        <v>1</v>
      </c>
      <c r="Q523" s="70" t="s">
        <v>2194</v>
      </c>
      <c r="R523" s="79">
        <f t="shared" si="141"/>
        <v>100</v>
      </c>
      <c r="S523" s="80">
        <f t="shared" si="142"/>
        <v>8.4285714285714288</v>
      </c>
      <c r="T523" s="80">
        <f t="shared" si="143"/>
        <v>8.4285714285714288</v>
      </c>
      <c r="U523" s="80">
        <f t="shared" si="144"/>
        <v>8.4285714285714288</v>
      </c>
      <c r="V523" s="81"/>
      <c r="W523" s="82" t="str">
        <f t="shared" si="153"/>
        <v>CUMPLIDO</v>
      </c>
      <c r="X523" s="82" t="str">
        <f t="shared" si="155"/>
        <v>CUMPLIDO</v>
      </c>
      <c r="Y523" s="83" t="s">
        <v>205</v>
      </c>
      <c r="Z523" s="131" t="str">
        <f t="shared" si="156"/>
        <v>H155R14</v>
      </c>
      <c r="AA523" s="131">
        <f t="shared" si="154"/>
        <v>1</v>
      </c>
      <c r="AB523" s="131" t="str">
        <f t="shared" si="148"/>
        <v>H155R14 - 1</v>
      </c>
      <c r="AC523" s="58">
        <f t="shared" si="149"/>
        <v>5</v>
      </c>
      <c r="AD523" s="58">
        <f t="shared" si="150"/>
        <v>5</v>
      </c>
      <c r="AE523" s="58" t="str">
        <f t="shared" si="151"/>
        <v>H155R14.</v>
      </c>
      <c r="AF523" s="58" t="str">
        <f t="shared" si="152"/>
        <v>H155R14</v>
      </c>
      <c r="AG523" s="62"/>
      <c r="AH523" s="62"/>
      <c r="AI523" s="62"/>
      <c r="AJ523" s="15"/>
      <c r="AK523" s="15"/>
      <c r="AL523" s="15"/>
      <c r="AM523" s="15"/>
      <c r="AN523" s="15"/>
      <c r="AO523" s="15"/>
      <c r="AP523" s="15"/>
    </row>
    <row r="524" spans="1:42" s="2" customFormat="1" ht="300" customHeight="1" x14ac:dyDescent="0.2">
      <c r="A524" s="70">
        <v>404</v>
      </c>
      <c r="B524" s="165">
        <v>523</v>
      </c>
      <c r="C524" s="81"/>
      <c r="D524" s="99" t="s">
        <v>1337</v>
      </c>
      <c r="E524" s="84" t="s">
        <v>24</v>
      </c>
      <c r="F524" s="86" t="s">
        <v>1591</v>
      </c>
      <c r="G524" s="86" t="s">
        <v>114</v>
      </c>
      <c r="H524" s="93" t="s">
        <v>331</v>
      </c>
      <c r="I524" s="94" t="s">
        <v>863</v>
      </c>
      <c r="J524" s="117" t="s">
        <v>53</v>
      </c>
      <c r="K524" s="117">
        <v>3</v>
      </c>
      <c r="L524" s="100">
        <v>43040</v>
      </c>
      <c r="M524" s="100">
        <v>43342</v>
      </c>
      <c r="N524" s="107">
        <f t="shared" si="157"/>
        <v>43.142857142857146</v>
      </c>
      <c r="O524" s="117" t="s">
        <v>17</v>
      </c>
      <c r="P524" s="98">
        <v>3</v>
      </c>
      <c r="Q524" s="70" t="s">
        <v>2194</v>
      </c>
      <c r="R524" s="79">
        <f t="shared" si="141"/>
        <v>100</v>
      </c>
      <c r="S524" s="80">
        <f t="shared" si="142"/>
        <v>43.142857142857146</v>
      </c>
      <c r="T524" s="80">
        <f t="shared" si="143"/>
        <v>43.142857142857146</v>
      </c>
      <c r="U524" s="80">
        <f t="shared" si="144"/>
        <v>43.142857142857146</v>
      </c>
      <c r="V524" s="81"/>
      <c r="W524" s="82" t="str">
        <f t="shared" si="153"/>
        <v>CUMPLIDO</v>
      </c>
      <c r="X524" s="82" t="str">
        <f t="shared" si="155"/>
        <v>CUMPLIDO</v>
      </c>
      <c r="Y524" s="83" t="s">
        <v>205</v>
      </c>
      <c r="Z524" s="131" t="str">
        <f t="shared" si="156"/>
        <v>H156R14</v>
      </c>
      <c r="AA524" s="131">
        <f t="shared" si="154"/>
        <v>1</v>
      </c>
      <c r="AB524" s="131" t="str">
        <f t="shared" si="148"/>
        <v>H156R14 - 1</v>
      </c>
      <c r="AC524" s="58">
        <f t="shared" si="149"/>
        <v>5</v>
      </c>
      <c r="AD524" s="58">
        <f t="shared" si="150"/>
        <v>5</v>
      </c>
      <c r="AE524" s="58" t="str">
        <f t="shared" si="151"/>
        <v>H156R14.</v>
      </c>
      <c r="AF524" s="58" t="str">
        <f t="shared" si="152"/>
        <v>H156R14</v>
      </c>
      <c r="AG524" s="62"/>
      <c r="AH524" s="62"/>
      <c r="AI524" s="62"/>
      <c r="AJ524" s="15"/>
      <c r="AK524" s="15"/>
      <c r="AL524" s="15"/>
      <c r="AM524" s="15"/>
      <c r="AN524" s="15"/>
      <c r="AO524" s="15"/>
      <c r="AP524" s="15"/>
    </row>
    <row r="525" spans="1:42" s="2" customFormat="1" ht="300" customHeight="1" x14ac:dyDescent="0.2">
      <c r="A525" s="70">
        <v>405</v>
      </c>
      <c r="B525" s="165">
        <v>524</v>
      </c>
      <c r="C525" s="81"/>
      <c r="D525" s="99" t="s">
        <v>1336</v>
      </c>
      <c r="E525" s="84" t="s">
        <v>24</v>
      </c>
      <c r="F525" s="86" t="s">
        <v>1592</v>
      </c>
      <c r="G525" s="86" t="s">
        <v>115</v>
      </c>
      <c r="H525" s="93" t="s">
        <v>871</v>
      </c>
      <c r="I525" s="93" t="s">
        <v>872</v>
      </c>
      <c r="J525" s="117" t="s">
        <v>8</v>
      </c>
      <c r="K525" s="117">
        <v>1</v>
      </c>
      <c r="L525" s="100">
        <v>43040</v>
      </c>
      <c r="M525" s="100">
        <v>43189</v>
      </c>
      <c r="N525" s="107">
        <f t="shared" si="157"/>
        <v>21.285714285714285</v>
      </c>
      <c r="O525" s="117" t="s">
        <v>1161</v>
      </c>
      <c r="P525" s="76">
        <v>1</v>
      </c>
      <c r="Q525" s="70" t="s">
        <v>2194</v>
      </c>
      <c r="R525" s="79">
        <f t="shared" ref="R525:R536" si="158">IF(P525/K525&gt;1,100,+P525/K525*100)</f>
        <v>100</v>
      </c>
      <c r="S525" s="80">
        <f t="shared" ref="S525:S536" si="159">+N525*R525/100</f>
        <v>21.285714285714285</v>
      </c>
      <c r="T525" s="80">
        <f t="shared" ref="T525:T536" si="160">IF(M525&lt;=$AH$1,S525,0)</f>
        <v>21.285714285714285</v>
      </c>
      <c r="U525" s="80">
        <f t="shared" ref="U525:U536" si="161">IF($AH$1&gt;=M525,N525,0)</f>
        <v>21.285714285714285</v>
      </c>
      <c r="V525" s="81"/>
      <c r="W525" s="82" t="str">
        <f t="shared" si="153"/>
        <v>CUMPLIDO</v>
      </c>
      <c r="X525" s="82" t="str">
        <f t="shared" si="155"/>
        <v>CUMPLIDO</v>
      </c>
      <c r="Y525" s="83" t="s">
        <v>205</v>
      </c>
      <c r="Z525" s="131" t="str">
        <f t="shared" si="156"/>
        <v>H157R14</v>
      </c>
      <c r="AA525" s="131">
        <f t="shared" si="154"/>
        <v>1</v>
      </c>
      <c r="AB525" s="131" t="str">
        <f t="shared" si="148"/>
        <v>H157R14 - 1</v>
      </c>
      <c r="AC525" s="58">
        <f t="shared" si="149"/>
        <v>5</v>
      </c>
      <c r="AD525" s="58">
        <f t="shared" si="150"/>
        <v>5</v>
      </c>
      <c r="AE525" s="58" t="str">
        <f t="shared" si="151"/>
        <v>H157R14.</v>
      </c>
      <c r="AF525" s="58" t="str">
        <f t="shared" si="152"/>
        <v>H157R14</v>
      </c>
      <c r="AG525" s="62"/>
      <c r="AH525" s="62"/>
      <c r="AI525" s="62"/>
      <c r="AJ525" s="15"/>
      <c r="AK525" s="15"/>
      <c r="AL525" s="15"/>
      <c r="AM525" s="15"/>
      <c r="AN525" s="15"/>
      <c r="AO525" s="15"/>
      <c r="AP525" s="15"/>
    </row>
    <row r="526" spans="1:42" s="2" customFormat="1" ht="300" customHeight="1" x14ac:dyDescent="0.2">
      <c r="A526" s="70">
        <v>406</v>
      </c>
      <c r="B526" s="165">
        <v>525</v>
      </c>
      <c r="C526" s="81"/>
      <c r="D526" s="99" t="s">
        <v>1337</v>
      </c>
      <c r="E526" s="84" t="s">
        <v>26</v>
      </c>
      <c r="F526" s="86" t="s">
        <v>991</v>
      </c>
      <c r="G526" s="86" t="s">
        <v>116</v>
      </c>
      <c r="H526" s="105" t="s">
        <v>516</v>
      </c>
      <c r="I526" s="105" t="s">
        <v>491</v>
      </c>
      <c r="J526" s="81" t="s">
        <v>517</v>
      </c>
      <c r="K526" s="81">
        <v>1</v>
      </c>
      <c r="L526" s="106">
        <v>43040</v>
      </c>
      <c r="M526" s="106">
        <v>43069</v>
      </c>
      <c r="N526" s="107">
        <f t="shared" si="157"/>
        <v>4.1428571428571432</v>
      </c>
      <c r="O526" s="70" t="s">
        <v>488</v>
      </c>
      <c r="P526" s="70">
        <v>1</v>
      </c>
      <c r="Q526" s="70" t="s">
        <v>2194</v>
      </c>
      <c r="R526" s="79">
        <f t="shared" si="158"/>
        <v>100</v>
      </c>
      <c r="S526" s="80">
        <f t="shared" si="159"/>
        <v>4.1428571428571432</v>
      </c>
      <c r="T526" s="80">
        <f t="shared" si="160"/>
        <v>4.1428571428571432</v>
      </c>
      <c r="U526" s="80">
        <f t="shared" si="161"/>
        <v>4.1428571428571432</v>
      </c>
      <c r="V526" s="81"/>
      <c r="W526" s="82" t="str">
        <f t="shared" si="153"/>
        <v>CUMPLIDO</v>
      </c>
      <c r="X526" s="82" t="str">
        <f t="shared" si="155"/>
        <v>CUMPLIDO</v>
      </c>
      <c r="Y526" s="83" t="s">
        <v>205</v>
      </c>
      <c r="Z526" s="131" t="str">
        <f t="shared" si="156"/>
        <v>H158R14</v>
      </c>
      <c r="AA526" s="131">
        <f t="shared" si="154"/>
        <v>1</v>
      </c>
      <c r="AB526" s="131" t="str">
        <f t="shared" si="148"/>
        <v>H158R14 - 1</v>
      </c>
      <c r="AC526" s="58">
        <f t="shared" si="149"/>
        <v>5</v>
      </c>
      <c r="AD526" s="58">
        <f t="shared" si="150"/>
        <v>5</v>
      </c>
      <c r="AE526" s="58" t="str">
        <f t="shared" si="151"/>
        <v>H158R14.</v>
      </c>
      <c r="AF526" s="58" t="str">
        <f t="shared" si="152"/>
        <v>H158R14</v>
      </c>
      <c r="AG526" s="62"/>
      <c r="AH526" s="62"/>
      <c r="AI526" s="62"/>
      <c r="AJ526" s="15"/>
      <c r="AK526" s="15"/>
      <c r="AL526" s="15"/>
      <c r="AM526" s="15"/>
      <c r="AN526" s="15"/>
      <c r="AO526" s="15"/>
      <c r="AP526" s="15"/>
    </row>
    <row r="527" spans="1:42" s="2" customFormat="1" ht="300" customHeight="1" x14ac:dyDescent="0.2">
      <c r="A527" s="70">
        <v>407</v>
      </c>
      <c r="B527" s="165">
        <v>526</v>
      </c>
      <c r="C527" s="81"/>
      <c r="D527" s="99" t="s">
        <v>1337</v>
      </c>
      <c r="E527" s="84" t="s">
        <v>25</v>
      </c>
      <c r="F527" s="86" t="s">
        <v>518</v>
      </c>
      <c r="G527" s="86" t="s">
        <v>117</v>
      </c>
      <c r="H527" s="105" t="s">
        <v>519</v>
      </c>
      <c r="I527" s="105" t="s">
        <v>520</v>
      </c>
      <c r="J527" s="81" t="s">
        <v>521</v>
      </c>
      <c r="K527" s="81">
        <v>1</v>
      </c>
      <c r="L527" s="106">
        <v>43040</v>
      </c>
      <c r="M527" s="106">
        <v>43099</v>
      </c>
      <c r="N527" s="107">
        <f t="shared" si="157"/>
        <v>8.4285714285714288</v>
      </c>
      <c r="O527" s="70" t="s">
        <v>488</v>
      </c>
      <c r="P527" s="70">
        <v>1</v>
      </c>
      <c r="Q527" s="70" t="s">
        <v>2194</v>
      </c>
      <c r="R527" s="79">
        <f t="shared" si="158"/>
        <v>100</v>
      </c>
      <c r="S527" s="80">
        <f t="shared" si="159"/>
        <v>8.4285714285714288</v>
      </c>
      <c r="T527" s="80">
        <f t="shared" si="160"/>
        <v>8.4285714285714288</v>
      </c>
      <c r="U527" s="80">
        <f t="shared" si="161"/>
        <v>8.4285714285714288</v>
      </c>
      <c r="V527" s="81"/>
      <c r="W527" s="82" t="str">
        <f t="shared" si="153"/>
        <v>CUMPLIDO</v>
      </c>
      <c r="X527" s="82" t="str">
        <f t="shared" si="155"/>
        <v>CUMPLIDO</v>
      </c>
      <c r="Y527" s="83" t="s">
        <v>205</v>
      </c>
      <c r="Z527" s="131" t="str">
        <f t="shared" si="156"/>
        <v>H160R14</v>
      </c>
      <c r="AA527" s="131">
        <f t="shared" si="154"/>
        <v>1</v>
      </c>
      <c r="AB527" s="131" t="str">
        <f t="shared" si="148"/>
        <v>H160R14 - 1</v>
      </c>
      <c r="AC527" s="58">
        <f t="shared" si="149"/>
        <v>5</v>
      </c>
      <c r="AD527" s="58">
        <f t="shared" si="150"/>
        <v>5</v>
      </c>
      <c r="AE527" s="58" t="str">
        <f t="shared" si="151"/>
        <v>H160R14.</v>
      </c>
      <c r="AF527" s="58" t="str">
        <f t="shared" si="152"/>
        <v>H160R14</v>
      </c>
      <c r="AG527" s="62"/>
      <c r="AH527" s="62"/>
      <c r="AI527" s="62"/>
      <c r="AJ527" s="15"/>
      <c r="AK527" s="15"/>
      <c r="AL527" s="15"/>
      <c r="AM527" s="15"/>
      <c r="AN527" s="15"/>
      <c r="AO527" s="15"/>
      <c r="AP527" s="15"/>
    </row>
    <row r="528" spans="1:42" s="2" customFormat="1" ht="300" customHeight="1" x14ac:dyDescent="0.2">
      <c r="A528" s="70">
        <v>408</v>
      </c>
      <c r="B528" s="165">
        <v>527</v>
      </c>
      <c r="C528" s="81"/>
      <c r="D528" s="99" t="s">
        <v>1336</v>
      </c>
      <c r="E528" s="84" t="s">
        <v>39</v>
      </c>
      <c r="F528" s="86" t="s">
        <v>1593</v>
      </c>
      <c r="G528" s="86" t="s">
        <v>1003</v>
      </c>
      <c r="H528" s="105" t="s">
        <v>999</v>
      </c>
      <c r="I528" s="105" t="s">
        <v>1023</v>
      </c>
      <c r="J528" s="81" t="s">
        <v>1024</v>
      </c>
      <c r="K528" s="81">
        <v>1</v>
      </c>
      <c r="L528" s="106">
        <v>43132</v>
      </c>
      <c r="M528" s="106">
        <v>43159</v>
      </c>
      <c r="N528" s="107">
        <v>8.1428571428571423</v>
      </c>
      <c r="O528" s="81" t="s">
        <v>861</v>
      </c>
      <c r="P528" s="76">
        <v>0.56999999999999995</v>
      </c>
      <c r="Q528" s="81" t="s">
        <v>2194</v>
      </c>
      <c r="R528" s="79">
        <f t="shared" si="158"/>
        <v>56.999999999999993</v>
      </c>
      <c r="S528" s="80">
        <f t="shared" si="159"/>
        <v>4.6414285714285706</v>
      </c>
      <c r="T528" s="80">
        <f t="shared" si="160"/>
        <v>4.6414285714285706</v>
      </c>
      <c r="U528" s="80">
        <f t="shared" si="161"/>
        <v>8.1428571428571423</v>
      </c>
      <c r="V528" s="81"/>
      <c r="W528" s="82" t="str">
        <f t="shared" si="153"/>
        <v>VENCIDO</v>
      </c>
      <c r="X528" s="82" t="str">
        <f t="shared" si="155"/>
        <v>VENCIDO</v>
      </c>
      <c r="Y528" s="83" t="s">
        <v>205</v>
      </c>
      <c r="Z528" s="131" t="str">
        <f t="shared" si="156"/>
        <v>H161R14</v>
      </c>
      <c r="AA528" s="131">
        <f t="shared" si="154"/>
        <v>1</v>
      </c>
      <c r="AB528" s="131" t="str">
        <f t="shared" si="148"/>
        <v>H161R14 - 1</v>
      </c>
      <c r="AC528" s="58">
        <f t="shared" si="149"/>
        <v>1</v>
      </c>
      <c r="AD528" s="58">
        <f t="shared" si="150"/>
        <v>1</v>
      </c>
      <c r="AE528" s="58" t="str">
        <f t="shared" si="151"/>
        <v>H161R14.</v>
      </c>
      <c r="AF528" s="58" t="str">
        <f t="shared" si="152"/>
        <v>H161R14</v>
      </c>
      <c r="AG528" s="63"/>
      <c r="AH528" s="63"/>
      <c r="AI528" s="63"/>
    </row>
    <row r="529" spans="1:42" s="2" customFormat="1" ht="300" customHeight="1" x14ac:dyDescent="0.2">
      <c r="A529" s="70">
        <v>409</v>
      </c>
      <c r="B529" s="165">
        <v>528</v>
      </c>
      <c r="C529" s="81"/>
      <c r="D529" s="99" t="s">
        <v>1336</v>
      </c>
      <c r="E529" s="84" t="s">
        <v>39</v>
      </c>
      <c r="F529" s="86" t="s">
        <v>1594</v>
      </c>
      <c r="G529" s="86" t="s">
        <v>118</v>
      </c>
      <c r="H529" s="105" t="s">
        <v>790</v>
      </c>
      <c r="I529" s="105" t="s">
        <v>791</v>
      </c>
      <c r="J529" s="81" t="s">
        <v>8</v>
      </c>
      <c r="K529" s="81">
        <v>1</v>
      </c>
      <c r="L529" s="106">
        <v>43040</v>
      </c>
      <c r="M529" s="106">
        <v>43099</v>
      </c>
      <c r="N529" s="107">
        <f t="shared" si="157"/>
        <v>8.4285714285714288</v>
      </c>
      <c r="O529" s="70" t="s">
        <v>792</v>
      </c>
      <c r="P529" s="76">
        <v>1</v>
      </c>
      <c r="Q529" s="70" t="s">
        <v>2194</v>
      </c>
      <c r="R529" s="79">
        <f t="shared" si="158"/>
        <v>100</v>
      </c>
      <c r="S529" s="80">
        <f t="shared" si="159"/>
        <v>8.4285714285714288</v>
      </c>
      <c r="T529" s="80">
        <f t="shared" si="160"/>
        <v>8.4285714285714288</v>
      </c>
      <c r="U529" s="80">
        <f t="shared" si="161"/>
        <v>8.4285714285714288</v>
      </c>
      <c r="V529" s="81"/>
      <c r="W529" s="82" t="str">
        <f t="shared" si="153"/>
        <v>CUMPLIDO</v>
      </c>
      <c r="X529" s="82" t="str">
        <f t="shared" si="155"/>
        <v>CUMPLIDO</v>
      </c>
      <c r="Y529" s="83" t="s">
        <v>205</v>
      </c>
      <c r="Z529" s="131" t="str">
        <f t="shared" si="156"/>
        <v>H162R14</v>
      </c>
      <c r="AA529" s="131">
        <f t="shared" si="154"/>
        <v>1</v>
      </c>
      <c r="AB529" s="131" t="str">
        <f t="shared" si="148"/>
        <v>H162R14 - 1</v>
      </c>
      <c r="AC529" s="58">
        <f t="shared" si="149"/>
        <v>5</v>
      </c>
      <c r="AD529" s="58">
        <f t="shared" si="150"/>
        <v>5</v>
      </c>
      <c r="AE529" s="58" t="str">
        <f t="shared" si="151"/>
        <v>H162R14.</v>
      </c>
      <c r="AF529" s="58" t="str">
        <f t="shared" si="152"/>
        <v>H162R14</v>
      </c>
      <c r="AG529" s="62"/>
      <c r="AH529" s="62"/>
      <c r="AI529" s="62"/>
      <c r="AJ529" s="15"/>
      <c r="AK529" s="15"/>
      <c r="AL529" s="15"/>
      <c r="AM529" s="15"/>
      <c r="AN529" s="15"/>
      <c r="AO529" s="15"/>
      <c r="AP529" s="15"/>
    </row>
    <row r="530" spans="1:42" s="2" customFormat="1" ht="300" customHeight="1" x14ac:dyDescent="0.2">
      <c r="A530" s="70">
        <v>410</v>
      </c>
      <c r="B530" s="165">
        <v>529</v>
      </c>
      <c r="C530" s="81"/>
      <c r="D530" s="99" t="s">
        <v>1336</v>
      </c>
      <c r="E530" s="84" t="s">
        <v>38</v>
      </c>
      <c r="F530" s="86" t="s">
        <v>1595</v>
      </c>
      <c r="G530" s="86" t="s">
        <v>119</v>
      </c>
      <c r="H530" s="105" t="s">
        <v>2222</v>
      </c>
      <c r="I530" s="105" t="s">
        <v>2193</v>
      </c>
      <c r="J530" s="81" t="s">
        <v>53</v>
      </c>
      <c r="K530" s="81">
        <v>4</v>
      </c>
      <c r="L530" s="106">
        <v>43853</v>
      </c>
      <c r="M530" s="106">
        <v>44188</v>
      </c>
      <c r="N530" s="107">
        <f t="shared" si="157"/>
        <v>47.857142857142854</v>
      </c>
      <c r="O530" s="70" t="s">
        <v>17</v>
      </c>
      <c r="P530" s="76"/>
      <c r="Q530" s="70" t="s">
        <v>2194</v>
      </c>
      <c r="R530" s="79">
        <f t="shared" si="158"/>
        <v>0</v>
      </c>
      <c r="S530" s="80">
        <f t="shared" si="159"/>
        <v>0</v>
      </c>
      <c r="T530" s="80">
        <f t="shared" si="160"/>
        <v>0</v>
      </c>
      <c r="U530" s="80">
        <f t="shared" si="161"/>
        <v>0</v>
      </c>
      <c r="V530" s="81"/>
      <c r="W530" s="82" t="str">
        <f t="shared" si="153"/>
        <v>EN TERMINO</v>
      </c>
      <c r="X530" s="82" t="str">
        <f t="shared" si="155"/>
        <v>EN TERMINO</v>
      </c>
      <c r="Y530" s="83" t="s">
        <v>205</v>
      </c>
      <c r="Z530" s="131" t="str">
        <f t="shared" si="156"/>
        <v>H163R14</v>
      </c>
      <c r="AA530" s="131">
        <f t="shared" si="154"/>
        <v>1</v>
      </c>
      <c r="AB530" s="131" t="str">
        <f t="shared" si="148"/>
        <v>H163R14 - 1</v>
      </c>
      <c r="AC530" s="58">
        <f t="shared" si="149"/>
        <v>3</v>
      </c>
      <c r="AD530" s="58">
        <f t="shared" si="150"/>
        <v>3</v>
      </c>
      <c r="AE530" s="58" t="str">
        <f t="shared" si="151"/>
        <v>H163R14.</v>
      </c>
      <c r="AF530" s="58" t="str">
        <f t="shared" si="152"/>
        <v>H163R14</v>
      </c>
      <c r="AG530" s="62"/>
      <c r="AH530" s="62"/>
      <c r="AI530" s="62"/>
      <c r="AJ530" s="15"/>
      <c r="AK530" s="15"/>
      <c r="AL530" s="15"/>
      <c r="AM530" s="15"/>
      <c r="AN530" s="15"/>
      <c r="AO530" s="15"/>
      <c r="AP530" s="15"/>
    </row>
    <row r="531" spans="1:42" s="2" customFormat="1" ht="300" customHeight="1" x14ac:dyDescent="0.2">
      <c r="A531" s="70">
        <v>411</v>
      </c>
      <c r="B531" s="165">
        <v>530</v>
      </c>
      <c r="C531" s="81"/>
      <c r="D531" s="99" t="s">
        <v>1337</v>
      </c>
      <c r="E531" s="84" t="s">
        <v>25</v>
      </c>
      <c r="F531" s="86" t="s">
        <v>522</v>
      </c>
      <c r="G531" s="86" t="s">
        <v>120</v>
      </c>
      <c r="H531" s="105" t="s">
        <v>523</v>
      </c>
      <c r="I531" s="105" t="s">
        <v>524</v>
      </c>
      <c r="J531" s="81" t="s">
        <v>8</v>
      </c>
      <c r="K531" s="81">
        <v>1</v>
      </c>
      <c r="L531" s="106">
        <v>43040</v>
      </c>
      <c r="M531" s="106">
        <v>43069</v>
      </c>
      <c r="N531" s="107">
        <f t="shared" si="157"/>
        <v>4.1428571428571432</v>
      </c>
      <c r="O531" s="70" t="s">
        <v>488</v>
      </c>
      <c r="P531" s="70">
        <v>1</v>
      </c>
      <c r="Q531" s="70" t="s">
        <v>2194</v>
      </c>
      <c r="R531" s="79">
        <f t="shared" si="158"/>
        <v>100</v>
      </c>
      <c r="S531" s="80">
        <f t="shared" si="159"/>
        <v>4.1428571428571432</v>
      </c>
      <c r="T531" s="80">
        <f t="shared" si="160"/>
        <v>4.1428571428571432</v>
      </c>
      <c r="U531" s="80">
        <f t="shared" si="161"/>
        <v>4.1428571428571432</v>
      </c>
      <c r="V531" s="81"/>
      <c r="W531" s="82" t="str">
        <f t="shared" si="153"/>
        <v>CUMPLIDO</v>
      </c>
      <c r="X531" s="82" t="str">
        <f t="shared" si="155"/>
        <v>CUMPLIDO</v>
      </c>
      <c r="Y531" s="83" t="s">
        <v>205</v>
      </c>
      <c r="Z531" s="131" t="str">
        <f t="shared" si="156"/>
        <v>H168R14</v>
      </c>
      <c r="AA531" s="131">
        <f t="shared" si="154"/>
        <v>1</v>
      </c>
      <c r="AB531" s="131" t="str">
        <f t="shared" si="148"/>
        <v>H168R14 - 1</v>
      </c>
      <c r="AC531" s="58">
        <f t="shared" si="149"/>
        <v>5</v>
      </c>
      <c r="AD531" s="58">
        <f t="shared" si="150"/>
        <v>5</v>
      </c>
      <c r="AE531" s="58" t="str">
        <f t="shared" si="151"/>
        <v>H168R14.</v>
      </c>
      <c r="AF531" s="58" t="str">
        <f t="shared" si="152"/>
        <v>H168R14</v>
      </c>
      <c r="AG531" s="62"/>
      <c r="AH531" s="62"/>
      <c r="AI531" s="62"/>
      <c r="AJ531" s="15"/>
      <c r="AK531" s="15"/>
      <c r="AL531" s="15"/>
      <c r="AM531" s="15"/>
      <c r="AN531" s="15"/>
      <c r="AO531" s="15"/>
      <c r="AP531" s="15"/>
    </row>
    <row r="532" spans="1:42" s="2" customFormat="1" ht="300" customHeight="1" x14ac:dyDescent="0.2">
      <c r="A532" s="70">
        <v>412</v>
      </c>
      <c r="B532" s="165">
        <v>531</v>
      </c>
      <c r="C532" s="81"/>
      <c r="D532" s="99" t="s">
        <v>1337</v>
      </c>
      <c r="E532" s="84" t="s">
        <v>41</v>
      </c>
      <c r="F532" s="86" t="s">
        <v>528</v>
      </c>
      <c r="G532" s="86" t="s">
        <v>527</v>
      </c>
      <c r="H532" s="105" t="s">
        <v>525</v>
      </c>
      <c r="I532" s="105" t="s">
        <v>526</v>
      </c>
      <c r="J532" s="81" t="s">
        <v>8</v>
      </c>
      <c r="K532" s="81">
        <v>1</v>
      </c>
      <c r="L532" s="106">
        <v>43160</v>
      </c>
      <c r="M532" s="106">
        <v>43281</v>
      </c>
      <c r="N532" s="107">
        <f t="shared" si="157"/>
        <v>17.285714285714285</v>
      </c>
      <c r="O532" s="70" t="s">
        <v>488</v>
      </c>
      <c r="P532" s="76">
        <v>1</v>
      </c>
      <c r="Q532" s="70" t="s">
        <v>2194</v>
      </c>
      <c r="R532" s="79">
        <f t="shared" si="158"/>
        <v>100</v>
      </c>
      <c r="S532" s="80">
        <f t="shared" si="159"/>
        <v>17.285714285714285</v>
      </c>
      <c r="T532" s="80">
        <f t="shared" si="160"/>
        <v>17.285714285714285</v>
      </c>
      <c r="U532" s="80">
        <f t="shared" si="161"/>
        <v>17.285714285714285</v>
      </c>
      <c r="V532" s="81"/>
      <c r="W532" s="82" t="str">
        <f t="shared" si="153"/>
        <v>CUMPLIDO</v>
      </c>
      <c r="X532" s="82" t="str">
        <f t="shared" si="155"/>
        <v>CUMPLIDO</v>
      </c>
      <c r="Y532" s="83" t="s">
        <v>205</v>
      </c>
      <c r="Z532" s="131" t="str">
        <f t="shared" si="156"/>
        <v>H169R14</v>
      </c>
      <c r="AA532" s="131">
        <f t="shared" si="154"/>
        <v>1</v>
      </c>
      <c r="AB532" s="131" t="str">
        <f t="shared" si="148"/>
        <v>H169R14 - 1</v>
      </c>
      <c r="AC532" s="58">
        <f t="shared" si="149"/>
        <v>5</v>
      </c>
      <c r="AD532" s="58">
        <f t="shared" si="150"/>
        <v>5</v>
      </c>
      <c r="AE532" s="58" t="str">
        <f t="shared" si="151"/>
        <v>H169R14.</v>
      </c>
      <c r="AF532" s="58" t="str">
        <f t="shared" si="152"/>
        <v>H169R14</v>
      </c>
      <c r="AG532" s="62"/>
      <c r="AH532" s="62"/>
      <c r="AI532" s="62"/>
      <c r="AJ532" s="15"/>
      <c r="AK532" s="15"/>
      <c r="AL532" s="15"/>
      <c r="AM532" s="15"/>
      <c r="AN532" s="15"/>
      <c r="AO532" s="15"/>
      <c r="AP532" s="15"/>
    </row>
    <row r="533" spans="1:42" s="2" customFormat="1" ht="300" customHeight="1" x14ac:dyDescent="0.2">
      <c r="A533" s="70">
        <v>413</v>
      </c>
      <c r="B533" s="165">
        <v>532</v>
      </c>
      <c r="C533" s="81"/>
      <c r="D533" s="99" t="s">
        <v>1337</v>
      </c>
      <c r="E533" s="84" t="s">
        <v>25</v>
      </c>
      <c r="F533" s="86" t="s">
        <v>992</v>
      </c>
      <c r="G533" s="86" t="s">
        <v>121</v>
      </c>
      <c r="H533" s="105" t="s">
        <v>2121</v>
      </c>
      <c r="I533" s="105" t="s">
        <v>2208</v>
      </c>
      <c r="J533" s="81" t="s">
        <v>2091</v>
      </c>
      <c r="K533" s="81">
        <v>4</v>
      </c>
      <c r="L533" s="106">
        <v>43859</v>
      </c>
      <c r="M533" s="106">
        <v>44196</v>
      </c>
      <c r="N533" s="107">
        <f t="shared" si="157"/>
        <v>48.142857142857146</v>
      </c>
      <c r="O533" s="70" t="s">
        <v>488</v>
      </c>
      <c r="P533" s="98"/>
      <c r="Q533" s="70" t="s">
        <v>2194</v>
      </c>
      <c r="R533" s="79">
        <f t="shared" si="158"/>
        <v>0</v>
      </c>
      <c r="S533" s="80">
        <f t="shared" si="159"/>
        <v>0</v>
      </c>
      <c r="T533" s="80">
        <f t="shared" si="160"/>
        <v>0</v>
      </c>
      <c r="U533" s="80">
        <f t="shared" si="161"/>
        <v>0</v>
      </c>
      <c r="V533" s="81"/>
      <c r="W533" s="82" t="str">
        <f t="shared" si="153"/>
        <v>EN TERMINO</v>
      </c>
      <c r="X533" s="82" t="str">
        <f t="shared" si="155"/>
        <v>EN TERMINO</v>
      </c>
      <c r="Y533" s="83" t="s">
        <v>205</v>
      </c>
      <c r="Z533" s="131" t="str">
        <f t="shared" si="156"/>
        <v>H175R14</v>
      </c>
      <c r="AA533" s="131">
        <f t="shared" si="154"/>
        <v>1</v>
      </c>
      <c r="AB533" s="131" t="str">
        <f t="shared" si="148"/>
        <v>H175R14 - 1</v>
      </c>
      <c r="AC533" s="58">
        <f t="shared" si="149"/>
        <v>3</v>
      </c>
      <c r="AD533" s="58">
        <f t="shared" si="150"/>
        <v>3</v>
      </c>
      <c r="AE533" s="58" t="str">
        <f t="shared" si="151"/>
        <v>H175R14.</v>
      </c>
      <c r="AF533" s="58" t="str">
        <f t="shared" si="152"/>
        <v>H175R14</v>
      </c>
      <c r="AG533" s="62"/>
      <c r="AH533" s="62"/>
      <c r="AI533" s="62"/>
      <c r="AJ533" s="15"/>
      <c r="AK533" s="15"/>
      <c r="AL533" s="15"/>
      <c r="AM533" s="15"/>
      <c r="AN533" s="15"/>
      <c r="AO533" s="15"/>
      <c r="AP533" s="15"/>
    </row>
    <row r="534" spans="1:42" s="2" customFormat="1" ht="300" customHeight="1" x14ac:dyDescent="0.2">
      <c r="A534" s="70">
        <v>414</v>
      </c>
      <c r="B534" s="165">
        <v>533</v>
      </c>
      <c r="C534" s="81"/>
      <c r="D534" s="99" t="s">
        <v>1337</v>
      </c>
      <c r="E534" s="84" t="s">
        <v>25</v>
      </c>
      <c r="F534" s="86" t="s">
        <v>531</v>
      </c>
      <c r="G534" s="86" t="s">
        <v>122</v>
      </c>
      <c r="H534" s="105" t="s">
        <v>529</v>
      </c>
      <c r="I534" s="105" t="s">
        <v>530</v>
      </c>
      <c r="J534" s="81" t="s">
        <v>9</v>
      </c>
      <c r="K534" s="81">
        <v>1</v>
      </c>
      <c r="L534" s="106">
        <v>43040</v>
      </c>
      <c r="M534" s="106">
        <v>43342</v>
      </c>
      <c r="N534" s="107">
        <f t="shared" si="157"/>
        <v>43.142857142857146</v>
      </c>
      <c r="O534" s="70" t="s">
        <v>488</v>
      </c>
      <c r="P534" s="76">
        <v>1</v>
      </c>
      <c r="Q534" s="70" t="s">
        <v>2194</v>
      </c>
      <c r="R534" s="79">
        <f t="shared" si="158"/>
        <v>100</v>
      </c>
      <c r="S534" s="80">
        <f t="shared" si="159"/>
        <v>43.142857142857146</v>
      </c>
      <c r="T534" s="80">
        <f t="shared" si="160"/>
        <v>43.142857142857146</v>
      </c>
      <c r="U534" s="80">
        <f t="shared" si="161"/>
        <v>43.142857142857146</v>
      </c>
      <c r="V534" s="81"/>
      <c r="W534" s="82" t="str">
        <f t="shared" si="153"/>
        <v>CUMPLIDO</v>
      </c>
      <c r="X534" s="82" t="str">
        <f t="shared" si="155"/>
        <v>CUMPLIDO</v>
      </c>
      <c r="Y534" s="83" t="s">
        <v>205</v>
      </c>
      <c r="Z534" s="131" t="str">
        <f t="shared" si="156"/>
        <v>H181R14</v>
      </c>
      <c r="AA534" s="131">
        <f t="shared" si="154"/>
        <v>1</v>
      </c>
      <c r="AB534" s="131" t="str">
        <f t="shared" si="148"/>
        <v>H181R14 - 1</v>
      </c>
      <c r="AC534" s="58">
        <f t="shared" si="149"/>
        <v>5</v>
      </c>
      <c r="AD534" s="58">
        <f t="shared" si="150"/>
        <v>5</v>
      </c>
      <c r="AE534" s="58" t="str">
        <f t="shared" si="151"/>
        <v>H181R14.</v>
      </c>
      <c r="AF534" s="58" t="str">
        <f t="shared" si="152"/>
        <v>H181R14</v>
      </c>
      <c r="AG534" s="62"/>
      <c r="AH534" s="62"/>
      <c r="AI534" s="62"/>
      <c r="AJ534" s="15"/>
      <c r="AK534" s="15"/>
      <c r="AL534" s="15"/>
      <c r="AM534" s="15"/>
      <c r="AN534" s="15"/>
      <c r="AO534" s="15"/>
      <c r="AP534" s="15"/>
    </row>
    <row r="535" spans="1:42" s="2" customFormat="1" ht="300" customHeight="1" x14ac:dyDescent="0.2">
      <c r="A535" s="70">
        <v>415</v>
      </c>
      <c r="B535" s="165">
        <v>534</v>
      </c>
      <c r="C535" s="81"/>
      <c r="D535" s="99" t="s">
        <v>1337</v>
      </c>
      <c r="E535" s="84" t="s">
        <v>25</v>
      </c>
      <c r="F535" s="86" t="s">
        <v>534</v>
      </c>
      <c r="G535" s="86" t="s">
        <v>123</v>
      </c>
      <c r="H535" s="105" t="s">
        <v>532</v>
      </c>
      <c r="I535" s="105" t="s">
        <v>533</v>
      </c>
      <c r="J535" s="81" t="s">
        <v>499</v>
      </c>
      <c r="K535" s="81">
        <v>1</v>
      </c>
      <c r="L535" s="106">
        <v>43070</v>
      </c>
      <c r="M535" s="106">
        <v>43100</v>
      </c>
      <c r="N535" s="107">
        <f t="shared" si="157"/>
        <v>4.2857142857142856</v>
      </c>
      <c r="O535" s="70" t="s">
        <v>488</v>
      </c>
      <c r="P535" s="76">
        <v>1</v>
      </c>
      <c r="Q535" s="70" t="s">
        <v>2194</v>
      </c>
      <c r="R535" s="79">
        <f t="shared" si="158"/>
        <v>100</v>
      </c>
      <c r="S535" s="80">
        <f t="shared" si="159"/>
        <v>4.2857142857142856</v>
      </c>
      <c r="T535" s="80">
        <f t="shared" si="160"/>
        <v>4.2857142857142856</v>
      </c>
      <c r="U535" s="80">
        <f t="shared" si="161"/>
        <v>4.2857142857142856</v>
      </c>
      <c r="V535" s="81"/>
      <c r="W535" s="82" t="str">
        <f t="shared" si="153"/>
        <v>CUMPLIDO</v>
      </c>
      <c r="X535" s="82" t="str">
        <f t="shared" si="155"/>
        <v>CUMPLIDO</v>
      </c>
      <c r="Y535" s="83" t="s">
        <v>205</v>
      </c>
      <c r="Z535" s="131" t="str">
        <f t="shared" si="156"/>
        <v>H182R14</v>
      </c>
      <c r="AA535" s="131">
        <f t="shared" si="154"/>
        <v>1</v>
      </c>
      <c r="AB535" s="131" t="str">
        <f t="shared" si="148"/>
        <v>H182R14 - 1</v>
      </c>
      <c r="AC535" s="58">
        <f t="shared" si="149"/>
        <v>5</v>
      </c>
      <c r="AD535" s="58">
        <f t="shared" si="150"/>
        <v>5</v>
      </c>
      <c r="AE535" s="58" t="str">
        <f t="shared" si="151"/>
        <v>H182R14.</v>
      </c>
      <c r="AF535" s="58" t="str">
        <f t="shared" si="152"/>
        <v>H182R14</v>
      </c>
      <c r="AG535" s="62"/>
      <c r="AH535" s="62"/>
      <c r="AI535" s="62"/>
      <c r="AJ535" s="15"/>
      <c r="AK535" s="15"/>
      <c r="AL535" s="15"/>
      <c r="AM535" s="15"/>
      <c r="AN535" s="15"/>
      <c r="AO535" s="15"/>
      <c r="AP535" s="15"/>
    </row>
    <row r="536" spans="1:42" s="2" customFormat="1" ht="300" customHeight="1" x14ac:dyDescent="0.2">
      <c r="A536" s="70">
        <v>416</v>
      </c>
      <c r="B536" s="165">
        <v>535</v>
      </c>
      <c r="C536" s="81"/>
      <c r="D536" s="99" t="s">
        <v>1337</v>
      </c>
      <c r="E536" s="84" t="s">
        <v>124</v>
      </c>
      <c r="F536" s="86" t="s">
        <v>535</v>
      </c>
      <c r="G536" s="86" t="s">
        <v>125</v>
      </c>
      <c r="H536" s="105" t="s">
        <v>532</v>
      </c>
      <c r="I536" s="105" t="s">
        <v>533</v>
      </c>
      <c r="J536" s="81" t="s">
        <v>499</v>
      </c>
      <c r="K536" s="81">
        <v>1</v>
      </c>
      <c r="L536" s="106">
        <v>43070</v>
      </c>
      <c r="M536" s="106">
        <v>43100</v>
      </c>
      <c r="N536" s="107">
        <f t="shared" si="157"/>
        <v>4.2857142857142856</v>
      </c>
      <c r="O536" s="70" t="s">
        <v>488</v>
      </c>
      <c r="P536" s="76">
        <v>1</v>
      </c>
      <c r="Q536" s="70" t="s">
        <v>2194</v>
      </c>
      <c r="R536" s="79">
        <f t="shared" si="158"/>
        <v>100</v>
      </c>
      <c r="S536" s="80">
        <f t="shared" si="159"/>
        <v>4.2857142857142856</v>
      </c>
      <c r="T536" s="80">
        <f t="shared" si="160"/>
        <v>4.2857142857142856</v>
      </c>
      <c r="U536" s="80">
        <f t="shared" si="161"/>
        <v>4.2857142857142856</v>
      </c>
      <c r="V536" s="81"/>
      <c r="W536" s="82" t="str">
        <f t="shared" si="153"/>
        <v>CUMPLIDO</v>
      </c>
      <c r="X536" s="82" t="str">
        <f t="shared" si="155"/>
        <v>CUMPLIDO</v>
      </c>
      <c r="Y536" s="83" t="s">
        <v>205</v>
      </c>
      <c r="Z536" s="131" t="str">
        <f t="shared" si="156"/>
        <v>H183R14</v>
      </c>
      <c r="AA536" s="131">
        <f t="shared" si="154"/>
        <v>1</v>
      </c>
      <c r="AB536" s="131" t="str">
        <f t="shared" si="148"/>
        <v>H183R14 - 1</v>
      </c>
      <c r="AC536" s="58">
        <f t="shared" si="149"/>
        <v>5</v>
      </c>
      <c r="AD536" s="58">
        <f t="shared" si="150"/>
        <v>5</v>
      </c>
      <c r="AE536" s="58" t="str">
        <f t="shared" si="151"/>
        <v>H183R14.</v>
      </c>
      <c r="AF536" s="58" t="str">
        <f t="shared" si="152"/>
        <v>H183R14</v>
      </c>
      <c r="AG536" s="62"/>
      <c r="AH536" s="62"/>
      <c r="AI536" s="62"/>
      <c r="AJ536" s="15"/>
      <c r="AK536" s="15"/>
      <c r="AL536" s="15"/>
      <c r="AM536" s="15"/>
      <c r="AN536" s="15"/>
      <c r="AO536" s="15"/>
      <c r="AP536" s="15"/>
    </row>
    <row r="537" spans="1:42" ht="12.75" customHeight="1" x14ac:dyDescent="0.2">
      <c r="A537" s="182" t="s">
        <v>0</v>
      </c>
      <c r="B537" s="182"/>
      <c r="C537" s="182"/>
      <c r="D537" s="182"/>
      <c r="E537" s="182"/>
      <c r="F537" s="182"/>
      <c r="G537" s="182"/>
      <c r="H537" s="182"/>
      <c r="I537" s="182"/>
      <c r="J537" s="182"/>
      <c r="K537" s="182"/>
      <c r="L537" s="182"/>
      <c r="M537" s="182"/>
      <c r="N537" s="182"/>
      <c r="O537" s="182"/>
      <c r="P537" s="182"/>
      <c r="Q537" s="182"/>
      <c r="R537" s="182"/>
      <c r="S537" s="162">
        <f>SUM(S2:S536)</f>
        <v>5080.62546830871</v>
      </c>
      <c r="T537" s="162">
        <f>SUM(T2:T536)</f>
        <v>4855.1016587849017</v>
      </c>
      <c r="U537" s="162">
        <f>SUM(U2:U536)</f>
        <v>10336.142857142844</v>
      </c>
      <c r="V537" s="130"/>
      <c r="W537" s="81"/>
      <c r="X537" s="81"/>
      <c r="Y537" s="121"/>
      <c r="Z537" s="121"/>
      <c r="AA537" s="121"/>
      <c r="AB537" s="121"/>
      <c r="AC537" s="172"/>
      <c r="AD537" s="172"/>
      <c r="AE537" s="173"/>
    </row>
    <row r="538" spans="1:42" ht="12.75" customHeight="1" x14ac:dyDescent="0.2">
      <c r="A538" s="183"/>
      <c r="B538" s="184"/>
      <c r="C538" s="184"/>
      <c r="D538" s="184"/>
      <c r="E538" s="185"/>
      <c r="F538" s="185"/>
      <c r="G538" s="185"/>
      <c r="H538" s="185"/>
      <c r="I538" s="185"/>
      <c r="J538" s="185"/>
      <c r="K538" s="185"/>
      <c r="L538" s="185"/>
      <c r="M538" s="185"/>
      <c r="N538" s="185"/>
      <c r="O538" s="185"/>
      <c r="P538" s="185"/>
      <c r="Q538" s="168"/>
      <c r="R538" s="31"/>
      <c r="S538" s="32"/>
      <c r="T538" s="32"/>
      <c r="U538" s="32"/>
      <c r="V538" s="32"/>
      <c r="W538" s="33"/>
      <c r="X538" s="33"/>
      <c r="Y538" s="34"/>
      <c r="Z538" s="34"/>
      <c r="AA538" s="34"/>
      <c r="AB538" s="34"/>
      <c r="AC538" s="172"/>
      <c r="AD538" s="172"/>
      <c r="AE538" s="173"/>
    </row>
    <row r="539" spans="1:42" x14ac:dyDescent="0.2">
      <c r="A539" s="50"/>
      <c r="B539" s="66"/>
      <c r="C539" s="66"/>
      <c r="D539" s="14"/>
      <c r="E539" s="20"/>
      <c r="F539" s="1"/>
      <c r="G539" s="4"/>
      <c r="H539" s="4"/>
      <c r="I539" s="25"/>
      <c r="J539" s="22"/>
      <c r="K539" s="5"/>
      <c r="L539" s="6"/>
      <c r="M539" s="6"/>
      <c r="N539" s="2"/>
      <c r="O539" s="7"/>
      <c r="P539" s="2"/>
      <c r="Q539" s="168"/>
      <c r="R539" s="31"/>
      <c r="S539" s="32"/>
      <c r="T539" s="32"/>
      <c r="U539" s="32"/>
      <c r="V539" s="32"/>
      <c r="W539" s="33"/>
      <c r="AC539" s="172"/>
      <c r="AD539" s="172"/>
      <c r="AE539" s="172"/>
    </row>
    <row r="540" spans="1:42" x14ac:dyDescent="0.2">
      <c r="A540" s="50"/>
      <c r="B540" s="67"/>
      <c r="C540" s="67"/>
      <c r="D540" s="15"/>
      <c r="E540" s="20"/>
      <c r="F540" s="1"/>
      <c r="G540" s="2"/>
      <c r="H540" s="2"/>
      <c r="I540" s="25"/>
      <c r="J540" s="22"/>
      <c r="K540" s="195" t="s">
        <v>44</v>
      </c>
      <c r="L540" s="195"/>
      <c r="M540" s="195"/>
      <c r="N540" s="2"/>
      <c r="O540" s="7"/>
      <c r="P540" s="2"/>
      <c r="Q540" s="168"/>
      <c r="R540" s="31"/>
      <c r="S540" s="32"/>
      <c r="T540" s="32"/>
      <c r="U540" s="32"/>
      <c r="V540" s="32"/>
      <c r="W540" s="33"/>
      <c r="AC540" s="175"/>
      <c r="AD540" s="175"/>
      <c r="AE540" s="175"/>
    </row>
    <row r="541" spans="1:42" x14ac:dyDescent="0.2">
      <c r="A541" s="50"/>
      <c r="B541" s="67"/>
      <c r="C541" s="67"/>
      <c r="D541" s="15"/>
      <c r="E541" s="20"/>
      <c r="F541" s="1"/>
      <c r="G541" s="2"/>
      <c r="H541" s="2"/>
      <c r="I541" s="25"/>
      <c r="J541" s="22"/>
      <c r="K541" s="191" t="s">
        <v>1408</v>
      </c>
      <c r="L541" s="191"/>
      <c r="M541" s="191"/>
      <c r="N541" s="2"/>
      <c r="O541" s="7"/>
      <c r="P541" s="2"/>
      <c r="Q541" s="168"/>
      <c r="R541" s="31"/>
      <c r="S541" s="32"/>
      <c r="T541" s="32"/>
      <c r="U541" s="32"/>
      <c r="V541" s="32"/>
      <c r="W541" s="33"/>
      <c r="AC541" s="172"/>
      <c r="AD541" s="172"/>
      <c r="AE541" s="172"/>
    </row>
    <row r="542" spans="1:42" x14ac:dyDescent="0.2">
      <c r="A542" s="50"/>
      <c r="B542" s="67"/>
      <c r="C542" s="67"/>
      <c r="D542" s="15"/>
      <c r="E542" s="20"/>
      <c r="F542" s="1"/>
      <c r="G542" s="2"/>
      <c r="H542" s="2"/>
      <c r="I542" s="25"/>
      <c r="J542" s="22"/>
      <c r="K542" s="191" t="s">
        <v>1409</v>
      </c>
      <c r="L542" s="191"/>
      <c r="M542" s="191"/>
      <c r="N542" s="2"/>
      <c r="O542" s="7"/>
      <c r="P542" s="2"/>
      <c r="Q542" s="168"/>
      <c r="R542" s="31"/>
      <c r="S542" s="32"/>
      <c r="T542" s="32"/>
      <c r="U542" s="32"/>
      <c r="V542" s="32"/>
      <c r="W542" s="33"/>
      <c r="AC542" s="172"/>
      <c r="AD542" s="172"/>
      <c r="AE542" s="172"/>
    </row>
    <row r="543" spans="1:42" ht="13.5" thickBot="1" x14ac:dyDescent="0.25">
      <c r="A543" s="50"/>
      <c r="B543" s="67"/>
      <c r="C543" s="67"/>
      <c r="D543" s="15"/>
      <c r="E543" s="20"/>
      <c r="F543" s="1"/>
      <c r="G543" s="2"/>
      <c r="H543" s="2"/>
      <c r="I543" s="25"/>
      <c r="J543" s="22"/>
      <c r="K543" s="2"/>
      <c r="L543" s="3"/>
      <c r="M543" s="3"/>
      <c r="N543" s="2"/>
      <c r="O543" s="7"/>
      <c r="P543" s="2"/>
      <c r="Q543" s="168"/>
      <c r="R543" s="31"/>
      <c r="S543" s="32"/>
      <c r="T543" s="32"/>
      <c r="U543" s="32"/>
      <c r="V543" s="32"/>
      <c r="W543" s="33"/>
      <c r="AB543" s="37"/>
      <c r="AC543" s="172"/>
      <c r="AD543" s="172"/>
      <c r="AE543" s="172"/>
    </row>
    <row r="544" spans="1:42" ht="13.5" thickBot="1" x14ac:dyDescent="0.25">
      <c r="A544" s="51"/>
      <c r="B544" s="68"/>
      <c r="C544" s="68"/>
      <c r="D544" s="16"/>
      <c r="E544" s="21"/>
      <c r="F544" s="9"/>
      <c r="G544" s="8"/>
      <c r="H544" s="8"/>
      <c r="I544" s="25"/>
      <c r="J544" s="22"/>
      <c r="K544" s="2"/>
      <c r="L544" s="3"/>
      <c r="M544" s="3"/>
      <c r="N544" s="2"/>
      <c r="O544" s="7"/>
      <c r="P544" s="2"/>
      <c r="Q544" s="168"/>
      <c r="R544" s="31"/>
      <c r="S544" s="32"/>
      <c r="T544" s="32"/>
      <c r="U544" s="32"/>
      <c r="V544" s="32"/>
      <c r="W544" s="33"/>
      <c r="X544" s="33"/>
      <c r="Y544" s="34"/>
      <c r="Z544" s="38"/>
      <c r="AA544" s="39"/>
      <c r="AB544" s="40"/>
      <c r="AC544" s="172"/>
      <c r="AD544" s="172"/>
      <c r="AE544" s="172"/>
    </row>
    <row r="545" spans="1:33" ht="13.5" thickBot="1" x14ac:dyDescent="0.25">
      <c r="A545" s="193" t="s">
        <v>45</v>
      </c>
      <c r="B545" s="194"/>
      <c r="C545" s="194"/>
      <c r="D545" s="194"/>
      <c r="E545" s="194"/>
      <c r="F545" s="194"/>
      <c r="G545" s="194"/>
      <c r="H545" s="10"/>
      <c r="I545" s="28"/>
      <c r="J545" s="29"/>
      <c r="K545" s="29"/>
      <c r="L545" s="29"/>
      <c r="M545" s="29"/>
      <c r="N545" s="29"/>
      <c r="O545" s="29"/>
      <c r="P545" s="29"/>
      <c r="Q545" s="169"/>
      <c r="R545" s="41"/>
      <c r="S545" s="41"/>
      <c r="T545" s="41"/>
      <c r="U545" s="41"/>
      <c r="V545" s="41"/>
      <c r="W545" s="41"/>
      <c r="X545" s="41"/>
      <c r="Y545" s="42"/>
      <c r="Z545" s="196" t="s">
        <v>1159</v>
      </c>
      <c r="AA545" s="197"/>
      <c r="AB545" s="198"/>
      <c r="AC545" s="175"/>
      <c r="AD545" s="175"/>
      <c r="AE545" s="175"/>
      <c r="AG545" s="64"/>
    </row>
    <row r="546" spans="1:33" ht="13.5" thickBot="1" x14ac:dyDescent="0.25">
      <c r="A546" s="191"/>
      <c r="B546" s="191"/>
      <c r="C546" s="191"/>
      <c r="D546" s="191"/>
      <c r="E546" s="191"/>
      <c r="F546" s="191"/>
      <c r="G546" s="191"/>
      <c r="H546" s="2"/>
      <c r="I546" s="192"/>
      <c r="J546" s="192"/>
      <c r="K546" s="192"/>
      <c r="L546" s="192"/>
      <c r="M546" s="192"/>
      <c r="N546" s="192"/>
      <c r="O546" s="192"/>
      <c r="P546" s="192"/>
      <c r="Q546" s="192"/>
      <c r="R546" s="192"/>
      <c r="S546" s="192"/>
      <c r="T546" s="192"/>
      <c r="U546" s="192"/>
      <c r="V546" s="192"/>
      <c r="W546" s="33"/>
      <c r="Y546" s="43"/>
      <c r="Z546" s="199"/>
      <c r="AA546" s="200"/>
      <c r="AB546" s="201"/>
    </row>
    <row r="547" spans="1:33" ht="13.5" thickBot="1" x14ac:dyDescent="0.25">
      <c r="A547" s="186"/>
      <c r="B547" s="187"/>
      <c r="C547" s="187"/>
      <c r="D547" s="187"/>
      <c r="E547" s="188"/>
      <c r="F547" s="189" t="s">
        <v>46</v>
      </c>
      <c r="G547" s="190"/>
      <c r="H547" s="2"/>
      <c r="I547" s="179"/>
      <c r="J547" s="180"/>
      <c r="K547" s="180"/>
      <c r="L547" s="180"/>
      <c r="M547" s="180"/>
      <c r="N547" s="180"/>
      <c r="O547" s="180"/>
      <c r="P547" s="180"/>
      <c r="Q547" s="180"/>
      <c r="R547" s="180"/>
      <c r="S547" s="180"/>
      <c r="T547" s="180"/>
      <c r="U547" s="180"/>
      <c r="V547" s="180"/>
      <c r="W547" s="180"/>
      <c r="X547" s="181"/>
      <c r="Y547" s="34"/>
      <c r="Z547" s="202" t="s">
        <v>1</v>
      </c>
      <c r="AA547" s="203"/>
      <c r="AB547" s="44">
        <f>+U537</f>
        <v>10336.142857142844</v>
      </c>
    </row>
    <row r="548" spans="1:33" ht="13.5" thickBot="1" x14ac:dyDescent="0.25">
      <c r="A548" s="186"/>
      <c r="B548" s="187"/>
      <c r="C548" s="187"/>
      <c r="D548" s="187"/>
      <c r="E548" s="188"/>
      <c r="F548" s="189" t="s">
        <v>243</v>
      </c>
      <c r="G548" s="190"/>
      <c r="H548" s="2"/>
      <c r="I548" s="179"/>
      <c r="J548" s="180"/>
      <c r="K548" s="180"/>
      <c r="L548" s="180"/>
      <c r="M548" s="180"/>
      <c r="N548" s="180"/>
      <c r="O548" s="180"/>
      <c r="P548" s="180"/>
      <c r="Q548" s="180"/>
      <c r="R548" s="180"/>
      <c r="S548" s="180"/>
      <c r="T548" s="180"/>
      <c r="U548" s="180"/>
      <c r="V548" s="180"/>
      <c r="W548" s="180"/>
      <c r="X548" s="181"/>
      <c r="Y548" s="34"/>
      <c r="Z548" s="178" t="s">
        <v>2</v>
      </c>
      <c r="AA548" s="178"/>
      <c r="AB548" s="44">
        <f>SUM(N2:N536)</f>
        <v>14324.285714285666</v>
      </c>
    </row>
    <row r="549" spans="1:33" ht="24" thickBot="1" x14ac:dyDescent="0.25">
      <c r="A549" s="186"/>
      <c r="B549" s="187"/>
      <c r="C549" s="187"/>
      <c r="D549" s="187"/>
      <c r="E549" s="188"/>
      <c r="F549" s="189" t="s">
        <v>47</v>
      </c>
      <c r="G549" s="190"/>
      <c r="H549" s="2"/>
      <c r="I549" s="179"/>
      <c r="J549" s="180"/>
      <c r="K549" s="180"/>
      <c r="L549" s="180"/>
      <c r="M549" s="180"/>
      <c r="N549" s="180"/>
      <c r="O549" s="180"/>
      <c r="P549" s="180"/>
      <c r="Q549" s="180"/>
      <c r="R549" s="180"/>
      <c r="S549" s="180"/>
      <c r="T549" s="180"/>
      <c r="U549" s="180"/>
      <c r="V549" s="180"/>
      <c r="W549" s="180"/>
      <c r="X549" s="181"/>
      <c r="Y549" s="34"/>
      <c r="Z549" s="178" t="s">
        <v>4</v>
      </c>
      <c r="AA549" s="178"/>
      <c r="AB549" s="45">
        <f>IF(T537=0,0,+T537/AB547)</f>
        <v>0.46972083550777927</v>
      </c>
    </row>
    <row r="550" spans="1:33" ht="24" thickBot="1" x14ac:dyDescent="0.25">
      <c r="A550" s="52"/>
      <c r="B550" s="67"/>
      <c r="C550" s="67"/>
      <c r="D550" s="15"/>
      <c r="E550" s="20"/>
      <c r="F550" s="1"/>
      <c r="G550" s="2"/>
      <c r="H550" s="2"/>
      <c r="I550" s="179"/>
      <c r="J550" s="180"/>
      <c r="K550" s="180"/>
      <c r="L550" s="180"/>
      <c r="M550" s="180"/>
      <c r="N550" s="180"/>
      <c r="O550" s="180"/>
      <c r="P550" s="180"/>
      <c r="Q550" s="180"/>
      <c r="R550" s="180"/>
      <c r="S550" s="180"/>
      <c r="T550" s="180"/>
      <c r="U550" s="180"/>
      <c r="V550" s="180"/>
      <c r="W550" s="180"/>
      <c r="X550" s="181"/>
      <c r="Y550" s="34"/>
      <c r="Z550" s="178" t="s">
        <v>3</v>
      </c>
      <c r="AA550" s="178"/>
      <c r="AB550" s="46">
        <f>IF(S537=0,0,+S537/AB548)</f>
        <v>0.3546861302299899</v>
      </c>
      <c r="AC550" s="172"/>
      <c r="AD550" s="172"/>
      <c r="AE550" s="172"/>
    </row>
    <row r="551" spans="1:33" ht="24" thickBot="1" x14ac:dyDescent="0.25">
      <c r="A551" s="52"/>
      <c r="B551" s="67"/>
      <c r="C551" s="67"/>
      <c r="D551" s="15"/>
      <c r="E551" s="20"/>
      <c r="F551" s="1"/>
      <c r="G551" s="2"/>
      <c r="H551" s="2"/>
      <c r="I551" s="54"/>
      <c r="J551" s="54"/>
      <c r="K551" s="54"/>
      <c r="L551" s="54"/>
      <c r="M551" s="54"/>
      <c r="N551" s="54"/>
      <c r="O551" s="54"/>
      <c r="P551" s="54"/>
      <c r="Q551" s="54"/>
      <c r="R551" s="54"/>
      <c r="S551" s="54"/>
      <c r="T551" s="54"/>
      <c r="U551" s="54"/>
      <c r="V551" s="54"/>
      <c r="W551" s="54"/>
      <c r="X551" s="54"/>
      <c r="Y551" s="34"/>
      <c r="Z551" s="55"/>
      <c r="AA551" s="55"/>
      <c r="AB551" s="56"/>
      <c r="AC551" s="172"/>
      <c r="AD551" s="172"/>
      <c r="AE551" s="172"/>
    </row>
    <row r="552" spans="1:33" ht="13.5" thickBot="1" x14ac:dyDescent="0.25">
      <c r="A552" s="52"/>
      <c r="B552" s="67"/>
      <c r="C552" s="67"/>
      <c r="D552" s="15"/>
      <c r="E552" s="20"/>
      <c r="F552" s="1"/>
      <c r="G552" s="2"/>
      <c r="H552" s="2"/>
      <c r="I552" s="54"/>
      <c r="J552" s="54"/>
      <c r="K552" s="54"/>
      <c r="L552" s="54"/>
      <c r="M552" s="54"/>
      <c r="N552" s="54"/>
      <c r="O552" s="54"/>
      <c r="P552" s="54"/>
      <c r="Q552" s="54"/>
      <c r="R552" s="54"/>
      <c r="S552" s="54"/>
      <c r="T552" s="54"/>
      <c r="U552" s="54"/>
      <c r="V552" s="54"/>
      <c r="W552" s="54"/>
      <c r="X552" s="54"/>
      <c r="Y552" s="34"/>
      <c r="Z552" s="177" t="s">
        <v>2077</v>
      </c>
      <c r="AA552" s="177"/>
      <c r="AB552" s="177"/>
      <c r="AC552" s="172"/>
      <c r="AD552" s="172"/>
      <c r="AE552" s="172"/>
    </row>
    <row r="553" spans="1:33" ht="13.5" thickBot="1" x14ac:dyDescent="0.25">
      <c r="A553" s="52"/>
      <c r="B553" s="67"/>
      <c r="C553" s="67"/>
      <c r="D553" s="15"/>
      <c r="E553" s="20"/>
      <c r="F553" s="1"/>
      <c r="G553" s="2"/>
      <c r="H553" s="2"/>
      <c r="I553" s="54"/>
      <c r="J553" s="54"/>
      <c r="K553" s="54"/>
      <c r="L553" s="54"/>
      <c r="M553" s="54"/>
      <c r="N553" s="54"/>
      <c r="O553" s="54"/>
      <c r="P553" s="54"/>
      <c r="Q553" s="54"/>
      <c r="R553" s="54"/>
      <c r="S553" s="54"/>
      <c r="T553" s="54"/>
      <c r="U553" s="54"/>
      <c r="V553" s="54"/>
      <c r="W553" s="54"/>
      <c r="X553" s="54"/>
      <c r="Y553" s="34"/>
      <c r="Z553" s="177"/>
      <c r="AA553" s="177"/>
      <c r="AB553" s="177"/>
      <c r="AC553" s="172"/>
      <c r="AD553" s="172"/>
      <c r="AE553" s="172"/>
    </row>
    <row r="554" spans="1:33" ht="13.5" thickBot="1" x14ac:dyDescent="0.25">
      <c r="A554" s="52"/>
      <c r="B554" s="67"/>
      <c r="C554" s="67"/>
      <c r="D554" s="15"/>
      <c r="E554" s="20"/>
      <c r="F554" s="1"/>
      <c r="G554" s="2"/>
      <c r="H554" s="2"/>
      <c r="I554" s="54"/>
      <c r="J554" s="54"/>
      <c r="K554" s="54"/>
      <c r="L554" s="54"/>
      <c r="M554" s="54"/>
      <c r="N554" s="54"/>
      <c r="O554" s="54"/>
      <c r="P554" s="54"/>
      <c r="Q554" s="54"/>
      <c r="R554" s="54"/>
      <c r="S554" s="54"/>
      <c r="T554" s="54"/>
      <c r="U554" s="54"/>
      <c r="V554" s="54"/>
      <c r="W554" s="54"/>
      <c r="X554" s="54"/>
      <c r="Y554" s="34"/>
      <c r="Z554" s="178" t="s">
        <v>1</v>
      </c>
      <c r="AA554" s="178"/>
      <c r="AB554" s="44">
        <f>SUM(U2:U9)</f>
        <v>25.857142857142858</v>
      </c>
      <c r="AC554" s="172"/>
      <c r="AD554" s="172"/>
      <c r="AE554" s="172"/>
    </row>
    <row r="555" spans="1:33" ht="13.5" thickBot="1" x14ac:dyDescent="0.25">
      <c r="A555" s="52"/>
      <c r="B555" s="67"/>
      <c r="C555" s="67"/>
      <c r="D555" s="15"/>
      <c r="E555" s="20"/>
      <c r="F555" s="1"/>
      <c r="G555" s="2"/>
      <c r="H555" s="2"/>
      <c r="I555" s="54"/>
      <c r="J555" s="54"/>
      <c r="K555" s="54"/>
      <c r="L555" s="54"/>
      <c r="M555" s="54"/>
      <c r="N555" s="54"/>
      <c r="O555" s="54"/>
      <c r="P555" s="54"/>
      <c r="Q555" s="54"/>
      <c r="R555" s="54"/>
      <c r="S555" s="54"/>
      <c r="T555" s="54"/>
      <c r="U555" s="54"/>
      <c r="V555" s="54"/>
      <c r="W555" s="54"/>
      <c r="X555" s="54"/>
      <c r="Y555" s="34"/>
      <c r="Z555" s="178" t="s">
        <v>2</v>
      </c>
      <c r="AA555" s="178"/>
      <c r="AB555" s="44">
        <f>SUM(N2:N9)</f>
        <v>209.71428571428569</v>
      </c>
      <c r="AC555" s="172"/>
      <c r="AD555" s="172"/>
      <c r="AE555" s="172"/>
    </row>
    <row r="556" spans="1:33" ht="24" thickBot="1" x14ac:dyDescent="0.25">
      <c r="A556" s="52"/>
      <c r="B556" s="67"/>
      <c r="C556" s="67"/>
      <c r="D556" s="15"/>
      <c r="E556" s="20"/>
      <c r="F556" s="1"/>
      <c r="G556" s="2"/>
      <c r="H556" s="2"/>
      <c r="I556" s="54"/>
      <c r="J556" s="54"/>
      <c r="K556" s="54"/>
      <c r="L556" s="54"/>
      <c r="M556" s="54"/>
      <c r="N556" s="54"/>
      <c r="O556" s="54"/>
      <c r="P556" s="54"/>
      <c r="Q556" s="54"/>
      <c r="R556" s="54"/>
      <c r="S556" s="54"/>
      <c r="T556" s="54"/>
      <c r="U556" s="54"/>
      <c r="V556" s="54"/>
      <c r="W556" s="54"/>
      <c r="X556" s="54"/>
      <c r="Y556" s="34"/>
      <c r="Z556" s="178" t="s">
        <v>4</v>
      </c>
      <c r="AA556" s="178"/>
      <c r="AB556" s="45">
        <f>IF(SUM(T2:T9)=0,0,+(SUM(T2:T9)/AB554))</f>
        <v>0.16666666666666666</v>
      </c>
      <c r="AC556" s="172"/>
      <c r="AD556" s="172"/>
      <c r="AE556" s="172"/>
    </row>
    <row r="557" spans="1:33" ht="24" thickBot="1" x14ac:dyDescent="0.25">
      <c r="A557" s="52"/>
      <c r="B557" s="67"/>
      <c r="C557" s="67"/>
      <c r="D557" s="15"/>
      <c r="E557" s="20"/>
      <c r="F557" s="1"/>
      <c r="G557" s="2"/>
      <c r="H557" s="2"/>
      <c r="I557" s="54"/>
      <c r="J557" s="54"/>
      <c r="K557" s="54"/>
      <c r="L557" s="54"/>
      <c r="M557" s="54"/>
      <c r="N557" s="54"/>
      <c r="O557" s="54"/>
      <c r="P557" s="54"/>
      <c r="Q557" s="54"/>
      <c r="R557" s="54"/>
      <c r="S557" s="54"/>
      <c r="T557" s="54"/>
      <c r="U557" s="54"/>
      <c r="V557" s="54"/>
      <c r="W557" s="54"/>
      <c r="X557" s="54"/>
      <c r="Y557" s="34"/>
      <c r="Z557" s="178" t="s">
        <v>3</v>
      </c>
      <c r="AA557" s="178"/>
      <c r="AB557" s="49">
        <f>IF(SUM(S2:S9)=0,0,+(SUM(S2:S9)/AB555))</f>
        <v>2.0549500454132608E-2</v>
      </c>
      <c r="AC557" s="172"/>
      <c r="AD557" s="172"/>
      <c r="AE557" s="172"/>
    </row>
    <row r="558" spans="1:33" ht="24" thickBot="1" x14ac:dyDescent="0.25">
      <c r="A558" s="52"/>
      <c r="B558" s="67"/>
      <c r="C558" s="67"/>
      <c r="D558" s="15"/>
      <c r="E558" s="20"/>
      <c r="F558" s="1"/>
      <c r="G558" s="2"/>
      <c r="H558" s="2"/>
      <c r="I558" s="54"/>
      <c r="J558" s="54"/>
      <c r="K558" s="54"/>
      <c r="L558" s="54"/>
      <c r="M558" s="54"/>
      <c r="N558" s="54"/>
      <c r="O558" s="54"/>
      <c r="P558" s="54"/>
      <c r="Q558" s="54"/>
      <c r="R558" s="54"/>
      <c r="S558" s="54"/>
      <c r="T558" s="54"/>
      <c r="U558" s="54"/>
      <c r="V558" s="54"/>
      <c r="W558" s="54"/>
      <c r="X558" s="54"/>
      <c r="Y558" s="34"/>
      <c r="Z558" s="55"/>
      <c r="AA558" s="55"/>
      <c r="AB558" s="56"/>
      <c r="AC558" s="172"/>
      <c r="AD558" s="172"/>
      <c r="AE558" s="172"/>
    </row>
    <row r="559" spans="1:33" ht="13.5" thickBot="1" x14ac:dyDescent="0.25">
      <c r="A559" s="52"/>
      <c r="B559" s="67"/>
      <c r="C559" s="67"/>
      <c r="D559" s="15"/>
      <c r="E559" s="20"/>
      <c r="F559" s="1"/>
      <c r="G559" s="2"/>
      <c r="H559" s="2"/>
      <c r="I559" s="54"/>
      <c r="J559" s="54"/>
      <c r="K559" s="54"/>
      <c r="L559" s="54"/>
      <c r="M559" s="54"/>
      <c r="N559" s="54"/>
      <c r="O559" s="54"/>
      <c r="P559" s="54"/>
      <c r="Q559" s="54"/>
      <c r="R559" s="54"/>
      <c r="S559" s="54"/>
      <c r="T559" s="54"/>
      <c r="U559" s="54"/>
      <c r="V559" s="54"/>
      <c r="W559" s="54"/>
      <c r="X559" s="54"/>
      <c r="Y559" s="34"/>
      <c r="Z559" s="177" t="s">
        <v>1934</v>
      </c>
      <c r="AA559" s="177"/>
      <c r="AB559" s="177"/>
      <c r="AC559" s="172"/>
      <c r="AD559" s="172"/>
      <c r="AE559" s="172"/>
    </row>
    <row r="560" spans="1:33" ht="13.5" thickBot="1" x14ac:dyDescent="0.25">
      <c r="A560" s="52"/>
      <c r="B560" s="67"/>
      <c r="C560" s="67"/>
      <c r="D560" s="15"/>
      <c r="E560" s="20"/>
      <c r="F560" s="1"/>
      <c r="G560" s="2"/>
      <c r="H560" s="2"/>
      <c r="I560" s="54"/>
      <c r="J560" s="54"/>
      <c r="K560" s="54"/>
      <c r="L560" s="54"/>
      <c r="M560" s="54"/>
      <c r="N560" s="54"/>
      <c r="O560" s="54"/>
      <c r="P560" s="54"/>
      <c r="Q560" s="54"/>
      <c r="R560" s="54"/>
      <c r="S560" s="54"/>
      <c r="T560" s="54"/>
      <c r="U560" s="54"/>
      <c r="V560" s="54"/>
      <c r="W560" s="54"/>
      <c r="X560" s="54"/>
      <c r="Y560" s="34"/>
      <c r="Z560" s="177"/>
      <c r="AA560" s="177"/>
      <c r="AB560" s="177"/>
      <c r="AC560" s="172"/>
      <c r="AD560" s="172"/>
      <c r="AE560" s="172"/>
    </row>
    <row r="561" spans="1:31" ht="13.5" thickBot="1" x14ac:dyDescent="0.25">
      <c r="A561" s="52"/>
      <c r="B561" s="67"/>
      <c r="C561" s="67"/>
      <c r="D561" s="15"/>
      <c r="E561" s="20"/>
      <c r="F561" s="1"/>
      <c r="G561" s="2"/>
      <c r="H561" s="2"/>
      <c r="I561" s="54"/>
      <c r="J561" s="54"/>
      <c r="K561" s="54"/>
      <c r="L561" s="54"/>
      <c r="M561" s="54"/>
      <c r="N561" s="54"/>
      <c r="O561" s="54"/>
      <c r="P561" s="54"/>
      <c r="Q561" s="54"/>
      <c r="R561" s="54"/>
      <c r="S561" s="54"/>
      <c r="T561" s="54"/>
      <c r="U561" s="54"/>
      <c r="V561" s="54"/>
      <c r="W561" s="54"/>
      <c r="X561" s="54"/>
      <c r="Y561" s="34"/>
      <c r="Z561" s="178" t="s">
        <v>1</v>
      </c>
      <c r="AA561" s="178"/>
      <c r="AB561" s="44">
        <f>SUM(U10:U122)</f>
        <v>1645.4285714285711</v>
      </c>
      <c r="AC561" s="172"/>
      <c r="AD561" s="172"/>
      <c r="AE561" s="172"/>
    </row>
    <row r="562" spans="1:31" ht="13.5" thickBot="1" x14ac:dyDescent="0.25">
      <c r="A562" s="52"/>
      <c r="B562" s="67"/>
      <c r="C562" s="67"/>
      <c r="D562" s="15"/>
      <c r="E562" s="20"/>
      <c r="F562" s="1"/>
      <c r="G562" s="2"/>
      <c r="H562" s="2"/>
      <c r="I562" s="54"/>
      <c r="J562" s="54"/>
      <c r="K562" s="54"/>
      <c r="L562" s="54"/>
      <c r="M562" s="54"/>
      <c r="N562" s="54"/>
      <c r="O562" s="54"/>
      <c r="P562" s="54"/>
      <c r="Q562" s="54"/>
      <c r="R562" s="54"/>
      <c r="S562" s="54"/>
      <c r="T562" s="54"/>
      <c r="U562" s="54"/>
      <c r="V562" s="54"/>
      <c r="W562" s="54"/>
      <c r="X562" s="54"/>
      <c r="Y562" s="34"/>
      <c r="Z562" s="178" t="s">
        <v>2</v>
      </c>
      <c r="AA562" s="178"/>
      <c r="AB562" s="44">
        <f>SUM(N10:N122)</f>
        <v>2377.8571428571431</v>
      </c>
      <c r="AC562" s="172"/>
      <c r="AD562" s="172"/>
      <c r="AE562" s="172"/>
    </row>
    <row r="563" spans="1:31" ht="24" thickBot="1" x14ac:dyDescent="0.25">
      <c r="A563" s="52"/>
      <c r="B563" s="67"/>
      <c r="C563" s="67"/>
      <c r="D563" s="15"/>
      <c r="E563" s="20"/>
      <c r="F563" s="1"/>
      <c r="G563" s="2"/>
      <c r="H563" s="2"/>
      <c r="I563" s="54"/>
      <c r="J563" s="54"/>
      <c r="K563" s="54"/>
      <c r="L563" s="54"/>
      <c r="M563" s="54"/>
      <c r="N563" s="54"/>
      <c r="O563" s="54"/>
      <c r="P563" s="54"/>
      <c r="Q563" s="54"/>
      <c r="R563" s="54"/>
      <c r="S563" s="54"/>
      <c r="T563" s="54"/>
      <c r="U563" s="54"/>
      <c r="V563" s="54"/>
      <c r="W563" s="54"/>
      <c r="X563" s="54"/>
      <c r="Y563" s="34"/>
      <c r="Z563" s="178" t="s">
        <v>4</v>
      </c>
      <c r="AA563" s="178"/>
      <c r="AB563" s="45">
        <f>IF(SUM(T10:T122)=0,0,+(SUM(T10:T122)/AB561))</f>
        <v>0.20817940135679688</v>
      </c>
      <c r="AC563" s="172"/>
      <c r="AD563" s="172"/>
      <c r="AE563" s="172"/>
    </row>
    <row r="564" spans="1:31" ht="24" thickBot="1" x14ac:dyDescent="0.25">
      <c r="A564" s="52"/>
      <c r="B564" s="67"/>
      <c r="C564" s="67"/>
      <c r="D564" s="15"/>
      <c r="E564" s="20"/>
      <c r="F564" s="1"/>
      <c r="G564" s="2"/>
      <c r="H564" s="2"/>
      <c r="I564" s="54"/>
      <c r="J564" s="54"/>
      <c r="K564" s="54"/>
      <c r="L564" s="54"/>
      <c r="M564" s="54"/>
      <c r="N564" s="54"/>
      <c r="O564" s="54"/>
      <c r="P564" s="54"/>
      <c r="Q564" s="54"/>
      <c r="R564" s="54"/>
      <c r="S564" s="54"/>
      <c r="T564" s="54"/>
      <c r="U564" s="54"/>
      <c r="V564" s="54"/>
      <c r="W564" s="54"/>
      <c r="X564" s="54"/>
      <c r="Y564" s="34"/>
      <c r="Z564" s="178" t="s">
        <v>3</v>
      </c>
      <c r="AA564" s="178"/>
      <c r="AB564" s="49">
        <f>IF(SUM(S10:S122)=0,0,+(SUM(S10:S122)/AB562))</f>
        <v>0.16598440041018842</v>
      </c>
      <c r="AC564" s="172"/>
      <c r="AD564" s="172"/>
      <c r="AE564" s="172"/>
    </row>
    <row r="565" spans="1:31" ht="24" thickBot="1" x14ac:dyDescent="0.25">
      <c r="A565" s="52"/>
      <c r="B565" s="67"/>
      <c r="C565" s="67"/>
      <c r="D565" s="15"/>
      <c r="E565" s="20"/>
      <c r="F565" s="1"/>
      <c r="G565" s="2"/>
      <c r="H565" s="2"/>
      <c r="I565" s="54"/>
      <c r="J565" s="54"/>
      <c r="K565" s="54"/>
      <c r="L565" s="54"/>
      <c r="M565" s="54"/>
      <c r="N565" s="54"/>
      <c r="O565" s="54"/>
      <c r="P565" s="54"/>
      <c r="Q565" s="54"/>
      <c r="R565" s="54"/>
      <c r="S565" s="54"/>
      <c r="T565" s="54"/>
      <c r="U565" s="54"/>
      <c r="V565" s="54"/>
      <c r="W565" s="54"/>
      <c r="X565" s="54"/>
      <c r="Y565" s="34"/>
      <c r="Z565" s="55"/>
      <c r="AA565" s="55"/>
      <c r="AB565" s="56"/>
      <c r="AC565" s="172"/>
      <c r="AD565" s="172"/>
      <c r="AE565" s="172"/>
    </row>
    <row r="566" spans="1:31" ht="13.5" thickBot="1" x14ac:dyDescent="0.25">
      <c r="A566" s="52"/>
      <c r="B566" s="67"/>
      <c r="C566" s="67"/>
      <c r="D566" s="15"/>
      <c r="E566" s="20"/>
      <c r="F566" s="1"/>
      <c r="G566" s="2"/>
      <c r="H566" s="2"/>
      <c r="I566" s="54"/>
      <c r="J566" s="54"/>
      <c r="K566" s="54"/>
      <c r="L566" s="54"/>
      <c r="M566" s="54"/>
      <c r="N566" s="54"/>
      <c r="O566" s="54"/>
      <c r="P566" s="54"/>
      <c r="Q566" s="54"/>
      <c r="R566" s="54"/>
      <c r="S566" s="54"/>
      <c r="T566" s="54"/>
      <c r="U566" s="54"/>
      <c r="V566" s="54"/>
      <c r="W566" s="54"/>
      <c r="X566" s="54"/>
      <c r="Y566" s="34"/>
      <c r="Z566" s="177" t="s">
        <v>1646</v>
      </c>
      <c r="AA566" s="177"/>
      <c r="AB566" s="177"/>
      <c r="AC566" s="172"/>
      <c r="AD566" s="172"/>
      <c r="AE566" s="172"/>
    </row>
    <row r="567" spans="1:31" ht="13.5" thickBot="1" x14ac:dyDescent="0.25">
      <c r="A567" s="52"/>
      <c r="B567" s="67"/>
      <c r="C567" s="67"/>
      <c r="D567" s="15"/>
      <c r="E567" s="20"/>
      <c r="F567" s="1"/>
      <c r="G567" s="2"/>
      <c r="H567" s="2"/>
      <c r="I567" s="54"/>
      <c r="J567" s="54"/>
      <c r="K567" s="54"/>
      <c r="L567" s="54"/>
      <c r="M567" s="54"/>
      <c r="N567" s="54"/>
      <c r="O567" s="54"/>
      <c r="P567" s="54"/>
      <c r="Q567" s="54"/>
      <c r="R567" s="54"/>
      <c r="S567" s="54"/>
      <c r="T567" s="54"/>
      <c r="U567" s="54"/>
      <c r="V567" s="54"/>
      <c r="W567" s="54"/>
      <c r="X567" s="54"/>
      <c r="Y567" s="34"/>
      <c r="Z567" s="177"/>
      <c r="AA567" s="177"/>
      <c r="AB567" s="177"/>
      <c r="AC567" s="172"/>
      <c r="AD567" s="172"/>
      <c r="AE567" s="172"/>
    </row>
    <row r="568" spans="1:31" ht="13.5" thickBot="1" x14ac:dyDescent="0.25">
      <c r="A568" s="52"/>
      <c r="B568" s="67"/>
      <c r="C568" s="67"/>
      <c r="D568" s="15"/>
      <c r="E568" s="20"/>
      <c r="F568" s="1"/>
      <c r="G568" s="2"/>
      <c r="H568" s="2"/>
      <c r="I568" s="54"/>
      <c r="J568" s="54"/>
      <c r="K568" s="54"/>
      <c r="L568" s="54"/>
      <c r="M568" s="54"/>
      <c r="N568" s="54"/>
      <c r="O568" s="54"/>
      <c r="P568" s="54"/>
      <c r="Q568" s="54"/>
      <c r="R568" s="54"/>
      <c r="S568" s="54"/>
      <c r="T568" s="54"/>
      <c r="U568" s="54"/>
      <c r="V568" s="54"/>
      <c r="W568" s="54"/>
      <c r="X568" s="54"/>
      <c r="Y568" s="34"/>
      <c r="Z568" s="178" t="s">
        <v>1</v>
      </c>
      <c r="AA568" s="178"/>
      <c r="AB568" s="44">
        <f>SUM(U123:U128)</f>
        <v>57</v>
      </c>
      <c r="AC568" s="172"/>
      <c r="AD568" s="172"/>
      <c r="AE568" s="172"/>
    </row>
    <row r="569" spans="1:31" ht="13.5" thickBot="1" x14ac:dyDescent="0.25">
      <c r="A569" s="52"/>
      <c r="B569" s="67"/>
      <c r="C569" s="67"/>
      <c r="D569" s="15"/>
      <c r="E569" s="20"/>
      <c r="F569" s="1"/>
      <c r="G569" s="2"/>
      <c r="H569" s="2"/>
      <c r="I569" s="54"/>
      <c r="J569" s="54"/>
      <c r="K569" s="54"/>
      <c r="L569" s="54"/>
      <c r="M569" s="54"/>
      <c r="N569" s="54"/>
      <c r="O569" s="54"/>
      <c r="P569" s="54"/>
      <c r="Q569" s="54"/>
      <c r="R569" s="54"/>
      <c r="S569" s="54"/>
      <c r="T569" s="54"/>
      <c r="U569" s="54"/>
      <c r="V569" s="54"/>
      <c r="W569" s="54"/>
      <c r="X569" s="54"/>
      <c r="Y569" s="34"/>
      <c r="Z569" s="178" t="s">
        <v>2</v>
      </c>
      <c r="AA569" s="178"/>
      <c r="AB569" s="44">
        <f>SUM(N123:N128)</f>
        <v>57</v>
      </c>
      <c r="AC569" s="172"/>
      <c r="AD569" s="172"/>
      <c r="AE569" s="172"/>
    </row>
    <row r="570" spans="1:31" ht="24" thickBot="1" x14ac:dyDescent="0.25">
      <c r="A570" s="52"/>
      <c r="B570" s="67"/>
      <c r="C570" s="67"/>
      <c r="D570" s="15"/>
      <c r="E570" s="20"/>
      <c r="F570" s="1"/>
      <c r="G570" s="2"/>
      <c r="H570" s="2"/>
      <c r="I570" s="54"/>
      <c r="J570" s="54"/>
      <c r="K570" s="54"/>
      <c r="L570" s="54"/>
      <c r="M570" s="54"/>
      <c r="N570" s="54"/>
      <c r="O570" s="54"/>
      <c r="P570" s="54"/>
      <c r="Q570" s="54"/>
      <c r="R570" s="54"/>
      <c r="S570" s="54"/>
      <c r="T570" s="54"/>
      <c r="U570" s="54"/>
      <c r="V570" s="54"/>
      <c r="W570" s="54"/>
      <c r="X570" s="54"/>
      <c r="Y570" s="34"/>
      <c r="Z570" s="178" t="s">
        <v>4</v>
      </c>
      <c r="AA570" s="178"/>
      <c r="AB570" s="45">
        <f>IF(SUM(T123:T128)=0,0,+(SUM(T123:T128)/AB568))</f>
        <v>0.27518796992481204</v>
      </c>
      <c r="AC570" s="172"/>
      <c r="AD570" s="172"/>
      <c r="AE570" s="172"/>
    </row>
    <row r="571" spans="1:31" ht="24" thickBot="1" x14ac:dyDescent="0.25">
      <c r="A571" s="52"/>
      <c r="B571" s="67"/>
      <c r="C571" s="67"/>
      <c r="D571" s="15"/>
      <c r="E571" s="20"/>
      <c r="F571" s="1"/>
      <c r="G571" s="2"/>
      <c r="H571" s="2"/>
      <c r="I571" s="54"/>
      <c r="J571" s="54"/>
      <c r="K571" s="54"/>
      <c r="L571" s="54"/>
      <c r="M571" s="54"/>
      <c r="N571" s="54"/>
      <c r="O571" s="54"/>
      <c r="P571" s="54"/>
      <c r="Q571" s="54"/>
      <c r="R571" s="54"/>
      <c r="S571" s="54"/>
      <c r="T571" s="54"/>
      <c r="U571" s="54"/>
      <c r="V571" s="54"/>
      <c r="W571" s="54"/>
      <c r="X571" s="54"/>
      <c r="Y571" s="34"/>
      <c r="Z571" s="178" t="s">
        <v>3</v>
      </c>
      <c r="AA571" s="178"/>
      <c r="AB571" s="49">
        <f>IF(SUM(S123:S128)=0,0,+(SUM(S123:S128)/AB569))</f>
        <v>0.27518796992481204</v>
      </c>
      <c r="AC571" s="172"/>
      <c r="AD571" s="172"/>
      <c r="AE571" s="172"/>
    </row>
    <row r="572" spans="1:31" ht="24" thickBot="1" x14ac:dyDescent="0.25">
      <c r="A572" s="52"/>
      <c r="B572" s="67"/>
      <c r="C572" s="67"/>
      <c r="D572" s="15"/>
      <c r="E572" s="20"/>
      <c r="F572" s="1"/>
      <c r="G572" s="2"/>
      <c r="H572" s="2"/>
      <c r="I572" s="54"/>
      <c r="J572" s="54"/>
      <c r="K572" s="54"/>
      <c r="L572" s="54"/>
      <c r="M572" s="54"/>
      <c r="N572" s="54"/>
      <c r="O572" s="54"/>
      <c r="P572" s="54"/>
      <c r="Q572" s="54"/>
      <c r="R572" s="54"/>
      <c r="S572" s="54"/>
      <c r="T572" s="54"/>
      <c r="U572" s="54"/>
      <c r="V572" s="54"/>
      <c r="W572" s="54"/>
      <c r="X572" s="54"/>
      <c r="Y572" s="34"/>
      <c r="Z572" s="55"/>
      <c r="AA572" s="55"/>
      <c r="AB572" s="56"/>
      <c r="AC572" s="172"/>
      <c r="AD572" s="172"/>
      <c r="AE572" s="172"/>
    </row>
    <row r="573" spans="1:31" ht="13.5" thickBot="1" x14ac:dyDescent="0.25">
      <c r="A573" s="52"/>
      <c r="B573" s="67"/>
      <c r="C573" s="67"/>
      <c r="D573" s="15"/>
      <c r="E573" s="20"/>
      <c r="F573" s="1"/>
      <c r="G573" s="2"/>
      <c r="H573" s="2"/>
      <c r="I573" s="54"/>
      <c r="J573" s="54"/>
      <c r="K573" s="54"/>
      <c r="L573" s="54"/>
      <c r="M573" s="54"/>
      <c r="N573" s="54"/>
      <c r="O573" s="54"/>
      <c r="P573" s="54"/>
      <c r="Q573" s="54"/>
      <c r="R573" s="54"/>
      <c r="S573" s="54"/>
      <c r="T573" s="54"/>
      <c r="U573" s="54"/>
      <c r="V573" s="54"/>
      <c r="W573" s="54"/>
      <c r="X573" s="54"/>
      <c r="Y573" s="34"/>
      <c r="Z573" s="177" t="s">
        <v>1630</v>
      </c>
      <c r="AA573" s="177"/>
      <c r="AB573" s="177"/>
      <c r="AC573" s="172"/>
      <c r="AD573" s="172"/>
      <c r="AE573" s="172"/>
    </row>
    <row r="574" spans="1:31" ht="13.5" thickBot="1" x14ac:dyDescent="0.25">
      <c r="A574" s="52"/>
      <c r="B574" s="67"/>
      <c r="C574" s="67"/>
      <c r="D574" s="15"/>
      <c r="E574" s="20"/>
      <c r="F574" s="1"/>
      <c r="G574" s="2"/>
      <c r="H574" s="2"/>
      <c r="I574" s="54"/>
      <c r="J574" s="54"/>
      <c r="K574" s="54"/>
      <c r="L574" s="54"/>
      <c r="M574" s="54"/>
      <c r="N574" s="54"/>
      <c r="O574" s="54"/>
      <c r="P574" s="54"/>
      <c r="Q574" s="54"/>
      <c r="R574" s="54"/>
      <c r="S574" s="54"/>
      <c r="T574" s="54"/>
      <c r="U574" s="54"/>
      <c r="V574" s="54"/>
      <c r="W574" s="54"/>
      <c r="X574" s="54"/>
      <c r="Y574" s="34"/>
      <c r="Z574" s="177"/>
      <c r="AA574" s="177"/>
      <c r="AB574" s="177"/>
      <c r="AC574" s="172"/>
      <c r="AD574" s="172"/>
      <c r="AE574" s="172"/>
    </row>
    <row r="575" spans="1:31" ht="13.5" thickBot="1" x14ac:dyDescent="0.25">
      <c r="A575" s="52"/>
      <c r="B575" s="67"/>
      <c r="C575" s="67"/>
      <c r="D575" s="15"/>
      <c r="E575" s="20"/>
      <c r="F575" s="1"/>
      <c r="G575" s="2"/>
      <c r="H575" s="2"/>
      <c r="I575" s="54"/>
      <c r="J575" s="54"/>
      <c r="K575" s="54"/>
      <c r="L575" s="54"/>
      <c r="M575" s="54"/>
      <c r="N575" s="54"/>
      <c r="O575" s="54"/>
      <c r="P575" s="54"/>
      <c r="Q575" s="54"/>
      <c r="R575" s="54"/>
      <c r="S575" s="54"/>
      <c r="T575" s="54"/>
      <c r="U575" s="54"/>
      <c r="V575" s="54"/>
      <c r="W575" s="54"/>
      <c r="X575" s="54"/>
      <c r="Y575" s="34"/>
      <c r="Z575" s="178" t="s">
        <v>1</v>
      </c>
      <c r="AA575" s="178"/>
      <c r="AB575" s="44">
        <f>SUM(U129:U159)</f>
        <v>504.4285714285715</v>
      </c>
      <c r="AC575" s="172"/>
      <c r="AD575" s="172"/>
      <c r="AE575" s="172"/>
    </row>
    <row r="576" spans="1:31" ht="13.5" thickBot="1" x14ac:dyDescent="0.25">
      <c r="A576" s="52"/>
      <c r="B576" s="67"/>
      <c r="C576" s="67"/>
      <c r="D576" s="15"/>
      <c r="E576" s="20"/>
      <c r="F576" s="1"/>
      <c r="G576" s="2"/>
      <c r="H576" s="2"/>
      <c r="I576" s="54"/>
      <c r="J576" s="54"/>
      <c r="K576" s="54"/>
      <c r="L576" s="54"/>
      <c r="M576" s="54"/>
      <c r="N576" s="54"/>
      <c r="O576" s="54"/>
      <c r="P576" s="54"/>
      <c r="Q576" s="54"/>
      <c r="R576" s="54"/>
      <c r="S576" s="54"/>
      <c r="T576" s="54"/>
      <c r="U576" s="54"/>
      <c r="V576" s="54"/>
      <c r="W576" s="54"/>
      <c r="X576" s="54"/>
      <c r="Y576" s="34"/>
      <c r="Z576" s="178" t="s">
        <v>2</v>
      </c>
      <c r="AA576" s="178"/>
      <c r="AB576" s="44">
        <f>SUM(N129:N159)</f>
        <v>504.4285714285715</v>
      </c>
      <c r="AC576" s="172"/>
      <c r="AD576" s="172"/>
      <c r="AE576" s="172"/>
    </row>
    <row r="577" spans="1:33" ht="24" thickBot="1" x14ac:dyDescent="0.25">
      <c r="A577" s="52"/>
      <c r="B577" s="67"/>
      <c r="C577" s="67"/>
      <c r="D577" s="15"/>
      <c r="E577" s="20"/>
      <c r="F577" s="1"/>
      <c r="G577" s="2"/>
      <c r="H577" s="2"/>
      <c r="I577" s="54"/>
      <c r="J577" s="54"/>
      <c r="K577" s="54"/>
      <c r="L577" s="54"/>
      <c r="M577" s="54"/>
      <c r="N577" s="54"/>
      <c r="O577" s="54"/>
      <c r="P577" s="54"/>
      <c r="Q577" s="54"/>
      <c r="R577" s="54"/>
      <c r="S577" s="54"/>
      <c r="T577" s="54"/>
      <c r="U577" s="54"/>
      <c r="V577" s="54"/>
      <c r="W577" s="54"/>
      <c r="X577" s="54"/>
      <c r="Y577" s="34"/>
      <c r="Z577" s="178" t="s">
        <v>4</v>
      </c>
      <c r="AA577" s="178"/>
      <c r="AB577" s="45">
        <f>IF(SUM(T129:T159)=0,0,+(SUM(T129:T159)/AB575))</f>
        <v>0.12234494477485131</v>
      </c>
      <c r="AC577" s="172"/>
      <c r="AD577" s="172"/>
      <c r="AE577" s="172"/>
    </row>
    <row r="578" spans="1:33" ht="24" thickBot="1" x14ac:dyDescent="0.25">
      <c r="A578" s="52"/>
      <c r="B578" s="67"/>
      <c r="C578" s="67"/>
      <c r="D578" s="15"/>
      <c r="E578" s="20"/>
      <c r="F578" s="1"/>
      <c r="G578" s="2"/>
      <c r="H578" s="2"/>
      <c r="I578" s="54"/>
      <c r="J578" s="54"/>
      <c r="K578" s="54"/>
      <c r="L578" s="54"/>
      <c r="M578" s="54"/>
      <c r="N578" s="54"/>
      <c r="O578" s="54"/>
      <c r="P578" s="54"/>
      <c r="Q578" s="54"/>
      <c r="R578" s="54"/>
      <c r="S578" s="54"/>
      <c r="T578" s="54"/>
      <c r="U578" s="54"/>
      <c r="V578" s="54"/>
      <c r="W578" s="54"/>
      <c r="X578" s="54"/>
      <c r="Y578" s="34"/>
      <c r="Z578" s="178" t="s">
        <v>3</v>
      </c>
      <c r="AA578" s="178"/>
      <c r="AB578" s="49">
        <f>IF(SUM(S129:S159)=0,0,+(SUM(S129:S159)/AB576))</f>
        <v>0.12234494477485131</v>
      </c>
      <c r="AC578" s="172"/>
      <c r="AD578" s="172"/>
      <c r="AE578" s="172"/>
    </row>
    <row r="579" spans="1:33" ht="24" thickBot="1" x14ac:dyDescent="0.25">
      <c r="A579" s="52"/>
      <c r="B579" s="67"/>
      <c r="C579" s="67"/>
      <c r="D579" s="15"/>
      <c r="E579" s="20"/>
      <c r="F579" s="1"/>
      <c r="G579" s="2"/>
      <c r="H579" s="2"/>
      <c r="I579" s="54"/>
      <c r="J579" s="54"/>
      <c r="K579" s="54"/>
      <c r="L579" s="54"/>
      <c r="M579" s="54"/>
      <c r="N579" s="54"/>
      <c r="O579" s="54"/>
      <c r="P579" s="54"/>
      <c r="Q579" s="54"/>
      <c r="R579" s="54"/>
      <c r="S579" s="54"/>
      <c r="T579" s="54"/>
      <c r="U579" s="54"/>
      <c r="V579" s="54"/>
      <c r="W579" s="54"/>
      <c r="X579" s="54"/>
      <c r="Y579" s="34"/>
      <c r="Z579" s="55"/>
      <c r="AA579" s="55"/>
      <c r="AB579" s="56"/>
      <c r="AC579" s="172"/>
      <c r="AD579" s="172"/>
      <c r="AE579" s="172"/>
    </row>
    <row r="580" spans="1:33" ht="13.5" thickBot="1" x14ac:dyDescent="0.25">
      <c r="A580" s="52"/>
      <c r="B580" s="67"/>
      <c r="C580" s="67"/>
      <c r="D580" s="15"/>
      <c r="E580" s="20"/>
      <c r="F580" s="1"/>
      <c r="G580" s="2"/>
      <c r="H580" s="2"/>
      <c r="I580" s="54"/>
      <c r="J580" s="54"/>
      <c r="K580" s="54"/>
      <c r="L580" s="54"/>
      <c r="M580" s="54"/>
      <c r="N580" s="54"/>
      <c r="O580" s="54"/>
      <c r="P580" s="54"/>
      <c r="Q580" s="54"/>
      <c r="R580" s="54"/>
      <c r="S580" s="54"/>
      <c r="T580" s="54"/>
      <c r="U580" s="54"/>
      <c r="V580" s="54"/>
      <c r="W580" s="54"/>
      <c r="X580" s="54"/>
      <c r="Y580" s="34"/>
      <c r="Z580" s="177" t="s">
        <v>1407</v>
      </c>
      <c r="AA580" s="177"/>
      <c r="AB580" s="177"/>
      <c r="AC580" s="172"/>
      <c r="AD580" s="172"/>
      <c r="AE580" s="172"/>
    </row>
    <row r="581" spans="1:33" ht="13.5" thickBot="1" x14ac:dyDescent="0.25">
      <c r="A581" s="52"/>
      <c r="B581" s="67"/>
      <c r="C581" s="67"/>
      <c r="D581" s="15"/>
      <c r="E581" s="20"/>
      <c r="F581" s="1"/>
      <c r="G581" s="2"/>
      <c r="H581" s="2"/>
      <c r="I581" s="54"/>
      <c r="J581" s="54"/>
      <c r="K581" s="54"/>
      <c r="L581" s="54"/>
      <c r="M581" s="54"/>
      <c r="N581" s="54"/>
      <c r="O581" s="54"/>
      <c r="P581" s="54"/>
      <c r="Q581" s="54"/>
      <c r="R581" s="54"/>
      <c r="S581" s="54"/>
      <c r="T581" s="54"/>
      <c r="U581" s="54"/>
      <c r="V581" s="54"/>
      <c r="W581" s="54"/>
      <c r="X581" s="54"/>
      <c r="Y581" s="34"/>
      <c r="Z581" s="177"/>
      <c r="AA581" s="177"/>
      <c r="AB581" s="177"/>
      <c r="AC581" s="172"/>
      <c r="AD581" s="172"/>
      <c r="AE581" s="172"/>
    </row>
    <row r="582" spans="1:33" ht="13.5" thickBot="1" x14ac:dyDescent="0.25">
      <c r="A582" s="52"/>
      <c r="B582" s="67"/>
      <c r="C582" s="67"/>
      <c r="D582" s="15"/>
      <c r="E582" s="20"/>
      <c r="F582" s="1"/>
      <c r="G582" s="2"/>
      <c r="H582" s="2"/>
      <c r="I582" s="54"/>
      <c r="J582" s="54"/>
      <c r="K582" s="54"/>
      <c r="L582" s="54"/>
      <c r="M582" s="54"/>
      <c r="N582" s="54"/>
      <c r="O582" s="54"/>
      <c r="P582" s="54"/>
      <c r="Q582" s="54"/>
      <c r="R582" s="54"/>
      <c r="S582" s="54"/>
      <c r="T582" s="54"/>
      <c r="U582" s="54"/>
      <c r="V582" s="54"/>
      <c r="W582" s="54"/>
      <c r="X582" s="54"/>
      <c r="Y582" s="34"/>
      <c r="Z582" s="178" t="s">
        <v>1</v>
      </c>
      <c r="AA582" s="178"/>
      <c r="AB582" s="44">
        <f>SUM(U160:U167)</f>
        <v>41.714285714285715</v>
      </c>
      <c r="AC582" s="172"/>
      <c r="AD582" s="172"/>
      <c r="AE582" s="172"/>
    </row>
    <row r="583" spans="1:33" ht="13.5" thickBot="1" x14ac:dyDescent="0.25">
      <c r="A583" s="52"/>
      <c r="B583" s="67"/>
      <c r="C583" s="67"/>
      <c r="D583" s="15"/>
      <c r="E583" s="20"/>
      <c r="F583" s="1"/>
      <c r="G583" s="2"/>
      <c r="H583" s="2"/>
      <c r="I583" s="54"/>
      <c r="J583" s="54"/>
      <c r="K583" s="54"/>
      <c r="L583" s="54"/>
      <c r="M583" s="54"/>
      <c r="N583" s="54"/>
      <c r="O583" s="54"/>
      <c r="P583" s="54"/>
      <c r="Q583" s="54"/>
      <c r="R583" s="54"/>
      <c r="S583" s="54"/>
      <c r="T583" s="54"/>
      <c r="U583" s="54"/>
      <c r="V583" s="54"/>
      <c r="W583" s="54"/>
      <c r="X583" s="54"/>
      <c r="Y583" s="34"/>
      <c r="Z583" s="178" t="s">
        <v>2</v>
      </c>
      <c r="AA583" s="178"/>
      <c r="AB583" s="44">
        <f>SUM(N160:N167)</f>
        <v>217.14285714285714</v>
      </c>
      <c r="AC583" s="172"/>
      <c r="AD583" s="172"/>
      <c r="AE583" s="172"/>
    </row>
    <row r="584" spans="1:33" ht="25.5" customHeight="1" thickBot="1" x14ac:dyDescent="0.25">
      <c r="A584" s="52"/>
      <c r="B584" s="67"/>
      <c r="C584" s="67"/>
      <c r="D584" s="15"/>
      <c r="E584" s="20"/>
      <c r="F584" s="1"/>
      <c r="G584" s="2"/>
      <c r="H584" s="2"/>
      <c r="I584" s="54"/>
      <c r="J584" s="54"/>
      <c r="K584" s="54"/>
      <c r="L584" s="54"/>
      <c r="M584" s="54"/>
      <c r="N584" s="54"/>
      <c r="O584" s="54"/>
      <c r="P584" s="54"/>
      <c r="Q584" s="54"/>
      <c r="R584" s="54"/>
      <c r="S584" s="54"/>
      <c r="T584" s="54"/>
      <c r="U584" s="54"/>
      <c r="V584" s="54"/>
      <c r="W584" s="54"/>
      <c r="X584" s="54"/>
      <c r="Y584" s="34"/>
      <c r="Z584" s="178" t="s">
        <v>4</v>
      </c>
      <c r="AA584" s="178"/>
      <c r="AB584" s="45">
        <f>IF(SUM(T160:T167)=0,0,+(SUM(T160:T167)/AB582))</f>
        <v>0.5</v>
      </c>
      <c r="AC584" s="172"/>
      <c r="AD584" s="172"/>
      <c r="AE584" s="172"/>
    </row>
    <row r="585" spans="1:33" ht="24" thickBot="1" x14ac:dyDescent="0.25">
      <c r="A585" s="52"/>
      <c r="B585" s="67"/>
      <c r="C585" s="67"/>
      <c r="D585" s="15"/>
      <c r="E585" s="20"/>
      <c r="F585" s="1"/>
      <c r="G585" s="2"/>
      <c r="H585" s="2"/>
      <c r="I585" s="54"/>
      <c r="J585" s="54"/>
      <c r="K585" s="54"/>
      <c r="L585" s="54"/>
      <c r="M585" s="54"/>
      <c r="N585" s="54"/>
      <c r="O585" s="54"/>
      <c r="P585" s="54"/>
      <c r="Q585" s="54"/>
      <c r="R585" s="54"/>
      <c r="S585" s="54"/>
      <c r="T585" s="54"/>
      <c r="U585" s="54"/>
      <c r="V585" s="54"/>
      <c r="W585" s="54"/>
      <c r="X585" s="54"/>
      <c r="Y585" s="34"/>
      <c r="Z585" s="178" t="s">
        <v>3</v>
      </c>
      <c r="AA585" s="178"/>
      <c r="AB585" s="49">
        <f>IF(SUM(S160:S167)=0,0,+(SUM(S160:S167)/AB583))</f>
        <v>9.6052631578947376E-2</v>
      </c>
      <c r="AC585" s="172"/>
      <c r="AD585" s="172"/>
      <c r="AE585" s="172"/>
    </row>
    <row r="586" spans="1:33" ht="15.75" customHeight="1" thickBot="1" x14ac:dyDescent="0.25">
      <c r="A586" s="52"/>
      <c r="B586" s="67"/>
      <c r="C586" s="67"/>
      <c r="D586" s="15"/>
      <c r="E586" s="20"/>
      <c r="F586" s="1"/>
      <c r="G586" s="2"/>
      <c r="H586" s="2"/>
      <c r="I586" s="54"/>
      <c r="J586" s="54"/>
      <c r="K586" s="54"/>
      <c r="L586" s="54"/>
      <c r="M586" s="54"/>
      <c r="N586" s="54"/>
      <c r="O586" s="54"/>
      <c r="P586" s="54"/>
      <c r="Q586" s="54"/>
      <c r="R586" s="54"/>
      <c r="S586" s="54"/>
      <c r="T586" s="54"/>
      <c r="U586" s="54"/>
      <c r="V586" s="54"/>
      <c r="W586" s="54"/>
      <c r="X586" s="54"/>
      <c r="Y586" s="34"/>
      <c r="Z586" s="55"/>
      <c r="AA586" s="55"/>
      <c r="AB586" s="56"/>
      <c r="AC586" s="172"/>
      <c r="AD586" s="172"/>
      <c r="AE586" s="172"/>
    </row>
    <row r="587" spans="1:33" ht="13.5" thickBot="1" x14ac:dyDescent="0.25">
      <c r="A587" s="52"/>
      <c r="B587" s="67"/>
      <c r="C587" s="67"/>
      <c r="D587" s="15"/>
      <c r="E587" s="20"/>
      <c r="F587" s="1"/>
      <c r="G587" s="2"/>
      <c r="H587" s="2"/>
      <c r="I587" s="54"/>
      <c r="J587" s="54"/>
      <c r="K587" s="54"/>
      <c r="L587" s="54"/>
      <c r="M587" s="54"/>
      <c r="N587" s="54"/>
      <c r="O587" s="54"/>
      <c r="P587" s="54"/>
      <c r="Q587" s="54"/>
      <c r="R587" s="54"/>
      <c r="S587" s="54"/>
      <c r="T587" s="54"/>
      <c r="U587" s="54"/>
      <c r="V587" s="54"/>
      <c r="W587" s="54"/>
      <c r="X587" s="54"/>
      <c r="Y587" s="34"/>
      <c r="Z587" s="177" t="s">
        <v>1329</v>
      </c>
      <c r="AA587" s="177"/>
      <c r="AB587" s="177"/>
      <c r="AC587" s="172"/>
      <c r="AD587" s="172"/>
      <c r="AE587" s="172"/>
    </row>
    <row r="588" spans="1:33" ht="13.5" thickBot="1" x14ac:dyDescent="0.25">
      <c r="A588" s="52"/>
      <c r="B588" s="67"/>
      <c r="C588" s="67"/>
      <c r="D588" s="15"/>
      <c r="E588" s="20"/>
      <c r="F588" s="1"/>
      <c r="G588" s="2"/>
      <c r="H588" s="2"/>
      <c r="I588" s="54"/>
      <c r="J588" s="54"/>
      <c r="K588" s="54"/>
      <c r="L588" s="54"/>
      <c r="M588" s="54"/>
      <c r="N588" s="54"/>
      <c r="O588" s="54"/>
      <c r="P588" s="54"/>
      <c r="Q588" s="54"/>
      <c r="R588" s="54"/>
      <c r="S588" s="54"/>
      <c r="T588" s="54"/>
      <c r="U588" s="54"/>
      <c r="V588" s="54"/>
      <c r="W588" s="54"/>
      <c r="X588" s="54"/>
      <c r="Y588" s="34"/>
      <c r="Z588" s="177"/>
      <c r="AA588" s="177"/>
      <c r="AB588" s="177"/>
      <c r="AC588" s="172"/>
      <c r="AD588" s="172"/>
      <c r="AE588" s="172"/>
    </row>
    <row r="589" spans="1:33" ht="13.5" thickBot="1" x14ac:dyDescent="0.25">
      <c r="A589" s="52"/>
      <c r="B589" s="67"/>
      <c r="C589" s="67"/>
      <c r="D589" s="15"/>
      <c r="E589" s="20"/>
      <c r="F589" s="1"/>
      <c r="G589" s="2"/>
      <c r="H589" s="2"/>
      <c r="I589" s="54"/>
      <c r="J589" s="54"/>
      <c r="K589" s="54"/>
      <c r="L589" s="54"/>
      <c r="M589" s="54"/>
      <c r="N589" s="54"/>
      <c r="O589" s="54"/>
      <c r="P589" s="54"/>
      <c r="Q589" s="54"/>
      <c r="R589" s="54"/>
      <c r="S589" s="54"/>
      <c r="T589" s="54"/>
      <c r="U589" s="54"/>
      <c r="V589" s="54"/>
      <c r="W589" s="54"/>
      <c r="X589" s="54"/>
      <c r="Y589" s="34"/>
      <c r="Z589" s="178" t="s">
        <v>1</v>
      </c>
      <c r="AA589" s="178"/>
      <c r="AB589" s="44">
        <f>SUM(U168:U229)</f>
        <v>1098.1428571428576</v>
      </c>
      <c r="AC589" s="172"/>
      <c r="AD589" s="172"/>
      <c r="AE589" s="172"/>
    </row>
    <row r="590" spans="1:33" ht="13.5" thickBot="1" x14ac:dyDescent="0.25">
      <c r="Z590" s="178" t="s">
        <v>2</v>
      </c>
      <c r="AA590" s="178"/>
      <c r="AB590" s="44">
        <f>SUM(N168:N229)</f>
        <v>2147.428571428572</v>
      </c>
      <c r="AG590" s="65"/>
    </row>
    <row r="591" spans="1:33" ht="24" thickBot="1" x14ac:dyDescent="0.25">
      <c r="Z591" s="178" t="s">
        <v>4</v>
      </c>
      <c r="AA591" s="178"/>
      <c r="AB591" s="45">
        <f>IF(SUM(T168:T229)=0,0,+(SUM(T168:T229)/AB589))</f>
        <v>0.45652580980876789</v>
      </c>
      <c r="AG591" s="65"/>
    </row>
    <row r="592" spans="1:33" ht="24" thickBot="1" x14ac:dyDescent="0.25">
      <c r="Z592" s="178" t="s">
        <v>3</v>
      </c>
      <c r="AA592" s="178"/>
      <c r="AB592" s="49">
        <f>IF(SUM(S168:S229)=0,0,+(SUM(S168:S229)/AB590))</f>
        <v>0.25773775279403938</v>
      </c>
      <c r="AG592" s="65"/>
    </row>
    <row r="593" spans="26:28" ht="13.5" thickBot="1" x14ac:dyDescent="0.25"/>
    <row r="594" spans="26:28" ht="13.5" thickBot="1" x14ac:dyDescent="0.25">
      <c r="Z594" s="177" t="s">
        <v>1152</v>
      </c>
      <c r="AA594" s="177"/>
      <c r="AB594" s="177"/>
    </row>
    <row r="595" spans="26:28" ht="13.5" thickBot="1" x14ac:dyDescent="0.25">
      <c r="Z595" s="177"/>
      <c r="AA595" s="177"/>
      <c r="AB595" s="177"/>
    </row>
    <row r="596" spans="26:28" ht="13.5" thickBot="1" x14ac:dyDescent="0.25">
      <c r="Z596" s="178" t="s">
        <v>1</v>
      </c>
      <c r="AA596" s="178"/>
      <c r="AB596" s="44">
        <f>SUM(U230:U233)</f>
        <v>154</v>
      </c>
    </row>
    <row r="597" spans="26:28" ht="13.5" thickBot="1" x14ac:dyDescent="0.25">
      <c r="Z597" s="178" t="s">
        <v>2</v>
      </c>
      <c r="AA597" s="178"/>
      <c r="AB597" s="44">
        <f>SUM(N230:N233)</f>
        <v>206.14285714285714</v>
      </c>
    </row>
    <row r="598" spans="26:28" ht="24" thickBot="1" x14ac:dyDescent="0.25">
      <c r="Z598" s="178" t="s">
        <v>4</v>
      </c>
      <c r="AA598" s="178"/>
      <c r="AB598" s="45">
        <f>IF(SUM(T230:T233)=0,0,+(SUM(T230:T233)/AB596))</f>
        <v>0.83070500927643787</v>
      </c>
    </row>
    <row r="599" spans="26:28" ht="24" thickBot="1" x14ac:dyDescent="0.25">
      <c r="Z599" s="178" t="s">
        <v>3</v>
      </c>
      <c r="AA599" s="178"/>
      <c r="AB599" s="49">
        <f>IF(SUM(S230:S233)=0,0,+(SUM(S230:S233)/AB597))</f>
        <v>0.62058212058212059</v>
      </c>
    </row>
    <row r="600" spans="26:28" ht="13.5" thickBot="1" x14ac:dyDescent="0.25"/>
    <row r="601" spans="26:28" ht="13.5" thickBot="1" x14ac:dyDescent="0.25">
      <c r="Z601" s="177" t="s">
        <v>1153</v>
      </c>
      <c r="AA601" s="177"/>
      <c r="AB601" s="177"/>
    </row>
    <row r="602" spans="26:28" ht="13.5" thickBot="1" x14ac:dyDescent="0.25">
      <c r="Z602" s="177"/>
      <c r="AA602" s="177"/>
      <c r="AB602" s="177"/>
    </row>
    <row r="603" spans="26:28" ht="13.5" thickBot="1" x14ac:dyDescent="0.25">
      <c r="Z603" s="178" t="s">
        <v>1</v>
      </c>
      <c r="AA603" s="178"/>
      <c r="AB603" s="44">
        <f>SUM(U234:U315)</f>
        <v>2319.1428571428573</v>
      </c>
    </row>
    <row r="604" spans="26:28" ht="13.5" thickBot="1" x14ac:dyDescent="0.25">
      <c r="Z604" s="178" t="s">
        <v>2</v>
      </c>
      <c r="AA604" s="178"/>
      <c r="AB604" s="44">
        <f>SUM(N234:N315)</f>
        <v>2532.1428571428582</v>
      </c>
    </row>
    <row r="605" spans="26:28" ht="24" thickBot="1" x14ac:dyDescent="0.25">
      <c r="Z605" s="178" t="s">
        <v>4</v>
      </c>
      <c r="AA605" s="178"/>
      <c r="AB605" s="45">
        <f>IF(SUM(T234:T315)=0,0,+(SUM(T234:T315)/AB603))</f>
        <v>0.61129840663627766</v>
      </c>
    </row>
    <row r="606" spans="26:28" ht="24" thickBot="1" x14ac:dyDescent="0.25">
      <c r="Z606" s="178" t="s">
        <v>3</v>
      </c>
      <c r="AA606" s="178"/>
      <c r="AB606" s="49">
        <f>IF(SUM(S234:S315)=0,0,+(SUM(S234:S315)/AB604))</f>
        <v>0.5598769158439113</v>
      </c>
    </row>
    <row r="607" spans="26:28" ht="13.5" thickBot="1" x14ac:dyDescent="0.25"/>
    <row r="608" spans="26:28" ht="13.5" thickBot="1" x14ac:dyDescent="0.25">
      <c r="Z608" s="177" t="s">
        <v>1154</v>
      </c>
      <c r="AA608" s="177"/>
      <c r="AB608" s="177"/>
    </row>
    <row r="609" spans="26:28" ht="13.5" thickBot="1" x14ac:dyDescent="0.25">
      <c r="Z609" s="177"/>
      <c r="AA609" s="177"/>
      <c r="AB609" s="177"/>
    </row>
    <row r="610" spans="26:28" ht="13.5" thickBot="1" x14ac:dyDescent="0.25">
      <c r="Z610" s="178" t="s">
        <v>1</v>
      </c>
      <c r="AA610" s="178"/>
      <c r="AB610" s="44">
        <f>SUM(U316:U322)</f>
        <v>87.571428571428584</v>
      </c>
    </row>
    <row r="611" spans="26:28" ht="13.5" thickBot="1" x14ac:dyDescent="0.25">
      <c r="Z611" s="178" t="s">
        <v>2</v>
      </c>
      <c r="AA611" s="178"/>
      <c r="AB611" s="44">
        <f>SUM(N316:N322)</f>
        <v>121</v>
      </c>
    </row>
    <row r="612" spans="26:28" ht="24" thickBot="1" x14ac:dyDescent="0.25">
      <c r="Z612" s="178" t="s">
        <v>4</v>
      </c>
      <c r="AA612" s="178"/>
      <c r="AB612" s="45">
        <f>IF(SUM(T316:T322)=0,0,+(SUM(T316:T322)/AB610))</f>
        <v>0.80293637846655785</v>
      </c>
    </row>
    <row r="613" spans="26:28" ht="24" thickBot="1" x14ac:dyDescent="0.25">
      <c r="Z613" s="178" t="s">
        <v>3</v>
      </c>
      <c r="AA613" s="178"/>
      <c r="AB613" s="49">
        <f>IF(SUM(S316:S322)=0,0,+(SUM(S316:S322)/AB611))</f>
        <v>0.58110979929161755</v>
      </c>
    </row>
    <row r="614" spans="26:28" ht="13.5" thickBot="1" x14ac:dyDescent="0.25"/>
    <row r="615" spans="26:28" ht="13.5" thickBot="1" x14ac:dyDescent="0.25">
      <c r="Z615" s="177" t="s">
        <v>1155</v>
      </c>
      <c r="AA615" s="177"/>
      <c r="AB615" s="177"/>
    </row>
    <row r="616" spans="26:28" ht="13.5" thickBot="1" x14ac:dyDescent="0.25">
      <c r="Z616" s="177"/>
      <c r="AA616" s="177"/>
      <c r="AB616" s="177"/>
    </row>
    <row r="617" spans="26:28" ht="13.5" thickBot="1" x14ac:dyDescent="0.25">
      <c r="Z617" s="178" t="s">
        <v>1</v>
      </c>
      <c r="AA617" s="178"/>
      <c r="AB617" s="44">
        <f>SUM(U323:U351)</f>
        <v>611.28571428571422</v>
      </c>
    </row>
    <row r="618" spans="26:28" ht="13.5" thickBot="1" x14ac:dyDescent="0.25">
      <c r="Z618" s="178" t="s">
        <v>2</v>
      </c>
      <c r="AA618" s="178"/>
      <c r="AB618" s="44">
        <f>SUM(N323:N351)</f>
        <v>715.71428571428567</v>
      </c>
    </row>
    <row r="619" spans="26:28" ht="24" thickBot="1" x14ac:dyDescent="0.25">
      <c r="Z619" s="178" t="s">
        <v>4</v>
      </c>
      <c r="AA619" s="178"/>
      <c r="AB619" s="45">
        <f>IF(SUM(T323:T351)=0,0,+(SUM(T323:T351)/AB617))</f>
        <v>0.30528054451974762</v>
      </c>
    </row>
    <row r="620" spans="26:28" ht="24" thickBot="1" x14ac:dyDescent="0.25">
      <c r="Z620" s="178" t="s">
        <v>3</v>
      </c>
      <c r="AA620" s="178"/>
      <c r="AB620" s="49">
        <f>IF(SUM(S323:S351)=0,0,+(SUM(S323:S351)/AB618))</f>
        <v>0.26073761477045909</v>
      </c>
    </row>
    <row r="621" spans="26:28" ht="13.5" thickBot="1" x14ac:dyDescent="0.25"/>
    <row r="622" spans="26:28" ht="13.5" thickBot="1" x14ac:dyDescent="0.25">
      <c r="Z622" s="177" t="s">
        <v>1156</v>
      </c>
      <c r="AA622" s="177"/>
      <c r="AB622" s="177"/>
    </row>
    <row r="623" spans="26:28" ht="13.5" thickBot="1" x14ac:dyDescent="0.25">
      <c r="Z623" s="177"/>
      <c r="AA623" s="177"/>
      <c r="AB623" s="177"/>
    </row>
    <row r="624" spans="26:28" ht="13.5" thickBot="1" x14ac:dyDescent="0.25">
      <c r="Z624" s="178" t="s">
        <v>1</v>
      </c>
      <c r="AA624" s="178"/>
      <c r="AB624" s="44">
        <f>SUM(U352:U359)</f>
        <v>75.857142857142861</v>
      </c>
    </row>
    <row r="625" spans="26:28" ht="13.5" thickBot="1" x14ac:dyDescent="0.25">
      <c r="Z625" s="178" t="s">
        <v>2</v>
      </c>
      <c r="AA625" s="178"/>
      <c r="AB625" s="44">
        <f>SUM(N352:N359)</f>
        <v>75.857142857142861</v>
      </c>
    </row>
    <row r="626" spans="26:28" ht="24" thickBot="1" x14ac:dyDescent="0.25">
      <c r="Z626" s="178" t="s">
        <v>4</v>
      </c>
      <c r="AA626" s="178"/>
      <c r="AB626" s="45">
        <f>IF(SUM(T352:T359)=0,0,+(SUM(T352:T359)/AB624))</f>
        <v>1</v>
      </c>
    </row>
    <row r="627" spans="26:28" ht="24" thickBot="1" x14ac:dyDescent="0.25">
      <c r="Z627" s="178" t="s">
        <v>3</v>
      </c>
      <c r="AA627" s="178"/>
      <c r="AB627" s="49">
        <f>IF(SUM(S352:S359)=0,0,+(SUM(S352:S359)/AB625))</f>
        <v>1</v>
      </c>
    </row>
    <row r="628" spans="26:28" ht="13.5" thickBot="1" x14ac:dyDescent="0.25"/>
    <row r="629" spans="26:28" ht="13.5" thickBot="1" x14ac:dyDescent="0.25">
      <c r="Z629" s="177" t="s">
        <v>1157</v>
      </c>
      <c r="AA629" s="177"/>
      <c r="AB629" s="177"/>
    </row>
    <row r="630" spans="26:28" ht="13.5" thickBot="1" x14ac:dyDescent="0.25">
      <c r="Z630" s="177"/>
      <c r="AA630" s="177"/>
      <c r="AB630" s="177"/>
    </row>
    <row r="631" spans="26:28" ht="13.5" thickBot="1" x14ac:dyDescent="0.25">
      <c r="Z631" s="178" t="s">
        <v>1</v>
      </c>
      <c r="AA631" s="178"/>
      <c r="AB631" s="44">
        <f>SUM(U360:U444)</f>
        <v>1723.5714285714282</v>
      </c>
    </row>
    <row r="632" spans="26:28" ht="13.5" thickBot="1" x14ac:dyDescent="0.25">
      <c r="Z632" s="178" t="s">
        <v>2</v>
      </c>
      <c r="AA632" s="178"/>
      <c r="AB632" s="44">
        <f>SUM(N360:N444)</f>
        <v>2473.5714285714275</v>
      </c>
    </row>
    <row r="633" spans="26:28" ht="24" thickBot="1" x14ac:dyDescent="0.25">
      <c r="Z633" s="178" t="s">
        <v>4</v>
      </c>
      <c r="AA633" s="178"/>
      <c r="AB633" s="45">
        <f>IF(SUM(T360:T444)=0,0,+(SUM(T360:T444)/AB631))</f>
        <v>0.4816242782152233</v>
      </c>
    </row>
    <row r="634" spans="26:28" ht="24" thickBot="1" x14ac:dyDescent="0.25">
      <c r="Z634" s="178" t="s">
        <v>3</v>
      </c>
      <c r="AA634" s="178"/>
      <c r="AB634" s="49">
        <f>IF(SUM(S360:S444)=0,0,+(SUM(S360:S444)/AB632))</f>
        <v>0.36358438251997333</v>
      </c>
    </row>
    <row r="635" spans="26:28" ht="13.5" thickBot="1" x14ac:dyDescent="0.25"/>
    <row r="636" spans="26:28" ht="13.5" thickBot="1" x14ac:dyDescent="0.25">
      <c r="Z636" s="177" t="s">
        <v>1158</v>
      </c>
      <c r="AA636" s="177"/>
      <c r="AB636" s="177"/>
    </row>
    <row r="637" spans="26:28" ht="13.5" thickBot="1" x14ac:dyDescent="0.25">
      <c r="Z637" s="177"/>
      <c r="AA637" s="177"/>
      <c r="AB637" s="177"/>
    </row>
    <row r="638" spans="26:28" ht="13.5" thickBot="1" x14ac:dyDescent="0.25">
      <c r="Z638" s="178" t="s">
        <v>1</v>
      </c>
      <c r="AA638" s="178"/>
      <c r="AB638" s="44">
        <f>SUM(U445:U536)</f>
        <v>1992.1428571428564</v>
      </c>
    </row>
    <row r="639" spans="26:28" ht="13.5" thickBot="1" x14ac:dyDescent="0.25">
      <c r="Z639" s="178" t="s">
        <v>2</v>
      </c>
      <c r="AA639" s="178"/>
      <c r="AB639" s="44">
        <f>SUM(N445:N536)</f>
        <v>2686.2857142857151</v>
      </c>
    </row>
    <row r="640" spans="26:28" ht="24" thickBot="1" x14ac:dyDescent="0.25">
      <c r="Z640" s="178" t="s">
        <v>4</v>
      </c>
      <c r="AA640" s="178"/>
      <c r="AB640" s="45">
        <f>IF(SUM(T445:T536)=0,0,+(SUM(T445:T536)/AB638))</f>
        <v>0.60243886697741122</v>
      </c>
    </row>
    <row r="641" spans="26:28" ht="24" thickBot="1" x14ac:dyDescent="0.25">
      <c r="Z641" s="178" t="s">
        <v>3</v>
      </c>
      <c r="AA641" s="178"/>
      <c r="AB641" s="49">
        <f>IF(SUM(S445:S536)=0,0,+(SUM(S445:S536)/AB639))</f>
        <v>0.4661247606892146</v>
      </c>
    </row>
  </sheetData>
  <sheetProtection algorithmName="SHA-512" hashValue="uKVoiGzPWmT/11f4Xtl7pIXrsoTefQby24z/pcOCyXP8/Ljj1chI4q49FcW2n61z4HCA/5Ap9U7LAI5F9Cq6Mw==" saltValue="oeaH+OJ2+CdYwEbxcyLPdw==" spinCount="100000" sheet="1" objects="1" scenarios="1"/>
  <autoFilter ref="A1:AB538"/>
  <mergeCells count="88">
    <mergeCell ref="Z545:AB546"/>
    <mergeCell ref="Z547:AA547"/>
    <mergeCell ref="Z548:AA548"/>
    <mergeCell ref="Z550:AA550"/>
    <mergeCell ref="Z549:AA549"/>
    <mergeCell ref="Z636:AB637"/>
    <mergeCell ref="Z638:AA638"/>
    <mergeCell ref="Z639:AA639"/>
    <mergeCell ref="Z640:AA640"/>
    <mergeCell ref="Z622:AB623"/>
    <mergeCell ref="Z624:AA624"/>
    <mergeCell ref="Z625:AA625"/>
    <mergeCell ref="Z626:AA626"/>
    <mergeCell ref="Z627:AA627"/>
    <mergeCell ref="Z608:AB609"/>
    <mergeCell ref="Z641:AA641"/>
    <mergeCell ref="Z629:AB630"/>
    <mergeCell ref="Z631:AA631"/>
    <mergeCell ref="Z632:AA632"/>
    <mergeCell ref="Z633:AA633"/>
    <mergeCell ref="Z634:AA634"/>
    <mergeCell ref="Z610:AA610"/>
    <mergeCell ref="Z611:AA611"/>
    <mergeCell ref="Z612:AA612"/>
    <mergeCell ref="Z613:AA613"/>
    <mergeCell ref="Z615:AB616"/>
    <mergeCell ref="Z617:AA617"/>
    <mergeCell ref="Z618:AA618"/>
    <mergeCell ref="Z619:AA619"/>
    <mergeCell ref="Z620:AA620"/>
    <mergeCell ref="Z601:AB602"/>
    <mergeCell ref="Z603:AA603"/>
    <mergeCell ref="Z604:AA604"/>
    <mergeCell ref="Z605:AA605"/>
    <mergeCell ref="Z606:AA606"/>
    <mergeCell ref="Z594:AB595"/>
    <mergeCell ref="Z596:AA596"/>
    <mergeCell ref="Z597:AA597"/>
    <mergeCell ref="Z598:AA598"/>
    <mergeCell ref="Z599:AA599"/>
    <mergeCell ref="A537:R537"/>
    <mergeCell ref="A538:P538"/>
    <mergeCell ref="A549:E549"/>
    <mergeCell ref="F549:G549"/>
    <mergeCell ref="A546:G546"/>
    <mergeCell ref="I546:V546"/>
    <mergeCell ref="A547:E547"/>
    <mergeCell ref="F547:G547"/>
    <mergeCell ref="A545:G545"/>
    <mergeCell ref="K542:M542"/>
    <mergeCell ref="K541:M541"/>
    <mergeCell ref="K540:M540"/>
    <mergeCell ref="A548:E548"/>
    <mergeCell ref="F548:G548"/>
    <mergeCell ref="I549:X549"/>
    <mergeCell ref="I550:X550"/>
    <mergeCell ref="I547:X547"/>
    <mergeCell ref="I548:X548"/>
    <mergeCell ref="Z587:AB588"/>
    <mergeCell ref="Z589:AA589"/>
    <mergeCell ref="Z566:AB567"/>
    <mergeCell ref="Z568:AA568"/>
    <mergeCell ref="Z569:AA569"/>
    <mergeCell ref="Z570:AA570"/>
    <mergeCell ref="Z571:AA571"/>
    <mergeCell ref="Z573:AB574"/>
    <mergeCell ref="Z575:AA575"/>
    <mergeCell ref="Z576:AA576"/>
    <mergeCell ref="Z577:AA577"/>
    <mergeCell ref="Z578:AA578"/>
    <mergeCell ref="Z559:AB560"/>
    <mergeCell ref="Z591:AA591"/>
    <mergeCell ref="Z592:AA592"/>
    <mergeCell ref="Z580:AB581"/>
    <mergeCell ref="Z582:AA582"/>
    <mergeCell ref="Z583:AA583"/>
    <mergeCell ref="Z584:AA584"/>
    <mergeCell ref="Z585:AA585"/>
    <mergeCell ref="Z561:AA561"/>
    <mergeCell ref="Z562:AA562"/>
    <mergeCell ref="Z563:AA563"/>
    <mergeCell ref="Z564:AA564"/>
    <mergeCell ref="Z590:AA590"/>
    <mergeCell ref="Z552:AB553"/>
    <mergeCell ref="Z554:AA554"/>
    <mergeCell ref="Z555:AA555"/>
    <mergeCell ref="Z556:AA556"/>
    <mergeCell ref="Z557:AA557"/>
  </mergeCells>
  <conditionalFormatting sqref="L234:M234 E480:G481 N480:N485 N504 L521:N522 N519:N520 H521:J522 N523:N525 N363 E363:G363 E374:J378 E373:G373 L374:N378 N373 N379 E379:G379 E401:G401 N401 N333 E333:G333 N343 N357 E357:G357 E249:G249 L258:M258 E258:J258 E260:J261 E259:G259 E262:G264 L253:M253 L260:N260 L308:M309 L250:N252 L261:M261 E301:G307 N511:N513 H516:J518 L516:N518 N277 E277:H277 N279 E279:H279 E234:J234 A537:XFD539 A594:Y599 AC594:XFD599 A601:Y606 AC601:XFD606 A608:Y613 AC608:XFD613 A615:Y620 AC615:XFD620 A642:XFD1048576 A600:XFD600 A607:XFD607 A614:XFD614 A621:XFD621 A622:Y641 AC622:XFD641 Z628:AB628 A544:Y546 AC544:XFD546 E471 G471:J471 A593:XFD593 A587:Y592 AC587:XFD592 A580:Y585 AC580:XFD585 A586:XFD586 A543:XFD543 A540:K542 N540:XFD542 A579:XFD579 A573:Y578 AC573:XFD578 A566:Y571 AC566:XFD571 A572:XFD572 A547:XFD551 F175:G184 E168:E184 D183:D186 E230:K231 E334:J342 L334:N342 E160:M167 O160:O186 F189:G189 F221:J221 M218:N221 E217:E229 F224:G228 E232:I232 E233:K233 O232:O234 D217:D234 L236:M237 E236:J248 L238:N248 E250:J253 O250:O253 E254:G257 E265:J276 L265:N276 E278:G278 I278:J278 L278:N278 E280:J287 L280:N287 O265:O288 E308:J332 L310:N332 E345:J356 L345:N356 L358:N362 E358:J362 L364:N372 E364:J372 E380:J400 L380:N400 E402:J417 L402:N417 E453:G458 N453:N458 E459:J470 E472:J479 L459:O479 H486:J503 L486:N503 H506:J510 L506:N510 O481:O504 O516:O522 H526:J536 L526:O536 D236:D287 Y234:Y304 Y160:Y230 D160:D172 A1:D3 C10:C122 O1:AG1 A559:Y564 AC559:XFD564 A565:XFD565 O217:O229 O236:O248 O308:O343 A558:XFD558 A552:Y557 AC552:XFD557 AI1:XFD1 D290:D343 E290:J300 I289:J289 N288 L289:M289 L290:O300 D420:D434 E420:J425 H418:J419 L420:O425 L418:M419 N426:O426 E426:G426 E343:G343 F344:G344 D345:D417 O345:O417 E427:J434 D436:J436 F435:J435 D438:J438 H437:J437 H439:J439 D440:J440 D442:D504 E442:J452 I441:J441 L427:O452 O506:O513 Y306:Y536 A141:A536 AG2:XFD536 D506:D536 C125:C536 F191:G193 F195:G199 F201:G201 F203:G203 F205:G205 F207:G207 F209:G209 F211:G218 A4:A9 C4:D9 B4:B536 V10:V536">
    <cfRule type="containsErrors" dxfId="815" priority="1325">
      <formula>ISERROR(A1)</formula>
    </cfRule>
  </conditionalFormatting>
  <conditionalFormatting sqref="N302 N160:N167 N236:N237 N257">
    <cfRule type="cellIs" dxfId="814" priority="1307" operator="equal">
      <formula>0</formula>
    </cfRule>
  </conditionalFormatting>
  <conditionalFormatting sqref="N234">
    <cfRule type="cellIs" dxfId="813" priority="1322" operator="equal">
      <formula>0</formula>
    </cfRule>
  </conditionalFormatting>
  <conditionalFormatting sqref="N301">
    <cfRule type="cellIs" dxfId="812" priority="1318" operator="equal">
      <formula>0</formula>
    </cfRule>
  </conditionalFormatting>
  <conditionalFormatting sqref="N303:N308">
    <cfRule type="cellIs" dxfId="811" priority="1316" operator="equal">
      <formula>0</formula>
    </cfRule>
  </conditionalFormatting>
  <conditionalFormatting sqref="N264">
    <cfRule type="cellIs" dxfId="810" priority="1225" operator="equal">
      <formula>0</formula>
    </cfRule>
  </conditionalFormatting>
  <conditionalFormatting sqref="N235">
    <cfRule type="cellIs" dxfId="809" priority="1287" operator="equal">
      <formula>0</formula>
    </cfRule>
  </conditionalFormatting>
  <conditionalFormatting sqref="N249">
    <cfRule type="cellIs" dxfId="808" priority="1281" operator="equal">
      <formula>0</formula>
    </cfRule>
  </conditionalFormatting>
  <conditionalFormatting sqref="N254">
    <cfRule type="cellIs" dxfId="807" priority="1275" operator="equal">
      <formula>0</formula>
    </cfRule>
  </conditionalFormatting>
  <conditionalFormatting sqref="N255">
    <cfRule type="cellIs" dxfId="806" priority="1272" operator="equal">
      <formula>0</formula>
    </cfRule>
  </conditionalFormatting>
  <conditionalFormatting sqref="N256">
    <cfRule type="cellIs" dxfId="805" priority="1268" operator="equal">
      <formula>0</formula>
    </cfRule>
  </conditionalFormatting>
  <conditionalFormatting sqref="N259">
    <cfRule type="cellIs" dxfId="804" priority="1237" operator="equal">
      <formula>0</formula>
    </cfRule>
  </conditionalFormatting>
  <conditionalFormatting sqref="N262">
    <cfRule type="cellIs" dxfId="803" priority="1235" operator="equal">
      <formula>0</formula>
    </cfRule>
  </conditionalFormatting>
  <conditionalFormatting sqref="N263">
    <cfRule type="cellIs" dxfId="802" priority="1231" operator="equal">
      <formula>0</formula>
    </cfRule>
  </conditionalFormatting>
  <conditionalFormatting sqref="N253">
    <cfRule type="cellIs" dxfId="801" priority="1219" operator="equal">
      <formula>0</formula>
    </cfRule>
  </conditionalFormatting>
  <conditionalFormatting sqref="N258">
    <cfRule type="cellIs" dxfId="800" priority="1217" operator="equal">
      <formula>0</formula>
    </cfRule>
  </conditionalFormatting>
  <conditionalFormatting sqref="N309">
    <cfRule type="cellIs" dxfId="799" priority="1213" operator="equal">
      <formula>0</formula>
    </cfRule>
  </conditionalFormatting>
  <conditionalFormatting sqref="N261">
    <cfRule type="cellIs" dxfId="798" priority="1209" operator="equal">
      <formula>0</formula>
    </cfRule>
  </conditionalFormatting>
  <conditionalFormatting sqref="N230">
    <cfRule type="cellIs" dxfId="797" priority="1149" operator="equal">
      <formula>0</formula>
    </cfRule>
  </conditionalFormatting>
  <conditionalFormatting sqref="N231">
    <cfRule type="cellIs" dxfId="796" priority="1145" operator="equal">
      <formula>0</formula>
    </cfRule>
  </conditionalFormatting>
  <conditionalFormatting sqref="N232">
    <cfRule type="cellIs" dxfId="795" priority="1125" operator="equal">
      <formula>0</formula>
    </cfRule>
  </conditionalFormatting>
  <conditionalFormatting sqref="N233">
    <cfRule type="cellIs" dxfId="794" priority="1112" operator="equal">
      <formula>0</formula>
    </cfRule>
  </conditionalFormatting>
  <conditionalFormatting sqref="F471">
    <cfRule type="containsErrors" dxfId="793" priority="1058">
      <formula>ISERROR(F471)</formula>
    </cfRule>
  </conditionalFormatting>
  <conditionalFormatting sqref="F229:J229 M229:N229 F168:K169 F170:G170 F171:K171 F172:I174 N228 F185:G186 M187:M188 J184:K184 F187:J187 N197 M215:N215 F219:J219 J218 F220:H220 J220 M223:N223 F223:J223 F222:G222 N222 M226:N226 N224:N225 N199 N217 J226 H188:J188 N201 N203 N205 N207 N209 N211 N213">
    <cfRule type="containsErrors" dxfId="792" priority="1057">
      <formula>ISERROR(F168)</formula>
    </cfRule>
  </conditionalFormatting>
  <conditionalFormatting sqref="N227">
    <cfRule type="cellIs" dxfId="791" priority="1054" operator="equal">
      <formula>0</formula>
    </cfRule>
  </conditionalFormatting>
  <conditionalFormatting sqref="N185:N187 N189 N191:N193 N195">
    <cfRule type="cellIs" dxfId="790" priority="1053" operator="equal">
      <formula>0</formula>
    </cfRule>
  </conditionalFormatting>
  <conditionalFormatting sqref="N170:N171">
    <cfRule type="cellIs" dxfId="789" priority="1052" operator="equal">
      <formula>0</formula>
    </cfRule>
  </conditionalFormatting>
  <conditionalFormatting sqref="N168">
    <cfRule type="cellIs" dxfId="788" priority="1051" operator="equal">
      <formula>0</formula>
    </cfRule>
  </conditionalFormatting>
  <conditionalFormatting sqref="N169">
    <cfRule type="cellIs" dxfId="787" priority="1050" operator="equal">
      <formula>0</formula>
    </cfRule>
  </conditionalFormatting>
  <conditionalFormatting sqref="N172">
    <cfRule type="cellIs" dxfId="786" priority="1049" operator="equal">
      <formula>0</formula>
    </cfRule>
  </conditionalFormatting>
  <conditionalFormatting sqref="N173">
    <cfRule type="cellIs" dxfId="785" priority="1048" operator="equal">
      <formula>0</formula>
    </cfRule>
  </conditionalFormatting>
  <conditionalFormatting sqref="N174">
    <cfRule type="cellIs" dxfId="784" priority="1047" operator="equal">
      <formula>0</formula>
    </cfRule>
  </conditionalFormatting>
  <conditionalFormatting sqref="N175">
    <cfRule type="cellIs" dxfId="783" priority="1046" operator="equal">
      <formula>0</formula>
    </cfRule>
  </conditionalFormatting>
  <conditionalFormatting sqref="N176">
    <cfRule type="cellIs" dxfId="782" priority="1045" operator="equal">
      <formula>0</formula>
    </cfRule>
  </conditionalFormatting>
  <conditionalFormatting sqref="N177">
    <cfRule type="cellIs" dxfId="781" priority="1044" operator="equal">
      <formula>0</formula>
    </cfRule>
  </conditionalFormatting>
  <conditionalFormatting sqref="N178">
    <cfRule type="cellIs" dxfId="780" priority="1043" operator="equal">
      <formula>0</formula>
    </cfRule>
  </conditionalFormatting>
  <conditionalFormatting sqref="N179">
    <cfRule type="cellIs" dxfId="779" priority="1042" operator="equal">
      <formula>0</formula>
    </cfRule>
  </conditionalFormatting>
  <conditionalFormatting sqref="N180">
    <cfRule type="cellIs" dxfId="778" priority="1041" operator="equal">
      <formula>0</formula>
    </cfRule>
  </conditionalFormatting>
  <conditionalFormatting sqref="N181">
    <cfRule type="cellIs" dxfId="777" priority="1040" operator="equal">
      <formula>0</formula>
    </cfRule>
  </conditionalFormatting>
  <conditionalFormatting sqref="N182">
    <cfRule type="cellIs" dxfId="776" priority="1038" operator="equal">
      <formula>0</formula>
    </cfRule>
  </conditionalFormatting>
  <conditionalFormatting sqref="N183">
    <cfRule type="cellIs" dxfId="775" priority="1037" operator="equal">
      <formula>0</formula>
    </cfRule>
  </conditionalFormatting>
  <conditionalFormatting sqref="N184">
    <cfRule type="cellIs" dxfId="774" priority="1036" operator="equal">
      <formula>0</formula>
    </cfRule>
  </conditionalFormatting>
  <conditionalFormatting sqref="H170:K170">
    <cfRule type="containsErrors" dxfId="773" priority="1035">
      <formula>ISERROR(H170)</formula>
    </cfRule>
  </conditionalFormatting>
  <conditionalFormatting sqref="K172">
    <cfRule type="containsErrors" dxfId="772" priority="1034">
      <formula>ISERROR(K172)</formula>
    </cfRule>
  </conditionalFormatting>
  <conditionalFormatting sqref="H177">
    <cfRule type="containsErrors" dxfId="771" priority="1033">
      <formula>ISERROR(H177)</formula>
    </cfRule>
  </conditionalFormatting>
  <conditionalFormatting sqref="I177">
    <cfRule type="containsErrors" dxfId="770" priority="1032">
      <formula>ISERROR(I177)</formula>
    </cfRule>
  </conditionalFormatting>
  <conditionalFormatting sqref="H182:K182">
    <cfRule type="containsErrors" dxfId="769" priority="1031">
      <formula>ISERROR(H182)</formula>
    </cfRule>
  </conditionalFormatting>
  <conditionalFormatting sqref="H175">
    <cfRule type="containsErrors" dxfId="768" priority="1030">
      <formula>ISERROR(H175)</formula>
    </cfRule>
  </conditionalFormatting>
  <conditionalFormatting sqref="I175">
    <cfRule type="containsErrors" dxfId="767" priority="1029">
      <formula>ISERROR(I175)</formula>
    </cfRule>
  </conditionalFormatting>
  <conditionalFormatting sqref="H176:I176">
    <cfRule type="containsErrors" dxfId="766" priority="1028">
      <formula>ISERROR(H176)</formula>
    </cfRule>
  </conditionalFormatting>
  <conditionalFormatting sqref="H180">
    <cfRule type="containsErrors" dxfId="765" priority="1027">
      <formula>ISERROR(H180)</formula>
    </cfRule>
  </conditionalFormatting>
  <conditionalFormatting sqref="I180">
    <cfRule type="containsErrors" dxfId="764" priority="1026">
      <formula>ISERROR(I180)</formula>
    </cfRule>
  </conditionalFormatting>
  <conditionalFormatting sqref="H184:I184">
    <cfRule type="containsErrors" dxfId="763" priority="1023">
      <formula>ISERROR(H184)</formula>
    </cfRule>
  </conditionalFormatting>
  <conditionalFormatting sqref="M189:M191 H192:J192 H189:H190">
    <cfRule type="containsErrors" dxfId="762" priority="1022">
      <formula>ISERROR(H189)</formula>
    </cfRule>
  </conditionalFormatting>
  <conditionalFormatting sqref="M192">
    <cfRule type="containsErrors" dxfId="761" priority="1021">
      <formula>ISERROR(M192)</formula>
    </cfRule>
  </conditionalFormatting>
  <conditionalFormatting sqref="M196">
    <cfRule type="containsErrors" dxfId="760" priority="1018">
      <formula>ISERROR(M196)</formula>
    </cfRule>
  </conditionalFormatting>
  <conditionalFormatting sqref="M198">
    <cfRule type="containsErrors" dxfId="759" priority="1015">
      <formula>ISERROR(M198)</formula>
    </cfRule>
  </conditionalFormatting>
  <conditionalFormatting sqref="H196 J196">
    <cfRule type="containsErrors" dxfId="758" priority="1019">
      <formula>ISERROR(H196)</formula>
    </cfRule>
  </conditionalFormatting>
  <conditionalFormatting sqref="J198">
    <cfRule type="containsErrors" dxfId="757" priority="1016">
      <formula>ISERROR(J198)</formula>
    </cfRule>
  </conditionalFormatting>
  <conditionalFormatting sqref="M216">
    <cfRule type="containsErrors" dxfId="756" priority="1012">
      <formula>ISERROR(M216)</formula>
    </cfRule>
  </conditionalFormatting>
  <conditionalFormatting sqref="J216">
    <cfRule type="containsErrors" dxfId="755" priority="1013">
      <formula>ISERROR(J216)</formula>
    </cfRule>
  </conditionalFormatting>
  <conditionalFormatting sqref="N196">
    <cfRule type="cellIs" dxfId="754" priority="1011" operator="equal">
      <formula>0</formula>
    </cfRule>
  </conditionalFormatting>
  <conditionalFormatting sqref="N198">
    <cfRule type="containsErrors" dxfId="753" priority="1010">
      <formula>ISERROR(N198)</formula>
    </cfRule>
  </conditionalFormatting>
  <conditionalFormatting sqref="N216">
    <cfRule type="containsErrors" dxfId="752" priority="1009">
      <formula>ISERROR(N216)</formula>
    </cfRule>
  </conditionalFormatting>
  <conditionalFormatting sqref="H218">
    <cfRule type="containsErrors" dxfId="751" priority="1008">
      <formula>ISERROR(H218)</formula>
    </cfRule>
  </conditionalFormatting>
  <conditionalFormatting sqref="I218">
    <cfRule type="containsErrors" dxfId="750" priority="1007">
      <formula>ISERROR(I218)</formula>
    </cfRule>
  </conditionalFormatting>
  <conditionalFormatting sqref="I220">
    <cfRule type="containsErrors" dxfId="749" priority="1001">
      <formula>ISERROR(I220)</formula>
    </cfRule>
  </conditionalFormatting>
  <conditionalFormatting sqref="H222:J222">
    <cfRule type="containsErrors" dxfId="748" priority="995">
      <formula>ISERROR(H222)</formula>
    </cfRule>
  </conditionalFormatting>
  <conditionalFormatting sqref="M222">
    <cfRule type="containsErrors" dxfId="747" priority="994">
      <formula>ISERROR(M222)</formula>
    </cfRule>
  </conditionalFormatting>
  <conditionalFormatting sqref="H224">
    <cfRule type="containsErrors" dxfId="746" priority="991">
      <formula>ISERROR(H224)</formula>
    </cfRule>
  </conditionalFormatting>
  <conditionalFormatting sqref="I224">
    <cfRule type="containsErrors" dxfId="745" priority="990">
      <formula>ISERROR(I224)</formula>
    </cfRule>
  </conditionalFormatting>
  <conditionalFormatting sqref="J224">
    <cfRule type="containsErrors" dxfId="744" priority="989">
      <formula>ISERROR(J224)</formula>
    </cfRule>
  </conditionalFormatting>
  <conditionalFormatting sqref="M224">
    <cfRule type="containsErrors" dxfId="743" priority="988">
      <formula>ISERROR(M224)</formula>
    </cfRule>
  </conditionalFormatting>
  <conditionalFormatting sqref="M225 I225:J225">
    <cfRule type="containsErrors" dxfId="742" priority="985">
      <formula>ISERROR(I225)</formula>
    </cfRule>
  </conditionalFormatting>
  <conditionalFormatting sqref="H225">
    <cfRule type="containsErrors" dxfId="741" priority="984">
      <formula>ISERROR(H225)</formula>
    </cfRule>
  </conditionalFormatting>
  <conditionalFormatting sqref="M185 H185:J185">
    <cfRule type="containsErrors" dxfId="740" priority="983">
      <formula>ISERROR(H185)</formula>
    </cfRule>
  </conditionalFormatting>
  <conditionalFormatting sqref="M186 H186:J186">
    <cfRule type="containsErrors" dxfId="739" priority="975">
      <formula>ISERROR(H186)</formula>
    </cfRule>
  </conditionalFormatting>
  <conditionalFormatting sqref="J172">
    <cfRule type="containsErrors" dxfId="738" priority="973">
      <formula>ISERROR(J172)</formula>
    </cfRule>
  </conditionalFormatting>
  <conditionalFormatting sqref="H178">
    <cfRule type="containsErrors" dxfId="737" priority="972">
      <formula>ISERROR(H178)</formula>
    </cfRule>
  </conditionalFormatting>
  <conditionalFormatting sqref="I178">
    <cfRule type="containsErrors" dxfId="736" priority="971">
      <formula>ISERROR(I178)</formula>
    </cfRule>
  </conditionalFormatting>
  <conditionalFormatting sqref="J178:K178">
    <cfRule type="containsErrors" dxfId="735" priority="970">
      <formula>ISERROR(J178)</formula>
    </cfRule>
  </conditionalFormatting>
  <conditionalFormatting sqref="K179">
    <cfRule type="containsErrors" dxfId="734" priority="969">
      <formula>ISERROR(K179)</formula>
    </cfRule>
  </conditionalFormatting>
  <conditionalFormatting sqref="H179">
    <cfRule type="containsErrors" dxfId="733" priority="968">
      <formula>ISERROR(H179)</formula>
    </cfRule>
  </conditionalFormatting>
  <conditionalFormatting sqref="I179">
    <cfRule type="containsErrors" dxfId="732" priority="967">
      <formula>ISERROR(I179)</formula>
    </cfRule>
  </conditionalFormatting>
  <conditionalFormatting sqref="J179">
    <cfRule type="containsErrors" dxfId="731" priority="966">
      <formula>ISERROR(J179)</formula>
    </cfRule>
  </conditionalFormatting>
  <conditionalFormatting sqref="K181">
    <cfRule type="containsErrors" dxfId="730" priority="965">
      <formula>ISERROR(K181)</formula>
    </cfRule>
  </conditionalFormatting>
  <conditionalFormatting sqref="H181">
    <cfRule type="containsErrors" dxfId="729" priority="964">
      <formula>ISERROR(H181)</formula>
    </cfRule>
  </conditionalFormatting>
  <conditionalFormatting sqref="I181">
    <cfRule type="containsErrors" dxfId="728" priority="963">
      <formula>ISERROR(I181)</formula>
    </cfRule>
  </conditionalFormatting>
  <conditionalFormatting sqref="J181">
    <cfRule type="containsErrors" dxfId="727" priority="962">
      <formula>ISERROR(J181)</formula>
    </cfRule>
  </conditionalFormatting>
  <conditionalFormatting sqref="J183:K183">
    <cfRule type="containsErrors" dxfId="726" priority="961">
      <formula>ISERROR(J183)</formula>
    </cfRule>
  </conditionalFormatting>
  <conditionalFormatting sqref="H183">
    <cfRule type="containsErrors" dxfId="725" priority="960">
      <formula>ISERROR(H183)</formula>
    </cfRule>
  </conditionalFormatting>
  <conditionalFormatting sqref="I183">
    <cfRule type="containsErrors" dxfId="724" priority="959">
      <formula>ISERROR(I183)</formula>
    </cfRule>
  </conditionalFormatting>
  <conditionalFormatting sqref="I189:I190">
    <cfRule type="containsErrors" dxfId="723" priority="958">
      <formula>ISERROR(I189)</formula>
    </cfRule>
  </conditionalFormatting>
  <conditionalFormatting sqref="H191">
    <cfRule type="containsErrors" dxfId="722" priority="957">
      <formula>ISERROR(H191)</formula>
    </cfRule>
  </conditionalFormatting>
  <conditionalFormatting sqref="I191">
    <cfRule type="containsErrors" dxfId="721" priority="956">
      <formula>ISERROR(I191)</formula>
    </cfRule>
  </conditionalFormatting>
  <conditionalFormatting sqref="J215">
    <cfRule type="containsErrors" dxfId="720" priority="921">
      <formula>ISERROR(J215)</formula>
    </cfRule>
  </conditionalFormatting>
  <conditionalFormatting sqref="M193:M194 H193:H194">
    <cfRule type="containsErrors" dxfId="719" priority="955">
      <formula>ISERROR(H193)</formula>
    </cfRule>
  </conditionalFormatting>
  <conditionalFormatting sqref="I193:I194">
    <cfRule type="containsErrors" dxfId="718" priority="954">
      <formula>ISERROR(I193)</formula>
    </cfRule>
  </conditionalFormatting>
  <conditionalFormatting sqref="H217:K217">
    <cfRule type="containsErrors" dxfId="717" priority="917">
      <formula>ISERROR(H217)</formula>
    </cfRule>
  </conditionalFormatting>
  <conditionalFormatting sqref="M195 H195">
    <cfRule type="containsErrors" dxfId="716" priority="953">
      <formula>ISERROR(H195)</formula>
    </cfRule>
  </conditionalFormatting>
  <conditionalFormatting sqref="I195">
    <cfRule type="containsErrors" dxfId="715" priority="952">
      <formula>ISERROR(I195)</formula>
    </cfRule>
  </conditionalFormatting>
  <conditionalFormatting sqref="J195">
    <cfRule type="containsErrors" dxfId="714" priority="951">
      <formula>ISERROR(J195)</formula>
    </cfRule>
  </conditionalFormatting>
  <conditionalFormatting sqref="J193:J194">
    <cfRule type="containsErrors" dxfId="713" priority="950">
      <formula>ISERROR(J193)</formula>
    </cfRule>
  </conditionalFormatting>
  <conditionalFormatting sqref="J191">
    <cfRule type="containsErrors" dxfId="712" priority="949">
      <formula>ISERROR(J191)</formula>
    </cfRule>
  </conditionalFormatting>
  <conditionalFormatting sqref="J189:J190">
    <cfRule type="containsErrors" dxfId="711" priority="948">
      <formula>ISERROR(J189)</formula>
    </cfRule>
  </conditionalFormatting>
  <conditionalFormatting sqref="I196">
    <cfRule type="containsErrors" dxfId="710" priority="947">
      <formula>ISERROR(I196)</formula>
    </cfRule>
  </conditionalFormatting>
  <conditionalFormatting sqref="M197 H197">
    <cfRule type="containsErrors" dxfId="709" priority="946">
      <formula>ISERROR(H197)</formula>
    </cfRule>
  </conditionalFormatting>
  <conditionalFormatting sqref="I197">
    <cfRule type="containsErrors" dxfId="708" priority="945">
      <formula>ISERROR(I197)</formula>
    </cfRule>
  </conditionalFormatting>
  <conditionalFormatting sqref="J197">
    <cfRule type="containsErrors" dxfId="707" priority="944">
      <formula>ISERROR(J197)</formula>
    </cfRule>
  </conditionalFormatting>
  <conditionalFormatting sqref="H198">
    <cfRule type="containsErrors" dxfId="706" priority="943">
      <formula>ISERROR(H198)</formula>
    </cfRule>
  </conditionalFormatting>
  <conditionalFormatting sqref="I198">
    <cfRule type="containsErrors" dxfId="705" priority="942">
      <formula>ISERROR(I198)</formula>
    </cfRule>
  </conditionalFormatting>
  <conditionalFormatting sqref="M199:M200 H199:H200">
    <cfRule type="containsErrors" dxfId="704" priority="941">
      <formula>ISERROR(H199)</formula>
    </cfRule>
  </conditionalFormatting>
  <conditionalFormatting sqref="I199:I200">
    <cfRule type="containsErrors" dxfId="703" priority="940">
      <formula>ISERROR(I199)</formula>
    </cfRule>
  </conditionalFormatting>
  <conditionalFormatting sqref="J199:J200">
    <cfRule type="containsErrors" dxfId="702" priority="939">
      <formula>ISERROR(J199)</formula>
    </cfRule>
  </conditionalFormatting>
  <conditionalFormatting sqref="M201:M202 H201:H202">
    <cfRule type="containsErrors" dxfId="701" priority="938">
      <formula>ISERROR(H201)</formula>
    </cfRule>
  </conditionalFormatting>
  <conditionalFormatting sqref="I201:I202">
    <cfRule type="containsErrors" dxfId="700" priority="937">
      <formula>ISERROR(I201)</formula>
    </cfRule>
  </conditionalFormatting>
  <conditionalFormatting sqref="J201:J202">
    <cfRule type="containsErrors" dxfId="699" priority="936">
      <formula>ISERROR(J201)</formula>
    </cfRule>
  </conditionalFormatting>
  <conditionalFormatting sqref="M203:M204 H203:H204">
    <cfRule type="containsErrors" dxfId="698" priority="935">
      <formula>ISERROR(H203)</formula>
    </cfRule>
  </conditionalFormatting>
  <conditionalFormatting sqref="I203:I204">
    <cfRule type="containsErrors" dxfId="697" priority="934">
      <formula>ISERROR(I203)</formula>
    </cfRule>
  </conditionalFormatting>
  <conditionalFormatting sqref="J203:J204">
    <cfRule type="containsErrors" dxfId="696" priority="933">
      <formula>ISERROR(J203)</formula>
    </cfRule>
  </conditionalFormatting>
  <conditionalFormatting sqref="M205:M208 H205:H208">
    <cfRule type="containsErrors" dxfId="695" priority="932">
      <formula>ISERROR(H205)</formula>
    </cfRule>
  </conditionalFormatting>
  <conditionalFormatting sqref="I205:I208">
    <cfRule type="containsErrors" dxfId="694" priority="931">
      <formula>ISERROR(I205)</formula>
    </cfRule>
  </conditionalFormatting>
  <conditionalFormatting sqref="J205:J208">
    <cfRule type="containsErrors" dxfId="693" priority="930">
      <formula>ISERROR(J205)</formula>
    </cfRule>
  </conditionalFormatting>
  <conditionalFormatting sqref="H215">
    <cfRule type="containsErrors" dxfId="692" priority="923">
      <formula>ISERROR(H215)</formula>
    </cfRule>
  </conditionalFormatting>
  <conditionalFormatting sqref="I215">
    <cfRule type="containsErrors" dxfId="691" priority="922">
      <formula>ISERROR(I215)</formula>
    </cfRule>
  </conditionalFormatting>
  <conditionalFormatting sqref="H216">
    <cfRule type="containsErrors" dxfId="690" priority="920">
      <formula>ISERROR(H216)</formula>
    </cfRule>
  </conditionalFormatting>
  <conditionalFormatting sqref="I216">
    <cfRule type="containsErrors" dxfId="689" priority="919">
      <formula>ISERROR(I216)</formula>
    </cfRule>
  </conditionalFormatting>
  <conditionalFormatting sqref="M217">
    <cfRule type="containsErrors" dxfId="688" priority="918">
      <formula>ISERROR(M217)</formula>
    </cfRule>
  </conditionalFormatting>
  <conditionalFormatting sqref="H226">
    <cfRule type="containsErrors" dxfId="687" priority="913">
      <formula>ISERROR(H226)</formula>
    </cfRule>
  </conditionalFormatting>
  <conditionalFormatting sqref="I226">
    <cfRule type="containsErrors" dxfId="686" priority="912">
      <formula>ISERROR(I226)</formula>
    </cfRule>
  </conditionalFormatting>
  <conditionalFormatting sqref="E185:E187 E189">
    <cfRule type="containsErrors" dxfId="685" priority="911">
      <formula>ISERROR(E185)</formula>
    </cfRule>
  </conditionalFormatting>
  <conditionalFormatting sqref="E191:E192">
    <cfRule type="containsErrors" dxfId="684" priority="910">
      <formula>ISERROR(E191)</formula>
    </cfRule>
  </conditionalFormatting>
  <conditionalFormatting sqref="E193 E195">
    <cfRule type="containsErrors" dxfId="683" priority="909">
      <formula>ISERROR(E193)</formula>
    </cfRule>
  </conditionalFormatting>
  <conditionalFormatting sqref="E196:E197">
    <cfRule type="containsErrors" dxfId="682" priority="908">
      <formula>ISERROR(E196)</formula>
    </cfRule>
  </conditionalFormatting>
  <conditionalFormatting sqref="E198:E199 E201 E203 E205 E207 E209 E211:E214">
    <cfRule type="containsErrors" dxfId="681" priority="907">
      <formula>ISERROR(E198)</formula>
    </cfRule>
  </conditionalFormatting>
  <conditionalFormatting sqref="E215">
    <cfRule type="containsErrors" dxfId="680" priority="906">
      <formula>ISERROR(E215)</formula>
    </cfRule>
  </conditionalFormatting>
  <conditionalFormatting sqref="E216">
    <cfRule type="containsErrors" dxfId="679" priority="905">
      <formula>ISERROR(E216)</formula>
    </cfRule>
  </conditionalFormatting>
  <conditionalFormatting sqref="O258 O260:O261 O230:O231">
    <cfRule type="containsErrors" dxfId="678" priority="853">
      <formula>ISERROR(O230)</formula>
    </cfRule>
  </conditionalFormatting>
  <conditionalFormatting sqref="O301">
    <cfRule type="cellIs" dxfId="677" priority="852" operator="equal">
      <formula>0</formula>
    </cfRule>
  </conditionalFormatting>
  <conditionalFormatting sqref="O302">
    <cfRule type="cellIs" dxfId="676" priority="851" operator="equal">
      <formula>0</formula>
    </cfRule>
  </conditionalFormatting>
  <conditionalFormatting sqref="O197 O215 O187 O199 O189 O191:O193 O195 O201 O203 O205">
    <cfRule type="containsErrors" dxfId="675" priority="850">
      <formula>ISERROR(O187)</formula>
    </cfRule>
  </conditionalFormatting>
  <conditionalFormatting sqref="O207 O209 O211 O213">
    <cfRule type="containsErrors" dxfId="674" priority="845">
      <formula>ISERROR(O207)</formula>
    </cfRule>
  </conditionalFormatting>
  <conditionalFormatting sqref="D175:D177 D180">
    <cfRule type="containsErrors" dxfId="673" priority="837">
      <formula>ISERROR(D175)</formula>
    </cfRule>
  </conditionalFormatting>
  <conditionalFormatting sqref="D173:D174">
    <cfRule type="containsErrors" dxfId="672" priority="836">
      <formula>ISERROR(D173)</formula>
    </cfRule>
  </conditionalFormatting>
  <conditionalFormatting sqref="D178:D179">
    <cfRule type="containsErrors" dxfId="671" priority="835">
      <formula>ISERROR(D178)</formula>
    </cfRule>
  </conditionalFormatting>
  <conditionalFormatting sqref="D181">
    <cfRule type="containsErrors" dxfId="670" priority="834">
      <formula>ISERROR(D181)</formula>
    </cfRule>
  </conditionalFormatting>
  <conditionalFormatting sqref="D182">
    <cfRule type="containsErrors" dxfId="669" priority="833">
      <formula>ISERROR(D182)</formula>
    </cfRule>
  </conditionalFormatting>
  <conditionalFormatting sqref="D187 D189">
    <cfRule type="containsErrors" dxfId="668" priority="832">
      <formula>ISERROR(D187)</formula>
    </cfRule>
  </conditionalFormatting>
  <conditionalFormatting sqref="D191">
    <cfRule type="containsErrors" dxfId="667" priority="831">
      <formula>ISERROR(D191)</formula>
    </cfRule>
  </conditionalFormatting>
  <conditionalFormatting sqref="D192">
    <cfRule type="containsErrors" dxfId="666" priority="830">
      <formula>ISERROR(D192)</formula>
    </cfRule>
  </conditionalFormatting>
  <conditionalFormatting sqref="D193 D195">
    <cfRule type="containsErrors" dxfId="665" priority="829">
      <formula>ISERROR(D193)</formula>
    </cfRule>
  </conditionalFormatting>
  <conditionalFormatting sqref="D196">
    <cfRule type="containsErrors" dxfId="664" priority="828">
      <formula>ISERROR(D196)</formula>
    </cfRule>
  </conditionalFormatting>
  <conditionalFormatting sqref="D197">
    <cfRule type="containsErrors" dxfId="663" priority="827">
      <formula>ISERROR(D197)</formula>
    </cfRule>
  </conditionalFormatting>
  <conditionalFormatting sqref="D198">
    <cfRule type="containsErrors" dxfId="662" priority="826">
      <formula>ISERROR(D198)</formula>
    </cfRule>
  </conditionalFormatting>
  <conditionalFormatting sqref="D199">
    <cfRule type="containsErrors" dxfId="661" priority="825">
      <formula>ISERROR(D199)</formula>
    </cfRule>
  </conditionalFormatting>
  <conditionalFormatting sqref="D201">
    <cfRule type="containsErrors" dxfId="660" priority="824">
      <formula>ISERROR(D201)</formula>
    </cfRule>
  </conditionalFormatting>
  <conditionalFormatting sqref="D203">
    <cfRule type="containsErrors" dxfId="659" priority="823">
      <formula>ISERROR(D203)</formula>
    </cfRule>
  </conditionalFormatting>
  <conditionalFormatting sqref="D205 D207">
    <cfRule type="containsErrors" dxfId="658" priority="822">
      <formula>ISERROR(D205)</formula>
    </cfRule>
  </conditionalFormatting>
  <conditionalFormatting sqref="D209">
    <cfRule type="containsErrors" dxfId="657" priority="821">
      <formula>ISERROR(D209)</formula>
    </cfRule>
  </conditionalFormatting>
  <conditionalFormatting sqref="D211:D212">
    <cfRule type="containsErrors" dxfId="656" priority="820">
      <formula>ISERROR(D211)</formula>
    </cfRule>
  </conditionalFormatting>
  <conditionalFormatting sqref="D213:D214">
    <cfRule type="containsErrors" dxfId="655" priority="819">
      <formula>ISERROR(D213)</formula>
    </cfRule>
  </conditionalFormatting>
  <conditionalFormatting sqref="D215">
    <cfRule type="containsErrors" dxfId="654" priority="818">
      <formula>ISERROR(D215)</formula>
    </cfRule>
  </conditionalFormatting>
  <conditionalFormatting sqref="D216">
    <cfRule type="containsErrors" dxfId="653" priority="817">
      <formula>ISERROR(D216)</formula>
    </cfRule>
  </conditionalFormatting>
  <conditionalFormatting sqref="D235">
    <cfRule type="containsErrors" dxfId="652" priority="816">
      <formula>ISERROR(D235)</formula>
    </cfRule>
  </conditionalFormatting>
  <conditionalFormatting sqref="O159 O157 O151:O155 O147:O149 O130:O145">
    <cfRule type="containsErrors" dxfId="651" priority="682">
      <formula>ISERROR(O130)</formula>
    </cfRule>
  </conditionalFormatting>
  <conditionalFormatting sqref="F154">
    <cfRule type="containsErrors" dxfId="650" priority="790">
      <formula>ISERROR(F154)</formula>
    </cfRule>
  </conditionalFormatting>
  <conditionalFormatting sqref="F155:F159">
    <cfRule type="containsErrors" dxfId="649" priority="789">
      <formula>ISERROR(F155)</formula>
    </cfRule>
  </conditionalFormatting>
  <conditionalFormatting sqref="G154:G159">
    <cfRule type="containsErrors" dxfId="648" priority="788">
      <formula>ISERROR(G154)</formula>
    </cfRule>
  </conditionalFormatting>
  <conditionalFormatting sqref="F138:G140">
    <cfRule type="containsErrors" dxfId="647" priority="787">
      <formula>ISERROR(F138)</formula>
    </cfRule>
  </conditionalFormatting>
  <conditionalFormatting sqref="F137:G137">
    <cfRule type="containsErrors" dxfId="646" priority="786">
      <formula>ISERROR(F137)</formula>
    </cfRule>
  </conditionalFormatting>
  <conditionalFormatting sqref="F142:G142 G143:G144">
    <cfRule type="containsErrors" dxfId="645" priority="785">
      <formula>ISERROR(F142)</formula>
    </cfRule>
  </conditionalFormatting>
  <conditionalFormatting sqref="F141:G141">
    <cfRule type="containsErrors" dxfId="644" priority="784">
      <formula>ISERROR(F141)</formula>
    </cfRule>
  </conditionalFormatting>
  <conditionalFormatting sqref="H130:H133 H135:H143">
    <cfRule type="containsErrors" dxfId="643" priority="783">
      <formula>ISERROR(H130)</formula>
    </cfRule>
  </conditionalFormatting>
  <conditionalFormatting sqref="H149:H150 H144:H145">
    <cfRule type="containsErrors" dxfId="642" priority="782">
      <formula>ISERROR(H144)</formula>
    </cfRule>
  </conditionalFormatting>
  <conditionalFormatting sqref="H146">
    <cfRule type="containsErrors" dxfId="641" priority="781">
      <formula>ISERROR(H146)</formula>
    </cfRule>
  </conditionalFormatting>
  <conditionalFormatting sqref="H153">
    <cfRule type="containsErrors" dxfId="640" priority="780">
      <formula>ISERROR(H153)</formula>
    </cfRule>
  </conditionalFormatting>
  <conditionalFormatting sqref="H159">
    <cfRule type="containsErrors" dxfId="639" priority="779">
      <formula>ISERROR(H159)</formula>
    </cfRule>
  </conditionalFormatting>
  <conditionalFormatting sqref="H151">
    <cfRule type="containsErrors" dxfId="638" priority="778">
      <formula>ISERROR(H151)</formula>
    </cfRule>
  </conditionalFormatting>
  <conditionalFormatting sqref="H152">
    <cfRule type="containsErrors" dxfId="637" priority="777">
      <formula>ISERROR(H152)</formula>
    </cfRule>
  </conditionalFormatting>
  <conditionalFormatting sqref="H154">
    <cfRule type="containsErrors" dxfId="636" priority="776">
      <formula>ISERROR(H154)</formula>
    </cfRule>
  </conditionalFormatting>
  <conditionalFormatting sqref="H148">
    <cfRule type="containsErrors" dxfId="635" priority="775">
      <formula>ISERROR(H148)</formula>
    </cfRule>
  </conditionalFormatting>
  <conditionalFormatting sqref="H154">
    <cfRule type="containsErrors" dxfId="634" priority="774">
      <formula>ISERROR(H154)</formula>
    </cfRule>
  </conditionalFormatting>
  <conditionalFormatting sqref="H157">
    <cfRule type="containsErrors" dxfId="633" priority="773">
      <formula>ISERROR(H157)</formula>
    </cfRule>
  </conditionalFormatting>
  <conditionalFormatting sqref="H156">
    <cfRule type="containsErrors" dxfId="632" priority="772">
      <formula>ISERROR(H156)</formula>
    </cfRule>
  </conditionalFormatting>
  <conditionalFormatting sqref="H158">
    <cfRule type="containsErrors" dxfId="631" priority="771">
      <formula>ISERROR(H158)</formula>
    </cfRule>
  </conditionalFormatting>
  <conditionalFormatting sqref="I130:I133 I135:I139 I141:I143">
    <cfRule type="containsErrors" dxfId="630" priority="770">
      <formula>ISERROR(I130)</formula>
    </cfRule>
  </conditionalFormatting>
  <conditionalFormatting sqref="I149:I150 I144:I145">
    <cfRule type="containsErrors" dxfId="629" priority="769">
      <formula>ISERROR(I144)</formula>
    </cfRule>
  </conditionalFormatting>
  <conditionalFormatting sqref="I146">
    <cfRule type="containsErrors" dxfId="628" priority="768">
      <formula>ISERROR(I146)</formula>
    </cfRule>
  </conditionalFormatting>
  <conditionalFormatting sqref="I153">
    <cfRule type="containsErrors" dxfId="627" priority="767">
      <formula>ISERROR(I153)</formula>
    </cfRule>
  </conditionalFormatting>
  <conditionalFormatting sqref="I159">
    <cfRule type="containsErrors" dxfId="626" priority="766">
      <formula>ISERROR(I159)</formula>
    </cfRule>
  </conditionalFormatting>
  <conditionalFormatting sqref="I151">
    <cfRule type="containsErrors" dxfId="625" priority="765">
      <formula>ISERROR(I151)</formula>
    </cfRule>
  </conditionalFormatting>
  <conditionalFormatting sqref="I152">
    <cfRule type="containsErrors" dxfId="624" priority="764">
      <formula>ISERROR(I152)</formula>
    </cfRule>
  </conditionalFormatting>
  <conditionalFormatting sqref="I154">
    <cfRule type="containsErrors" dxfId="623" priority="763">
      <formula>ISERROR(I154)</formula>
    </cfRule>
  </conditionalFormatting>
  <conditionalFormatting sqref="I155">
    <cfRule type="containsErrors" dxfId="622" priority="762">
      <formula>ISERROR(I155)</formula>
    </cfRule>
  </conditionalFormatting>
  <conditionalFormatting sqref="I157">
    <cfRule type="containsErrors" dxfId="621" priority="761">
      <formula>ISERROR(I157)</formula>
    </cfRule>
  </conditionalFormatting>
  <conditionalFormatting sqref="I147">
    <cfRule type="containsErrors" dxfId="620" priority="760">
      <formula>ISERROR(I147)</formula>
    </cfRule>
  </conditionalFormatting>
  <conditionalFormatting sqref="I134">
    <cfRule type="containsErrors" dxfId="619" priority="759">
      <formula>ISERROR(I134)</formula>
    </cfRule>
  </conditionalFormatting>
  <conditionalFormatting sqref="I129">
    <cfRule type="containsErrors" dxfId="618" priority="758">
      <formula>ISERROR(I129)</formula>
    </cfRule>
  </conditionalFormatting>
  <conditionalFormatting sqref="I154">
    <cfRule type="containsErrors" dxfId="617" priority="757">
      <formula>ISERROR(I154)</formula>
    </cfRule>
  </conditionalFormatting>
  <conditionalFormatting sqref="I140">
    <cfRule type="containsErrors" dxfId="616" priority="756">
      <formula>ISERROR(I140)</formula>
    </cfRule>
  </conditionalFormatting>
  <conditionalFormatting sqref="I148">
    <cfRule type="containsErrors" dxfId="615" priority="755">
      <formula>ISERROR(I148)</formula>
    </cfRule>
  </conditionalFormatting>
  <conditionalFormatting sqref="I156">
    <cfRule type="containsErrors" dxfId="614" priority="754">
      <formula>ISERROR(I156)</formula>
    </cfRule>
  </conditionalFormatting>
  <conditionalFormatting sqref="I158">
    <cfRule type="containsErrors" dxfId="613" priority="753">
      <formula>ISERROR(I158)</formula>
    </cfRule>
  </conditionalFormatting>
  <conditionalFormatting sqref="J130 J135 J138:J139">
    <cfRule type="containsErrors" dxfId="612" priority="752">
      <formula>ISERROR(J130)</formula>
    </cfRule>
  </conditionalFormatting>
  <conditionalFormatting sqref="J146">
    <cfRule type="containsErrors" dxfId="611" priority="751">
      <formula>ISERROR(J146)</formula>
    </cfRule>
  </conditionalFormatting>
  <conditionalFormatting sqref="J134">
    <cfRule type="containsErrors" dxfId="610" priority="750">
      <formula>ISERROR(J134)</formula>
    </cfRule>
  </conditionalFormatting>
  <conditionalFormatting sqref="J129">
    <cfRule type="containsErrors" dxfId="609" priority="749">
      <formula>ISERROR(J129)</formula>
    </cfRule>
  </conditionalFormatting>
  <conditionalFormatting sqref="J131">
    <cfRule type="containsErrors" dxfId="608" priority="748">
      <formula>ISERROR(J131)</formula>
    </cfRule>
  </conditionalFormatting>
  <conditionalFormatting sqref="J132">
    <cfRule type="containsErrors" dxfId="607" priority="747">
      <formula>ISERROR(J132)</formula>
    </cfRule>
  </conditionalFormatting>
  <conditionalFormatting sqref="J133">
    <cfRule type="containsErrors" dxfId="606" priority="746">
      <formula>ISERROR(J133)</formula>
    </cfRule>
  </conditionalFormatting>
  <conditionalFormatting sqref="J136">
    <cfRule type="containsErrors" dxfId="605" priority="745">
      <formula>ISERROR(J136)</formula>
    </cfRule>
  </conditionalFormatting>
  <conditionalFormatting sqref="J137">
    <cfRule type="containsErrors" dxfId="604" priority="744">
      <formula>ISERROR(J137)</formula>
    </cfRule>
  </conditionalFormatting>
  <conditionalFormatting sqref="J140">
    <cfRule type="containsErrors" dxfId="603" priority="743">
      <formula>ISERROR(J140)</formula>
    </cfRule>
  </conditionalFormatting>
  <conditionalFormatting sqref="J142">
    <cfRule type="containsErrors" dxfId="602" priority="742">
      <formula>ISERROR(J142)</formula>
    </cfRule>
  </conditionalFormatting>
  <conditionalFormatting sqref="J141">
    <cfRule type="containsErrors" dxfId="601" priority="741">
      <formula>ISERROR(J141)</formula>
    </cfRule>
  </conditionalFormatting>
  <conditionalFormatting sqref="J143">
    <cfRule type="containsErrors" dxfId="600" priority="740">
      <formula>ISERROR(J143)</formula>
    </cfRule>
  </conditionalFormatting>
  <conditionalFormatting sqref="J144">
    <cfRule type="containsErrors" dxfId="599" priority="739">
      <formula>ISERROR(J144)</formula>
    </cfRule>
  </conditionalFormatting>
  <conditionalFormatting sqref="J145">
    <cfRule type="containsErrors" dxfId="598" priority="738">
      <formula>ISERROR(J145)</formula>
    </cfRule>
  </conditionalFormatting>
  <conditionalFormatting sqref="J147">
    <cfRule type="containsErrors" dxfId="597" priority="737">
      <formula>ISERROR(J147)</formula>
    </cfRule>
  </conditionalFormatting>
  <conditionalFormatting sqref="J148">
    <cfRule type="containsErrors" dxfId="596" priority="736">
      <formula>ISERROR(J148)</formula>
    </cfRule>
  </conditionalFormatting>
  <conditionalFormatting sqref="J154">
    <cfRule type="containsErrors" dxfId="595" priority="735">
      <formula>ISERROR(J154)</formula>
    </cfRule>
  </conditionalFormatting>
  <conditionalFormatting sqref="J155">
    <cfRule type="containsErrors" dxfId="594" priority="734">
      <formula>ISERROR(J155)</formula>
    </cfRule>
  </conditionalFormatting>
  <conditionalFormatting sqref="J157">
    <cfRule type="containsErrors" dxfId="593" priority="733">
      <formula>ISERROR(J157)</formula>
    </cfRule>
  </conditionalFormatting>
  <conditionalFormatting sqref="J159">
    <cfRule type="containsErrors" dxfId="592" priority="732">
      <formula>ISERROR(J159)</formula>
    </cfRule>
  </conditionalFormatting>
  <conditionalFormatting sqref="K129">
    <cfRule type="containsErrors" dxfId="591" priority="731">
      <formula>ISERROR(K129)</formula>
    </cfRule>
  </conditionalFormatting>
  <conditionalFormatting sqref="K130">
    <cfRule type="containsErrors" dxfId="590" priority="730">
      <formula>ISERROR(K130)</formula>
    </cfRule>
  </conditionalFormatting>
  <conditionalFormatting sqref="K131">
    <cfRule type="containsErrors" dxfId="589" priority="729">
      <formula>ISERROR(K131)</formula>
    </cfRule>
  </conditionalFormatting>
  <conditionalFormatting sqref="K132">
    <cfRule type="containsErrors" dxfId="588" priority="728">
      <formula>ISERROR(K132)</formula>
    </cfRule>
  </conditionalFormatting>
  <conditionalFormatting sqref="K133">
    <cfRule type="containsErrors" dxfId="587" priority="727">
      <formula>ISERROR(K133)</formula>
    </cfRule>
  </conditionalFormatting>
  <conditionalFormatting sqref="K134">
    <cfRule type="containsErrors" dxfId="586" priority="726">
      <formula>ISERROR(K134)</formula>
    </cfRule>
  </conditionalFormatting>
  <conditionalFormatting sqref="K135">
    <cfRule type="containsErrors" dxfId="585" priority="725">
      <formula>ISERROR(K135)</formula>
    </cfRule>
  </conditionalFormatting>
  <conditionalFormatting sqref="K136">
    <cfRule type="containsErrors" dxfId="584" priority="724">
      <formula>ISERROR(K136)</formula>
    </cfRule>
  </conditionalFormatting>
  <conditionalFormatting sqref="K137">
    <cfRule type="containsErrors" dxfId="583" priority="723">
      <formula>ISERROR(K137)</formula>
    </cfRule>
  </conditionalFormatting>
  <conditionalFormatting sqref="K138">
    <cfRule type="containsErrors" dxfId="582" priority="722">
      <formula>ISERROR(K138)</formula>
    </cfRule>
  </conditionalFormatting>
  <conditionalFormatting sqref="K139">
    <cfRule type="containsErrors" dxfId="581" priority="721">
      <formula>ISERROR(K139)</formula>
    </cfRule>
  </conditionalFormatting>
  <conditionalFormatting sqref="K140">
    <cfRule type="containsErrors" dxfId="580" priority="720">
      <formula>ISERROR(K140)</formula>
    </cfRule>
  </conditionalFormatting>
  <conditionalFormatting sqref="K142">
    <cfRule type="containsErrors" dxfId="579" priority="719">
      <formula>ISERROR(K142)</formula>
    </cfRule>
  </conditionalFormatting>
  <conditionalFormatting sqref="K141">
    <cfRule type="containsErrors" dxfId="578" priority="718">
      <formula>ISERROR(K141)</formula>
    </cfRule>
  </conditionalFormatting>
  <conditionalFormatting sqref="K143">
    <cfRule type="containsErrors" dxfId="577" priority="717">
      <formula>ISERROR(K143)</formula>
    </cfRule>
  </conditionalFormatting>
  <conditionalFormatting sqref="K144">
    <cfRule type="containsErrors" dxfId="576" priority="716">
      <formula>ISERROR(K144)</formula>
    </cfRule>
  </conditionalFormatting>
  <conditionalFormatting sqref="K145">
    <cfRule type="containsErrors" dxfId="575" priority="715">
      <formula>ISERROR(K145)</formula>
    </cfRule>
  </conditionalFormatting>
  <conditionalFormatting sqref="K146">
    <cfRule type="containsErrors" dxfId="574" priority="714">
      <formula>ISERROR(K146)</formula>
    </cfRule>
  </conditionalFormatting>
  <conditionalFormatting sqref="K147">
    <cfRule type="containsErrors" dxfId="573" priority="713">
      <formula>ISERROR(K147)</formula>
    </cfRule>
  </conditionalFormatting>
  <conditionalFormatting sqref="K148">
    <cfRule type="containsErrors" dxfId="572" priority="712">
      <formula>ISERROR(K148)</formula>
    </cfRule>
  </conditionalFormatting>
  <conditionalFormatting sqref="K152">
    <cfRule type="containsErrors" dxfId="571" priority="711">
      <formula>ISERROR(K152)</formula>
    </cfRule>
  </conditionalFormatting>
  <conditionalFormatting sqref="K154">
    <cfRule type="containsErrors" dxfId="570" priority="710">
      <formula>ISERROR(K154)</formula>
    </cfRule>
  </conditionalFormatting>
  <conditionalFormatting sqref="K155">
    <cfRule type="containsErrors" dxfId="569" priority="709">
      <formula>ISERROR(K155)</formula>
    </cfRule>
  </conditionalFormatting>
  <conditionalFormatting sqref="K157">
    <cfRule type="containsErrors" dxfId="568" priority="708">
      <formula>ISERROR(K157)</formula>
    </cfRule>
  </conditionalFormatting>
  <conditionalFormatting sqref="K159">
    <cfRule type="containsErrors" dxfId="567" priority="707">
      <formula>ISERROR(K159)</formula>
    </cfRule>
  </conditionalFormatting>
  <conditionalFormatting sqref="N133:N159">
    <cfRule type="cellIs" dxfId="566" priority="705" operator="equal">
      <formula>0</formula>
    </cfRule>
  </conditionalFormatting>
  <conditionalFormatting sqref="Y129:Y159">
    <cfRule type="containsErrors" dxfId="565" priority="693">
      <formula>ISERROR(Y129)</formula>
    </cfRule>
  </conditionalFormatting>
  <conditionalFormatting sqref="O146 O150 O156 O158">
    <cfRule type="containsErrors" dxfId="564" priority="692">
      <formula>ISERROR(O146)</formula>
    </cfRule>
  </conditionalFormatting>
  <conditionalFormatting sqref="O129">
    <cfRule type="containsErrors" dxfId="563" priority="691">
      <formula>ISERROR(O129)</formula>
    </cfRule>
  </conditionalFormatting>
  <conditionalFormatting sqref="E129:E159">
    <cfRule type="containsErrors" dxfId="562" priority="675">
      <formula>ISERROR(E129)</formula>
    </cfRule>
  </conditionalFormatting>
  <conditionalFormatting sqref="A141:A1048576 A1:A9">
    <cfRule type="duplicateValues" dxfId="561" priority="670"/>
  </conditionalFormatting>
  <conditionalFormatting sqref="C123:E124 D125:E128">
    <cfRule type="containsErrors" dxfId="560" priority="631">
      <formula>ISERROR(C123)</formula>
    </cfRule>
  </conditionalFormatting>
  <conditionalFormatting sqref="H123:I124 O123:O128 H125:H128 I125:I127">
    <cfRule type="containsErrors" dxfId="559" priority="629">
      <formula>ISERROR(H123)</formula>
    </cfRule>
  </conditionalFormatting>
  <conditionalFormatting sqref="Y123:Y128">
    <cfRule type="containsErrors" dxfId="558" priority="615">
      <formula>ISERROR(Y123)</formula>
    </cfRule>
  </conditionalFormatting>
  <conditionalFormatting sqref="Y10">
    <cfRule type="containsErrors" dxfId="557" priority="594">
      <formula>ISERROR(Y10)</formula>
    </cfRule>
  </conditionalFormatting>
  <conditionalFormatting sqref="Y11:Y122">
    <cfRule type="containsErrors" dxfId="556" priority="583">
      <formula>ISERROR(Y11)</formula>
    </cfRule>
  </conditionalFormatting>
  <conditionalFormatting sqref="D91 D17:E18 O14:O18 F110:G111 F92:G93 F100:G102 F107:G108 F95:G96 F105:G105 E118:G121 D120:D121 H84:J84 L84:M84 O91:O122 F113:G113 O86 F98:G98 O84">
    <cfRule type="containsErrors" dxfId="555" priority="582">
      <formula>ISERROR(D14)</formula>
    </cfRule>
  </conditionalFormatting>
  <conditionalFormatting sqref="F115:G117">
    <cfRule type="containsErrors" dxfId="554" priority="580">
      <formula>ISERROR(F115)</formula>
    </cfRule>
  </conditionalFormatting>
  <conditionalFormatting sqref="D100:D102 D105 D107:D108 D110 D113 D115:D119 D95:D98">
    <cfRule type="containsErrors" dxfId="553" priority="574">
      <formula>ISERROR(D95)</formula>
    </cfRule>
  </conditionalFormatting>
  <conditionalFormatting sqref="F91:G91">
    <cfRule type="containsErrors" dxfId="552" priority="573">
      <formula>ISERROR(F91)</formula>
    </cfRule>
  </conditionalFormatting>
  <conditionalFormatting sqref="O90 O20:O24 O56:O61 O26:O34 O38:O40 O42:O53 O79:O83">
    <cfRule type="containsErrors" dxfId="551" priority="547">
      <formula>ISERROR(O20)</formula>
    </cfRule>
  </conditionalFormatting>
  <conditionalFormatting sqref="F81">
    <cfRule type="containsErrors" dxfId="550" priority="571">
      <formula>ISERROR(F81)</formula>
    </cfRule>
  </conditionalFormatting>
  <conditionalFormatting sqref="F83 F90 F85:F87">
    <cfRule type="containsErrors" dxfId="549" priority="570">
      <formula>ISERROR(F83)</formula>
    </cfRule>
  </conditionalFormatting>
  <conditionalFormatting sqref="G90 G85:G87 G81:G83">
    <cfRule type="containsErrors" dxfId="548" priority="569">
      <formula>ISERROR(G81)</formula>
    </cfRule>
  </conditionalFormatting>
  <conditionalFormatting sqref="F39:G40 F43:G43">
    <cfRule type="containsErrors" dxfId="547" priority="568">
      <formula>ISERROR(F39)</formula>
    </cfRule>
  </conditionalFormatting>
  <conditionalFormatting sqref="F38:G38">
    <cfRule type="containsErrors" dxfId="546" priority="567">
      <formula>ISERROR(F38)</formula>
    </cfRule>
  </conditionalFormatting>
  <conditionalFormatting sqref="F47:G47 G49 G51">
    <cfRule type="containsErrors" dxfId="545" priority="566">
      <formula>ISERROR(F47)</formula>
    </cfRule>
  </conditionalFormatting>
  <conditionalFormatting sqref="F45:G45">
    <cfRule type="containsErrors" dxfId="544" priority="565">
      <formula>ISERROR(F45)</formula>
    </cfRule>
  </conditionalFormatting>
  <conditionalFormatting sqref="H62:H65">
    <cfRule type="containsErrors" dxfId="543" priority="564">
      <formula>ISERROR(H62)</formula>
    </cfRule>
  </conditionalFormatting>
  <conditionalFormatting sqref="H79:H80">
    <cfRule type="containsErrors" dxfId="542" priority="563">
      <formula>ISERROR(H79)</formula>
    </cfRule>
  </conditionalFormatting>
  <conditionalFormatting sqref="H81:H82">
    <cfRule type="containsErrors" dxfId="541" priority="562">
      <formula>ISERROR(H81)</formula>
    </cfRule>
  </conditionalFormatting>
  <conditionalFormatting sqref="H57:H61">
    <cfRule type="containsErrors" dxfId="540" priority="561">
      <formula>ISERROR(H57)</formula>
    </cfRule>
  </conditionalFormatting>
  <conditionalFormatting sqref="H81:H82">
    <cfRule type="containsErrors" dxfId="539" priority="560">
      <formula>ISERROR(H81)</formula>
    </cfRule>
  </conditionalFormatting>
  <conditionalFormatting sqref="I79:I80">
    <cfRule type="containsErrors" dxfId="538" priority="559">
      <formula>ISERROR(I79)</formula>
    </cfRule>
  </conditionalFormatting>
  <conditionalFormatting sqref="I81:I82">
    <cfRule type="containsErrors" dxfId="537" priority="558">
      <formula>ISERROR(I81)</formula>
    </cfRule>
  </conditionalFormatting>
  <conditionalFormatting sqref="I83">
    <cfRule type="containsErrors" dxfId="536" priority="557">
      <formula>ISERROR(I83)</formula>
    </cfRule>
  </conditionalFormatting>
  <conditionalFormatting sqref="J83">
    <cfRule type="containsErrors" dxfId="535" priority="553">
      <formula>ISERROR(J83)</formula>
    </cfRule>
  </conditionalFormatting>
  <conditionalFormatting sqref="I57">
    <cfRule type="containsErrors" dxfId="534" priority="555">
      <formula>ISERROR(I57)</formula>
    </cfRule>
  </conditionalFormatting>
  <conditionalFormatting sqref="I81:I82">
    <cfRule type="containsErrors" dxfId="533" priority="556">
      <formula>ISERROR(I81)</formula>
    </cfRule>
  </conditionalFormatting>
  <conditionalFormatting sqref="J81:J82">
    <cfRule type="containsErrors" dxfId="532" priority="554">
      <formula>ISERROR(J81)</formula>
    </cfRule>
  </conditionalFormatting>
  <conditionalFormatting sqref="K81">
    <cfRule type="containsErrors" dxfId="531" priority="552">
      <formula>ISERROR(K81)</formula>
    </cfRule>
  </conditionalFormatting>
  <conditionalFormatting sqref="K83">
    <cfRule type="containsErrors" dxfId="530" priority="551">
      <formula>ISERROR(K83)</formula>
    </cfRule>
  </conditionalFormatting>
  <conditionalFormatting sqref="O66:O68 O85 O54:O55 O87:O89">
    <cfRule type="containsErrors" dxfId="529" priority="549">
      <formula>ISERROR(O54)</formula>
    </cfRule>
  </conditionalFormatting>
  <conditionalFormatting sqref="O19">
    <cfRule type="containsErrors" dxfId="528" priority="548">
      <formula>ISERROR(O19)</formula>
    </cfRule>
  </conditionalFormatting>
  <conditionalFormatting sqref="E19:E20 E22:E23 E26 E29 E32 E35 E38:E40 E43 E45 E47 E49 E51:E52 E54 E56:E57 E62 E66 E74 E100:E102 E90:E93 E95:E96 E105 E107:E108 E110:E111 E69 E79:E81 E85:E87 E113 E115:E117 E98 E83">
    <cfRule type="containsErrors" dxfId="527" priority="546">
      <formula>ISERROR(E19)</formula>
    </cfRule>
  </conditionalFormatting>
  <conditionalFormatting sqref="D10:E10 D12:E12 D14:E14">
    <cfRule type="containsErrors" dxfId="526" priority="545">
      <formula>ISERROR(D10)</formula>
    </cfRule>
  </conditionalFormatting>
  <conditionalFormatting sqref="O12 H10:I11 H12">
    <cfRule type="containsErrors" dxfId="525" priority="544">
      <formula>ISERROR(H10)</formula>
    </cfRule>
  </conditionalFormatting>
  <conditionalFormatting sqref="O10:O11">
    <cfRule type="containsErrors" dxfId="524" priority="541">
      <formula>ISERROR(O10)</formula>
    </cfRule>
  </conditionalFormatting>
  <conditionalFormatting sqref="D92">
    <cfRule type="containsErrors" dxfId="523" priority="540">
      <formula>ISERROR(D92)</formula>
    </cfRule>
  </conditionalFormatting>
  <conditionalFormatting sqref="D93">
    <cfRule type="containsErrors" dxfId="522" priority="539">
      <formula>ISERROR(D93)</formula>
    </cfRule>
  </conditionalFormatting>
  <conditionalFormatting sqref="D111">
    <cfRule type="containsErrors" dxfId="521" priority="538">
      <formula>ISERROR(D111)</formula>
    </cfRule>
  </conditionalFormatting>
  <conditionalFormatting sqref="D11:E11">
    <cfRule type="containsErrors" dxfId="520" priority="537">
      <formula>ISERROR(D11)</formula>
    </cfRule>
  </conditionalFormatting>
  <conditionalFormatting sqref="O13">
    <cfRule type="containsErrors" dxfId="519" priority="536">
      <formula>ISERROR(O13)</formula>
    </cfRule>
  </conditionalFormatting>
  <conditionalFormatting sqref="D13:E13">
    <cfRule type="containsErrors" dxfId="518" priority="535">
      <formula>ISERROR(D13)</formula>
    </cfRule>
  </conditionalFormatting>
  <conditionalFormatting sqref="I12">
    <cfRule type="containsErrors" dxfId="517" priority="534">
      <formula>ISERROR(I12)</formula>
    </cfRule>
  </conditionalFormatting>
  <conditionalFormatting sqref="H13:I13">
    <cfRule type="containsErrors" dxfId="516" priority="533">
      <formula>ISERROR(H13)</formula>
    </cfRule>
  </conditionalFormatting>
  <conditionalFormatting sqref="D15:E15">
    <cfRule type="containsErrors" dxfId="515" priority="532">
      <formula>ISERROR(D15)</formula>
    </cfRule>
  </conditionalFormatting>
  <conditionalFormatting sqref="D16:E16">
    <cfRule type="containsErrors" dxfId="514" priority="531">
      <formula>ISERROR(D16)</formula>
    </cfRule>
  </conditionalFormatting>
  <conditionalFormatting sqref="H14:I14">
    <cfRule type="containsErrors" dxfId="513" priority="530">
      <formula>ISERROR(H14)</formula>
    </cfRule>
  </conditionalFormatting>
  <conditionalFormatting sqref="H15:I15">
    <cfRule type="containsErrors" dxfId="512" priority="529">
      <formula>ISERROR(H15)</formula>
    </cfRule>
  </conditionalFormatting>
  <conditionalFormatting sqref="I16">
    <cfRule type="containsErrors" dxfId="511" priority="528">
      <formula>ISERROR(I16)</formula>
    </cfRule>
  </conditionalFormatting>
  <conditionalFormatting sqref="H16">
    <cfRule type="containsErrors" dxfId="510" priority="527">
      <formula>ISERROR(H16)</formula>
    </cfRule>
  </conditionalFormatting>
  <conditionalFormatting sqref="H17:I17">
    <cfRule type="containsErrors" dxfId="509" priority="526">
      <formula>ISERROR(H17)</formula>
    </cfRule>
  </conditionalFormatting>
  <conditionalFormatting sqref="H18">
    <cfRule type="containsErrors" dxfId="508" priority="525">
      <formula>ISERROR(H18)</formula>
    </cfRule>
  </conditionalFormatting>
  <conditionalFormatting sqref="I18">
    <cfRule type="containsErrors" dxfId="507" priority="524">
      <formula>ISERROR(I18)</formula>
    </cfRule>
  </conditionalFormatting>
  <conditionalFormatting sqref="H19">
    <cfRule type="containsErrors" dxfId="506" priority="523">
      <formula>ISERROR(H19)</formula>
    </cfRule>
  </conditionalFormatting>
  <conditionalFormatting sqref="J19">
    <cfRule type="containsErrors" dxfId="505" priority="522">
      <formula>ISERROR(J19)</formula>
    </cfRule>
  </conditionalFormatting>
  <conditionalFormatting sqref="K19">
    <cfRule type="containsErrors" dxfId="504" priority="521">
      <formula>ISERROR(K19)</formula>
    </cfRule>
  </conditionalFormatting>
  <conditionalFormatting sqref="I19">
    <cfRule type="containsErrors" dxfId="503" priority="520">
      <formula>ISERROR(I19)</formula>
    </cfRule>
  </conditionalFormatting>
  <conditionalFormatting sqref="E21">
    <cfRule type="containsErrors" dxfId="502" priority="519">
      <formula>ISERROR(E21)</formula>
    </cfRule>
  </conditionalFormatting>
  <conditionalFormatting sqref="I20">
    <cfRule type="containsErrors" dxfId="501" priority="518">
      <formula>ISERROR(I20)</formula>
    </cfRule>
  </conditionalFormatting>
  <conditionalFormatting sqref="J20">
    <cfRule type="containsErrors" dxfId="500" priority="517">
      <formula>ISERROR(J20)</formula>
    </cfRule>
  </conditionalFormatting>
  <conditionalFormatting sqref="K20">
    <cfRule type="containsErrors" dxfId="499" priority="516">
      <formula>ISERROR(K20)</formula>
    </cfRule>
  </conditionalFormatting>
  <conditionalFormatting sqref="H20">
    <cfRule type="containsErrors" dxfId="498" priority="515">
      <formula>ISERROR(H20)</formula>
    </cfRule>
  </conditionalFormatting>
  <conditionalFormatting sqref="I21">
    <cfRule type="containsErrors" dxfId="497" priority="514">
      <formula>ISERROR(I21)</formula>
    </cfRule>
  </conditionalFormatting>
  <conditionalFormatting sqref="J21">
    <cfRule type="containsErrors" dxfId="496" priority="513">
      <formula>ISERROR(J21)</formula>
    </cfRule>
  </conditionalFormatting>
  <conditionalFormatting sqref="K21">
    <cfRule type="containsErrors" dxfId="495" priority="512">
      <formula>ISERROR(K21)</formula>
    </cfRule>
  </conditionalFormatting>
  <conditionalFormatting sqref="H21">
    <cfRule type="containsErrors" dxfId="494" priority="511">
      <formula>ISERROR(H21)</formula>
    </cfRule>
  </conditionalFormatting>
  <conditionalFormatting sqref="E24">
    <cfRule type="containsErrors" dxfId="493" priority="507">
      <formula>ISERROR(E24)</formula>
    </cfRule>
  </conditionalFormatting>
  <conditionalFormatting sqref="E25">
    <cfRule type="containsErrors" dxfId="492" priority="506">
      <formula>ISERROR(E25)</formula>
    </cfRule>
  </conditionalFormatting>
  <conditionalFormatting sqref="I23 K23">
    <cfRule type="containsErrors" dxfId="491" priority="505">
      <formula>ISERROR(I23)</formula>
    </cfRule>
  </conditionalFormatting>
  <conditionalFormatting sqref="H22:I22">
    <cfRule type="containsErrors" dxfId="490" priority="510">
      <formula>ISERROR(H22)</formula>
    </cfRule>
  </conditionalFormatting>
  <conditionalFormatting sqref="J22">
    <cfRule type="containsErrors" dxfId="489" priority="509">
      <formula>ISERROR(J22)</formula>
    </cfRule>
  </conditionalFormatting>
  <conditionalFormatting sqref="K22">
    <cfRule type="containsErrors" dxfId="488" priority="508">
      <formula>ISERROR(K22)</formula>
    </cfRule>
  </conditionalFormatting>
  <conditionalFormatting sqref="H23">
    <cfRule type="containsErrors" dxfId="487" priority="504">
      <formula>ISERROR(H23)</formula>
    </cfRule>
  </conditionalFormatting>
  <conditionalFormatting sqref="K24">
    <cfRule type="containsErrors" dxfId="486" priority="503">
      <formula>ISERROR(K24)</formula>
    </cfRule>
  </conditionalFormatting>
  <conditionalFormatting sqref="H24">
    <cfRule type="containsErrors" dxfId="485" priority="502">
      <formula>ISERROR(H24)</formula>
    </cfRule>
  </conditionalFormatting>
  <conditionalFormatting sqref="I24">
    <cfRule type="containsErrors" dxfId="484" priority="501">
      <formula>ISERROR(I24)</formula>
    </cfRule>
  </conditionalFormatting>
  <conditionalFormatting sqref="J24">
    <cfRule type="containsErrors" dxfId="483" priority="500">
      <formula>ISERROR(J24)</formula>
    </cfRule>
  </conditionalFormatting>
  <conditionalFormatting sqref="O25">
    <cfRule type="containsErrors" dxfId="482" priority="499">
      <formula>ISERROR(O25)</formula>
    </cfRule>
  </conditionalFormatting>
  <conditionalFormatting sqref="I25">
    <cfRule type="containsErrors" dxfId="481" priority="498">
      <formula>ISERROR(I25)</formula>
    </cfRule>
  </conditionalFormatting>
  <conditionalFormatting sqref="J25">
    <cfRule type="containsErrors" dxfId="480" priority="497">
      <formula>ISERROR(J25)</formula>
    </cfRule>
  </conditionalFormatting>
  <conditionalFormatting sqref="K25">
    <cfRule type="containsErrors" dxfId="479" priority="496">
      <formula>ISERROR(K25)</formula>
    </cfRule>
  </conditionalFormatting>
  <conditionalFormatting sqref="H25">
    <cfRule type="containsErrors" dxfId="478" priority="495">
      <formula>ISERROR(H25)</formula>
    </cfRule>
  </conditionalFormatting>
  <conditionalFormatting sqref="E27">
    <cfRule type="containsErrors" dxfId="477" priority="494">
      <formula>ISERROR(E27)</formula>
    </cfRule>
  </conditionalFormatting>
  <conditionalFormatting sqref="E28">
    <cfRule type="containsErrors" dxfId="476" priority="493">
      <formula>ISERROR(E28)</formula>
    </cfRule>
  </conditionalFormatting>
  <conditionalFormatting sqref="I26 K26">
    <cfRule type="containsErrors" dxfId="475" priority="492">
      <formula>ISERROR(I26)</formula>
    </cfRule>
  </conditionalFormatting>
  <conditionalFormatting sqref="H26">
    <cfRule type="containsErrors" dxfId="474" priority="491">
      <formula>ISERROR(H26)</formula>
    </cfRule>
  </conditionalFormatting>
  <conditionalFormatting sqref="K27">
    <cfRule type="containsErrors" dxfId="473" priority="490">
      <formula>ISERROR(K27)</formula>
    </cfRule>
  </conditionalFormatting>
  <conditionalFormatting sqref="H27">
    <cfRule type="containsErrors" dxfId="472" priority="489">
      <formula>ISERROR(H27)</formula>
    </cfRule>
  </conditionalFormatting>
  <conditionalFormatting sqref="I27">
    <cfRule type="containsErrors" dxfId="471" priority="488">
      <formula>ISERROR(I27)</formula>
    </cfRule>
  </conditionalFormatting>
  <conditionalFormatting sqref="J27">
    <cfRule type="containsErrors" dxfId="470" priority="487">
      <formula>ISERROR(J27)</formula>
    </cfRule>
  </conditionalFormatting>
  <conditionalFormatting sqref="I28">
    <cfRule type="containsErrors" dxfId="469" priority="486">
      <formula>ISERROR(I28)</formula>
    </cfRule>
  </conditionalFormatting>
  <conditionalFormatting sqref="K28">
    <cfRule type="containsErrors" dxfId="468" priority="485">
      <formula>ISERROR(K28)</formula>
    </cfRule>
  </conditionalFormatting>
  <conditionalFormatting sqref="J28">
    <cfRule type="containsErrors" dxfId="467" priority="484">
      <formula>ISERROR(J28)</formula>
    </cfRule>
  </conditionalFormatting>
  <conditionalFormatting sqref="H28">
    <cfRule type="containsErrors" dxfId="466" priority="483">
      <formula>ISERROR(H28)</formula>
    </cfRule>
  </conditionalFormatting>
  <conditionalFormatting sqref="E30">
    <cfRule type="containsErrors" dxfId="465" priority="482">
      <formula>ISERROR(E30)</formula>
    </cfRule>
  </conditionalFormatting>
  <conditionalFormatting sqref="E31">
    <cfRule type="containsErrors" dxfId="464" priority="481">
      <formula>ISERROR(E31)</formula>
    </cfRule>
  </conditionalFormatting>
  <conditionalFormatting sqref="I29 K29">
    <cfRule type="containsErrors" dxfId="463" priority="480">
      <formula>ISERROR(I29)</formula>
    </cfRule>
  </conditionalFormatting>
  <conditionalFormatting sqref="H29">
    <cfRule type="containsErrors" dxfId="462" priority="479">
      <formula>ISERROR(H29)</formula>
    </cfRule>
  </conditionalFormatting>
  <conditionalFormatting sqref="K30">
    <cfRule type="containsErrors" dxfId="461" priority="478">
      <formula>ISERROR(K30)</formula>
    </cfRule>
  </conditionalFormatting>
  <conditionalFormatting sqref="H30">
    <cfRule type="containsErrors" dxfId="460" priority="477">
      <formula>ISERROR(H30)</formula>
    </cfRule>
  </conditionalFormatting>
  <conditionalFormatting sqref="I30">
    <cfRule type="containsErrors" dxfId="459" priority="476">
      <formula>ISERROR(I30)</formula>
    </cfRule>
  </conditionalFormatting>
  <conditionalFormatting sqref="J30">
    <cfRule type="containsErrors" dxfId="458" priority="475">
      <formula>ISERROR(J30)</formula>
    </cfRule>
  </conditionalFormatting>
  <conditionalFormatting sqref="I31">
    <cfRule type="containsErrors" dxfId="457" priority="474">
      <formula>ISERROR(I31)</formula>
    </cfRule>
  </conditionalFormatting>
  <conditionalFormatting sqref="K31">
    <cfRule type="containsErrors" dxfId="456" priority="473">
      <formula>ISERROR(K31)</formula>
    </cfRule>
  </conditionalFormatting>
  <conditionalFormatting sqref="J31">
    <cfRule type="containsErrors" dxfId="455" priority="472">
      <formula>ISERROR(J31)</formula>
    </cfRule>
  </conditionalFormatting>
  <conditionalFormatting sqref="H31">
    <cfRule type="containsErrors" dxfId="454" priority="471">
      <formula>ISERROR(H31)</formula>
    </cfRule>
  </conditionalFormatting>
  <conditionalFormatting sqref="E33">
    <cfRule type="containsErrors" dxfId="453" priority="470">
      <formula>ISERROR(E33)</formula>
    </cfRule>
  </conditionalFormatting>
  <conditionalFormatting sqref="E34">
    <cfRule type="containsErrors" dxfId="452" priority="469">
      <formula>ISERROR(E34)</formula>
    </cfRule>
  </conditionalFormatting>
  <conditionalFormatting sqref="I32 K32">
    <cfRule type="containsErrors" dxfId="451" priority="468">
      <formula>ISERROR(I32)</formula>
    </cfRule>
  </conditionalFormatting>
  <conditionalFormatting sqref="H32">
    <cfRule type="containsErrors" dxfId="450" priority="467">
      <formula>ISERROR(H32)</formula>
    </cfRule>
  </conditionalFormatting>
  <conditionalFormatting sqref="K33">
    <cfRule type="containsErrors" dxfId="449" priority="466">
      <formula>ISERROR(K33)</formula>
    </cfRule>
  </conditionalFormatting>
  <conditionalFormatting sqref="H33">
    <cfRule type="containsErrors" dxfId="448" priority="465">
      <formula>ISERROR(H33)</formula>
    </cfRule>
  </conditionalFormatting>
  <conditionalFormatting sqref="I33">
    <cfRule type="containsErrors" dxfId="447" priority="464">
      <formula>ISERROR(I33)</formula>
    </cfRule>
  </conditionalFormatting>
  <conditionalFormatting sqref="J33">
    <cfRule type="containsErrors" dxfId="446" priority="463">
      <formula>ISERROR(J33)</formula>
    </cfRule>
  </conditionalFormatting>
  <conditionalFormatting sqref="I34">
    <cfRule type="containsErrors" dxfId="445" priority="462">
      <formula>ISERROR(I34)</formula>
    </cfRule>
  </conditionalFormatting>
  <conditionalFormatting sqref="K34">
    <cfRule type="containsErrors" dxfId="444" priority="461">
      <formula>ISERROR(K34)</formula>
    </cfRule>
  </conditionalFormatting>
  <conditionalFormatting sqref="J34">
    <cfRule type="containsErrors" dxfId="443" priority="460">
      <formula>ISERROR(J34)</formula>
    </cfRule>
  </conditionalFormatting>
  <conditionalFormatting sqref="H34">
    <cfRule type="containsErrors" dxfId="442" priority="459">
      <formula>ISERROR(H34)</formula>
    </cfRule>
  </conditionalFormatting>
  <conditionalFormatting sqref="E36">
    <cfRule type="containsErrors" dxfId="441" priority="458">
      <formula>ISERROR(E36)</formula>
    </cfRule>
  </conditionalFormatting>
  <conditionalFormatting sqref="E37">
    <cfRule type="containsErrors" dxfId="440" priority="457">
      <formula>ISERROR(E37)</formula>
    </cfRule>
  </conditionalFormatting>
  <conditionalFormatting sqref="O35:O37">
    <cfRule type="containsErrors" dxfId="439" priority="455">
      <formula>ISERROR(O35)</formula>
    </cfRule>
  </conditionalFormatting>
  <conditionalFormatting sqref="I35 K35">
    <cfRule type="containsErrors" dxfId="438" priority="454">
      <formula>ISERROR(I35)</formula>
    </cfRule>
  </conditionalFormatting>
  <conditionalFormatting sqref="H35">
    <cfRule type="containsErrors" dxfId="437" priority="453">
      <formula>ISERROR(H35)</formula>
    </cfRule>
  </conditionalFormatting>
  <conditionalFormatting sqref="K36">
    <cfRule type="containsErrors" dxfId="436" priority="452">
      <formula>ISERROR(K36)</formula>
    </cfRule>
  </conditionalFormatting>
  <conditionalFormatting sqref="H36">
    <cfRule type="containsErrors" dxfId="435" priority="451">
      <formula>ISERROR(H36)</formula>
    </cfRule>
  </conditionalFormatting>
  <conditionalFormatting sqref="I36">
    <cfRule type="containsErrors" dxfId="434" priority="450">
      <formula>ISERROR(I36)</formula>
    </cfRule>
  </conditionalFormatting>
  <conditionalFormatting sqref="J36">
    <cfRule type="containsErrors" dxfId="433" priority="449">
      <formula>ISERROR(J36)</formula>
    </cfRule>
  </conditionalFormatting>
  <conditionalFormatting sqref="I37">
    <cfRule type="containsErrors" dxfId="432" priority="448">
      <formula>ISERROR(I37)</formula>
    </cfRule>
  </conditionalFormatting>
  <conditionalFormatting sqref="K37">
    <cfRule type="containsErrors" dxfId="431" priority="447">
      <formula>ISERROR(K37)</formula>
    </cfRule>
  </conditionalFormatting>
  <conditionalFormatting sqref="J37">
    <cfRule type="containsErrors" dxfId="430" priority="446">
      <formula>ISERROR(J37)</formula>
    </cfRule>
  </conditionalFormatting>
  <conditionalFormatting sqref="H37">
    <cfRule type="containsErrors" dxfId="429" priority="445">
      <formula>ISERROR(H37)</formula>
    </cfRule>
  </conditionalFormatting>
  <conditionalFormatting sqref="H38">
    <cfRule type="containsErrors" dxfId="428" priority="444">
      <formula>ISERROR(H38)</formula>
    </cfRule>
  </conditionalFormatting>
  <conditionalFormatting sqref="I38">
    <cfRule type="containsErrors" dxfId="427" priority="443">
      <formula>ISERROR(I38)</formula>
    </cfRule>
  </conditionalFormatting>
  <conditionalFormatting sqref="K38">
    <cfRule type="containsErrors" dxfId="426" priority="441">
      <formula>ISERROR(K38)</formula>
    </cfRule>
  </conditionalFormatting>
  <conditionalFormatting sqref="J38">
    <cfRule type="containsErrors" dxfId="425" priority="442">
      <formula>ISERROR(J38)</formula>
    </cfRule>
  </conditionalFormatting>
  <conditionalFormatting sqref="F41:G41">
    <cfRule type="containsErrors" dxfId="424" priority="440">
      <formula>ISERROR(F41)</formula>
    </cfRule>
  </conditionalFormatting>
  <conditionalFormatting sqref="E41">
    <cfRule type="containsErrors" dxfId="423" priority="439">
      <formula>ISERROR(E41)</formula>
    </cfRule>
  </conditionalFormatting>
  <conditionalFormatting sqref="F42:G42">
    <cfRule type="containsErrors" dxfId="422" priority="438">
      <formula>ISERROR(F42)</formula>
    </cfRule>
  </conditionalFormatting>
  <conditionalFormatting sqref="E42">
    <cfRule type="containsErrors" dxfId="421" priority="437">
      <formula>ISERROR(E42)</formula>
    </cfRule>
  </conditionalFormatting>
  <conditionalFormatting sqref="K40">
    <cfRule type="containsErrors" dxfId="420" priority="436">
      <formula>ISERROR(K40)</formula>
    </cfRule>
  </conditionalFormatting>
  <conditionalFormatting sqref="I40">
    <cfRule type="containsErrors" dxfId="419" priority="435">
      <formula>ISERROR(I40)</formula>
    </cfRule>
  </conditionalFormatting>
  <conditionalFormatting sqref="H40">
    <cfRule type="containsErrors" dxfId="418" priority="434">
      <formula>ISERROR(H40)</formula>
    </cfRule>
  </conditionalFormatting>
  <conditionalFormatting sqref="O41">
    <cfRule type="containsErrors" dxfId="417" priority="433">
      <formula>ISERROR(O41)</formula>
    </cfRule>
  </conditionalFormatting>
  <conditionalFormatting sqref="K41">
    <cfRule type="containsErrors" dxfId="416" priority="432">
      <formula>ISERROR(K41)</formula>
    </cfRule>
  </conditionalFormatting>
  <conditionalFormatting sqref="H41">
    <cfRule type="containsErrors" dxfId="415" priority="431">
      <formula>ISERROR(H41)</formula>
    </cfRule>
  </conditionalFormatting>
  <conditionalFormatting sqref="I41">
    <cfRule type="containsErrors" dxfId="414" priority="430">
      <formula>ISERROR(I41)</formula>
    </cfRule>
  </conditionalFormatting>
  <conditionalFormatting sqref="J41">
    <cfRule type="containsErrors" dxfId="413" priority="429">
      <formula>ISERROR(J41)</formula>
    </cfRule>
  </conditionalFormatting>
  <conditionalFormatting sqref="I42">
    <cfRule type="containsErrors" dxfId="412" priority="428">
      <formula>ISERROR(I42)</formula>
    </cfRule>
  </conditionalFormatting>
  <conditionalFormatting sqref="K42">
    <cfRule type="containsErrors" dxfId="411" priority="427">
      <formula>ISERROR(K42)</formula>
    </cfRule>
  </conditionalFormatting>
  <conditionalFormatting sqref="H42">
    <cfRule type="containsErrors" dxfId="410" priority="426">
      <formula>ISERROR(H42)</formula>
    </cfRule>
  </conditionalFormatting>
  <conditionalFormatting sqref="J42">
    <cfRule type="containsErrors" dxfId="409" priority="425">
      <formula>ISERROR(J42)</formula>
    </cfRule>
  </conditionalFormatting>
  <conditionalFormatting sqref="F44:G44">
    <cfRule type="containsErrors" dxfId="408" priority="424">
      <formula>ISERROR(F44)</formula>
    </cfRule>
  </conditionalFormatting>
  <conditionalFormatting sqref="E44">
    <cfRule type="containsErrors" dxfId="407" priority="423">
      <formula>ISERROR(E44)</formula>
    </cfRule>
  </conditionalFormatting>
  <conditionalFormatting sqref="H43">
    <cfRule type="containsErrors" dxfId="406" priority="421">
      <formula>ISERROR(H43)</formula>
    </cfRule>
  </conditionalFormatting>
  <conditionalFormatting sqref="K43">
    <cfRule type="containsErrors" dxfId="405" priority="422">
      <formula>ISERROR(K43)</formula>
    </cfRule>
  </conditionalFormatting>
  <conditionalFormatting sqref="I43">
    <cfRule type="containsErrors" dxfId="404" priority="420">
      <formula>ISERROR(I43)</formula>
    </cfRule>
  </conditionalFormatting>
  <conditionalFormatting sqref="J43">
    <cfRule type="containsErrors" dxfId="403" priority="419">
      <formula>ISERROR(J43)</formula>
    </cfRule>
  </conditionalFormatting>
  <conditionalFormatting sqref="K44">
    <cfRule type="containsErrors" dxfId="402" priority="418">
      <formula>ISERROR(K44)</formula>
    </cfRule>
  </conditionalFormatting>
  <conditionalFormatting sqref="H44">
    <cfRule type="containsErrors" dxfId="401" priority="417">
      <formula>ISERROR(H44)</formula>
    </cfRule>
  </conditionalFormatting>
  <conditionalFormatting sqref="I44:J44">
    <cfRule type="containsErrors" dxfId="400" priority="416">
      <formula>ISERROR(I44)</formula>
    </cfRule>
  </conditionalFormatting>
  <conditionalFormatting sqref="F46:G46">
    <cfRule type="containsErrors" dxfId="399" priority="415">
      <formula>ISERROR(F46)</formula>
    </cfRule>
  </conditionalFormatting>
  <conditionalFormatting sqref="E46">
    <cfRule type="containsErrors" dxfId="398" priority="414">
      <formula>ISERROR(E46)</formula>
    </cfRule>
  </conditionalFormatting>
  <conditionalFormatting sqref="K45">
    <cfRule type="containsErrors" dxfId="397" priority="413">
      <formula>ISERROR(K45)</formula>
    </cfRule>
  </conditionalFormatting>
  <conditionalFormatting sqref="H45">
    <cfRule type="containsErrors" dxfId="396" priority="412">
      <formula>ISERROR(H45)</formula>
    </cfRule>
  </conditionalFormatting>
  <conditionalFormatting sqref="I45:J45">
    <cfRule type="containsErrors" dxfId="395" priority="411">
      <formula>ISERROR(I45)</formula>
    </cfRule>
  </conditionalFormatting>
  <conditionalFormatting sqref="H46">
    <cfRule type="containsErrors" dxfId="394" priority="410">
      <formula>ISERROR(H46)</formula>
    </cfRule>
  </conditionalFormatting>
  <conditionalFormatting sqref="I46">
    <cfRule type="containsErrors" dxfId="393" priority="409">
      <formula>ISERROR(I46)</formula>
    </cfRule>
  </conditionalFormatting>
  <conditionalFormatting sqref="K46">
    <cfRule type="containsErrors" dxfId="392" priority="408">
      <formula>ISERROR(K46)</formula>
    </cfRule>
  </conditionalFormatting>
  <conditionalFormatting sqref="J46">
    <cfRule type="containsErrors" dxfId="391" priority="407">
      <formula>ISERROR(J46)</formula>
    </cfRule>
  </conditionalFormatting>
  <conditionalFormatting sqref="F48:G48">
    <cfRule type="containsErrors" dxfId="390" priority="406">
      <formula>ISERROR(F48)</formula>
    </cfRule>
  </conditionalFormatting>
  <conditionalFormatting sqref="E48">
    <cfRule type="containsErrors" dxfId="389" priority="405">
      <formula>ISERROR(E48)</formula>
    </cfRule>
  </conditionalFormatting>
  <conditionalFormatting sqref="K47">
    <cfRule type="containsErrors" dxfId="388" priority="404">
      <formula>ISERROR(K47)</formula>
    </cfRule>
  </conditionalFormatting>
  <conditionalFormatting sqref="K47">
    <cfRule type="containsErrors" dxfId="387" priority="403">
      <formula>ISERROR(K47)</formula>
    </cfRule>
  </conditionalFormatting>
  <conditionalFormatting sqref="H47">
    <cfRule type="containsErrors" dxfId="386" priority="402">
      <formula>ISERROR(H47)</formula>
    </cfRule>
  </conditionalFormatting>
  <conditionalFormatting sqref="I47:J47">
    <cfRule type="containsErrors" dxfId="385" priority="401">
      <formula>ISERROR(I47)</formula>
    </cfRule>
  </conditionalFormatting>
  <conditionalFormatting sqref="H48">
    <cfRule type="containsErrors" dxfId="384" priority="400">
      <formula>ISERROR(H48)</formula>
    </cfRule>
  </conditionalFormatting>
  <conditionalFormatting sqref="I48">
    <cfRule type="containsErrors" dxfId="383" priority="399">
      <formula>ISERROR(I48)</formula>
    </cfRule>
  </conditionalFormatting>
  <conditionalFormatting sqref="K48">
    <cfRule type="containsErrors" dxfId="382" priority="398">
      <formula>ISERROR(K48)</formula>
    </cfRule>
  </conditionalFormatting>
  <conditionalFormatting sqref="J48">
    <cfRule type="containsErrors" dxfId="381" priority="397">
      <formula>ISERROR(J48)</formula>
    </cfRule>
  </conditionalFormatting>
  <conditionalFormatting sqref="G50">
    <cfRule type="containsErrors" dxfId="380" priority="396">
      <formula>ISERROR(G50)</formula>
    </cfRule>
  </conditionalFormatting>
  <conditionalFormatting sqref="E50">
    <cfRule type="containsErrors" dxfId="379" priority="395">
      <formula>ISERROR(E50)</formula>
    </cfRule>
  </conditionalFormatting>
  <conditionalFormatting sqref="K49">
    <cfRule type="containsErrors" dxfId="378" priority="394">
      <formula>ISERROR(K49)</formula>
    </cfRule>
  </conditionalFormatting>
  <conditionalFormatting sqref="K49">
    <cfRule type="containsErrors" dxfId="377" priority="393">
      <formula>ISERROR(K49)</formula>
    </cfRule>
  </conditionalFormatting>
  <conditionalFormatting sqref="H49">
    <cfRule type="containsErrors" dxfId="376" priority="392">
      <formula>ISERROR(H49)</formula>
    </cfRule>
  </conditionalFormatting>
  <conditionalFormatting sqref="I49:J49">
    <cfRule type="containsErrors" dxfId="375" priority="391">
      <formula>ISERROR(I49)</formula>
    </cfRule>
  </conditionalFormatting>
  <conditionalFormatting sqref="H50">
    <cfRule type="containsErrors" dxfId="374" priority="390">
      <formula>ISERROR(H50)</formula>
    </cfRule>
  </conditionalFormatting>
  <conditionalFormatting sqref="I50">
    <cfRule type="containsErrors" dxfId="373" priority="389">
      <formula>ISERROR(I50)</formula>
    </cfRule>
  </conditionalFormatting>
  <conditionalFormatting sqref="K50">
    <cfRule type="containsErrors" dxfId="372" priority="388">
      <formula>ISERROR(K50)</formula>
    </cfRule>
  </conditionalFormatting>
  <conditionalFormatting sqref="J50">
    <cfRule type="containsErrors" dxfId="371" priority="387">
      <formula>ISERROR(J50)</formula>
    </cfRule>
  </conditionalFormatting>
  <conditionalFormatting sqref="H51">
    <cfRule type="containsErrors" dxfId="370" priority="386">
      <formula>ISERROR(H51)</formula>
    </cfRule>
  </conditionalFormatting>
  <conditionalFormatting sqref="I51:J51">
    <cfRule type="containsErrors" dxfId="369" priority="384">
      <formula>ISERROR(I51)</formula>
    </cfRule>
  </conditionalFormatting>
  <conditionalFormatting sqref="K51">
    <cfRule type="containsErrors" dxfId="368" priority="385">
      <formula>ISERROR(K51)</formula>
    </cfRule>
  </conditionalFormatting>
  <conditionalFormatting sqref="E53">
    <cfRule type="containsErrors" dxfId="367" priority="383">
      <formula>ISERROR(E53)</formula>
    </cfRule>
  </conditionalFormatting>
  <conditionalFormatting sqref="K52">
    <cfRule type="containsErrors" dxfId="366" priority="382">
      <formula>ISERROR(K52)</formula>
    </cfRule>
  </conditionalFormatting>
  <conditionalFormatting sqref="K52">
    <cfRule type="containsErrors" dxfId="365" priority="381">
      <formula>ISERROR(K52)</formula>
    </cfRule>
  </conditionalFormatting>
  <conditionalFormatting sqref="H52">
    <cfRule type="containsErrors" dxfId="364" priority="380">
      <formula>ISERROR(H52)</formula>
    </cfRule>
  </conditionalFormatting>
  <conditionalFormatting sqref="I52">
    <cfRule type="containsErrors" dxfId="363" priority="379">
      <formula>ISERROR(I52)</formula>
    </cfRule>
  </conditionalFormatting>
  <conditionalFormatting sqref="J52">
    <cfRule type="containsErrors" dxfId="362" priority="378">
      <formula>ISERROR(J52)</formula>
    </cfRule>
  </conditionalFormatting>
  <conditionalFormatting sqref="I53">
    <cfRule type="containsErrors" dxfId="361" priority="377">
      <formula>ISERROR(I53)</formula>
    </cfRule>
  </conditionalFormatting>
  <conditionalFormatting sqref="H53">
    <cfRule type="containsErrors" dxfId="360" priority="376">
      <formula>ISERROR(H53)</formula>
    </cfRule>
  </conditionalFormatting>
  <conditionalFormatting sqref="K53">
    <cfRule type="containsErrors" dxfId="359" priority="375">
      <formula>ISERROR(K53)</formula>
    </cfRule>
  </conditionalFormatting>
  <conditionalFormatting sqref="J53">
    <cfRule type="containsErrors" dxfId="358" priority="374">
      <formula>ISERROR(J53)</formula>
    </cfRule>
  </conditionalFormatting>
  <conditionalFormatting sqref="E55">
    <cfRule type="containsErrors" dxfId="357" priority="373">
      <formula>ISERROR(E55)</formula>
    </cfRule>
  </conditionalFormatting>
  <conditionalFormatting sqref="I54 K54">
    <cfRule type="containsErrors" dxfId="356" priority="372">
      <formula>ISERROR(I54)</formula>
    </cfRule>
  </conditionalFormatting>
  <conditionalFormatting sqref="H54">
    <cfRule type="containsErrors" dxfId="355" priority="371">
      <formula>ISERROR(H54)</formula>
    </cfRule>
  </conditionalFormatting>
  <conditionalFormatting sqref="I55:K55">
    <cfRule type="containsErrors" dxfId="354" priority="370">
      <formula>ISERROR(I55)</formula>
    </cfRule>
  </conditionalFormatting>
  <conditionalFormatting sqref="H55">
    <cfRule type="containsErrors" dxfId="353" priority="369">
      <formula>ISERROR(H55)</formula>
    </cfRule>
  </conditionalFormatting>
  <conditionalFormatting sqref="H55">
    <cfRule type="containsErrors" dxfId="352" priority="368">
      <formula>ISERROR(H55)</formula>
    </cfRule>
  </conditionalFormatting>
  <conditionalFormatting sqref="I56">
    <cfRule type="containsErrors" dxfId="351" priority="367">
      <formula>ISERROR(I56)</formula>
    </cfRule>
  </conditionalFormatting>
  <conditionalFormatting sqref="J56">
    <cfRule type="containsErrors" dxfId="350" priority="366">
      <formula>ISERROR(J56)</formula>
    </cfRule>
  </conditionalFormatting>
  <conditionalFormatting sqref="K56">
    <cfRule type="containsErrors" dxfId="349" priority="365">
      <formula>ISERROR(K56)</formula>
    </cfRule>
  </conditionalFormatting>
  <conditionalFormatting sqref="E58">
    <cfRule type="containsErrors" dxfId="348" priority="355">
      <formula>ISERROR(E58)</formula>
    </cfRule>
  </conditionalFormatting>
  <conditionalFormatting sqref="E59">
    <cfRule type="containsErrors" dxfId="347" priority="354">
      <formula>ISERROR(E59)</formula>
    </cfRule>
  </conditionalFormatting>
  <conditionalFormatting sqref="E60">
    <cfRule type="containsErrors" dxfId="346" priority="353">
      <formula>ISERROR(E60)</formula>
    </cfRule>
  </conditionalFormatting>
  <conditionalFormatting sqref="H120">
    <cfRule type="containsErrors" dxfId="345" priority="364">
      <formula>ISERROR(H120)</formula>
    </cfRule>
  </conditionalFormatting>
  <conditionalFormatting sqref="I120">
    <cfRule type="containsErrors" dxfId="344" priority="363">
      <formula>ISERROR(I120)</formula>
    </cfRule>
  </conditionalFormatting>
  <conditionalFormatting sqref="F122:G122">
    <cfRule type="containsErrors" dxfId="343" priority="360">
      <formula>ISERROR(F122)</formula>
    </cfRule>
  </conditionalFormatting>
  <conditionalFormatting sqref="D122">
    <cfRule type="containsErrors" dxfId="342" priority="359">
      <formula>ISERROR(D122)</formula>
    </cfRule>
  </conditionalFormatting>
  <conditionalFormatting sqref="E122">
    <cfRule type="containsErrors" dxfId="341" priority="358">
      <formula>ISERROR(E122)</formula>
    </cfRule>
  </conditionalFormatting>
  <conditionalFormatting sqref="H121:J121">
    <cfRule type="containsErrors" dxfId="340" priority="357">
      <formula>ISERROR(H121)</formula>
    </cfRule>
  </conditionalFormatting>
  <conditionalFormatting sqref="H122:I122">
    <cfRule type="containsErrors" dxfId="339" priority="356">
      <formula>ISERROR(H122)</formula>
    </cfRule>
  </conditionalFormatting>
  <conditionalFormatting sqref="J57:K57">
    <cfRule type="containsErrors" dxfId="338" priority="352">
      <formula>ISERROR(J57)</formula>
    </cfRule>
  </conditionalFormatting>
  <conditionalFormatting sqref="J58:K58">
    <cfRule type="containsErrors" dxfId="337" priority="351">
      <formula>ISERROR(J58)</formula>
    </cfRule>
  </conditionalFormatting>
  <conditionalFormatting sqref="I58">
    <cfRule type="containsErrors" dxfId="336" priority="350">
      <formula>ISERROR(I58)</formula>
    </cfRule>
  </conditionalFormatting>
  <conditionalFormatting sqref="J59:K59">
    <cfRule type="containsErrors" dxfId="335" priority="349">
      <formula>ISERROR(J59)</formula>
    </cfRule>
  </conditionalFormatting>
  <conditionalFormatting sqref="I59">
    <cfRule type="containsErrors" dxfId="334" priority="348">
      <formula>ISERROR(I59)</formula>
    </cfRule>
  </conditionalFormatting>
  <conditionalFormatting sqref="J60:K60">
    <cfRule type="containsErrors" dxfId="333" priority="347">
      <formula>ISERROR(J60)</formula>
    </cfRule>
  </conditionalFormatting>
  <conditionalFormatting sqref="I60">
    <cfRule type="containsErrors" dxfId="332" priority="346">
      <formula>ISERROR(I60)</formula>
    </cfRule>
  </conditionalFormatting>
  <conditionalFormatting sqref="E61">
    <cfRule type="containsErrors" dxfId="331" priority="345">
      <formula>ISERROR(E61)</formula>
    </cfRule>
  </conditionalFormatting>
  <conditionalFormatting sqref="J61">
    <cfRule type="containsErrors" dxfId="330" priority="344">
      <formula>ISERROR(J61)</formula>
    </cfRule>
  </conditionalFormatting>
  <conditionalFormatting sqref="I61">
    <cfRule type="containsErrors" dxfId="329" priority="343">
      <formula>ISERROR(I61)</formula>
    </cfRule>
  </conditionalFormatting>
  <conditionalFormatting sqref="K61">
    <cfRule type="containsErrors" dxfId="328" priority="342">
      <formula>ISERROR(K61)</formula>
    </cfRule>
  </conditionalFormatting>
  <conditionalFormatting sqref="E63">
    <cfRule type="containsErrors" dxfId="327" priority="341">
      <formula>ISERROR(E63)</formula>
    </cfRule>
  </conditionalFormatting>
  <conditionalFormatting sqref="E64">
    <cfRule type="containsErrors" dxfId="326" priority="340">
      <formula>ISERROR(E64)</formula>
    </cfRule>
  </conditionalFormatting>
  <conditionalFormatting sqref="E65">
    <cfRule type="containsErrors" dxfId="325" priority="339">
      <formula>ISERROR(E65)</formula>
    </cfRule>
  </conditionalFormatting>
  <conditionalFormatting sqref="K62">
    <cfRule type="containsErrors" dxfId="324" priority="338">
      <formula>ISERROR(K62)</formula>
    </cfRule>
  </conditionalFormatting>
  <conditionalFormatting sqref="I62">
    <cfRule type="containsErrors" dxfId="323" priority="337">
      <formula>ISERROR(I62)</formula>
    </cfRule>
  </conditionalFormatting>
  <conditionalFormatting sqref="J62">
    <cfRule type="containsErrors" dxfId="322" priority="336">
      <formula>ISERROR(J62)</formula>
    </cfRule>
  </conditionalFormatting>
  <conditionalFormatting sqref="K63">
    <cfRule type="containsErrors" dxfId="321" priority="335">
      <formula>ISERROR(K63)</formula>
    </cfRule>
  </conditionalFormatting>
  <conditionalFormatting sqref="J63">
    <cfRule type="containsErrors" dxfId="320" priority="334">
      <formula>ISERROR(J63)</formula>
    </cfRule>
  </conditionalFormatting>
  <conditionalFormatting sqref="I63">
    <cfRule type="containsErrors" dxfId="319" priority="333">
      <formula>ISERROR(I63)</formula>
    </cfRule>
  </conditionalFormatting>
  <conditionalFormatting sqref="K64">
    <cfRule type="containsErrors" dxfId="318" priority="332">
      <formula>ISERROR(K64)</formula>
    </cfRule>
  </conditionalFormatting>
  <conditionalFormatting sqref="J64">
    <cfRule type="containsErrors" dxfId="317" priority="331">
      <formula>ISERROR(J64)</formula>
    </cfRule>
  </conditionalFormatting>
  <conditionalFormatting sqref="I64">
    <cfRule type="containsErrors" dxfId="316" priority="330">
      <formula>ISERROR(I64)</formula>
    </cfRule>
  </conditionalFormatting>
  <conditionalFormatting sqref="K65">
    <cfRule type="containsErrors" dxfId="315" priority="329">
      <formula>ISERROR(K65)</formula>
    </cfRule>
  </conditionalFormatting>
  <conditionalFormatting sqref="J65">
    <cfRule type="containsErrors" dxfId="314" priority="328">
      <formula>ISERROR(J65)</formula>
    </cfRule>
  </conditionalFormatting>
  <conditionalFormatting sqref="I65">
    <cfRule type="containsErrors" dxfId="313" priority="327">
      <formula>ISERROR(I65)</formula>
    </cfRule>
  </conditionalFormatting>
  <conditionalFormatting sqref="O64">
    <cfRule type="containsErrors" dxfId="312" priority="325">
      <formula>ISERROR(O64)</formula>
    </cfRule>
  </conditionalFormatting>
  <conditionalFormatting sqref="O62:O63 O65">
    <cfRule type="containsErrors" dxfId="311" priority="326">
      <formula>ISERROR(O62)</formula>
    </cfRule>
  </conditionalFormatting>
  <conditionalFormatting sqref="E70">
    <cfRule type="containsErrors" dxfId="310" priority="324">
      <formula>ISERROR(E70)</formula>
    </cfRule>
  </conditionalFormatting>
  <conditionalFormatting sqref="E71">
    <cfRule type="containsErrors" dxfId="309" priority="323">
      <formula>ISERROR(E71)</formula>
    </cfRule>
  </conditionalFormatting>
  <conditionalFormatting sqref="E72">
    <cfRule type="containsErrors" dxfId="308" priority="322">
      <formula>ISERROR(E72)</formula>
    </cfRule>
  </conditionalFormatting>
  <conditionalFormatting sqref="E73">
    <cfRule type="containsErrors" dxfId="307" priority="321">
      <formula>ISERROR(E73)</formula>
    </cfRule>
  </conditionalFormatting>
  <conditionalFormatting sqref="H69">
    <cfRule type="containsErrors" dxfId="306" priority="320">
      <formula>ISERROR(H69)</formula>
    </cfRule>
  </conditionalFormatting>
  <conditionalFormatting sqref="I69">
    <cfRule type="containsErrors" dxfId="305" priority="319">
      <formula>ISERROR(I69)</formula>
    </cfRule>
  </conditionalFormatting>
  <conditionalFormatting sqref="J69:K69">
    <cfRule type="containsErrors" dxfId="304" priority="318">
      <formula>ISERROR(J69)</formula>
    </cfRule>
  </conditionalFormatting>
  <conditionalFormatting sqref="H70:H71">
    <cfRule type="containsErrors" dxfId="303" priority="317">
      <formula>ISERROR(H70)</formula>
    </cfRule>
  </conditionalFormatting>
  <conditionalFormatting sqref="J70:K70">
    <cfRule type="containsErrors" dxfId="302" priority="316">
      <formula>ISERROR(J70)</formula>
    </cfRule>
  </conditionalFormatting>
  <conditionalFormatting sqref="I70">
    <cfRule type="containsErrors" dxfId="301" priority="315">
      <formula>ISERROR(I70)</formula>
    </cfRule>
  </conditionalFormatting>
  <conditionalFormatting sqref="J71:K71">
    <cfRule type="containsErrors" dxfId="300" priority="314">
      <formula>ISERROR(J71)</formula>
    </cfRule>
  </conditionalFormatting>
  <conditionalFormatting sqref="I71">
    <cfRule type="containsErrors" dxfId="299" priority="313">
      <formula>ISERROR(I71)</formula>
    </cfRule>
  </conditionalFormatting>
  <conditionalFormatting sqref="H72">
    <cfRule type="containsErrors" dxfId="298" priority="312">
      <formula>ISERROR(H72)</formula>
    </cfRule>
  </conditionalFormatting>
  <conditionalFormatting sqref="J72:K72">
    <cfRule type="containsErrors" dxfId="297" priority="311">
      <formula>ISERROR(J72)</formula>
    </cfRule>
  </conditionalFormatting>
  <conditionalFormatting sqref="I72">
    <cfRule type="containsErrors" dxfId="296" priority="310">
      <formula>ISERROR(I72)</formula>
    </cfRule>
  </conditionalFormatting>
  <conditionalFormatting sqref="H73">
    <cfRule type="containsErrors" dxfId="295" priority="309">
      <formula>ISERROR(H73)</formula>
    </cfRule>
  </conditionalFormatting>
  <conditionalFormatting sqref="J73">
    <cfRule type="containsErrors" dxfId="294" priority="308">
      <formula>ISERROR(J73)</formula>
    </cfRule>
  </conditionalFormatting>
  <conditionalFormatting sqref="I73">
    <cfRule type="containsErrors" dxfId="293" priority="307">
      <formula>ISERROR(I73)</formula>
    </cfRule>
  </conditionalFormatting>
  <conditionalFormatting sqref="K73">
    <cfRule type="containsErrors" dxfId="292" priority="306">
      <formula>ISERROR(K73)</formula>
    </cfRule>
  </conditionalFormatting>
  <conditionalFormatting sqref="O73">
    <cfRule type="containsErrors" dxfId="291" priority="305">
      <formula>ISERROR(O73)</formula>
    </cfRule>
  </conditionalFormatting>
  <conditionalFormatting sqref="O69:O72">
    <cfRule type="containsErrors" dxfId="290" priority="304">
      <formula>ISERROR(O69)</formula>
    </cfRule>
  </conditionalFormatting>
  <conditionalFormatting sqref="H110:M110">
    <cfRule type="containsErrors" dxfId="289" priority="303">
      <formula>ISERROR(H110)</formula>
    </cfRule>
  </conditionalFormatting>
  <conditionalFormatting sqref="H111:M112">
    <cfRule type="containsErrors" dxfId="288" priority="302">
      <formula>ISERROR(H111)</formula>
    </cfRule>
  </conditionalFormatting>
  <conditionalFormatting sqref="I116:K116">
    <cfRule type="containsErrors" dxfId="287" priority="301">
      <formula>ISERROR(I116)</formula>
    </cfRule>
  </conditionalFormatting>
  <conditionalFormatting sqref="H86">
    <cfRule type="containsErrors" dxfId="286" priority="300">
      <formula>ISERROR(H86)</formula>
    </cfRule>
  </conditionalFormatting>
  <conditionalFormatting sqref="I86">
    <cfRule type="containsErrors" dxfId="285" priority="299">
      <formula>ISERROR(I86)</formula>
    </cfRule>
  </conditionalFormatting>
  <conditionalFormatting sqref="H90">
    <cfRule type="containsErrors" dxfId="284" priority="297">
      <formula>ISERROR(H90)</formula>
    </cfRule>
  </conditionalFormatting>
  <conditionalFormatting sqref="I90">
    <cfRule type="containsErrors" dxfId="283" priority="296">
      <formula>ISERROR(I90)</formula>
    </cfRule>
  </conditionalFormatting>
  <conditionalFormatting sqref="J90">
    <cfRule type="containsErrors" dxfId="282" priority="295">
      <formula>ISERROR(J90)</formula>
    </cfRule>
  </conditionalFormatting>
  <conditionalFormatting sqref="K90">
    <cfRule type="containsErrors" dxfId="281" priority="294">
      <formula>ISERROR(K90)</formula>
    </cfRule>
  </conditionalFormatting>
  <conditionalFormatting sqref="F99:G99">
    <cfRule type="containsErrors" dxfId="280" priority="291">
      <formula>ISERROR(F99)</formula>
    </cfRule>
  </conditionalFormatting>
  <conditionalFormatting sqref="D99">
    <cfRule type="containsErrors" dxfId="279" priority="290">
      <formula>ISERROR(D99)</formula>
    </cfRule>
  </conditionalFormatting>
  <conditionalFormatting sqref="H96:M97">
    <cfRule type="containsErrors" dxfId="278" priority="292">
      <formula>ISERROR(H96)</formula>
    </cfRule>
  </conditionalFormatting>
  <conditionalFormatting sqref="E99">
    <cfRule type="containsErrors" dxfId="277" priority="289">
      <formula>ISERROR(E99)</formula>
    </cfRule>
  </conditionalFormatting>
  <conditionalFormatting sqref="H98:M98">
    <cfRule type="containsErrors" dxfId="276" priority="288">
      <formula>ISERROR(H98)</formula>
    </cfRule>
  </conditionalFormatting>
  <conditionalFormatting sqref="H99:M99">
    <cfRule type="containsErrors" dxfId="275" priority="287">
      <formula>ISERROR(H99)</formula>
    </cfRule>
  </conditionalFormatting>
  <conditionalFormatting sqref="H100:M100">
    <cfRule type="containsErrors" dxfId="274" priority="286">
      <formula>ISERROR(H100)</formula>
    </cfRule>
  </conditionalFormatting>
  <conditionalFormatting sqref="H101:M101">
    <cfRule type="containsErrors" dxfId="273" priority="285">
      <formula>ISERROR(H101)</formula>
    </cfRule>
  </conditionalFormatting>
  <conditionalFormatting sqref="I66:I68">
    <cfRule type="containsErrors" dxfId="272" priority="284">
      <formula>ISERROR(I66)</formula>
    </cfRule>
  </conditionalFormatting>
  <conditionalFormatting sqref="H66:H68">
    <cfRule type="containsErrors" dxfId="271" priority="283">
      <formula>ISERROR(H66)</formula>
    </cfRule>
  </conditionalFormatting>
  <conditionalFormatting sqref="H107:M107">
    <cfRule type="containsErrors" dxfId="270" priority="282">
      <formula>ISERROR(H107)</formula>
    </cfRule>
  </conditionalFormatting>
  <conditionalFormatting sqref="H119:I119">
    <cfRule type="containsErrors" dxfId="269" priority="281">
      <formula>ISERROR(H119)</formula>
    </cfRule>
  </conditionalFormatting>
  <conditionalFormatting sqref="K119">
    <cfRule type="containsErrors" dxfId="268" priority="280">
      <formula>ISERROR(K119)</formula>
    </cfRule>
  </conditionalFormatting>
  <conditionalFormatting sqref="J119">
    <cfRule type="containsErrors" dxfId="267" priority="279">
      <formula>ISERROR(J119)</formula>
    </cfRule>
  </conditionalFormatting>
  <conditionalFormatting sqref="H39">
    <cfRule type="containsErrors" dxfId="266" priority="278">
      <formula>ISERROR(H39)</formula>
    </cfRule>
  </conditionalFormatting>
  <conditionalFormatting sqref="I39">
    <cfRule type="containsErrors" dxfId="265" priority="277">
      <formula>ISERROR(I39)</formula>
    </cfRule>
  </conditionalFormatting>
  <conditionalFormatting sqref="J39">
    <cfRule type="containsErrors" dxfId="264" priority="276">
      <formula>ISERROR(J39)</formula>
    </cfRule>
  </conditionalFormatting>
  <conditionalFormatting sqref="K39">
    <cfRule type="containsErrors" dxfId="263" priority="275">
      <formula>ISERROR(K39)</formula>
    </cfRule>
  </conditionalFormatting>
  <conditionalFormatting sqref="F88">
    <cfRule type="containsErrors" dxfId="262" priority="274">
      <formula>ISERROR(F88)</formula>
    </cfRule>
  </conditionalFormatting>
  <conditionalFormatting sqref="G88">
    <cfRule type="containsErrors" dxfId="261" priority="273">
      <formula>ISERROR(G88)</formula>
    </cfRule>
  </conditionalFormatting>
  <conditionalFormatting sqref="E88">
    <cfRule type="containsErrors" dxfId="260" priority="272">
      <formula>ISERROR(E88)</formula>
    </cfRule>
  </conditionalFormatting>
  <conditionalFormatting sqref="F89">
    <cfRule type="containsErrors" dxfId="259" priority="271">
      <formula>ISERROR(F89)</formula>
    </cfRule>
  </conditionalFormatting>
  <conditionalFormatting sqref="G89">
    <cfRule type="containsErrors" dxfId="258" priority="270">
      <formula>ISERROR(G89)</formula>
    </cfRule>
  </conditionalFormatting>
  <conditionalFormatting sqref="E89">
    <cfRule type="containsErrors" dxfId="257" priority="269">
      <formula>ISERROR(E89)</formula>
    </cfRule>
  </conditionalFormatting>
  <conditionalFormatting sqref="H87">
    <cfRule type="containsErrors" dxfId="256" priority="268">
      <formula>ISERROR(H87)</formula>
    </cfRule>
  </conditionalFormatting>
  <conditionalFormatting sqref="I87:M87">
    <cfRule type="containsErrors" dxfId="255" priority="267">
      <formula>ISERROR(I87)</formula>
    </cfRule>
  </conditionalFormatting>
  <conditionalFormatting sqref="H88">
    <cfRule type="containsErrors" dxfId="254" priority="266">
      <formula>ISERROR(H88)</formula>
    </cfRule>
  </conditionalFormatting>
  <conditionalFormatting sqref="I88:J88 L88:M88">
    <cfRule type="containsErrors" dxfId="253" priority="265">
      <formula>ISERROR(I88)</formula>
    </cfRule>
  </conditionalFormatting>
  <conditionalFormatting sqref="K88">
    <cfRule type="containsErrors" dxfId="252" priority="264">
      <formula>ISERROR(K88)</formula>
    </cfRule>
  </conditionalFormatting>
  <conditionalFormatting sqref="H89">
    <cfRule type="containsErrors" dxfId="251" priority="263">
      <formula>ISERROR(H89)</formula>
    </cfRule>
  </conditionalFormatting>
  <conditionalFormatting sqref="I89:M89">
    <cfRule type="containsErrors" dxfId="250" priority="262">
      <formula>ISERROR(I89)</formula>
    </cfRule>
  </conditionalFormatting>
  <conditionalFormatting sqref="F94:G94">
    <cfRule type="containsErrors" dxfId="249" priority="261">
      <formula>ISERROR(F94)</formula>
    </cfRule>
  </conditionalFormatting>
  <conditionalFormatting sqref="E94">
    <cfRule type="containsErrors" dxfId="248" priority="260">
      <formula>ISERROR(E94)</formula>
    </cfRule>
  </conditionalFormatting>
  <conditionalFormatting sqref="D94">
    <cfRule type="containsErrors" dxfId="247" priority="259">
      <formula>ISERROR(D94)</formula>
    </cfRule>
  </conditionalFormatting>
  <conditionalFormatting sqref="J93">
    <cfRule type="containsErrors" dxfId="246" priority="258">
      <formula>ISERROR(J93)</formula>
    </cfRule>
  </conditionalFormatting>
  <conditionalFormatting sqref="K93">
    <cfRule type="cellIs" dxfId="245" priority="257" operator="equal">
      <formula>0</formula>
    </cfRule>
  </conditionalFormatting>
  <conditionalFormatting sqref="H93">
    <cfRule type="containsErrors" dxfId="244" priority="256">
      <formula>ISERROR(H93)</formula>
    </cfRule>
  </conditionalFormatting>
  <conditionalFormatting sqref="L93:M93">
    <cfRule type="containsErrors" dxfId="243" priority="255">
      <formula>ISERROR(L93)</formula>
    </cfRule>
  </conditionalFormatting>
  <conditionalFormatting sqref="J94">
    <cfRule type="containsErrors" dxfId="242" priority="254">
      <formula>ISERROR(J94)</formula>
    </cfRule>
  </conditionalFormatting>
  <conditionalFormatting sqref="K94">
    <cfRule type="cellIs" dxfId="241" priority="253" operator="equal">
      <formula>0</formula>
    </cfRule>
  </conditionalFormatting>
  <conditionalFormatting sqref="H94">
    <cfRule type="containsErrors" dxfId="240" priority="252">
      <formula>ISERROR(H94)</formula>
    </cfRule>
  </conditionalFormatting>
  <conditionalFormatting sqref="L94:M94">
    <cfRule type="containsErrors" dxfId="239" priority="251">
      <formula>ISERROR(L94)</formula>
    </cfRule>
  </conditionalFormatting>
  <conditionalFormatting sqref="H95:M95">
    <cfRule type="containsErrors" dxfId="238" priority="250">
      <formula>ISERROR(H95)</formula>
    </cfRule>
  </conditionalFormatting>
  <conditionalFormatting sqref="F103:G103">
    <cfRule type="containsErrors" dxfId="237" priority="249">
      <formula>ISERROR(F103)</formula>
    </cfRule>
  </conditionalFormatting>
  <conditionalFormatting sqref="D103">
    <cfRule type="containsErrors" dxfId="236" priority="248">
      <formula>ISERROR(D103)</formula>
    </cfRule>
  </conditionalFormatting>
  <conditionalFormatting sqref="E103">
    <cfRule type="containsErrors" dxfId="235" priority="247">
      <formula>ISERROR(E103)</formula>
    </cfRule>
  </conditionalFormatting>
  <conditionalFormatting sqref="F104:G104">
    <cfRule type="containsErrors" dxfId="234" priority="246">
      <formula>ISERROR(F104)</formula>
    </cfRule>
  </conditionalFormatting>
  <conditionalFormatting sqref="D104">
    <cfRule type="containsErrors" dxfId="233" priority="245">
      <formula>ISERROR(D104)</formula>
    </cfRule>
  </conditionalFormatting>
  <conditionalFormatting sqref="E104">
    <cfRule type="containsErrors" dxfId="232" priority="244">
      <formula>ISERROR(E104)</formula>
    </cfRule>
  </conditionalFormatting>
  <conditionalFormatting sqref="H102:K102">
    <cfRule type="containsErrors" dxfId="231" priority="243">
      <formula>ISERROR(H102)</formula>
    </cfRule>
  </conditionalFormatting>
  <conditionalFormatting sqref="L102:M102">
    <cfRule type="containsErrors" dxfId="230" priority="242">
      <formula>ISERROR(L102)</formula>
    </cfRule>
  </conditionalFormatting>
  <conditionalFormatting sqref="H103:M103">
    <cfRule type="containsErrors" dxfId="229" priority="241">
      <formula>ISERROR(H103)</formula>
    </cfRule>
  </conditionalFormatting>
  <conditionalFormatting sqref="H104">
    <cfRule type="containsErrors" dxfId="228" priority="240">
      <formula>ISERROR(H104)</formula>
    </cfRule>
  </conditionalFormatting>
  <conditionalFormatting sqref="I104:K104">
    <cfRule type="containsErrors" dxfId="227" priority="239">
      <formula>ISERROR(I104)</formula>
    </cfRule>
  </conditionalFormatting>
  <conditionalFormatting sqref="L104:M104">
    <cfRule type="containsErrors" dxfId="226" priority="238">
      <formula>ISERROR(L104)</formula>
    </cfRule>
  </conditionalFormatting>
  <conditionalFormatting sqref="F106:G106">
    <cfRule type="containsErrors" dxfId="225" priority="237">
      <formula>ISERROR(F106)</formula>
    </cfRule>
  </conditionalFormatting>
  <conditionalFormatting sqref="D106">
    <cfRule type="containsErrors" dxfId="224" priority="236">
      <formula>ISERROR(D106)</formula>
    </cfRule>
  </conditionalFormatting>
  <conditionalFormatting sqref="E106">
    <cfRule type="containsErrors" dxfId="223" priority="235">
      <formula>ISERROR(E106)</formula>
    </cfRule>
  </conditionalFormatting>
  <conditionalFormatting sqref="H105:M105">
    <cfRule type="containsErrors" dxfId="222" priority="234">
      <formula>ISERROR(H105)</formula>
    </cfRule>
  </conditionalFormatting>
  <conditionalFormatting sqref="F109:G109">
    <cfRule type="containsErrors" dxfId="221" priority="233">
      <formula>ISERROR(F109)</formula>
    </cfRule>
  </conditionalFormatting>
  <conditionalFormatting sqref="D109">
    <cfRule type="containsErrors" dxfId="220" priority="232">
      <formula>ISERROR(D109)</formula>
    </cfRule>
  </conditionalFormatting>
  <conditionalFormatting sqref="E109">
    <cfRule type="containsErrors" dxfId="219" priority="231">
      <formula>ISERROR(E109)</formula>
    </cfRule>
  </conditionalFormatting>
  <conditionalFormatting sqref="H108:M108">
    <cfRule type="containsErrors" dxfId="218" priority="230">
      <formula>ISERROR(H108)</formula>
    </cfRule>
  </conditionalFormatting>
  <conditionalFormatting sqref="H109 J109:M109">
    <cfRule type="containsErrors" dxfId="217" priority="229">
      <formula>ISERROR(H109)</formula>
    </cfRule>
  </conditionalFormatting>
  <conditionalFormatting sqref="H109 J109:M109">
    <cfRule type="containsErrors" dxfId="216" priority="228">
      <formula>ISERROR(H109)</formula>
    </cfRule>
  </conditionalFormatting>
  <conditionalFormatting sqref="I109">
    <cfRule type="containsErrors" dxfId="215" priority="227">
      <formula>ISERROR(I109)</formula>
    </cfRule>
  </conditionalFormatting>
  <conditionalFormatting sqref="H117:K117">
    <cfRule type="containsErrors" dxfId="214" priority="226">
      <formula>ISERROR(H117)</formula>
    </cfRule>
  </conditionalFormatting>
  <conditionalFormatting sqref="E67">
    <cfRule type="containsErrors" dxfId="213" priority="225">
      <formula>ISERROR(E67)</formula>
    </cfRule>
  </conditionalFormatting>
  <conditionalFormatting sqref="E68">
    <cfRule type="containsErrors" dxfId="212" priority="224">
      <formula>ISERROR(E68)</formula>
    </cfRule>
  </conditionalFormatting>
  <conditionalFormatting sqref="H74">
    <cfRule type="containsErrors" dxfId="211" priority="223">
      <formula>ISERROR(H74)</formula>
    </cfRule>
  </conditionalFormatting>
  <conditionalFormatting sqref="I74">
    <cfRule type="containsErrors" dxfId="210" priority="222">
      <formula>ISERROR(I74)</formula>
    </cfRule>
  </conditionalFormatting>
  <conditionalFormatting sqref="J74:K74">
    <cfRule type="containsErrors" dxfId="209" priority="221">
      <formula>ISERROR(J74)</formula>
    </cfRule>
  </conditionalFormatting>
  <conditionalFormatting sqref="H75:H76">
    <cfRule type="containsErrors" dxfId="208" priority="220">
      <formula>ISERROR(H75)</formula>
    </cfRule>
  </conditionalFormatting>
  <conditionalFormatting sqref="J75:K75">
    <cfRule type="containsErrors" dxfId="207" priority="219">
      <formula>ISERROR(J75)</formula>
    </cfRule>
  </conditionalFormatting>
  <conditionalFormatting sqref="I75">
    <cfRule type="containsErrors" dxfId="206" priority="218">
      <formula>ISERROR(I75)</formula>
    </cfRule>
  </conditionalFormatting>
  <conditionalFormatting sqref="J76:K76">
    <cfRule type="containsErrors" dxfId="205" priority="217">
      <formula>ISERROR(J76)</formula>
    </cfRule>
  </conditionalFormatting>
  <conditionalFormatting sqref="I76">
    <cfRule type="containsErrors" dxfId="204" priority="216">
      <formula>ISERROR(I76)</formula>
    </cfRule>
  </conditionalFormatting>
  <conditionalFormatting sqref="H77">
    <cfRule type="containsErrors" dxfId="203" priority="215">
      <formula>ISERROR(H77)</formula>
    </cfRule>
  </conditionalFormatting>
  <conditionalFormatting sqref="J77:K77">
    <cfRule type="containsErrors" dxfId="202" priority="214">
      <formula>ISERROR(J77)</formula>
    </cfRule>
  </conditionalFormatting>
  <conditionalFormatting sqref="I77">
    <cfRule type="containsErrors" dxfId="201" priority="213">
      <formula>ISERROR(I77)</formula>
    </cfRule>
  </conditionalFormatting>
  <conditionalFormatting sqref="H78">
    <cfRule type="containsErrors" dxfId="200" priority="212">
      <formula>ISERROR(H78)</formula>
    </cfRule>
  </conditionalFormatting>
  <conditionalFormatting sqref="J78">
    <cfRule type="containsErrors" dxfId="199" priority="211">
      <formula>ISERROR(J78)</formula>
    </cfRule>
  </conditionalFormatting>
  <conditionalFormatting sqref="I78">
    <cfRule type="containsErrors" dxfId="198" priority="210">
      <formula>ISERROR(I78)</formula>
    </cfRule>
  </conditionalFormatting>
  <conditionalFormatting sqref="K78">
    <cfRule type="containsErrors" dxfId="197" priority="209">
      <formula>ISERROR(K78)</formula>
    </cfRule>
  </conditionalFormatting>
  <conditionalFormatting sqref="E75">
    <cfRule type="containsErrors" dxfId="196" priority="208">
      <formula>ISERROR(E75)</formula>
    </cfRule>
  </conditionalFormatting>
  <conditionalFormatting sqref="E76">
    <cfRule type="containsErrors" dxfId="195" priority="207">
      <formula>ISERROR(E76)</formula>
    </cfRule>
  </conditionalFormatting>
  <conditionalFormatting sqref="E77">
    <cfRule type="containsErrors" dxfId="194" priority="206">
      <formula>ISERROR(E77)</formula>
    </cfRule>
  </conditionalFormatting>
  <conditionalFormatting sqref="E78">
    <cfRule type="containsErrors" dxfId="193" priority="205">
      <formula>ISERROR(E78)</formula>
    </cfRule>
  </conditionalFormatting>
  <conditionalFormatting sqref="O78">
    <cfRule type="containsErrors" dxfId="192" priority="204">
      <formula>ISERROR(O78)</formula>
    </cfRule>
  </conditionalFormatting>
  <conditionalFormatting sqref="O74:O77">
    <cfRule type="containsErrors" dxfId="191" priority="203">
      <formula>ISERROR(O74)</formula>
    </cfRule>
  </conditionalFormatting>
  <conditionalFormatting sqref="F84">
    <cfRule type="containsErrors" dxfId="190" priority="202">
      <formula>ISERROR(F84)</formula>
    </cfRule>
  </conditionalFormatting>
  <conditionalFormatting sqref="G84">
    <cfRule type="containsErrors" dxfId="189" priority="201">
      <formula>ISERROR(G84)</formula>
    </cfRule>
  </conditionalFormatting>
  <conditionalFormatting sqref="E84">
    <cfRule type="containsErrors" dxfId="188" priority="200">
      <formula>ISERROR(E84)</formula>
    </cfRule>
  </conditionalFormatting>
  <conditionalFormatting sqref="H85">
    <cfRule type="containsErrors" dxfId="187" priority="199">
      <formula>ISERROR(H85)</formula>
    </cfRule>
  </conditionalFormatting>
  <conditionalFormatting sqref="I85">
    <cfRule type="containsErrors" dxfId="186" priority="198">
      <formula>ISERROR(I85)</formula>
    </cfRule>
  </conditionalFormatting>
  <conditionalFormatting sqref="H106">
    <cfRule type="containsErrors" dxfId="185" priority="197">
      <formula>ISERROR(H106)</formula>
    </cfRule>
  </conditionalFormatting>
  <conditionalFormatting sqref="I106:J106 L106:M106">
    <cfRule type="containsErrors" dxfId="184" priority="196">
      <formula>ISERROR(I106)</formula>
    </cfRule>
  </conditionalFormatting>
  <conditionalFormatting sqref="K106">
    <cfRule type="containsErrors" dxfId="183" priority="195">
      <formula>ISERROR(K106)</formula>
    </cfRule>
  </conditionalFormatting>
  <conditionalFormatting sqref="F112:G112">
    <cfRule type="containsErrors" dxfId="182" priority="194">
      <formula>ISERROR(F112)</formula>
    </cfRule>
  </conditionalFormatting>
  <conditionalFormatting sqref="E112">
    <cfRule type="containsErrors" dxfId="181" priority="193">
      <formula>ISERROR(E112)</formula>
    </cfRule>
  </conditionalFormatting>
  <conditionalFormatting sqref="D112">
    <cfRule type="containsErrors" dxfId="180" priority="192">
      <formula>ISERROR(D112)</formula>
    </cfRule>
  </conditionalFormatting>
  <conditionalFormatting sqref="F114:G114">
    <cfRule type="containsErrors" dxfId="179" priority="191">
      <formula>ISERROR(F114)</formula>
    </cfRule>
  </conditionalFormatting>
  <conditionalFormatting sqref="D114">
    <cfRule type="containsErrors" dxfId="178" priority="190">
      <formula>ISERROR(D114)</formula>
    </cfRule>
  </conditionalFormatting>
  <conditionalFormatting sqref="E114">
    <cfRule type="containsErrors" dxfId="177" priority="189">
      <formula>ISERROR(E114)</formula>
    </cfRule>
  </conditionalFormatting>
  <conditionalFormatting sqref="H113:M113">
    <cfRule type="containsErrors" dxfId="176" priority="188">
      <formula>ISERROR(H113)</formula>
    </cfRule>
  </conditionalFormatting>
  <conditionalFormatting sqref="H114:M114">
    <cfRule type="containsErrors" dxfId="175" priority="187">
      <formula>ISERROR(H114)</formula>
    </cfRule>
  </conditionalFormatting>
  <conditionalFormatting sqref="H115">
    <cfRule type="containsErrors" dxfId="174" priority="186">
      <formula>ISERROR(H115)</formula>
    </cfRule>
  </conditionalFormatting>
  <conditionalFormatting sqref="I115">
    <cfRule type="containsErrors" dxfId="173" priority="185">
      <formula>ISERROR(I115)</formula>
    </cfRule>
  </conditionalFormatting>
  <conditionalFormatting sqref="H91">
    <cfRule type="containsErrors" dxfId="172" priority="184">
      <formula>ISERROR(H91)</formula>
    </cfRule>
  </conditionalFormatting>
  <conditionalFormatting sqref="I91">
    <cfRule type="containsErrors" dxfId="171" priority="183">
      <formula>ISERROR(I91)</formula>
    </cfRule>
  </conditionalFormatting>
  <conditionalFormatting sqref="H92">
    <cfRule type="containsErrors" dxfId="170" priority="182">
      <formula>ISERROR(H92)</formula>
    </cfRule>
  </conditionalFormatting>
  <conditionalFormatting sqref="I92">
    <cfRule type="containsErrors" dxfId="169" priority="181">
      <formula>ISERROR(I92)</formula>
    </cfRule>
  </conditionalFormatting>
  <conditionalFormatting sqref="F97:G97">
    <cfRule type="containsErrors" dxfId="168" priority="180">
      <formula>ISERROR(F97)</formula>
    </cfRule>
  </conditionalFormatting>
  <conditionalFormatting sqref="E97">
    <cfRule type="containsErrors" dxfId="167" priority="179">
      <formula>ISERROR(E97)</formula>
    </cfRule>
  </conditionalFormatting>
  <conditionalFormatting sqref="F82">
    <cfRule type="containsErrors" dxfId="166" priority="178">
      <formula>ISERROR(F82)</formula>
    </cfRule>
  </conditionalFormatting>
  <conditionalFormatting sqref="E82">
    <cfRule type="containsErrors" dxfId="165" priority="177">
      <formula>ISERROR(E82)</formula>
    </cfRule>
  </conditionalFormatting>
  <conditionalFormatting sqref="N10:N132">
    <cfRule type="cellIs" dxfId="164" priority="176" operator="equal">
      <formula>0</formula>
    </cfRule>
  </conditionalFormatting>
  <conditionalFormatting sqref="A10:A122">
    <cfRule type="containsErrors" dxfId="163" priority="175">
      <formula>ISERROR(A10)</formula>
    </cfRule>
  </conditionalFormatting>
  <conditionalFormatting sqref="A123:A140">
    <cfRule type="containsErrors" dxfId="162" priority="174">
      <formula>ISERROR(A123)</formula>
    </cfRule>
  </conditionalFormatting>
  <conditionalFormatting sqref="E1:N1 E2:G9 K2:K9">
    <cfRule type="containsErrors" dxfId="161" priority="166">
      <formula>ISERROR(E1)</formula>
    </cfRule>
  </conditionalFormatting>
  <conditionalFormatting sqref="N2:N9">
    <cfRule type="cellIs" dxfId="160" priority="165" operator="equal">
      <formula>0</formula>
    </cfRule>
  </conditionalFormatting>
  <conditionalFormatting sqref="AD2:AD536">
    <cfRule type="containsErrors" dxfId="159" priority="142">
      <formula>ISERROR(AD2)</formula>
    </cfRule>
  </conditionalFormatting>
  <conditionalFormatting sqref="O2:O4">
    <cfRule type="containsErrors" dxfId="158" priority="164">
      <formula>ISERROR(O2)</formula>
    </cfRule>
  </conditionalFormatting>
  <conditionalFormatting sqref="O6">
    <cfRule type="containsErrors" dxfId="157" priority="163">
      <formula>ISERROR(O6)</formula>
    </cfRule>
  </conditionalFormatting>
  <conditionalFormatting sqref="O8">
    <cfRule type="containsErrors" dxfId="156" priority="162">
      <formula>ISERROR(O8)</formula>
    </cfRule>
  </conditionalFormatting>
  <conditionalFormatting sqref="O5">
    <cfRule type="containsErrors" dxfId="155" priority="161">
      <formula>ISERROR(O5)</formula>
    </cfRule>
  </conditionalFormatting>
  <conditionalFormatting sqref="O7">
    <cfRule type="containsErrors" dxfId="154" priority="160">
      <formula>ISERROR(O7)</formula>
    </cfRule>
  </conditionalFormatting>
  <conditionalFormatting sqref="O9">
    <cfRule type="containsErrors" dxfId="153" priority="159">
      <formula>ISERROR(O9)</formula>
    </cfRule>
  </conditionalFormatting>
  <conditionalFormatting sqref="X2:X536">
    <cfRule type="expression" dxfId="152" priority="146">
      <formula>$AD2=1</formula>
    </cfRule>
    <cfRule type="expression" dxfId="151" priority="147">
      <formula>$AD2=5</formula>
    </cfRule>
    <cfRule type="expression" dxfId="150" priority="148">
      <formula>$AD2=4</formula>
    </cfRule>
    <cfRule type="expression" dxfId="149" priority="149" stopIfTrue="1">
      <formula>$AD2=3</formula>
    </cfRule>
    <cfRule type="expression" dxfId="148" priority="150">
      <formula>$AD2=2</formula>
    </cfRule>
  </conditionalFormatting>
  <conditionalFormatting sqref="V4:V9 W4:W536 R2:W3 R4:U536">
    <cfRule type="containsErrors" dxfId="147" priority="158">
      <formula>ISERROR(R2)</formula>
    </cfRule>
  </conditionalFormatting>
  <conditionalFormatting sqref="W2:W536">
    <cfRule type="expression" dxfId="146" priority="154" stopIfTrue="1">
      <formula>W2="CON AVANCE"</formula>
    </cfRule>
  </conditionalFormatting>
  <conditionalFormatting sqref="W2:W536">
    <cfRule type="expression" dxfId="145" priority="153" stopIfTrue="1">
      <formula>W2="CUMPLIDO"</formula>
    </cfRule>
    <cfRule type="expression" dxfId="144" priority="156" stopIfTrue="1">
      <formula>W2="PRÓXIMO A VENCER"</formula>
    </cfRule>
    <cfRule type="expression" dxfId="143" priority="157" stopIfTrue="1">
      <formula>W2="VENCIDO"</formula>
    </cfRule>
  </conditionalFormatting>
  <conditionalFormatting sqref="W2:W536">
    <cfRule type="expression" dxfId="142" priority="155">
      <formula>W2="EN TERMINO"</formula>
    </cfRule>
  </conditionalFormatting>
  <conditionalFormatting sqref="AB2:AB536 Y2:Z4 Y5:Y9 Z5:Z536">
    <cfRule type="containsErrors" dxfId="141" priority="152">
      <formula>ISERROR(Y2)</formula>
    </cfRule>
  </conditionalFormatting>
  <conditionalFormatting sqref="X2:X536">
    <cfRule type="containsErrors" dxfId="140" priority="151">
      <formula>ISERROR(X2)</formula>
    </cfRule>
  </conditionalFormatting>
  <conditionalFormatting sqref="AA2:AA536">
    <cfRule type="containsErrors" dxfId="139" priority="145">
      <formula>ISERROR(AA2)</formula>
    </cfRule>
  </conditionalFormatting>
  <conditionalFormatting sqref="AE2:AF536">
    <cfRule type="containsErrors" dxfId="138" priority="144">
      <formula>ISERROR(AE2)</formula>
    </cfRule>
  </conditionalFormatting>
  <conditionalFormatting sqref="AC2:AC536">
    <cfRule type="containsErrors" dxfId="137" priority="143">
      <formula>ISERROR(AC2)</formula>
    </cfRule>
  </conditionalFormatting>
  <conditionalFormatting sqref="H2:J2 H4:J9">
    <cfRule type="containsErrors" dxfId="136" priority="141">
      <formula>ISERROR(H2)</formula>
    </cfRule>
  </conditionalFormatting>
  <conditionalFormatting sqref="H3">
    <cfRule type="containsErrors" dxfId="135" priority="140">
      <formula>ISERROR(H3)</formula>
    </cfRule>
  </conditionalFormatting>
  <conditionalFormatting sqref="H3">
    <cfRule type="containsErrors" dxfId="134" priority="139">
      <formula>ISERROR(H3)</formula>
    </cfRule>
  </conditionalFormatting>
  <conditionalFormatting sqref="I3">
    <cfRule type="containsErrors" dxfId="133" priority="138">
      <formula>ISERROR(I3)</formula>
    </cfRule>
  </conditionalFormatting>
  <conditionalFormatting sqref="AH1">
    <cfRule type="containsErrors" dxfId="132" priority="133">
      <formula>ISERROR(AH1)</formula>
    </cfRule>
  </conditionalFormatting>
  <conditionalFormatting sqref="D288:G288">
    <cfRule type="containsErrors" dxfId="131" priority="132">
      <formula>ISERROR(D288)</formula>
    </cfRule>
  </conditionalFormatting>
  <conditionalFormatting sqref="D289:H289">
    <cfRule type="containsErrors" dxfId="130" priority="131">
      <formula>ISERROR(D289)</formula>
    </cfRule>
  </conditionalFormatting>
  <conditionalFormatting sqref="M288 H288:J288">
    <cfRule type="containsErrors" dxfId="129" priority="130">
      <formula>ISERROR(H288)</formula>
    </cfRule>
  </conditionalFormatting>
  <conditionalFormatting sqref="N289:O289">
    <cfRule type="containsErrors" dxfId="128" priority="129">
      <formula>ISERROR(N289)</formula>
    </cfRule>
  </conditionalFormatting>
  <conditionalFormatting sqref="D418:G418">
    <cfRule type="containsErrors" dxfId="127" priority="128">
      <formula>ISERROR(D418)</formula>
    </cfRule>
  </conditionalFormatting>
  <conditionalFormatting sqref="D419:G419">
    <cfRule type="containsErrors" dxfId="126" priority="127">
      <formula>ISERROR(D419)</formula>
    </cfRule>
  </conditionalFormatting>
  <conditionalFormatting sqref="M426 H426:J426">
    <cfRule type="containsErrors" dxfId="125" priority="124">
      <formula>ISERROR(H426)</formula>
    </cfRule>
  </conditionalFormatting>
  <conditionalFormatting sqref="N418:O418">
    <cfRule type="containsErrors" dxfId="124" priority="126">
      <formula>ISERROR(N418)</formula>
    </cfRule>
  </conditionalFormatting>
  <conditionalFormatting sqref="N419:O419">
    <cfRule type="containsErrors" dxfId="123" priority="125">
      <formula>ISERROR(N419)</formula>
    </cfRule>
  </conditionalFormatting>
  <conditionalFormatting sqref="D344:E344">
    <cfRule type="containsErrors" dxfId="122" priority="123">
      <formula>ISERROR(D344)</formula>
    </cfRule>
  </conditionalFormatting>
  <conditionalFormatting sqref="N344:O344">
    <cfRule type="containsErrors" dxfId="121" priority="122">
      <formula>ISERROR(N344)</formula>
    </cfRule>
  </conditionalFormatting>
  <conditionalFormatting sqref="D435:E435">
    <cfRule type="containsErrors" dxfId="120" priority="121">
      <formula>ISERROR(D435)</formula>
    </cfRule>
  </conditionalFormatting>
  <conditionalFormatting sqref="D437:E437 G437">
    <cfRule type="containsErrors" dxfId="119" priority="120">
      <formula>ISERROR(D437)</formula>
    </cfRule>
  </conditionalFormatting>
  <conditionalFormatting sqref="F437">
    <cfRule type="containsErrors" dxfId="118" priority="119">
      <formula>ISERROR(F437)</formula>
    </cfRule>
  </conditionalFormatting>
  <conditionalFormatting sqref="D439:G439">
    <cfRule type="containsErrors" dxfId="117" priority="118">
      <formula>ISERROR(D439)</formula>
    </cfRule>
  </conditionalFormatting>
  <conditionalFormatting sqref="D441:H441">
    <cfRule type="containsErrors" dxfId="116" priority="117">
      <formula>ISERROR(D441)</formula>
    </cfRule>
  </conditionalFormatting>
  <conditionalFormatting sqref="D505">
    <cfRule type="containsErrors" dxfId="115" priority="116">
      <formula>ISERROR(D505)</formula>
    </cfRule>
  </conditionalFormatting>
  <conditionalFormatting sqref="N505:O505">
    <cfRule type="containsErrors" dxfId="114" priority="115">
      <formula>ISERROR(N505)</formula>
    </cfRule>
  </conditionalFormatting>
  <conditionalFormatting sqref="F188:G188">
    <cfRule type="containsErrors" dxfId="113" priority="114">
      <formula>ISERROR(F188)</formula>
    </cfRule>
  </conditionalFormatting>
  <conditionalFormatting sqref="E188">
    <cfRule type="containsErrors" dxfId="112" priority="113">
      <formula>ISERROR(E188)</formula>
    </cfRule>
  </conditionalFormatting>
  <conditionalFormatting sqref="D188">
    <cfRule type="containsErrors" dxfId="111" priority="112">
      <formula>ISERROR(D188)</formula>
    </cfRule>
  </conditionalFormatting>
  <conditionalFormatting sqref="O188">
    <cfRule type="containsErrors" dxfId="110" priority="110">
      <formula>ISERROR(O188)</formula>
    </cfRule>
  </conditionalFormatting>
  <conditionalFormatting sqref="N188">
    <cfRule type="cellIs" dxfId="109" priority="111" operator="equal">
      <formula>0</formula>
    </cfRule>
  </conditionalFormatting>
  <conditionalFormatting sqref="F190:G190">
    <cfRule type="containsErrors" dxfId="108" priority="109">
      <formula>ISERROR(F190)</formula>
    </cfRule>
  </conditionalFormatting>
  <conditionalFormatting sqref="E190">
    <cfRule type="containsErrors" dxfId="107" priority="108">
      <formula>ISERROR(E190)</formula>
    </cfRule>
  </conditionalFormatting>
  <conditionalFormatting sqref="D190">
    <cfRule type="containsErrors" dxfId="106" priority="107">
      <formula>ISERROR(D190)</formula>
    </cfRule>
  </conditionalFormatting>
  <conditionalFormatting sqref="N190">
    <cfRule type="cellIs" dxfId="105" priority="106" operator="equal">
      <formula>0</formula>
    </cfRule>
  </conditionalFormatting>
  <conditionalFormatting sqref="O190">
    <cfRule type="containsErrors" dxfId="104" priority="105">
      <formula>ISERROR(O190)</formula>
    </cfRule>
  </conditionalFormatting>
  <conditionalFormatting sqref="F194:G194">
    <cfRule type="containsErrors" dxfId="103" priority="104">
      <formula>ISERROR(F194)</formula>
    </cfRule>
  </conditionalFormatting>
  <conditionalFormatting sqref="E194">
    <cfRule type="containsErrors" dxfId="102" priority="103">
      <formula>ISERROR(E194)</formula>
    </cfRule>
  </conditionalFormatting>
  <conditionalFormatting sqref="D194">
    <cfRule type="containsErrors" dxfId="101" priority="102">
      <formula>ISERROR(D194)</formula>
    </cfRule>
  </conditionalFormatting>
  <conditionalFormatting sqref="N194">
    <cfRule type="cellIs" dxfId="100" priority="101" operator="equal">
      <formula>0</formula>
    </cfRule>
  </conditionalFormatting>
  <conditionalFormatting sqref="O194">
    <cfRule type="containsErrors" dxfId="99" priority="100">
      <formula>ISERROR(O194)</formula>
    </cfRule>
  </conditionalFormatting>
  <conditionalFormatting sqref="O196">
    <cfRule type="containsErrors" dxfId="98" priority="99">
      <formula>ISERROR(O196)</formula>
    </cfRule>
  </conditionalFormatting>
  <conditionalFormatting sqref="O198">
    <cfRule type="containsErrors" dxfId="97" priority="98">
      <formula>ISERROR(O198)</formula>
    </cfRule>
  </conditionalFormatting>
  <conditionalFormatting sqref="F200:G200">
    <cfRule type="containsErrors" dxfId="96" priority="97">
      <formula>ISERROR(F200)</formula>
    </cfRule>
  </conditionalFormatting>
  <conditionalFormatting sqref="E200">
    <cfRule type="containsErrors" dxfId="95" priority="96">
      <formula>ISERROR(E200)</formula>
    </cfRule>
  </conditionalFormatting>
  <conditionalFormatting sqref="D200">
    <cfRule type="containsErrors" dxfId="94" priority="95">
      <formula>ISERROR(D200)</formula>
    </cfRule>
  </conditionalFormatting>
  <conditionalFormatting sqref="O200">
    <cfRule type="containsErrors" dxfId="93" priority="93">
      <formula>ISERROR(O200)</formula>
    </cfRule>
  </conditionalFormatting>
  <conditionalFormatting sqref="N200">
    <cfRule type="containsErrors" dxfId="92" priority="94">
      <formula>ISERROR(N200)</formula>
    </cfRule>
  </conditionalFormatting>
  <conditionalFormatting sqref="F202:G202">
    <cfRule type="containsErrors" dxfId="91" priority="92">
      <formula>ISERROR(F202)</formula>
    </cfRule>
  </conditionalFormatting>
  <conditionalFormatting sqref="E202">
    <cfRule type="containsErrors" dxfId="90" priority="91">
      <formula>ISERROR(E202)</formula>
    </cfRule>
  </conditionalFormatting>
  <conditionalFormatting sqref="D202">
    <cfRule type="containsErrors" dxfId="89" priority="90">
      <formula>ISERROR(D202)</formula>
    </cfRule>
  </conditionalFormatting>
  <conditionalFormatting sqref="N202">
    <cfRule type="containsErrors" dxfId="88" priority="89">
      <formula>ISERROR(N202)</formula>
    </cfRule>
  </conditionalFormatting>
  <conditionalFormatting sqref="O202">
    <cfRule type="containsErrors" dxfId="87" priority="88">
      <formula>ISERROR(O202)</formula>
    </cfRule>
  </conditionalFormatting>
  <conditionalFormatting sqref="F204:G204">
    <cfRule type="containsErrors" dxfId="86" priority="87">
      <formula>ISERROR(F204)</formula>
    </cfRule>
  </conditionalFormatting>
  <conditionalFormatting sqref="E204">
    <cfRule type="containsErrors" dxfId="85" priority="86">
      <formula>ISERROR(E204)</formula>
    </cfRule>
  </conditionalFormatting>
  <conditionalFormatting sqref="D204">
    <cfRule type="containsErrors" dxfId="84" priority="85">
      <formula>ISERROR(D204)</formula>
    </cfRule>
  </conditionalFormatting>
  <conditionalFormatting sqref="N204">
    <cfRule type="containsErrors" dxfId="83" priority="84">
      <formula>ISERROR(N204)</formula>
    </cfRule>
  </conditionalFormatting>
  <conditionalFormatting sqref="O204">
    <cfRule type="containsErrors" dxfId="82" priority="83">
      <formula>ISERROR(O204)</formula>
    </cfRule>
  </conditionalFormatting>
  <conditionalFormatting sqref="F206:G206">
    <cfRule type="containsErrors" dxfId="81" priority="82">
      <formula>ISERROR(F206)</formula>
    </cfRule>
  </conditionalFormatting>
  <conditionalFormatting sqref="E206">
    <cfRule type="containsErrors" dxfId="80" priority="81">
      <formula>ISERROR(E206)</formula>
    </cfRule>
  </conditionalFormatting>
  <conditionalFormatting sqref="D206">
    <cfRule type="containsErrors" dxfId="79" priority="80">
      <formula>ISERROR(D206)</formula>
    </cfRule>
  </conditionalFormatting>
  <conditionalFormatting sqref="N206">
    <cfRule type="containsErrors" dxfId="78" priority="79">
      <formula>ISERROR(N206)</formula>
    </cfRule>
  </conditionalFormatting>
  <conditionalFormatting sqref="O206">
    <cfRule type="containsErrors" dxfId="77" priority="78">
      <formula>ISERROR(O206)</formula>
    </cfRule>
  </conditionalFormatting>
  <conditionalFormatting sqref="F208:G208">
    <cfRule type="containsErrors" dxfId="76" priority="77">
      <formula>ISERROR(F208)</formula>
    </cfRule>
  </conditionalFormatting>
  <conditionalFormatting sqref="E208">
    <cfRule type="containsErrors" dxfId="75" priority="76">
      <formula>ISERROR(E208)</formula>
    </cfRule>
  </conditionalFormatting>
  <conditionalFormatting sqref="D208">
    <cfRule type="containsErrors" dxfId="74" priority="75">
      <formula>ISERROR(D208)</formula>
    </cfRule>
  </conditionalFormatting>
  <conditionalFormatting sqref="N208">
    <cfRule type="containsErrors" dxfId="73" priority="74">
      <formula>ISERROR(N208)</formula>
    </cfRule>
  </conditionalFormatting>
  <conditionalFormatting sqref="O208">
    <cfRule type="containsErrors" dxfId="72" priority="73">
      <formula>ISERROR(O208)</formula>
    </cfRule>
  </conditionalFormatting>
  <conditionalFormatting sqref="F210:G210">
    <cfRule type="containsErrors" dxfId="71" priority="72">
      <formula>ISERROR(F210)</formula>
    </cfRule>
  </conditionalFormatting>
  <conditionalFormatting sqref="E210">
    <cfRule type="containsErrors" dxfId="70" priority="71">
      <formula>ISERROR(E210)</formula>
    </cfRule>
  </conditionalFormatting>
  <conditionalFormatting sqref="D210">
    <cfRule type="containsErrors" dxfId="69" priority="70">
      <formula>ISERROR(D210)</formula>
    </cfRule>
  </conditionalFormatting>
  <conditionalFormatting sqref="M209:M210 H209:H210">
    <cfRule type="containsErrors" dxfId="68" priority="69">
      <formula>ISERROR(H209)</formula>
    </cfRule>
  </conditionalFormatting>
  <conditionalFormatting sqref="I209:I210">
    <cfRule type="containsErrors" dxfId="67" priority="68">
      <formula>ISERROR(I209)</formula>
    </cfRule>
  </conditionalFormatting>
  <conditionalFormatting sqref="J209:J210">
    <cfRule type="containsErrors" dxfId="66" priority="67">
      <formula>ISERROR(J209)</formula>
    </cfRule>
  </conditionalFormatting>
  <conditionalFormatting sqref="N210">
    <cfRule type="containsErrors" dxfId="65" priority="66">
      <formula>ISERROR(N210)</formula>
    </cfRule>
  </conditionalFormatting>
  <conditionalFormatting sqref="O210">
    <cfRule type="containsErrors" dxfId="64" priority="65">
      <formula>ISERROR(O210)</formula>
    </cfRule>
  </conditionalFormatting>
  <conditionalFormatting sqref="M211:M212 H211:H212">
    <cfRule type="containsErrors" dxfId="63" priority="64">
      <formula>ISERROR(H211)</formula>
    </cfRule>
  </conditionalFormatting>
  <conditionalFormatting sqref="I211:I212">
    <cfRule type="containsErrors" dxfId="62" priority="63">
      <formula>ISERROR(I211)</formula>
    </cfRule>
  </conditionalFormatting>
  <conditionalFormatting sqref="J211:J212">
    <cfRule type="containsErrors" dxfId="61" priority="62">
      <formula>ISERROR(J211)</formula>
    </cfRule>
  </conditionalFormatting>
  <conditionalFormatting sqref="N212">
    <cfRule type="containsErrors" dxfId="60" priority="61">
      <formula>ISERROR(N212)</formula>
    </cfRule>
  </conditionalFormatting>
  <conditionalFormatting sqref="O212">
    <cfRule type="containsErrors" dxfId="59" priority="60">
      <formula>ISERROR(O212)</formula>
    </cfRule>
  </conditionalFormatting>
  <conditionalFormatting sqref="M213:M214 H213:H214">
    <cfRule type="containsErrors" dxfId="58" priority="59">
      <formula>ISERROR(H213)</formula>
    </cfRule>
  </conditionalFormatting>
  <conditionalFormatting sqref="I213:I214">
    <cfRule type="containsErrors" dxfId="57" priority="58">
      <formula>ISERROR(I213)</formula>
    </cfRule>
  </conditionalFormatting>
  <conditionalFormatting sqref="J213:J214">
    <cfRule type="containsErrors" dxfId="56" priority="57">
      <formula>ISERROR(J213)</formula>
    </cfRule>
  </conditionalFormatting>
  <conditionalFormatting sqref="N214">
    <cfRule type="containsErrors" dxfId="55" priority="56">
      <formula>ISERROR(N214)</formula>
    </cfRule>
  </conditionalFormatting>
  <conditionalFormatting sqref="O214">
    <cfRule type="containsErrors" dxfId="54" priority="55">
      <formula>ISERROR(O214)</formula>
    </cfRule>
  </conditionalFormatting>
  <conditionalFormatting sqref="O216">
    <cfRule type="containsErrors" dxfId="53" priority="54">
      <formula>ISERROR(O216)</formula>
    </cfRule>
  </conditionalFormatting>
  <conditionalFormatting sqref="P185:Q185 P160:Q160 Q165 P218:Q220 Q223:Q233 P162:Q162 P11:Q122 P2:Q9">
    <cfRule type="containsErrors" dxfId="52" priority="53">
      <formula>ISERROR(P2)</formula>
    </cfRule>
  </conditionalFormatting>
  <conditionalFormatting sqref="P230:P242 P244:P512 P514:P536">
    <cfRule type="cellIs" dxfId="51" priority="52" operator="equal">
      <formula>0</formula>
    </cfRule>
  </conditionalFormatting>
  <conditionalFormatting sqref="Q129:Q159">
    <cfRule type="containsErrors" dxfId="50" priority="51">
      <formula>ISERROR(Q129)</formula>
    </cfRule>
  </conditionalFormatting>
  <conditionalFormatting sqref="P168:Q168 Q169:Q172 P187:Q188 Q189:Q217 P222:Q222 Q221 Q174:Q184">
    <cfRule type="containsErrors" dxfId="49" priority="49">
      <formula>ISERROR(P168)</formula>
    </cfRule>
  </conditionalFormatting>
  <conditionalFormatting sqref="P230">
    <cfRule type="containsErrors" dxfId="48" priority="48">
      <formula>ISERROR(P230)</formula>
    </cfRule>
  </conditionalFormatting>
  <conditionalFormatting sqref="Q161">
    <cfRule type="containsErrors" dxfId="47" priority="50">
      <formula>ISERROR(Q161)</formula>
    </cfRule>
  </conditionalFormatting>
  <conditionalFormatting sqref="P129:P159">
    <cfRule type="cellIs" dxfId="46" priority="47" operator="equal">
      <formula>0</formula>
    </cfRule>
  </conditionalFormatting>
  <conditionalFormatting sqref="P161">
    <cfRule type="cellIs" dxfId="45" priority="46" operator="equal">
      <formula>0</formula>
    </cfRule>
  </conditionalFormatting>
  <conditionalFormatting sqref="P163">
    <cfRule type="cellIs" dxfId="44" priority="45" operator="equal">
      <formula>0</formula>
    </cfRule>
  </conditionalFormatting>
  <conditionalFormatting sqref="P164:P165">
    <cfRule type="cellIs" dxfId="43" priority="44" operator="equal">
      <formula>0</formula>
    </cfRule>
  </conditionalFormatting>
  <conditionalFormatting sqref="P166">
    <cfRule type="cellIs" dxfId="42" priority="43" operator="equal">
      <formula>0</formula>
    </cfRule>
  </conditionalFormatting>
  <conditionalFormatting sqref="P167">
    <cfRule type="cellIs" dxfId="41" priority="42" operator="equal">
      <formula>0</formula>
    </cfRule>
  </conditionalFormatting>
  <conditionalFormatting sqref="P169">
    <cfRule type="cellIs" dxfId="40" priority="41" operator="equal">
      <formula>0</formula>
    </cfRule>
  </conditionalFormatting>
  <conditionalFormatting sqref="P170:P171">
    <cfRule type="cellIs" dxfId="39" priority="40" operator="equal">
      <formula>0</formula>
    </cfRule>
  </conditionalFormatting>
  <conditionalFormatting sqref="P172:P173">
    <cfRule type="cellIs" dxfId="38" priority="39" operator="equal">
      <formula>0</formula>
    </cfRule>
  </conditionalFormatting>
  <conditionalFormatting sqref="P174:P175">
    <cfRule type="cellIs" dxfId="37" priority="38" operator="equal">
      <formula>0</formula>
    </cfRule>
  </conditionalFormatting>
  <conditionalFormatting sqref="P176:P177">
    <cfRule type="cellIs" dxfId="36" priority="37" operator="equal">
      <formula>0</formula>
    </cfRule>
  </conditionalFormatting>
  <conditionalFormatting sqref="P178:P179">
    <cfRule type="cellIs" dxfId="35" priority="36" operator="equal">
      <formula>0</formula>
    </cfRule>
  </conditionalFormatting>
  <conditionalFormatting sqref="P180:P181">
    <cfRule type="cellIs" dxfId="34" priority="35" operator="equal">
      <formula>0</formula>
    </cfRule>
  </conditionalFormatting>
  <conditionalFormatting sqref="P182:P183">
    <cfRule type="cellIs" dxfId="33" priority="34" operator="equal">
      <formula>0</formula>
    </cfRule>
  </conditionalFormatting>
  <conditionalFormatting sqref="P184">
    <cfRule type="cellIs" dxfId="32" priority="33" operator="equal">
      <formula>0</formula>
    </cfRule>
  </conditionalFormatting>
  <conditionalFormatting sqref="P186">
    <cfRule type="cellIs" dxfId="31" priority="32" operator="equal">
      <formula>0</formula>
    </cfRule>
  </conditionalFormatting>
  <conditionalFormatting sqref="P189:P190">
    <cfRule type="cellIs" dxfId="30" priority="31" operator="equal">
      <formula>0</formula>
    </cfRule>
  </conditionalFormatting>
  <conditionalFormatting sqref="P191">
    <cfRule type="cellIs" dxfId="29" priority="30" operator="equal">
      <formula>0</formula>
    </cfRule>
  </conditionalFormatting>
  <conditionalFormatting sqref="P192:P194">
    <cfRule type="cellIs" dxfId="28" priority="29" operator="equal">
      <formula>0</formula>
    </cfRule>
  </conditionalFormatting>
  <conditionalFormatting sqref="P195">
    <cfRule type="cellIs" dxfId="27" priority="28" operator="equal">
      <formula>0</formula>
    </cfRule>
  </conditionalFormatting>
  <conditionalFormatting sqref="P196:P197">
    <cfRule type="cellIs" dxfId="26" priority="27" operator="equal">
      <formula>0</formula>
    </cfRule>
  </conditionalFormatting>
  <conditionalFormatting sqref="P198">
    <cfRule type="cellIs" dxfId="25" priority="26" operator="equal">
      <formula>0</formula>
    </cfRule>
  </conditionalFormatting>
  <conditionalFormatting sqref="P199:P202">
    <cfRule type="cellIs" dxfId="24" priority="25" operator="equal">
      <formula>0</formula>
    </cfRule>
  </conditionalFormatting>
  <conditionalFormatting sqref="P203:P206">
    <cfRule type="cellIs" dxfId="23" priority="24" operator="equal">
      <formula>0</formula>
    </cfRule>
  </conditionalFormatting>
  <conditionalFormatting sqref="P207:P208">
    <cfRule type="cellIs" dxfId="22" priority="23" operator="equal">
      <formula>0</formula>
    </cfRule>
  </conditionalFormatting>
  <conditionalFormatting sqref="P209:P212">
    <cfRule type="cellIs" dxfId="21" priority="22" operator="equal">
      <formula>0</formula>
    </cfRule>
  </conditionalFormatting>
  <conditionalFormatting sqref="P213:P215">
    <cfRule type="cellIs" dxfId="20" priority="21" operator="equal">
      <formula>0</formula>
    </cfRule>
  </conditionalFormatting>
  <conditionalFormatting sqref="P216">
    <cfRule type="cellIs" dxfId="19" priority="20" operator="equal">
      <formula>0</formula>
    </cfRule>
  </conditionalFormatting>
  <conditionalFormatting sqref="P217">
    <cfRule type="cellIs" dxfId="18" priority="19" operator="equal">
      <formula>0</formula>
    </cfRule>
  </conditionalFormatting>
  <conditionalFormatting sqref="P221">
    <cfRule type="cellIs" dxfId="17" priority="18" operator="equal">
      <formula>0</formula>
    </cfRule>
  </conditionalFormatting>
  <conditionalFormatting sqref="P223:P224">
    <cfRule type="cellIs" dxfId="16" priority="17" operator="equal">
      <formula>0</formula>
    </cfRule>
  </conditionalFormatting>
  <conditionalFormatting sqref="P225:P226">
    <cfRule type="cellIs" dxfId="15" priority="16" operator="equal">
      <formula>0</formula>
    </cfRule>
  </conditionalFormatting>
  <conditionalFormatting sqref="P227:P228">
    <cfRule type="cellIs" dxfId="14" priority="15" operator="equal">
      <formula>0</formula>
    </cfRule>
  </conditionalFormatting>
  <conditionalFormatting sqref="P229">
    <cfRule type="cellIs" dxfId="13" priority="14" operator="equal">
      <formula>0</formula>
    </cfRule>
  </conditionalFormatting>
  <conditionalFormatting sqref="P243">
    <cfRule type="cellIs" dxfId="12" priority="13" operator="equal">
      <formula>0</formula>
    </cfRule>
  </conditionalFormatting>
  <conditionalFormatting sqref="P513">
    <cfRule type="cellIs" dxfId="11" priority="12" operator="equal">
      <formula>0</formula>
    </cfRule>
  </conditionalFormatting>
  <conditionalFormatting sqref="Q173">
    <cfRule type="containsErrors" dxfId="10" priority="11">
      <formula>ISERROR(Q173)</formula>
    </cfRule>
  </conditionalFormatting>
  <conditionalFormatting sqref="Q123:Q128">
    <cfRule type="containsErrors" dxfId="9" priority="10">
      <formula>ISERROR(Q123)</formula>
    </cfRule>
  </conditionalFormatting>
  <conditionalFormatting sqref="P123">
    <cfRule type="cellIs" dxfId="8" priority="9" operator="equal">
      <formula>0</formula>
    </cfRule>
  </conditionalFormatting>
  <conditionalFormatting sqref="P124:P128">
    <cfRule type="cellIs" dxfId="7" priority="8" operator="equal">
      <formula>0</formula>
    </cfRule>
  </conditionalFormatting>
  <conditionalFormatting sqref="Q186">
    <cfRule type="containsErrors" dxfId="6" priority="7">
      <formula>ISERROR(Q186)</formula>
    </cfRule>
  </conditionalFormatting>
  <conditionalFormatting sqref="Q10">
    <cfRule type="containsErrors" dxfId="5" priority="6">
      <formula>ISERROR(Q10)</formula>
    </cfRule>
  </conditionalFormatting>
  <conditionalFormatting sqref="P10">
    <cfRule type="cellIs" dxfId="4" priority="5" operator="equal">
      <formula>0</formula>
    </cfRule>
  </conditionalFormatting>
  <conditionalFormatting sqref="Q163">
    <cfRule type="containsErrors" dxfId="3" priority="4">
      <formula>ISERROR(Q163)</formula>
    </cfRule>
  </conditionalFormatting>
  <conditionalFormatting sqref="Q164">
    <cfRule type="containsErrors" dxfId="2" priority="3">
      <formula>ISERROR(Q164)</formula>
    </cfRule>
  </conditionalFormatting>
  <conditionalFormatting sqref="Q166">
    <cfRule type="containsErrors" dxfId="1" priority="2">
      <formula>ISERROR(Q166)</formula>
    </cfRule>
  </conditionalFormatting>
  <conditionalFormatting sqref="Q167">
    <cfRule type="containsErrors" dxfId="0" priority="1">
      <formula>ISERROR(Q167)</formula>
    </cfRule>
  </conditionalFormatting>
  <dataValidations count="3">
    <dataValidation type="whole" operator="greaterThanOrEqual" allowBlank="1" showInputMessage="1" showErrorMessage="1" sqref="JQ302:JQ305 TM302:TM305 ADI302:ADI305 ANE302:ANE305 AXA302:AXA305 BGW302:BGW305 BQS302:BQS305 CAO302:CAO305 CKK302:CKK305 CUG302:CUG305 DEC302:DEC305 DNY302:DNY305 DXU302:DXU305 EHQ302:EHQ305 ERM302:ERM305 FBI302:FBI305 FLE302:FLE305 FVA302:FVA305 GEW302:GEW305 GOS302:GOS305 GYO302:GYO305 HIK302:HIK305 HSG302:HSG305 ICC302:ICC305 ILY302:ILY305 IVU302:IVU305 JFQ302:JFQ305 JPM302:JPM305 JZI302:JZI305 KJE302:KJE305 KTA302:KTA305 LCW302:LCW305 LMS302:LMS305 LWO302:LWO305 MGK302:MGK305 MQG302:MQG305 NAC302:NAC305 NJY302:NJY305 NTU302:NTU305 ODQ302:ODQ305 ONM302:ONM305 OXI302:OXI305 PHE302:PHE305 PRA302:PRA305 QAW302:QAW305 QKS302:QKS305 QUO302:QUO305 REK302:REK305 ROG302:ROG305 RYC302:RYC305 SHY302:SHY305 SRU302:SRU305 TBQ302:TBQ305 TLM302:TLM305 TVI302:TVI305 UFE302:UFE305 UPA302:UPA305 UYW302:UYW305 VIS302:VIS305 VSO302:VSO305 WCK302:WCK305 WMG302:WMG305 WWC302:WWC305 JQ274:JQ275 TM274:TM275 ADI274:ADI275 ANE274:ANE275 AXA274:AXA275 BGW274:BGW275 BQS274:BQS275 CAO274:CAO275 CKK274:CKK275 CUG274:CUG275 DEC274:DEC275 DNY274:DNY275 DXU274:DXU275 EHQ274:EHQ275 ERM274:ERM275 FBI274:FBI275 FLE274:FLE275 FVA274:FVA275 GEW274:GEW275 GOS274:GOS275 GYO274:GYO275 HIK274:HIK275 HSG274:HSG275 ICC274:ICC275 ILY274:ILY275 IVU274:IVU275 JFQ274:JFQ275 JPM274:JPM275 JZI274:JZI275 KJE274:KJE275 KTA274:KTA275 LCW274:LCW275 LMS274:LMS275 LWO274:LWO275 MGK274:MGK275 MQG274:MQG275 NAC274:NAC275 NJY274:NJY275 NTU274:NTU275 ODQ274:ODQ275 ONM274:ONM275 OXI274:OXI275 PHE274:PHE275 PRA274:PRA275 QAW274:QAW275 QKS274:QKS275 QUO274:QUO275 REK274:REK275 ROG274:ROG275 RYC274:RYC275 SHY274:SHY275 SRU274:SRU275 TBQ274:TBQ275 TLM274:TLM275 TVI274:TVI275 UFE274:UFE275 UPA274:UPA275 UYW274:UYW275 VIS274:VIS275 VSO274:VSO275 WCK274:WCK275 WMG274:WMG275 WWC274:WWC275 JQ270 TM270 ADI270 ANE270 AXA270 BGW270 BQS270 CAO270 CKK270 CUG270 DEC270 DNY270 DXU270 EHQ270 ERM270 FBI270 FLE270 FVA270 GEW270 GOS270 GYO270 HIK270 HSG270 ICC270 ILY270 IVU270 JFQ270 JPM270 JZI270 KJE270 KTA270 LCW270 LMS270 LWO270 MGK270 MQG270 NAC270 NJY270 NTU270 ODQ270 ONM270 OXI270 PHE270 PRA270 QAW270 QKS270 QUO270 REK270 ROG270 RYC270 SHY270 SRU270 TBQ270 TLM270 TVI270 UFE270 UPA270 UYW270 VIS270 VSO270 WCK270 WMG270 WWC270 JQ449:JQ450 TM449:TM450 ADI449:ADI450 ANE449:ANE450 AXA449:AXA450 BGW449:BGW450 BQS449:BQS450 CAO449:CAO450 CKK449:CKK450 CUG449:CUG450 DEC449:DEC450 DNY449:DNY450 DXU449:DXU450 EHQ449:EHQ450 ERM449:ERM450 FBI449:FBI450 FLE449:FLE450 FVA449:FVA450 GEW449:GEW450 GOS449:GOS450 GYO449:GYO450 HIK449:HIK450 HSG449:HSG450 ICC449:ICC450 ILY449:ILY450 IVU449:IVU450 JFQ449:JFQ450 JPM449:JPM450 JZI449:JZI450 KJE449:KJE450 KTA449:KTA450 LCW449:LCW450 LMS449:LMS450 LWO449:LWO450 MGK449:MGK450 MQG449:MQG450 NAC449:NAC450 NJY449:NJY450 NTU449:NTU450 ODQ449:ODQ450 ONM449:ONM450 OXI449:OXI450 PHE449:PHE450 PRA449:PRA450 QAW449:QAW450 QKS449:QKS450 QUO449:QUO450 REK449:REK450 ROG449:ROG450 RYC449:RYC450 SHY449:SHY450 SRU449:SRU450 TBQ449:TBQ450 TLM449:TLM450 TVI449:TVI450 UFE449:UFE450 UPA449:UPA450 UYW449:UYW450 VIS449:VIS450 VSO449:VSO450 WCK449:WCK450 WMG449:WMG450 WWC449:WWC450 JQ443:JQ444 TM443:TM444 ADI443:ADI444 ANE443:ANE444 AXA443:AXA444 BGW443:BGW444 BQS443:BQS444 CAO443:CAO444 CKK443:CKK444 CUG443:CUG444 DEC443:DEC444 DNY443:DNY444 DXU443:DXU444 EHQ443:EHQ444 ERM443:ERM444 FBI443:FBI444 FLE443:FLE444 FVA443:FVA444 GEW443:GEW444 GOS443:GOS444 GYO443:GYO444 HIK443:HIK444 HSG443:HSG444 ICC443:ICC444 ILY443:ILY444 IVU443:IVU444 JFQ443:JFQ444 JPM443:JPM444 JZI443:JZI444 KJE443:KJE444 KTA443:KTA444 LCW443:LCW444 LMS443:LMS444 LWO443:LWO444 MGK443:MGK444 MQG443:MQG444 NAC443:NAC444 NJY443:NJY444 NTU443:NTU444 ODQ443:ODQ444 ONM443:ONM444 OXI443:OXI444 PHE443:PHE444 PRA443:PRA444 QAW443:QAW444 QKS443:QKS444 QUO443:QUO444 REK443:REK444 ROG443:ROG444 RYC443:RYC444 SHY443:SHY444 SRU443:SRU444 TBQ443:TBQ444 TLM443:TLM444 TVI443:TVI444 UFE443:UFE444 UPA443:UPA444 UYW443:UYW444 VIS443:VIS444 VSO443:VSO444 WCK443:WCK444 WMG443:WMG444 WWC443:WWC444 JQ402:JQ404 TM402:TM404 ADI402:ADI404 ANE402:ANE404 AXA402:AXA404 BGW402:BGW404 BQS402:BQS404 CAO402:CAO404 CKK402:CKK404 CUG402:CUG404 DEC402:DEC404 DNY402:DNY404 DXU402:DXU404 EHQ402:EHQ404 ERM402:ERM404 FBI402:FBI404 FLE402:FLE404 FVA402:FVA404 GEW402:GEW404 GOS402:GOS404 GYO402:GYO404 HIK402:HIK404 HSG402:HSG404 ICC402:ICC404 ILY402:ILY404 IVU402:IVU404 JFQ402:JFQ404 JPM402:JPM404 JZI402:JZI404 KJE402:KJE404 KTA402:KTA404 LCW402:LCW404 LMS402:LMS404 LWO402:LWO404 MGK402:MGK404 MQG402:MQG404 NAC402:NAC404 NJY402:NJY404 NTU402:NTU404 ODQ402:ODQ404 ONM402:ONM404 OXI402:OXI404 PHE402:PHE404 PRA402:PRA404 QAW402:QAW404 QKS402:QKS404 QUO402:QUO404 REK402:REK404 ROG402:ROG404 RYC402:RYC404 SHY402:SHY404 SRU402:SRU404 TBQ402:TBQ404 TLM402:TLM404 TVI402:TVI404 UFE402:UFE404 UPA402:UPA404 UYW402:UYW404 VIS402:VIS404 VSO402:VSO404 WCK402:WCK404 WMG402:WMG404 WWC402:WWC404 WWC452 WMG452 WCK452 VSO452 VIS452 UYW452 UPA452 UFE452 TVI452 TLM452 TBQ452 SRU452 SHY452 RYC452 ROG452 REK452 QUO452 QKS452 QAW452 PRA452 PHE452 OXI452 ONM452 ODQ452 NTU452 NJY452 NAC452 MQG452 MGK452 LWO452 LMS452 LCW452 KTA452 KJE452 JZI452 JPM452 JFQ452 IVU452 ILY452 ICC452 HSG452 HIK452 GYO452 GOS452 GEW452 FVA452 FLE452 FBI452 ERM452 EHQ452 DXU452 DNY452 DEC452 CUG452 CKK452 CAO452 BQS452 BGW452 AXA452 ANE452 ADI452 TM452 JQ452 JPG466:JPG536 JZC466:JZC536 KIY466:KIY536 KSU466:KSU536 LCQ466:LCQ536 LMM466:LMM536 LWI466:LWI536 MGE466:MGE536 MQA466:MQA536 MZW466:MZW536 NJS466:NJS536 NTO466:NTO536 ODK466:ODK536 K84 ONG466:ONG536 OXC466:OXC536 PGY466:PGY536 PQU466:PQU536 QAQ466:QAQ536 QKM466:QKM536 K396:K397 JK396:JK397 TG396:TG397 ADC396:ADC397 AMY396:AMY397 AWU396:AWU397 BGQ396:BGQ397 BQM396:BQM397 CAI396:CAI397 CKE396:CKE397 CUA396:CUA397 DDW396:DDW397 DNS396:DNS397 DXO396:DXO397 EHK396:EHK397 ERG396:ERG397 FBC396:FBC397 FKY396:FKY397 FUU396:FUU397 GEQ396:GEQ397 GOM396:GOM397 GYI396:GYI397 HIE396:HIE397 HSA396:HSA397 IBW396:IBW397 ILS396:ILS397 IVO396:IVO397 JFK396:JFK397 JPG396:JPG397 JZC396:JZC397 KIY396:KIY397 KSU396:KSU397 LCQ396:LCQ397 LMM396:LMM397 LWI396:LWI397 MGE396:MGE397 MQA396:MQA397 MZW396:MZW397 NJS396:NJS397 NTO396:NTO397 ODK396:ODK397 ONG396:ONG397 OXC396:OXC397 PGY396:PGY397 PQU396:PQU397 QAQ396:QAQ397 QKM396:QKM397 QUI396:QUI397 REE396:REE397 ROA396:ROA397 RXW396:RXW397 SHS396:SHS397 SRO396:SRO397 TBK396:TBK397 TLG396:TLG397 TVC396:TVC397 UEY396:UEY397 UOU396:UOU397 UYQ396:UYQ397 VIM396:VIM397 VSI396:VSI397 WCE396:WCE397 WMA396:WMA397 WVW396:WVW397 QUI466:QUI536 REE466:REE536 JQ308:JQ309 TM308:TM309 ADI308:ADI309 ANE308:ANE309 AXA308:AXA309 BGW308:BGW309 BQS308:BQS309 CAO308:CAO309 CKK308:CKK309 CUG308:CUG309 DEC308:DEC309 DNY308:DNY309 DXU308:DXU309 EHQ308:EHQ309 ERM308:ERM309 FBI308:FBI309 FLE308:FLE309 FVA308:FVA309 GEW308:GEW309 GOS308:GOS309 GYO308:GYO309 HIK308:HIK309 HSG308:HSG309 ICC308:ICC309 ILY308:ILY309 IVU308:IVU309 JFQ308:JFQ309 JPM308:JPM309 JZI308:JZI309 KJE308:KJE309 KTA308:KTA309 LCW308:LCW309 LMS308:LMS309 LWO308:LWO309 MGK308:MGK309 MQG308:MQG309 NAC308:NAC309 NJY308:NJY309 NTU308:NTU309 ODQ308:ODQ309 ONM308:ONM309 OXI308:OXI309 PHE308:PHE309 PRA308:PRA309 QAW308:QAW309 QKS308:QKS309 QUO308:QUO309 REK308:REK309 ROG308:ROG309 RYC308:RYC309 SHY308:SHY309 SRU308:SRU309 TBQ308:TBQ309 TLM308:TLM309 TVI308:TVI309 UFE308:UFE309 UPA308:UPA309 UYW308:UYW309 VIS308:VIS309 VSO308:VSO309 WCK308:WCK309 WMG308:WMG309 WWC308:WWC309 ROA466:ROA536 K217:K229 RXW466:RXW536 WWC234:WWC236 WMG234:WMG236 WCK234:WCK236 VSO234:VSO236 VIS234:VIS236 UYW234:UYW236 UPA234:UPA236 UFE234:UFE236 TVI234:TVI236 TLM234:TLM236 TBQ234:TBQ236 SRU234:SRU236 SHY234:SHY236 RYC234:RYC236 ROG234:ROG236 REK234:REK236 QUO234:QUO236 QKS234:QKS236 QAW234:QAW236 PRA234:PRA236 PHE234:PHE236 OXI234:OXI236 ONM234:ONM236 ODQ234:ODQ236 NTU234:NTU236 NJY234:NJY236 NAC234:NAC236 MQG234:MQG236 MGK234:MGK236 LWO234:LWO236 LMS234:LMS236 LCW234:LCW236 KTA234:KTA236 KJE234:KJE236 JZI234:JZI236 JPM234:JPM236 JFQ234:JFQ236 IVU234:IVU236 ILY234:ILY236 ICC234:ICC236 HSG234:HSG236 HIK234:HIK236 GYO234:GYO236 GOS234:GOS236 GEW234:GEW236 FVA234:FVA236 FLE234:FLE236 FBI234:FBI236 ERM234:ERM236 EHQ234:EHQ236 DXU234:DXU236 DNY234:DNY236 DEC234:DEC236 CUG234:CUG236 CKK234:CKK236 CAO234:CAO236 BQS234:BQS236 BGW234:BGW236 AXA234:AXA236 ANE234:ANE236 ADI234:ADI236 TM234:TM236 JQ234:JQ236 WWC246:WWC254 WMG246:WMG254 WCK246:WCK254 VSO246:VSO254 VIS246:VIS254 UYW246:UYW254 UPA246:UPA254 UFE246:UFE254 TVI246:TVI254 TLM246:TLM254 TBQ246:TBQ254 SRU246:SRU254 SHY246:SHY254 RYC246:RYC254 ROG246:ROG254 REK246:REK254 QUO246:QUO254 QKS246:QKS254 QAW246:QAW254 PRA246:PRA254 PHE246:PHE254 OXI246:OXI254 ONM246:ONM254 ODQ246:ODQ254 NTU246:NTU254 NJY246:NJY254 NAC246:NAC254 MQG246:MQG254 MGK246:MGK254 LWO246:LWO254 LMS246:LMS254 LCW246:LCW254 KTA246:KTA254 KJE246:KJE254 JZI246:JZI254 JPM246:JPM254 JFQ246:JFQ254 IVU246:IVU254 ILY246:ILY254 ICC246:ICC254 HSG246:HSG254 HIK246:HIK254 GYO246:GYO254 GOS246:GOS254 GEW246:GEW254 FVA246:FVA254 FLE246:FLE254 FBI246:FBI254 ERM246:ERM254 EHQ246:EHQ254 DXU246:DXU254 DNY246:DNY254 DEC246:DEC254 CUG246:CUG254 CKK246:CKK254 CAO246:CAO254 BQS246:BQS254 BGW246:BGW254 AXA246:AXA254 ANE246:ANE254 ADI246:ADI254 TM246:TM254 JQ246:JQ254 SHS466:SHS536 L257 K236:K283 JK236:JK283 TG236:TG283 ADC236:ADC283 AMY236:AMY283 AWU236:AWU283 BGQ236:BGQ283 BQM236:BQM283 CAI236:CAI283 CKE236:CKE283 CUA236:CUA283 DDW236:DDW283 DNS236:DNS283 DXO236:DXO283 EHK236:EHK283 ERG236:ERG283 FBC236:FBC283 FKY236:FKY283 FUU236:FUU283 GEQ236:GEQ283 GOM236:GOM283 GYI236:GYI283 HIE236:HIE283 HSA236:HSA283 IBW236:IBW283 ILS236:ILS283 IVO236:IVO283 JFK236:JFK283 JPG236:JPG283 JZC236:JZC283 KIY236:KIY283 KSU236:KSU283 LCQ236:LCQ283 LMM236:LMM283 LWI236:LWI283 MGE236:MGE283 MQA236:MQA283 MZW236:MZW283 NJS236:NJS283 NTO236:NTO283 ODK236:ODK283 ONG236:ONG283 OXC236:OXC283 PGY236:PGY283 PQU236:PQU283 QAQ236:QAQ283 QKM236:QKM283 QUI236:QUI283 REE236:REE283 ROA236:ROA283 RXW236:RXW283 SHS236:SHS283 SRO236:SRO283 TBK236:TBK283 TLG236:TLG283 TVC236:TVC283 UEY236:UEY283 UOU236:UOU283 UYQ236:UYQ283 VIM236:VIM283 VSI236:VSI283 WCE236:WCE283 WMA236:WMA283 WVW236:WVW283 JQ278 TM278 ADI278 ANE278 AXA278 BGW278 BQS278 CAO278 CKK278 CUG278 DEC278 DNY278 DXU278 EHQ278 ERM278 FBI278 FLE278 FVA278 GEW278 GOS278 GYO278 HIK278 HSG278 ICC278 ILY278 IVU278 JFQ278 JPM278 JZI278 KJE278 KTA278 LCW278 LMS278 LWO278 MGK278 MQG278 NAC278 NJY278 NTU278 ODQ278 ONM278 OXI278 PHE278 PRA278 QAW278 QKS278 QUO278 REK278 ROG278 RYC278 SHY278 SRU278 TBQ278 TLM278 TVI278 UFE278 UPA278 UYW278 VIS278 VSO278 WCK278 WMG278 WWC278 SRO466:SRO536 K296:K300 JK296:JK300 TG296:TG300 ADC296:ADC300 AMY296:AMY300 AWU296:AWU300 BGQ296:BGQ300 BQM296:BQM300 CAI296:CAI300 CKE296:CKE300 CUA296:CUA300 DDW296:DDW300 DNS296:DNS300 DXO296:DXO300 EHK296:EHK300 ERG296:ERG300 FBC296:FBC300 FKY296:FKY300 FUU296:FUU300 GEQ296:GEQ300 GOM296:GOM300 GYI296:GYI300 HIE296:HIE300 HSA296:HSA300 IBW296:IBW300 ILS296:ILS300 IVO296:IVO300 JFK296:JFK300 JPG296:JPG300 JZC296:JZC300 KIY296:KIY300 KSU296:KSU300 LCQ296:LCQ300 LMM296:LMM300 LWI296:LWI300 MGE296:MGE300 MQA296:MQA300 MZW296:MZW300 NJS296:NJS300 NTO296:NTO300 ODK296:ODK300 ONG296:ONG300 OXC296:OXC300 PGY296:PGY300 PQU296:PQU300 QAQ296:QAQ300 QKM296:QKM300 QUI296:QUI300 REE296:REE300 ROA296:ROA300 RXW296:RXW300 SHS296:SHS300 SRO296:SRO300 TBK296:TBK300 TLG296:TLG300 TVC296:TVC300 UEY296:UEY300 UOU296:UOU300 UYQ296:UYQ300 VIM296:VIM300 VSI296:VSI300 WCE296:WCE300 WMA296:WMA300 WVW296:WVW300 TBK466:TBK536 JQ322:JQ328 TM322:TM328 ADI322:ADI328 ANE322:ANE328 AXA322:AXA328 BGW322:BGW328 BQS322:BQS328 CAO322:CAO328 CKK322:CKK328 CUG322:CUG328 DEC322:DEC328 DNY322:DNY328 DXU322:DXU328 EHQ322:EHQ328 ERM322:ERM328 FBI322:FBI328 FLE322:FLE328 FVA322:FVA328 GEW322:GEW328 GOS322:GOS328 GYO322:GYO328 HIK322:HIK328 HSG322:HSG328 ICC322:ICC328 ILY322:ILY328 IVU322:IVU328 JFQ322:JFQ328 JPM322:JPM328 JZI322:JZI328 KJE322:KJE328 KTA322:KTA328 LCW322:LCW328 LMS322:LMS328 LWO322:LWO328 MGK322:MGK328 MQG322:MQG328 NAC322:NAC328 NJY322:NJY328 NTU322:NTU328 ODQ322:ODQ328 ONM322:ONM328 OXI322:OXI328 PHE322:PHE328 PRA322:PRA328 QAW322:QAW328 QKS322:QKS328 QUO322:QUO328 REK322:REK328 ROG322:ROG328 RYC322:RYC328 SHY322:SHY328 SRU322:SRU328 TBQ322:TBQ328 TLM322:TLM328 TVI322:TVI328 UFE322:UFE328 UPA322:UPA328 UYW322:UYW328 VIS322:VIS328 VSO322:VSO328 WCK322:WCK328 WMG322:WMG328 WWC322:WWC328 TLG466:TLG536 WWC345:WWC347 WMG345:WMG347 WCK345:WCK347 VSO345:VSO347 VIS345:VIS347 UYW345:UYW347 UPA345:UPA347 UFE345:UFE347 TVI345:TVI347 TLM345:TLM347 TBQ345:TBQ347 SRU345:SRU347 SHY345:SHY347 RYC345:RYC347 ROG345:ROG347 REK345:REK347 QUO345:QUO347 QKS345:QKS347 QAW345:QAW347 PRA345:PRA347 PHE345:PHE347 OXI345:OXI347 ONM345:ONM347 ODQ345:ODQ347 NTU345:NTU347 NJY345:NJY347 NAC345:NAC347 MQG345:MQG347 MGK345:MGK347 LWO345:LWO347 LMS345:LMS347 LCW345:LCW347 KTA345:KTA347 KJE345:KJE347 JZI345:JZI347 JPM345:JPM347 JFQ345:JFQ347 IVU345:IVU347 ILY345:ILY347 ICC345:ICC347 HSG345:HSG347 HIK345:HIK347 GYO345:GYO347 GOS345:GOS347 GEW345:GEW347 FVA345:FVA347 FLE345:FLE347 FBI345:FBI347 ERM345:ERM347 EHQ345:EHQ347 DXU345:DXU347 DNY345:DNY347 DEC345:DEC347 CUG345:CUG347 CKK345:CKK347 CAO345:CAO347 BQS345:BQS347 BGW345:BGW347 AXA345:AXA347 ANE345:ANE347 ADI345:ADI347 TM345:TM347 JQ345:JQ347 TVC466:TVC536 WWC362:WWC365 WMG362:WMG365 WCK362:WCK365 VSO362:VSO365 VIS362:VIS365 UYW362:UYW365 UPA362:UPA365 UFE362:UFE365 TVI362:TVI365 TLM362:TLM365 TBQ362:TBQ365 SRU362:SRU365 SHY362:SHY365 RYC362:RYC365 ROG362:ROG365 REK362:REK365 QUO362:QUO365 QKS362:QKS365 QAW362:QAW365 PRA362:PRA365 PHE362:PHE365 OXI362:OXI365 ONM362:ONM365 ODQ362:ODQ365 NTU362:NTU365 NJY362:NJY365 NAC362:NAC365 MQG362:MQG365 MGK362:MGK365 LWO362:LWO365 LMS362:LMS365 LCW362:LCW365 KTA362:KTA365 KJE362:KJE365 JZI362:JZI365 JPM362:JPM365 JFQ362:JFQ365 IVU362:IVU365 ILY362:ILY365 ICC362:ICC365 HSG362:HSG365 HIK362:HIK365 GYO362:GYO365 GOS362:GOS365 GEW362:GEW365 FVA362:FVA365 FLE362:FLE365 FBI362:FBI365 ERM362:ERM365 EHQ362:EHQ365 DXU362:DXU365 DNY362:DNY365 DEC362:DEC365 CUG362:CUG365 CKK362:CKK365 CAO362:CAO365 BQS362:BQS365 BGW362:BGW365 AXA362:AXA365 ANE362:ANE365 ADI362:ADI365 TM362:TM365 JQ362:JQ365 UEY466:UEY536 JQ386:JQ389 TM386:TM389 ADI386:ADI389 ANE386:ANE389 AXA386:AXA389 BGW386:BGW389 BQS386:BQS389 CAO386:CAO389 CKK386:CKK389 CUG386:CUG389 DEC386:DEC389 DNY386:DNY389 DXU386:DXU389 EHQ386:EHQ389 ERM386:ERM389 FBI386:FBI389 FLE386:FLE389 FVA386:FVA389 GEW386:GEW389 GOS386:GOS389 GYO386:GYO389 HIK386:HIK389 HSG386:HSG389 ICC386:ICC389 ILY386:ILY389 IVU386:IVU389 JFQ386:JFQ389 JPM386:JPM389 JZI386:JZI389 KJE386:KJE389 KTA386:KTA389 LCW386:LCW389 LMS386:LMS389 LWO386:LWO389 MGK386:MGK389 MQG386:MQG389 NAC386:NAC389 NJY386:NJY389 NTU386:NTU389 ODQ386:ODQ389 ONM386:ONM389 OXI386:OXI389 PHE386:PHE389 PRA386:PRA389 QAW386:QAW389 QKS386:QKS389 QUO386:QUO389 REK386:REK389 ROG386:ROG389 RYC386:RYC389 SHY386:SHY389 SRU386:SRU389 TBQ386:TBQ389 TLM386:TLM389 TVI386:TVI389 UFE386:UFE389 UPA386:UPA389 UYW386:UYW389 VIS386:VIS389 VSO386:VSO389 WCK386:WCK389 WMG386:WMG389 WWC386:WWC389 UOU466:UOU536 K308:K394 JK308:JK394 TG308:TG394 ADC308:ADC394 AMY308:AMY394 AWU308:AWU394 BGQ308:BGQ394 BQM308:BQM394 CAI308:CAI394 CKE308:CKE394 CUA308:CUA394 DDW308:DDW394 DNS308:DNS394 DXO308:DXO394 EHK308:EHK394 ERG308:ERG394 FBC308:FBC394 FKY308:FKY394 FUU308:FUU394 GEQ308:GEQ394 GOM308:GOM394 GYI308:GYI394 HIE308:HIE394 HSA308:HSA394 IBW308:IBW394 ILS308:ILS394 IVO308:IVO394 JFK308:JFK394 JPG308:JPG394 JZC308:JZC394 KIY308:KIY394 KSU308:KSU394 LCQ308:LCQ394 LMM308:LMM394 LWI308:LWI394 MGE308:MGE394 MQA308:MQA394 MZW308:MZW394 NJS308:NJS394 NTO308:NTO394 ODK308:ODK394 ONG308:ONG394 OXC308:OXC394 PGY308:PGY394 PQU308:PQU394 QAQ308:QAQ394 QKM308:QKM394 QUI308:QUI394 REE308:REE394 ROA308:ROA394 RXW308:RXW394 SHS308:SHS394 SRO308:SRO394 TBK308:TBK394 TLG308:TLG394 TVC308:TVC394 UEY308:UEY394 UOU308:UOU394 UYQ308:UYQ394 VIM308:VIM394 VSI308:VSI394 WCE308:WCE394 WMA308:WMA394 WVW308:WVW394 QUO406:QUO414 QKS406:QKS414 QAW406:QAW414 PRA406:PRA414 PHE406:PHE414 OXI406:OXI414 ONM406:ONM414 ODQ406:ODQ414 NTU406:NTU414 NJY406:NJY414 NAC406:NAC414 MQG406:MQG414 MGK406:MGK414 LWO406:LWO414 LMS406:LMS414 LCW406:LCW414 KTA406:KTA414 KJE406:KJE414 JZI406:JZI414 JPM406:JPM414 JFQ406:JFQ414 IVU406:IVU414 ILY406:ILY414 ICC406:ICC414 HSG406:HSG414 HIK406:HIK414 GYO406:GYO414 GOS406:GOS414 GEW406:GEW414 FVA406:FVA414 FLE406:FLE414 FBI406:FBI414 ERM406:ERM414 EHQ406:EHQ414 DXU406:DXU414 DNY406:DNY414 DEC406:DEC414 CUG406:CUG414 CKK406:CKK414 CAO406:CAO414 BQS406:BQS414 BGW406:BGW414 AXA406:AXA414 ANE406:ANE414 ADI406:ADI414 TM406:TM414 JQ406:JQ414 WMG406:WMG414 WCK406:WCK414 VSO406:VSO414 VIS406:VIS414 UYW406:UYW414 UPA406:UPA414 UFE406:UFE414 TVI406:TVI414 TLM406:TLM414 TBQ406:TBQ414 SRU406:SRU414 SHY406:SHY414 WWC406:WWC414 ROG406:ROG414 REK406:REK414 RYC406:RYC414 UYQ466:UYQ536 WVW399:WVW408 WMA399:WMA408 WCE399:WCE408 VSI399:VSI408 VIM399:VIM408 UYQ399:UYQ408 UOU399:UOU408 UEY399:UEY408 TVC399:TVC408 TLG399:TLG408 TBK399:TBK408 SRO399:SRO408 SHS399:SHS408 RXW399:RXW408 ROA399:ROA408 REE399:REE408 QUI399:QUI408 QKM399:QKM408 QAQ399:QAQ408 PQU399:PQU408 PGY399:PGY408 OXC399:OXC408 ONG399:ONG408 ODK399:ODK408 NTO399:NTO408 NJS399:NJS408 MZW399:MZW408 MQA399:MQA408 MGE399:MGE408 LWI399:LWI408 LMM399:LMM408 LCQ399:LCQ408 KSU399:KSU408 KIY399:KIY408 JZC399:JZC408 JPG399:JPG408 JFK399:JFK408 IVO399:IVO408 ILS399:ILS408 IBW399:IBW408 HSA399:HSA408 HIE399:HIE408 GYI399:GYI408 GOM399:GOM408 GEQ399:GEQ408 FUU399:FUU408 FKY399:FKY408 FBC399:FBC408 ERG399:ERG408 EHK399:EHK408 DXO399:DXO408 DNS399:DNS408 DDW399:DDW408 CUA399:CUA408 CKE399:CKE408 CAI399:CAI408 BQM399:BQM408 BGQ399:BGQ408 AWU399:AWU408 AMY399:AMY408 ADC399:ADC408 TG399:TG408 JK399:JK408 K399:K408 VIM466:VIM536 WVW410:WVW454 WMA410:WMA454 WCE410:WCE454 VSI410:VSI454 VIM410:VIM454 UYQ410:UYQ454 UOU410:UOU454 UEY410:UEY454 TVC410:TVC454 TLG410:TLG454 TBK410:TBK454 SRO410:SRO454 SHS410:SHS454 RXW410:RXW454 ROA410:ROA454 REE410:REE454 QUI410:QUI454 QKM410:QKM454 QAQ410:QAQ454 PQU410:PQU454 PGY410:PGY454 OXC410:OXC454 ONG410:ONG454 ODK410:ODK454 NTO410:NTO454 NJS410:NJS454 MZW410:MZW454 MQA410:MQA454 MGE410:MGE454 LWI410:LWI454 LMM410:LMM454 LCQ410:LCQ454 KSU410:KSU454 KIY410:KIY454 JZC410:JZC454 JPG410:JPG454 JFK410:JFK454 IVO410:IVO454 ILS410:ILS454 IBW410:IBW454 HSA410:HSA454 HIE410:HIE454 GYI410:GYI454 GOM410:GOM454 GEQ410:GEQ454 FUU410:FUU454 FKY410:FKY454 FBC410:FBC454 ERG410:ERG454 EHK410:EHK454 DXO410:DXO454 DNS410:DNS454 DDW410:DDW454 CUA410:CUA454 CKE410:CKE454 CAI410:CAI454 BQM410:BQM454 BGQ410:BGQ454 AWU410:AWU454 AMY410:AMY454 ADC410:ADC454 TG410:TG454 JK410:JK454 VSI466:VSI536 K460:K463 JK460:JK463 TG460:TG463 ADC460:ADC463 AMY460:AMY463 AWU460:AWU463 BGQ460:BGQ463 BQM460:BQM463 CAI460:CAI463 CKE460:CKE463 CUA460:CUA463 DDW460:DDW463 DNS460:DNS463 DXO460:DXO463 EHK460:EHK463 ERG460:ERG463 FBC460:FBC463 FKY460:FKY463 FUU460:FUU463 GEQ460:GEQ463 GOM460:GOM463 GYI460:GYI463 HIE460:HIE463 HSA460:HSA463 IBW460:IBW463 ILS460:ILS463 IVO460:IVO463 JFK460:JFK463 JPG460:JPG463 JZC460:JZC463 KIY460:KIY463 KSU460:KSU463 LCQ460:LCQ463 LMM460:LMM463 LWI460:LWI463 MGE460:MGE463 MQA460:MQA463 MZW460:MZW463 NJS460:NJS463 NTO460:NTO463 ODK460:ODK463 ONG460:ONG463 OXC460:OXC463 PGY460:PGY463 PQU460:PQU463 QAQ460:QAQ463 QKM460:QKM463 QUI460:QUI463 REE460:REE463 ROA460:ROA463 RXW460:RXW463 SHS460:SHS463 SRO460:SRO463 TBK460:TBK463 TLG460:TLG463 TVC460:TVC463 UEY460:UEY463 UOU460:UOU463 UYQ460:UYQ463 VIM460:VIM463 VSI460:VSI463 WCE460:WCE463 WMA460:WMA463 WVW460:WVW463 GEV234:GEV463 GOR234:GOR463 GYN234:GYN463 HIJ234:HIJ463 HSF234:HSF463 ICB234:ICB463 ILX234:ILX463 IVT234:IVT463 JFP234:JFP463 JPL234:JPL463 JZH234:JZH463 KJD234:KJD463 KSZ234:KSZ463 LCV234:LCV463 LMR234:LMR463 LWN234:LWN463 MGJ234:MGJ463 MQF234:MQF463 NAB234:NAB463 NJX234:NJX463 NTT234:NTT463 ODP234:ODP463 ONL234:ONL463 OXH234:OXH463 PHD234:PHD463 PQZ234:PQZ463 QAV234:QAV463 QKR234:QKR463 QUN234:QUN463 REJ234:REJ463 ROF234:ROF463 RYB234:RYB463 SHX234:SHX463 SRT234:SRT463 TBP234:TBP463 TLL234:TLL463 TVH234:TVH463 UFD234:UFD463 UOZ234:UOZ463 UYV234:UYV463 VIR234:VIR463 VSN234:VSN463 WCJ234:WCJ463 WMF234:WMF463 WWB234:WWB463 JP234:JP463 TL234:TL463 ADH234:ADH463 AND234:AND463 AWZ234:AWZ463 BGV234:BGV463 BQR234:BQR463 CAN234:CAN463 CKJ234:CKJ463 CUF234:CUF463 DEB234:DEB463 DNX234:DNX463 DXT234:DXT463 EHP234:EHP463 ERL234:ERL463 FBH234:FBH463 FLD234:FLD463 FUZ234:FUZ463 WCE466:WCE536 WMA466:WMA536 WVW466:WVW536 K466:K536 K410:K454 WWB464:WWC536 WMF464:WMG536 WCJ464:WCK536 VSN464:VSO536 VIR464:VIS536 UYV464:UYW536 UOZ464:UPA536 UFD464:UFE536 TVH464:TVI536 TLL464:TLM536 TBP464:TBQ536 SRT464:SRU536 SHX464:SHY536 RYB464:RYC536 ROF464:ROG536 REJ464:REK536 QUN464:QUO536 QKR464:QKS536 QAV464:QAW536 PQZ464:PRA536 PHD464:PHE536 OXH464:OXI536 ONL464:ONM536 ODP464:ODQ536 NTT464:NTU536 NJX464:NJY536 NAB464:NAC536 MQF464:MQG536 MGJ464:MGK536 LWN464:LWO536 LMR464:LMS536 LCV464:LCW536 KSZ464:KTA536 KJD464:KJE536 JZH464:JZI536 JPL464:JPM536 JFP464:JFQ536 IVT464:IVU536 ILX464:ILY536 ICB464:ICC536 HSF464:HSG536 HIJ464:HIK536 GYN464:GYO536 GOR464:GOS536 GEV464:GEW536 FUZ464:FVA536 FLD464:FLE536 FBH464:FBI536 ERL464:ERM536 EHP464:EHQ536 DXT464:DXU536 DNX464:DNY536 DEB464:DEC536 CUF464:CUG536 CKJ464:CKK536 CAN464:CAO536 BQR464:BQS536 BGV464:BGW536 AWZ464:AXA536 AND464:ANE536 ADH464:ADI536 TL464:TM536 JP464:JQ536 JK466:JK536 TG466:TG536 ADC466:ADC536 AMY466:AMY536 AWU466:AWU536 BGQ466:BGQ536 BQM466:BQM536 CAI466:CAI536 CKE466:CKE536 CUA466:CUA536 DDW466:DDW536 DNS466:DNS536 DXO466:DXO536 EHK466:EHK536 ERG466:ERG536 FBC466:FBC536 FKY466:FKY536 FUU466:FUU536 GEQ466:GEQ536 GOM466:GOM536 GYI466:GYI536 HIE466:HIE536 HSA466:HSA536 IBW466:IBW536 ILS466:ILS536 IVO466:IVO536 JFK466:JFK536 Q274:Q275 Q270 Q449:Q450 Q443:Q444 Q402:Q404 Q452 Q303:Q305 P444 P280:P281 P300 P340 P379 P406 P414 P416 P429 P512 P526:P527 Q521:Q522 P421:P422 P531 Q309 Q234:Q236 Q246:Q255 Q278 Q322:Q328 Q346:Q347 Q362:Q365 Q386:Q387 Q389 Q501:Q515 P431 P409 Q464:Q489 Q491:Q499 Q517:Q519 Q524:Q536 Q407:Q414">
      <formula1>1</formula1>
    </dataValidation>
    <dataValidation type="whole" operator="greaterThanOrEqual" allowBlank="1" showInputMessage="1" showErrorMessage="1" sqref="PRA371:PRA385 QAW371:QAW385 QKS371:QKS385 JQ276:JQ277 TM276:TM277 ADI276:ADI277 ANE276:ANE277 AXA276:AXA277 BGW276:BGW277 BQS276:BQS277 CAO276:CAO277 CKK276:CKK277 CUG276:CUG277 DEC276:DEC277 DNY276:DNY277 DXU276:DXU277 EHQ276:EHQ277 ERM276:ERM277 FBI276:FBI277 FLE276:FLE277 FVA276:FVA277 GEW276:GEW277 GOS276:GOS277 GYO276:GYO277 HIK276:HIK277 HSG276:HSG277 ICC276:ICC277 ILY276:ILY277 IVU276:IVU277 JFQ276:JFQ277 JPM276:JPM277 JZI276:JZI277 KJE276:KJE277 KTA276:KTA277 LCW276:LCW277 LMS276:LMS277 LWO276:LWO277 MGK276:MGK277 MQG276:MQG277 NAC276:NAC277 NJY276:NJY277 NTU276:NTU277 ODQ276:ODQ277 ONM276:ONM277 OXI276:OXI277 PHE276:PHE277 PRA276:PRA277 QAW276:QAW277 QKS276:QKS277 QUO276:QUO277 REK276:REK277 ROG276:ROG277 RYC276:RYC277 SHY276:SHY277 SRU276:SRU277 TBQ276:TBQ277 TLM276:TLM277 TVI276:TVI277 UFE276:UFE277 UPA276:UPA277 UYW276:UYW277 VIS276:VIS277 VSO276:VSO277 WCK276:WCK277 WMG276:WMG277 WWC276:WWC277 QUO371:QUO385 JQ306:JQ307 TM306:TM307 ADI306:ADI307 ANE306:ANE307 AXA306:AXA307 BGW306:BGW307 BQS306:BQS307 CAO306:CAO307 CKK306:CKK307 CUG306:CUG307 DEC306:DEC307 DNY306:DNY307 DXU306:DXU307 EHQ306:EHQ307 ERM306:ERM307 FBI306:FBI307 FLE306:FLE307 FVA306:FVA307 GEW306:GEW307 GOS306:GOS307 GYO306:GYO307 HIK306:HIK307 HSG306:HSG307 ICC306:ICC307 ILY306:ILY307 IVU306:IVU307 JFQ306:JFQ307 JPM306:JPM307 JZI306:JZI307 KJE306:KJE307 KTA306:KTA307 LCW306:LCW307 LMS306:LMS307 LWO306:LWO307 MGK306:MGK307 MQG306:MQG307 NAC306:NAC307 NJY306:NJY307 NTU306:NTU307 ODQ306:ODQ307 ONM306:ONM307 OXI306:OXI307 PHE306:PHE307 PRA306:PRA307 QAW306:QAW307 QKS306:QKS307 QUO306:QUO307 REK306:REK307 ROG306:ROG307 RYC306:RYC307 SHY306:SHY307 SRU306:SRU307 TBQ306:TBQ307 TLM306:TLM307 TVI306:TVI307 UFE306:UFE307 UPA306:UPA307 UYW306:UYW307 VIS306:VIS307 VSO306:VSO307 WCK306:WCK307 WMG306:WMG307 WWC306:WWC307 REK371:REK385 JQ366:JQ368 TM366:TM368 ADI366:ADI368 ANE366:ANE368 AXA366:AXA368 BGW366:BGW368 BQS366:BQS368 CAO366:CAO368 CKK366:CKK368 CUG366:CUG368 DEC366:DEC368 DNY366:DNY368 DXU366:DXU368 EHQ366:EHQ368 ERM366:ERM368 FBI366:FBI368 FLE366:FLE368 FVA366:FVA368 GEW366:GEW368 GOS366:GOS368 GYO366:GYO368 HIK366:HIK368 HSG366:HSG368 ICC366:ICC368 ILY366:ILY368 IVU366:IVU368 JFQ366:JFQ368 JPM366:JPM368 JZI366:JZI368 KJE366:KJE368 KTA366:KTA368 LCW366:LCW368 LMS366:LMS368 LWO366:LWO368 MGK366:MGK368 MQG366:MQG368 NAC366:NAC368 NJY366:NJY368 NTU366:NTU368 ODQ366:ODQ368 ONM366:ONM368 OXI366:OXI368 PHE366:PHE368 PRA366:PRA368 QAW366:QAW368 QKS366:QKS368 QUO366:QUO368 REK366:REK368 ROG366:ROG368 RYC366:RYC368 SHY366:SHY368 SRU366:SRU368 TBQ366:TBQ368 TLM366:TLM368 TVI366:TVI368 UFE366:UFE368 UPA366:UPA368 UYW366:UYW368 VIS366:VIS368 VSO366:VSO368 WCK366:WCK368 WMG366:WMG368 WWC366:WWC368 ROG371:ROG385 RYC371:RYC385 SHY371:SHY385 SRU371:SRU385 TBQ371:TBQ385 TLM371:TLM385 TVI371:TVI385 UFE371:UFE385 UPA371:UPA385 UYW371:UYW385 VIS371:VIS385 VSO371:VSO385 WCK371:WCK385 WWC371:WWC385 WMG371:WMG385 JQ371:JQ385 TM371:TM385 ADI371:ADI385 ANE371:ANE385 AXA371:AXA385 BGW371:BGW385 BQS371:BQS385 CAO371:CAO385 CKK371:CKK385 CUG371:CUG385 DEC371:DEC385 DNY371:DNY385 DXU371:DXU385 EHQ371:EHQ385 ERM371:ERM385 FBI371:FBI385 FLE371:FLE385 FVA371:FVA385 GEW371:GEW385 GOS371:GOS385 GYO371:GYO385 HIK371:HIK385 HSG371:HSG385 ICC371:ICC385 ILY371:ILY385 IVU371:IVU385 JFQ371:JFQ385 JPM371:JPM385 JZI371:JZI385 KJE371:KJE385 KTA371:KTA385 LCW371:LCW385 LMS371:LMS385 LWO371:LWO385 MGK371:MGK385 MQG371:MQG385 NAC371:NAC385 NJY371:NJY385 NTU371:NTU385 ODQ371:ODQ385 ONM371:ONM385 OXI371:OXI385 PHE371:PHE385 WWC445:WWC448 WMG445:WMG448 WCK445:WCK448 VSO445:VSO448 VIS445:VIS448 UYW445:UYW448 UPA445:UPA448 UFE445:UFE448 TVI445:TVI448 TLM445:TLM448 TBQ445:TBQ448 SRU445:SRU448 SHY445:SHY448 RYC445:RYC448 ROG445:ROG448 REK445:REK448 QUO445:QUO448 QKS445:QKS448 QAW445:QAW448 PRA445:PRA448 PHE445:PHE448 OXI445:OXI448 ONM445:ONM448 ODQ445:ODQ448 NTU445:NTU448 NJY445:NJY448 NAC445:NAC448 MQG445:MQG448 MGK445:MGK448 LWO445:LWO448 LMS445:LMS448 LCW445:LCW448 KTA445:KTA448 KJE445:KJE448 JZI445:JZI448 JPM445:JPM448 JFQ445:JFQ448 IVU445:IVU448 ILY445:ILY448 ICC445:ICC448 HSG445:HSG448 HIK445:HIK448 GYO445:GYO448 GOS445:GOS448 GEW445:GEW448 FVA445:FVA448 FLE445:FLE448 FBI445:FBI448 ERM445:ERM448 EHQ445:EHQ448 DXU445:DXU448 DNY445:DNY448 DEC445:DEC448 CUG445:CUG448 CKK445:CKK448 CAO445:CAO448 BQS445:BQS448 BGW445:BGW448 AXA445:AXA448 ANE445:ANE448 ADI445:ADI448 TM445:TM448 JQ445:JQ448 JQ451 TM451 ADI451 ANE451 AXA451 BGW451 BQS451 CAO451 CKK451 CUG451 DEC451 DNY451 DXU451 EHQ451 ERM451 FBI451 FLE451 FVA451 GEW451 GOS451 GYO451 HIK451 HSG451 ICC451 ILY451 IVU451 JFQ451 JPM451 JZI451 KJE451 KTA451 LCW451 LMS451 LWO451 MGK451 MQG451 NAC451 NJY451 NTU451 ODQ451 ONM451 OXI451 PHE451 PRA451 QAW451 QKS451 QUO451 REK451 ROG451 RYC451 SHY451 SRU451 TBQ451 TLM451 TVI451 UFE451 UPA451 UYW451 VIS451 VSO451 WCK451 WMG451 WWC451 PRA453:PRA463 QAW453:QAW463 QKS453:QKS463 QUO453:QUO463 REK453:REK463 ROG453:ROG463 RYC453:RYC463 JQ395:JQ401 TM395:TM401 ADI395:ADI401 ANE395:ANE401 AXA395:AXA401 BGW395:BGW401 BQS395:BQS401 CAO395:CAO401 CKK395:CKK401 CUG395:CUG401 DEC395:DEC401 DNY395:DNY401 DXU395:DXU401 EHQ395:EHQ401 ERM395:ERM401 FBI395:FBI401 FLE395:FLE401 FVA395:FVA401 GEW395:GEW401 GOS395:GOS401 GYO395:GYO401 HIK395:HIK401 HSG395:HSG401 ICC395:ICC401 ILY395:ILY401 IVU395:IVU401 JFQ395:JFQ401 JPM395:JPM401 JZI395:JZI401 KJE395:KJE401 KTA395:KTA401 LCW395:LCW401 LMS395:LMS401 LWO395:LWO401 MGK395:MGK401 MQG395:MQG401 NAC395:NAC401 NJY395:NJY401 NTU395:NTU401 ODQ395:ODQ401 ONM395:ONM401 OXI395:OXI401 PHE395:PHE401 PRA395:PRA401 QAW395:QAW401 QKS395:QKS401 QUO395:QUO401 REK395:REK401 ROG395:ROG401 RYC395:RYC401 SHY395:SHY401 SRU395:SRU401 TBQ395:TBQ401 TLM395:TLM401 TVI395:TVI401 UFE395:UFE401 UPA395:UPA401 UYW395:UYW401 VIS395:VIS401 VSO395:VSO401 WCK395:WCK401 WMG395:WMG401 WWC395:WWC401 SHY453:SHY463 SRU453:SRU463 WWC415:WWC422 WMG415:WMG422 WCK415:WCK422 VSO415:VSO422 VIS415:VIS422 UYW415:UYW422 UPA415:UPA422 UFE415:UFE422 TVI415:TVI422 TLM415:TLM422 TBQ415:TBQ422 SRU415:SRU422 SHY415:SHY422 RYC415:RYC422 ROG415:ROG422 REK415:REK422 QUO415:QUO422 QKS415:QKS422 QAW415:QAW422 PRA415:PRA422 PHE415:PHE422 OXI415:OXI422 ONM415:ONM422 ODQ415:ODQ422 NTU415:NTU422 NJY415:NJY422 NAC415:NAC422 MQG415:MQG422 MGK415:MGK422 LWO415:LWO422 LMS415:LMS422 LCW415:LCW422 KTA415:KTA422 KJE415:KJE422 JZI415:JZI422 JPM415:JPM422 JFQ415:JFQ422 IVU415:IVU422 ILY415:ILY422 ICC415:ICC422 HSG415:HSG422 HIK415:HIK422 GYO415:GYO422 GOS415:GOS422 GEW415:GEW422 FVA415:FVA422 FLE415:FLE422 FBI415:FBI422 ERM415:ERM422 EHQ415:EHQ422 DXU415:DXU422 DNY415:DNY422 DEC415:DEC422 CUG415:CUG422 CKK415:CKK422 CAO415:CAO422 BQS415:BQS422 BGW415:BGW422 AXA415:AXA422 ANE415:ANE422 ADI415:ADI422 TM415:TM422 JQ415:JQ422 JQ310:JQ320 TM310:TM320 ADI310:ADI320 ANE310:ANE320 AXA310:AXA320 BGW310:BGW320 BQS310:BQS320 CAO310:CAO320 CKK310:CKK320 CUG310:CUG320 DEC310:DEC320 DNY310:DNY320 DXU310:DXU320 EHQ310:EHQ320 ERM310:ERM320 FBI310:FBI320 FLE310:FLE320 FVA310:FVA320 GEW310:GEW320 GOS310:GOS320 GYO310:GYO320 HIK310:HIK320 HSG310:HSG320 ICC310:ICC320 ILY310:ILY320 IVU310:IVU320 JFQ310:JFQ320 JPM310:JPM320 JZI310:JZI320 KJE310:KJE320 KTA310:KTA320 LCW310:LCW320 LMS310:LMS320 LWO310:LWO320 MGK310:MGK320 MQG310:MQG320 NAC310:NAC320 NJY310:NJY320 NTU310:NTU320 ODQ310:ODQ320 ONM310:ONM320 OXI310:OXI320 PHE310:PHE320 PRA310:PRA320 QAW310:QAW320 QKS310:QKS320 QUO310:QUO320 REK310:REK320 ROG310:ROG320 RYC310:RYC320 SHY310:SHY320 SRU310:SRU320 TBQ310:TBQ320 TLM310:TLM320 TVI310:TVI320 UFE310:UFE320 UPA310:UPA320 UYW310:UYW320 VIS310:VIS320 VSO310:VSO320 WCK310:WCK320 WMG310:WMG320 WWC310:WWC320 TBQ453:TBQ463 TLM453:TLM463 TVI453:TVI463 UFE453:UFE463 WWC237:WWC245 WMG237:WMG245 WCK237:WCK245 VSO237:VSO245 VIS237:VIS245 UYW237:UYW245 UPA237:UPA245 UFE237:UFE245 TVI237:TVI245 TLM237:TLM245 TBQ237:TBQ245 SRU237:SRU245 SHY237:SHY245 RYC237:RYC245 ROG237:ROG245 REK237:REK245 QUO237:QUO245 QKS237:QKS245 QAW237:QAW245 PRA237:PRA245 PHE237:PHE245 OXI237:OXI245 ONM237:ONM245 ODQ237:ODQ245 NTU237:NTU245 NJY237:NJY245 NAC237:NAC245 MQG237:MQG245 MGK237:MGK245 LWO237:LWO245 LMS237:LMS245 LCW237:LCW245 KTA237:KTA245 KJE237:KJE245 JZI237:JZI245 JPM237:JPM245 JFQ237:JFQ245 IVU237:IVU245 ILY237:ILY245 ICC237:ICC245 HSG237:HSG245 HIK237:HIK245 GYO237:GYO245 GOS237:GOS245 GEW237:GEW245 FVA237:FVA245 FLE237:FLE245 FBI237:FBI245 ERM237:ERM245 EHQ237:EHQ245 DXU237:DXU245 DNY237:DNY245 DEC237:DEC245 CUG237:CUG245 CKK237:CKK245 CAO237:CAO245 BQS237:BQS245 BGW237:BGW245 AXA237:AXA245 ANE237:ANE245 ADI237:ADI245 TM237:TM245 JQ237:JQ245 UPA453:UPA463 WWC255:WWC269 WMG255:WMG269 WCK255:WCK269 VSO255:VSO269 VIS255:VIS269 UYW255:UYW269 UPA255:UPA269 UFE255:UFE269 TVI255:TVI269 TLM255:TLM269 TBQ255:TBQ269 SRU255:SRU269 SHY255:SHY269 RYC255:RYC269 ROG255:ROG269 REK255:REK269 QUO255:QUO269 QKS255:QKS269 QAW255:QAW269 PRA255:PRA269 PHE255:PHE269 OXI255:OXI269 ONM255:ONM269 ODQ255:ODQ269 NTU255:NTU269 NJY255:NJY269 NAC255:NAC269 MQG255:MQG269 MGK255:MGK269 LWO255:LWO269 LMS255:LMS269 LCW255:LCW269 KTA255:KTA269 KJE255:KJE269 JZI255:JZI269 JPM255:JPM269 JFQ255:JFQ269 IVU255:IVU269 ILY255:ILY269 ICC255:ICC269 HSG255:HSG269 HIK255:HIK269 GYO255:GYO269 GOS255:GOS269 GEW255:GEW269 FVA255:FVA269 FLE255:FLE269 FBI255:FBI269 ERM255:ERM269 EHQ255:EHQ269 DXU255:DXU269 DNY255:DNY269 DEC255:DEC269 CUG255:CUG269 CKK255:CKK269 CAO255:CAO269 BQS255:BQS269 BGW255:BGW269 AXA255:AXA269 ANE255:ANE269 ADI255:ADI269 TM255:TM269 JQ255:JQ269 HIK271:HIK273 GYO271:GYO273 GOS271:GOS273 GEW271:GEW273 FVA271:FVA273 FLE271:FLE273 FBI271:FBI273 ERM271:ERM273 EHQ271:EHQ273 DXU271:DXU273 DNY271:DNY273 DEC271:DEC273 CUG271:CUG273 CKK271:CKK273 CAO271:CAO273 BQS271:BQS273 BGW271:BGW273 AXA271:AXA273 ANE271:ANE273 ADI271:ADI273 JQ271:JQ273 TM271:TM273 WWC271:WWC273 WMG271:WMG273 WCK271:WCK273 VSO271:VSO273 VIS271:VIS273 UYW271:UYW273 UPA271:UPA273 UFE271:UFE273 TVI271:TVI273 TLM271:TLM273 TBQ271:TBQ273 SRU271:SRU273 SHY271:SHY273 RYC271:RYC273 ROG271:ROG273 REK271:REK273 QUO271:QUO273 QKS271:QKS273 QAW271:QAW273 PRA271:PRA273 PHE271:PHE273 OXI271:OXI273 ONM271:ONM273 ODQ271:ODQ273 NTU271:NTU273 NJY271:NJY273 NAC271:NAC273 MQG271:MQG273 MGK271:MGK273 LWO271:LWO273 LMS271:LMS273 LCW271:LCW273 KTA271:KTA273 KJE271:KJE273 JZI271:JZI273 JPM271:JPM273 JFQ271:JFQ273 IVU271:IVU273 ILY271:ILY273 ICC271:ICC273 HSG271:HSG273 UYW453:UYW463 JQ279:JQ301 TM279:TM301 ADI279:ADI301 ANE279:ANE301 AXA279:AXA301 BGW279:BGW301 BQS279:BQS301 CAO279:CAO301 CKK279:CKK301 CUG279:CUG301 DEC279:DEC301 DNY279:DNY301 DXU279:DXU301 EHQ279:EHQ301 ERM279:ERM301 FBI279:FBI301 FLE279:FLE301 FVA279:FVA301 GEW279:GEW301 GOS279:GOS301 GYO279:GYO301 HIK279:HIK301 HSG279:HSG301 ICC279:ICC301 ILY279:ILY301 IVU279:IVU301 JFQ279:JFQ301 JPM279:JPM301 JZI279:JZI301 KJE279:KJE301 KTA279:KTA301 LCW279:LCW301 LMS279:LMS301 LWO279:LWO301 MGK279:MGK301 MQG279:MQG301 NAC279:NAC301 NJY279:NJY301 NTU279:NTU301 ODQ279:ODQ301 ONM279:ONM301 OXI279:OXI301 PHE279:PHE301 PRA279:PRA301 QAW279:QAW301 QKS279:QKS301 QUO279:QUO301 REK279:REK301 ROG279:ROG301 RYC279:RYC301 SHY279:SHY301 SRU279:SRU301 TBQ279:TBQ301 TLM279:TLM301 TVI279:TVI301 UFE279:UFE301 UPA279:UPA301 UYW279:UYW301 VIS279:VIS301 VSO279:VSO301 WCK279:WCK301 WMG279:WMG301 WWC279:WWC301 VIS453:VIS463 JQ329:JQ344 TM329:TM344 ADI329:ADI344 ANE329:ANE344 AXA329:AXA344 BGW329:BGW344 BQS329:BQS344 CAO329:CAO344 CKK329:CKK344 CUG329:CUG344 DEC329:DEC344 DNY329:DNY344 DXU329:DXU344 EHQ329:EHQ344 ERM329:ERM344 FBI329:FBI344 FLE329:FLE344 FVA329:FVA344 GEW329:GEW344 GOS329:GOS344 GYO329:GYO344 HIK329:HIK344 HSG329:HSG344 ICC329:ICC344 ILY329:ILY344 IVU329:IVU344 JFQ329:JFQ344 JPM329:JPM344 JZI329:JZI344 KJE329:KJE344 KTA329:KTA344 LCW329:LCW344 LMS329:LMS344 LWO329:LWO344 MGK329:MGK344 MQG329:MQG344 NAC329:NAC344 NJY329:NJY344 NTU329:NTU344 ODQ329:ODQ344 ONM329:ONM344 OXI329:OXI344 PHE329:PHE344 PRA329:PRA344 QAW329:QAW344 QKS329:QKS344 QUO329:QUO344 REK329:REK344 ROG329:ROG344 RYC329:RYC344 SHY329:SHY344 SRU329:SRU344 TBQ329:TBQ344 TLM329:TLM344 TVI329:TVI344 UFE329:UFE344 UPA329:UPA344 UYW329:UYW344 VIS329:VIS344 VSO329:VSO344 WCK329:WCK344 WMG329:WMG344 WWC329:WWC344 JQ348:JQ361 TM348:TM361 ADI348:ADI361 ANE348:ANE361 AXA348:AXA361 BGW348:BGW361 BQS348:BQS361 CAO348:CAO361 CKK348:CKK361 CUG348:CUG361 DEC348:DEC361 DNY348:DNY361 DXU348:DXU361 EHQ348:EHQ361 ERM348:ERM361 FBI348:FBI361 FLE348:FLE361 FVA348:FVA361 GEW348:GEW361 GOS348:GOS361 GYO348:GYO361 HIK348:HIK361 HSG348:HSG361 ICC348:ICC361 ILY348:ILY361 IVU348:IVU361 JFQ348:JFQ361 JPM348:JPM361 JZI348:JZI361 KJE348:KJE361 KTA348:KTA361 LCW348:LCW361 LMS348:LMS361 LWO348:LWO361 MGK348:MGK361 MQG348:MQG361 NAC348:NAC361 NJY348:NJY361 NTU348:NTU361 ODQ348:ODQ361 ONM348:ONM361 OXI348:OXI361 PHE348:PHE361 PRA348:PRA361 QAW348:QAW361 QKS348:QKS361 QUO348:QUO361 REK348:REK361 ROG348:ROG361 RYC348:RYC361 SHY348:SHY361 SRU348:SRU361 TBQ348:TBQ361 TLM348:TLM361 TVI348:TVI361 UFE348:UFE361 UPA348:UPA361 UYW348:UYW361 VIS348:VIS361 VSO348:VSO361 WCK348:WCK361 WMG348:WMG361 WWC348:WWC361 VSO453:VSO463 WCK453:WCK463 WWC390:WWC393 WMG390:WMG393 WCK390:WCK393 VSO390:VSO393 VIS390:VIS393 UYW390:UYW393 UPA390:UPA393 UFE390:UFE393 TVI390:TVI393 TLM390:TLM393 TBQ390:TBQ393 SRU390:SRU393 SHY390:SHY393 RYC390:RYC393 ROG390:ROG393 REK390:REK393 QUO390:QUO393 QKS390:QKS393 QAW390:QAW393 PRA390:PRA393 PHE390:PHE393 OXI390:OXI393 ONM390:ONM393 ODQ390:ODQ393 NTU390:NTU393 NJY390:NJY393 NAC390:NAC393 MQG390:MQG393 MGK390:MGK393 LWO390:LWO393 LMS390:LMS393 LCW390:LCW393 KTA390:KTA393 KJE390:KJE393 JZI390:JZI393 JPM390:JPM393 JFQ390:JFQ393 IVU390:IVU393 ILY390:ILY393 ICC390:ICC393 HSG390:HSG393 HIK390:HIK393 GYO390:GYO393 GOS390:GOS393 GEW390:GEW393 FVA390:FVA393 FLE390:FLE393 FBI390:FBI393 ERM390:ERM393 EHQ390:EHQ393 DXU390:DXU393 DNY390:DNY393 DEC390:DEC393 CUG390:CUG393 CKK390:CKK393 CAO390:CAO393 BQS390:BQS393 BGW390:BGW393 AXA390:AXA393 ANE390:ANE393 ADI390:ADI393 TM390:TM393 JQ390:JQ393 JQ425:JQ442 TM425:TM442 ADI425:ADI442 ANE425:ANE442 AXA425:AXA442 BGW425:BGW442 BQS425:BQS442 CAO425:CAO442 CKK425:CKK442 CUG425:CUG442 DEC425:DEC442 DNY425:DNY442 DXU425:DXU442 EHQ425:EHQ442 ERM425:ERM442 FBI425:FBI442 FLE425:FLE442 FVA425:FVA442 GEW425:GEW442 GOS425:GOS442 GYO425:GYO442 HIK425:HIK442 HSG425:HSG442 ICC425:ICC442 ILY425:ILY442 IVU425:IVU442 JFQ425:JFQ442 JPM425:JPM442 JZI425:JZI442 KJE425:KJE442 KTA425:KTA442 LCW425:LCW442 LMS425:LMS442 LWO425:LWO442 MGK425:MGK442 MQG425:MQG442 NAC425:NAC442 NJY425:NJY442 NTU425:NTU442 ODQ425:ODQ442 ONM425:ONM442 OXI425:OXI442 PHE425:PHE442 PRA425:PRA442 QAW425:QAW442 QKS425:QKS442 QUO425:QUO442 REK425:REK442 ROG425:ROG442 RYC425:RYC442 SHY425:SHY442 SRU425:SRU442 TBQ425:TBQ442 TLM425:TLM442 TVI425:TVI442 UFE425:UFE442 UPA425:UPA442 UYW425:UYW442 VIS425:VIS442 VSO425:VSO442 WCK425:WCK442 WMG425:WMG442 WWC425:WWC442 WMG453:WMG463 WWC453:WWC463 JQ453:JQ463 TM453:TM463 ADI453:ADI463 ANE453:ANE463 AXA453:AXA463 BGW453:BGW463 BQS453:BQS463 CAO453:CAO463 CKK453:CKK463 CUG453:CUG463 DEC453:DEC463 DNY453:DNY463 DXU453:DXU463 EHQ453:EHQ463 ERM453:ERM463 FBI453:FBI463 FLE453:FLE463 FVA453:FVA463 GEW453:GEW463 GOS453:GOS463 GYO453:GYO463 HIK453:HIK463 HSG453:HSG463 ICC453:ICC463 ILY453:ILY463 IVU453:IVU463 JFQ453:JFQ463 JPM453:JPM463 JZI453:JZI463 KJE453:KJE463 KTA453:KTA463 LCW453:LCW463 LMS453:LMS463 LWO453:LWO463 MGK453:MGK463 MQG453:MQG463 NAC453:NAC463 NJY453:NJY463 NTU453:NTU463 ODQ453:ODQ463 ONM453:ONM463 OXI453:OXI463 PHE453:PHE463 Q276:Q277 Q306:Q307 Q366:Q368 Q372:Q385 Q445:Q448 Q451 Q425 Q395:Q401 Q415:Q422 Q310:Q320 Q434:Q442 Q279:Q301 Q237:Q245 Q256:Q269 Q271:Q273 Q329:Q345 Q348:Q361 Q390:Q393 Q427:Q432 Q453:Q463">
      <formula1>0</formula1>
    </dataValidation>
    <dataValidation operator="greaterThanOrEqual" allowBlank="1" showInputMessage="1" showErrorMessage="1" sqref="Q308 Q523 Q516 Q302 Q520 Q500 Q490 Q371 Q388 P408 Q406"/>
  </dataValidations>
  <pageMargins left="0.31496062992125984" right="0.70866141732283472" top="1.1811023622047245" bottom="0.55118110236220474" header="0.31496062992125984" footer="0"/>
  <pageSetup scale="51"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PLAN MEJORAMIENTO CGR - INVIAS</vt:lpstr>
      <vt:lpstr>'PLAN MEJORAMIENTO CGR - INVIAS'!Área_de_impresión</vt:lpstr>
    </vt:vector>
  </TitlesOfParts>
  <Company>OFICINA DE PLANEACION-CGR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e Institucional.</dc:title>
  <dc:creator>Oficina de Control Interno</dc:creator>
  <cp:keywords>Reservado por la Oficina de Control Interno.</cp:keywords>
  <cp:lastModifiedBy>WILLIAM</cp:lastModifiedBy>
  <cp:lastPrinted>2020-01-10T17:39:28Z</cp:lastPrinted>
  <dcterms:created xsi:type="dcterms:W3CDTF">2003-11-14T08:59:56Z</dcterms:created>
  <dcterms:modified xsi:type="dcterms:W3CDTF">2020-04-08T16:51:59Z</dcterms:modified>
</cp:coreProperties>
</file>