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8_{965CE950-55A0-477E-BFA2-8297045866B8}" xr6:coauthVersionLast="44" xr6:coauthVersionMax="44" xr10:uidLastSave="{00000000-0000-0000-0000-000000000000}"/>
  <bookViews>
    <workbookView xWindow="2895" yWindow="2895"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c r="M58" i="244"/>
  <c r="N58" i="244" s="1"/>
  <c r="J58" i="244"/>
  <c r="B58" i="244"/>
  <c r="B57" i="244"/>
  <c r="K44" i="244"/>
  <c r="N44" i="244" s="1"/>
  <c r="B44" i="244"/>
  <c r="K79" i="244"/>
  <c r="N79" i="244" s="1"/>
  <c r="L59" i="25"/>
  <c r="L59" i="23"/>
  <c r="B48" i="276"/>
  <c r="J48" i="276"/>
  <c r="M48" i="276"/>
  <c r="N48" i="276" s="1"/>
  <c r="N56" i="276" s="1"/>
  <c r="B72" i="276"/>
  <c r="K72" i="276"/>
  <c r="N72" i="276" s="1"/>
  <c r="N78" i="276" s="1"/>
  <c r="N41" i="276" s="1"/>
  <c r="N43" i="276" s="1"/>
  <c r="K39" i="57"/>
  <c r="N39" i="57" s="1"/>
  <c r="B39" i="57"/>
  <c r="M72" i="150"/>
  <c r="M73"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N58" i="284" s="1"/>
  <c r="N64" i="284" s="1"/>
  <c r="L58" i="283"/>
  <c r="K58" i="283"/>
  <c r="B58" i="283"/>
  <c r="B61" i="270"/>
  <c r="K66" i="268"/>
  <c r="B66" i="268"/>
  <c r="B65" i="268"/>
  <c r="L69" i="252"/>
  <c r="N69" i="252" s="1"/>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N36" i="193" s="1"/>
  <c r="B39" i="193"/>
  <c r="B38" i="193"/>
  <c r="B37" i="193"/>
  <c r="B36" i="193"/>
  <c r="K65" i="162"/>
  <c r="K64" i="162"/>
  <c r="K65" i="157"/>
  <c r="B65" i="157"/>
  <c r="B64" i="157"/>
  <c r="M48" i="56"/>
  <c r="N48" i="56" s="1"/>
  <c r="B48" i="56"/>
  <c r="K59" i="32"/>
  <c r="K59" i="27"/>
  <c r="K59" i="19"/>
  <c r="K59" i="18"/>
  <c r="K59" i="17"/>
  <c r="K59" i="16"/>
  <c r="K59" i="15"/>
  <c r="K59" i="14"/>
  <c r="K71" i="12"/>
  <c r="N71" i="12" s="1"/>
  <c r="K70" i="12"/>
  <c r="B71" i="12"/>
  <c r="B70" i="12"/>
  <c r="K38" i="12"/>
  <c r="N38" i="12" s="1"/>
  <c r="K37" i="12"/>
  <c r="B38" i="12"/>
  <c r="B37" i="12"/>
  <c r="C3" i="5"/>
  <c r="K36" i="370"/>
  <c r="N36" i="370" s="1"/>
  <c r="N43" i="370" s="1"/>
  <c r="N78" i="370" s="1"/>
  <c r="L84" i="370" s="1"/>
  <c r="B36" i="370"/>
  <c r="K36" i="11"/>
  <c r="N36" i="11" s="1"/>
  <c r="N43" i="11" s="1"/>
  <c r="N78" i="11" s="1"/>
  <c r="B36" i="11"/>
  <c r="K36" i="369"/>
  <c r="N36" i="369" s="1"/>
  <c r="N43" i="369" s="1"/>
  <c r="N78" i="369" s="1"/>
  <c r="B36" i="369"/>
  <c r="K70" i="367"/>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N55"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N55"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N55"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N55"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N75" i="325" s="1"/>
  <c r="N41"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c r="B72" i="323"/>
  <c r="K71" i="323"/>
  <c r="N71" i="323" s="1"/>
  <c r="B71" i="323"/>
  <c r="M48" i="323"/>
  <c r="N48" i="323" s="1"/>
  <c r="N55" i="323" s="1"/>
  <c r="J48" i="323"/>
  <c r="B48" i="323"/>
  <c r="K72" i="322"/>
  <c r="N72" i="322" s="1"/>
  <c r="B72" i="322"/>
  <c r="K71" i="322"/>
  <c r="N71" i="322" s="1"/>
  <c r="N77" i="322" s="1"/>
  <c r="N79" i="322" s="1"/>
  <c r="L86"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N55"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N55"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N75" i="309" s="1"/>
  <c r="N41" i="309" s="1"/>
  <c r="B69" i="309"/>
  <c r="K58" i="309"/>
  <c r="B58" i="309"/>
  <c r="M51" i="309"/>
  <c r="N51" i="309" s="1"/>
  <c r="J51" i="309"/>
  <c r="B51" i="309"/>
  <c r="M50" i="309"/>
  <c r="N50" i="309" s="1"/>
  <c r="J50" i="309"/>
  <c r="B50" i="309"/>
  <c r="M49" i="309"/>
  <c r="N49" i="309" s="1"/>
  <c r="N53"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N53" i="302" s="1"/>
  <c r="J48" i="302"/>
  <c r="B48" i="302"/>
  <c r="K70" i="301"/>
  <c r="B70" i="301"/>
  <c r="K69" i="301"/>
  <c r="N69" i="301" s="1"/>
  <c r="B69" i="301"/>
  <c r="K58" i="301"/>
  <c r="B58" i="301"/>
  <c r="M50" i="301"/>
  <c r="N50" i="301" s="1"/>
  <c r="N53" i="301" s="1"/>
  <c r="J50" i="301"/>
  <c r="B50" i="301"/>
  <c r="M49" i="301"/>
  <c r="N49" i="301" s="1"/>
  <c r="J49" i="301"/>
  <c r="B49" i="301"/>
  <c r="M48" i="301"/>
  <c r="N48" i="301" s="1"/>
  <c r="J48" i="301"/>
  <c r="B48" i="301"/>
  <c r="K70" i="300"/>
  <c r="N70" i="300" s="1"/>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N53" i="298" s="1"/>
  <c r="J48" i="298"/>
  <c r="B48" i="298"/>
  <c r="K36" i="298"/>
  <c r="N36" i="298" s="1"/>
  <c r="B36" i="298"/>
  <c r="K70" i="297"/>
  <c r="N70" i="297" s="1"/>
  <c r="B70" i="297"/>
  <c r="K69" i="297"/>
  <c r="N69" i="297" s="1"/>
  <c r="B69" i="297"/>
  <c r="K59" i="297"/>
  <c r="B59" i="297"/>
  <c r="K58" i="297"/>
  <c r="B58" i="297"/>
  <c r="M51" i="297"/>
  <c r="N51" i="297" s="1"/>
  <c r="J51" i="297"/>
  <c r="B51" i="297"/>
  <c r="M50" i="297"/>
  <c r="N50" i="297" s="1"/>
  <c r="N53"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N53"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M49" i="287"/>
  <c r="N49" i="287" s="1"/>
  <c r="J49" i="287"/>
  <c r="B49" i="287"/>
  <c r="M48" i="287"/>
  <c r="N48" i="287" s="1"/>
  <c r="N53"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B69" i="284"/>
  <c r="M50" i="284"/>
  <c r="N50" i="284" s="1"/>
  <c r="J50" i="284"/>
  <c r="B50" i="284"/>
  <c r="M49" i="284"/>
  <c r="N49" i="284" s="1"/>
  <c r="J49" i="284"/>
  <c r="B49" i="284"/>
  <c r="M48" i="284"/>
  <c r="N48" i="284" s="1"/>
  <c r="J48" i="284"/>
  <c r="B48" i="284"/>
  <c r="K36" i="284"/>
  <c r="N36" i="284" s="1"/>
  <c r="B36" i="284"/>
  <c r="K70" i="283"/>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N61" i="273" s="1"/>
  <c r="N67" i="273" s="1"/>
  <c r="K61" i="273"/>
  <c r="B61" i="273"/>
  <c r="M49" i="273"/>
  <c r="N49" i="273" s="1"/>
  <c r="J49" i="273"/>
  <c r="B49" i="273"/>
  <c r="M48" i="273"/>
  <c r="N48" i="273" s="1"/>
  <c r="N56" i="273" s="1"/>
  <c r="J48" i="273"/>
  <c r="B48" i="273"/>
  <c r="K36" i="273"/>
  <c r="N36" i="273" s="1"/>
  <c r="B36" i="273"/>
  <c r="K73" i="272"/>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N60" i="261" s="1"/>
  <c r="N66" i="261" s="1"/>
  <c r="K60" i="261"/>
  <c r="B60" i="261"/>
  <c r="K38" i="261"/>
  <c r="N38" i="261" s="1"/>
  <c r="B38" i="261"/>
  <c r="K37" i="261"/>
  <c r="N37" i="261" s="1"/>
  <c r="B37" i="261"/>
  <c r="K36" i="261"/>
  <c r="N36" i="261" s="1"/>
  <c r="B36" i="261"/>
  <c r="K86" i="260"/>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N65" i="249" s="1"/>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N64" i="244" s="1"/>
  <c r="N70" i="244" s="1"/>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N59" i="243" s="1"/>
  <c r="N65" i="243" s="1"/>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N41" i="239" s="1"/>
  <c r="N43"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L84" i="226" s="1"/>
  <c r="J49" i="226"/>
  <c r="B49" i="226"/>
  <c r="M49" i="225"/>
  <c r="N49" i="225" s="1"/>
  <c r="N54" i="225" s="1"/>
  <c r="J49" i="225"/>
  <c r="B49" i="225"/>
  <c r="M49" i="224"/>
  <c r="N49" i="224" s="1"/>
  <c r="N54" i="224" s="1"/>
  <c r="N78"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B75" i="219"/>
  <c r="K74" i="219"/>
  <c r="N74" i="219" s="1"/>
  <c r="B74" i="219"/>
  <c r="M53" i="219"/>
  <c r="N53" i="219" s="1"/>
  <c r="N58" i="219" s="1"/>
  <c r="J53" i="219"/>
  <c r="B53" i="219"/>
  <c r="K38" i="219"/>
  <c r="N38" i="219" s="1"/>
  <c r="B38" i="219"/>
  <c r="K37" i="219"/>
  <c r="N37" i="219" s="1"/>
  <c r="B37" i="219"/>
  <c r="K36" i="219"/>
  <c r="N36" i="219" s="1"/>
  <c r="B36" i="219"/>
  <c r="K75" i="218"/>
  <c r="N75" i="218" s="1"/>
  <c r="N80" i="218" s="1"/>
  <c r="N46" i="218" s="1"/>
  <c r="B75" i="218"/>
  <c r="K74" i="218"/>
  <c r="N74" i="218" s="1"/>
  <c r="B74" i="218"/>
  <c r="K37" i="218"/>
  <c r="N37" i="218" s="1"/>
  <c r="B37" i="218"/>
  <c r="K36" i="218"/>
  <c r="N36" i="218" s="1"/>
  <c r="B36" i="218"/>
  <c r="K75" i="217"/>
  <c r="N75" i="217" s="1"/>
  <c r="N80" i="217" s="1"/>
  <c r="N46"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N76" i="213" s="1"/>
  <c r="N42"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K40" i="193"/>
  <c r="N40" i="193" s="1"/>
  <c r="B40" i="193"/>
  <c r="N39"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N80" i="184" s="1"/>
  <c r="N46"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I76" i="182" s="1"/>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B75" i="178"/>
  <c r="K65" i="178"/>
  <c r="B65" i="178"/>
  <c r="K64" i="178"/>
  <c r="B64" i="178"/>
  <c r="M55" i="178"/>
  <c r="N55" i="178" s="1"/>
  <c r="J55" i="178"/>
  <c r="B55" i="178"/>
  <c r="M54" i="178"/>
  <c r="N54" i="178" s="1"/>
  <c r="N59"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N59"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N75" i="174" s="1"/>
  <c r="B75" i="174"/>
  <c r="K74" i="174"/>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N75" i="172" s="1"/>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B77" i="170"/>
  <c r="K76" i="170"/>
  <c r="N76" i="170" s="1"/>
  <c r="B76" i="170"/>
  <c r="K75" i="170"/>
  <c r="N75" i="170" s="1"/>
  <c r="B75" i="170"/>
  <c r="K65" i="170"/>
  <c r="B65" i="170"/>
  <c r="K64" i="170"/>
  <c r="B64" i="170"/>
  <c r="M55" i="170"/>
  <c r="N55" i="170" s="1"/>
  <c r="J55" i="170"/>
  <c r="B55" i="170"/>
  <c r="M54" i="170"/>
  <c r="N54" i="170" s="1"/>
  <c r="N59"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N77" i="168" s="1"/>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I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I77" i="158" s="1"/>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I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I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B70" i="143"/>
  <c r="K69" i="143"/>
  <c r="N69" i="143" s="1"/>
  <c r="B69" i="143"/>
  <c r="K58" i="143"/>
  <c r="B58" i="143"/>
  <c r="M49" i="143"/>
  <c r="N49" i="143" s="1"/>
  <c r="J49" i="143"/>
  <c r="B49" i="143"/>
  <c r="M48" i="143"/>
  <c r="N48" i="143" s="1"/>
  <c r="J48" i="143"/>
  <c r="B48" i="143"/>
  <c r="K37" i="143"/>
  <c r="N37" i="143" s="1"/>
  <c r="B37" i="143"/>
  <c r="K36" i="143"/>
  <c r="N36" i="143" s="1"/>
  <c r="B36" i="143"/>
  <c r="K70" i="144"/>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B69" i="145"/>
  <c r="K58" i="145"/>
  <c r="B58" i="145"/>
  <c r="M49" i="145"/>
  <c r="N49" i="145" s="1"/>
  <c r="J49" i="145"/>
  <c r="B49" i="145"/>
  <c r="M48" i="145"/>
  <c r="N48" i="145" s="1"/>
  <c r="J48" i="145"/>
  <c r="B48" i="145"/>
  <c r="K37" i="145"/>
  <c r="N37" i="145" s="1"/>
  <c r="B37" i="145"/>
  <c r="K36" i="145"/>
  <c r="N36" i="145" s="1"/>
  <c r="B36" i="145"/>
  <c r="K70" i="146"/>
  <c r="N70" i="146" s="1"/>
  <c r="N76" i="146" s="1"/>
  <c r="N41" i="146" s="1"/>
  <c r="B70" i="146"/>
  <c r="K69" i="146"/>
  <c r="N69" i="146" s="1"/>
  <c r="B69" i="146"/>
  <c r="K58" i="146"/>
  <c r="B58" i="146"/>
  <c r="M49" i="146"/>
  <c r="N49" i="146" s="1"/>
  <c r="J49" i="146"/>
  <c r="B49" i="146"/>
  <c r="M48" i="146"/>
  <c r="N48" i="146" s="1"/>
  <c r="J48" i="146"/>
  <c r="B48" i="146"/>
  <c r="K37" i="146"/>
  <c r="N37" i="146" s="1"/>
  <c r="B37" i="146"/>
  <c r="K36" i="146"/>
  <c r="N36" i="146" s="1"/>
  <c r="B36" i="146"/>
  <c r="K70" i="147"/>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B69" i="149"/>
  <c r="K58" i="149"/>
  <c r="B58" i="149"/>
  <c r="M49" i="149"/>
  <c r="N49" i="149" s="1"/>
  <c r="J49" i="149"/>
  <c r="B49" i="149"/>
  <c r="M48" i="149"/>
  <c r="N48" i="149" s="1"/>
  <c r="J48" i="149"/>
  <c r="B48" i="149"/>
  <c r="K37" i="149"/>
  <c r="N37" i="149" s="1"/>
  <c r="B37" i="149"/>
  <c r="K36" i="149"/>
  <c r="N36" i="149" s="1"/>
  <c r="B36" i="149"/>
  <c r="K70" i="142"/>
  <c r="N70" i="142" s="1"/>
  <c r="N76" i="142" s="1"/>
  <c r="N41" i="142" s="1"/>
  <c r="N43"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N76" i="138" s="1"/>
  <c r="N41"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N37" i="137" s="1"/>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N76" i="134" s="1"/>
  <c r="N41"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N43" i="132" s="1"/>
  <c r="N78"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J48" i="125"/>
  <c r="B48" i="125"/>
  <c r="M48" i="123"/>
  <c r="N48" i="123" s="1"/>
  <c r="N54" i="123" s="1"/>
  <c r="N78" i="123" s="1"/>
  <c r="J48" i="123"/>
  <c r="B48" i="123"/>
  <c r="M48" i="124"/>
  <c r="N48" i="124" s="1"/>
  <c r="N54" i="124" s="1"/>
  <c r="N78" i="124" s="1"/>
  <c r="L83" i="124" s="1"/>
  <c r="J48" i="124"/>
  <c r="B48" i="124"/>
  <c r="M48" i="122"/>
  <c r="N48" i="122" s="1"/>
  <c r="N54" i="122" s="1"/>
  <c r="N78" i="122" s="1"/>
  <c r="L85" i="122" s="1"/>
  <c r="J48" i="122"/>
  <c r="B48" i="122"/>
  <c r="M48" i="121"/>
  <c r="N48" i="121" s="1"/>
  <c r="N54" i="121" s="1"/>
  <c r="N78" i="121" s="1"/>
  <c r="L85" i="121" s="1"/>
  <c r="J48" i="121"/>
  <c r="B48" i="121"/>
  <c r="M48" i="120"/>
  <c r="N48" i="120" s="1"/>
  <c r="N54" i="120" s="1"/>
  <c r="N78" i="120" s="1"/>
  <c r="L85" i="120" s="1"/>
  <c r="J48" i="120"/>
  <c r="B48" i="120"/>
  <c r="M48" i="119"/>
  <c r="N48" i="119" s="1"/>
  <c r="N54" i="119" s="1"/>
  <c r="N78" i="119" s="1"/>
  <c r="L83"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J48" i="115"/>
  <c r="B48" i="115"/>
  <c r="M48" i="116"/>
  <c r="N48" i="116" s="1"/>
  <c r="N54" i="116" s="1"/>
  <c r="J48" i="116"/>
  <c r="B48" i="116"/>
  <c r="M48" i="114"/>
  <c r="N48" i="114" s="1"/>
  <c r="N54" i="114" s="1"/>
  <c r="N78" i="114" s="1"/>
  <c r="L84" i="114" s="1"/>
  <c r="J48" i="114"/>
  <c r="B48" i="114"/>
  <c r="M48" i="113"/>
  <c r="N48" i="113" s="1"/>
  <c r="N54" i="113" s="1"/>
  <c r="N78" i="113" s="1"/>
  <c r="L83" i="113" s="1"/>
  <c r="J48" i="113"/>
  <c r="B48" i="113"/>
  <c r="M48" i="112"/>
  <c r="N48" i="112" s="1"/>
  <c r="N54" i="112" s="1"/>
  <c r="N78" i="112" s="1"/>
  <c r="L85" i="112" s="1"/>
  <c r="J48" i="112"/>
  <c r="B48" i="112"/>
  <c r="M48" i="111"/>
  <c r="N48" i="111" s="1"/>
  <c r="N54" i="111" s="1"/>
  <c r="N78" i="111" s="1"/>
  <c r="L85" i="111" s="1"/>
  <c r="J48" i="111"/>
  <c r="B48" i="111"/>
  <c r="M48" i="110"/>
  <c r="N48" i="110" s="1"/>
  <c r="N54" i="110" s="1"/>
  <c r="N78" i="110" s="1"/>
  <c r="L85" i="110" s="1"/>
  <c r="J48" i="110"/>
  <c r="B48" i="110"/>
  <c r="M48" i="109"/>
  <c r="N48" i="109" s="1"/>
  <c r="N54" i="109" s="1"/>
  <c r="N78" i="109" s="1"/>
  <c r="L85" i="109" s="1"/>
  <c r="J48" i="109"/>
  <c r="B48" i="109"/>
  <c r="K71" i="108"/>
  <c r="N71" i="108" s="1"/>
  <c r="B71" i="108"/>
  <c r="K70" i="108"/>
  <c r="B70" i="108"/>
  <c r="K59" i="108"/>
  <c r="B59" i="108"/>
  <c r="M48" i="108"/>
  <c r="N48" i="108" s="1"/>
  <c r="N54" i="108" s="1"/>
  <c r="J48" i="108"/>
  <c r="B48" i="108"/>
  <c r="K38" i="108"/>
  <c r="N38" i="108" s="1"/>
  <c r="B38" i="108"/>
  <c r="K37" i="108"/>
  <c r="N37" i="108" s="1"/>
  <c r="B37" i="108"/>
  <c r="K36" i="108"/>
  <c r="N36" i="108" s="1"/>
  <c r="B36" i="108"/>
  <c r="K71" i="107"/>
  <c r="N71" i="107" s="1"/>
  <c r="B71" i="107"/>
  <c r="K70" i="107"/>
  <c r="B70" i="107"/>
  <c r="K59" i="107"/>
  <c r="B59" i="107"/>
  <c r="M48" i="107"/>
  <c r="N48" i="107" s="1"/>
  <c r="N54" i="107" s="1"/>
  <c r="J48" i="107"/>
  <c r="B48" i="107"/>
  <c r="K38" i="107"/>
  <c r="N38" i="107" s="1"/>
  <c r="B38" i="107"/>
  <c r="K37" i="107"/>
  <c r="N37" i="107" s="1"/>
  <c r="B37" i="107"/>
  <c r="K36" i="107"/>
  <c r="N36" i="107" s="1"/>
  <c r="B36" i="107"/>
  <c r="K71" i="106"/>
  <c r="N71" i="106" s="1"/>
  <c r="B71" i="106"/>
  <c r="K70" i="106"/>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4"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B71" i="102"/>
  <c r="K70" i="102"/>
  <c r="B70" i="102"/>
  <c r="K59" i="102"/>
  <c r="B59" i="102"/>
  <c r="M48" i="102"/>
  <c r="N48" i="102" s="1"/>
  <c r="N54" i="102" s="1"/>
  <c r="J48" i="102"/>
  <c r="B48" i="102"/>
  <c r="K38" i="102"/>
  <c r="N38" i="102" s="1"/>
  <c r="B38" i="102"/>
  <c r="K37" i="102"/>
  <c r="N37" i="102" s="1"/>
  <c r="B37" i="102"/>
  <c r="K36" i="102"/>
  <c r="N36" i="102" s="1"/>
  <c r="B36" i="102"/>
  <c r="K71" i="101"/>
  <c r="N71" i="101" s="1"/>
  <c r="B71" i="101"/>
  <c r="K70" i="10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B70" i="88"/>
  <c r="K59" i="88"/>
  <c r="B59" i="88"/>
  <c r="M49" i="88"/>
  <c r="N49" i="88" s="1"/>
  <c r="J49" i="88"/>
  <c r="B49" i="88"/>
  <c r="M48" i="88"/>
  <c r="N48" i="88" s="1"/>
  <c r="J48" i="88"/>
  <c r="B48" i="88"/>
  <c r="K38" i="88"/>
  <c r="N38" i="88" s="1"/>
  <c r="B38" i="88"/>
  <c r="K37" i="88"/>
  <c r="N37" i="88" s="1"/>
  <c r="B37" i="88"/>
  <c r="K36" i="88"/>
  <c r="N36" i="88" s="1"/>
  <c r="B36" i="88"/>
  <c r="K71" i="87"/>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B70" i="85"/>
  <c r="K59" i="85"/>
  <c r="B59" i="85"/>
  <c r="M49" i="85"/>
  <c r="N49" i="85" s="1"/>
  <c r="J49" i="85"/>
  <c r="B49" i="85"/>
  <c r="M48" i="85"/>
  <c r="N48" i="85" s="1"/>
  <c r="J48" i="85"/>
  <c r="B48" i="85"/>
  <c r="K36" i="85"/>
  <c r="N36" i="85" s="1"/>
  <c r="B36" i="85"/>
  <c r="K71" i="84"/>
  <c r="B71" i="84"/>
  <c r="K70" i="84"/>
  <c r="N70" i="84" s="1"/>
  <c r="B70" i="84"/>
  <c r="K59" i="84"/>
  <c r="B59" i="84"/>
  <c r="M49" i="84"/>
  <c r="N49" i="84" s="1"/>
  <c r="J49" i="84"/>
  <c r="B49" i="84"/>
  <c r="M48" i="84"/>
  <c r="N48" i="84" s="1"/>
  <c r="J48" i="84"/>
  <c r="B48" i="84"/>
  <c r="K36" i="84"/>
  <c r="N36" i="84" s="1"/>
  <c r="B36" i="84"/>
  <c r="K71" i="83"/>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B71" i="80"/>
  <c r="K70" i="80"/>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3" i="77" s="1"/>
  <c r="J48" i="77"/>
  <c r="B48" i="77"/>
  <c r="M48" i="76"/>
  <c r="N48" i="76" s="1"/>
  <c r="N54" i="76" s="1"/>
  <c r="N78" i="76" s="1"/>
  <c r="L83"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L84" i="73" s="1"/>
  <c r="J48" i="73"/>
  <c r="B48" i="73"/>
  <c r="K70" i="72"/>
  <c r="N70" i="72" s="1"/>
  <c r="B70" i="72"/>
  <c r="K69" i="72"/>
  <c r="B69" i="72"/>
  <c r="M48" i="72"/>
  <c r="N48" i="72" s="1"/>
  <c r="N53" i="72" s="1"/>
  <c r="J48" i="72"/>
  <c r="B48" i="72"/>
  <c r="K38" i="72"/>
  <c r="N38" i="72" s="1"/>
  <c r="B38" i="72"/>
  <c r="K37" i="72"/>
  <c r="N37" i="72" s="1"/>
  <c r="B37" i="72"/>
  <c r="K36" i="72"/>
  <c r="N36" i="72" s="1"/>
  <c r="B36" i="72"/>
  <c r="K71" i="71"/>
  <c r="I71" i="71" s="1"/>
  <c r="B71" i="71"/>
  <c r="K70" i="71"/>
  <c r="I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I70" i="69" s="1"/>
  <c r="B70" i="69"/>
  <c r="M48" i="69"/>
  <c r="N48" i="69" s="1"/>
  <c r="N54" i="69" s="1"/>
  <c r="J48" i="69"/>
  <c r="B48" i="69"/>
  <c r="K38" i="69"/>
  <c r="N38" i="69" s="1"/>
  <c r="B38" i="69"/>
  <c r="K37" i="69"/>
  <c r="N37" i="69" s="1"/>
  <c r="B37" i="69"/>
  <c r="K36" i="69"/>
  <c r="N36" i="69" s="1"/>
  <c r="B36" i="69"/>
  <c r="K71" i="68"/>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N71" i="66" s="1"/>
  <c r="B71" i="66"/>
  <c r="K70" i="66"/>
  <c r="B70" i="66"/>
  <c r="M48" i="66"/>
  <c r="N48" i="66" s="1"/>
  <c r="N54" i="66" s="1"/>
  <c r="J48" i="66"/>
  <c r="B48" i="66"/>
  <c r="K71" i="65"/>
  <c r="N71" i="65" s="1"/>
  <c r="B71" i="65"/>
  <c r="K70" i="65"/>
  <c r="N70" i="65" s="1"/>
  <c r="B70" i="65"/>
  <c r="M48" i="65"/>
  <c r="N48" i="65" s="1"/>
  <c r="N54" i="65" s="1"/>
  <c r="J48" i="65"/>
  <c r="B48" i="65"/>
  <c r="K71" i="64"/>
  <c r="N71" i="64" s="1"/>
  <c r="B71" i="64"/>
  <c r="K70" i="64"/>
  <c r="B70" i="64"/>
  <c r="N48" i="64"/>
  <c r="N54" i="64"/>
  <c r="J48" i="64"/>
  <c r="B48" i="64"/>
  <c r="K71" i="63"/>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I71" i="60" s="1"/>
  <c r="B71" i="60"/>
  <c r="K70" i="60"/>
  <c r="I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B70" i="56"/>
  <c r="N54" i="56"/>
  <c r="K71" i="55"/>
  <c r="B71" i="55"/>
  <c r="K70" i="55"/>
  <c r="N70" i="55" s="1"/>
  <c r="B70" i="55"/>
  <c r="K36" i="55"/>
  <c r="N36" i="55" s="1"/>
  <c r="N43" i="55" s="1"/>
  <c r="B36" i="55"/>
  <c r="K71" i="54"/>
  <c r="N71" i="54" s="1"/>
  <c r="B71" i="54"/>
  <c r="K70" i="54"/>
  <c r="I70" i="54" s="1"/>
  <c r="B70" i="54"/>
  <c r="K37" i="54"/>
  <c r="N37" i="54" s="1"/>
  <c r="B37" i="54"/>
  <c r="K36" i="54"/>
  <c r="N36" i="54" s="1"/>
  <c r="B36" i="54"/>
  <c r="K71" i="53"/>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N73" i="48" s="1"/>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B70" i="47"/>
  <c r="K36" i="47"/>
  <c r="N36" i="47" s="1"/>
  <c r="B36" i="47"/>
  <c r="K70" i="46"/>
  <c r="B70" i="46"/>
  <c r="M48" i="46"/>
  <c r="N48" i="46" s="1"/>
  <c r="N54" i="46" s="1"/>
  <c r="J48" i="46"/>
  <c r="B48" i="46"/>
  <c r="K37" i="46"/>
  <c r="N37" i="46" s="1"/>
  <c r="B37" i="46"/>
  <c r="K36" i="46"/>
  <c r="N36" i="46" s="1"/>
  <c r="B36" i="46"/>
  <c r="K70" i="35"/>
  <c r="B70" i="35"/>
  <c r="M50" i="35"/>
  <c r="N50" i="35" s="1"/>
  <c r="J50" i="35"/>
  <c r="B50" i="35"/>
  <c r="M49" i="35"/>
  <c r="N49" i="35" s="1"/>
  <c r="J49" i="35"/>
  <c r="B49" i="35"/>
  <c r="M48" i="35"/>
  <c r="N48" i="35" s="1"/>
  <c r="J48" i="35"/>
  <c r="B48" i="35"/>
  <c r="K37" i="35"/>
  <c r="N37" i="35" s="1"/>
  <c r="B37" i="35"/>
  <c r="K36" i="35"/>
  <c r="N36" i="35" s="1"/>
  <c r="B36" i="35"/>
  <c r="K70" i="45"/>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B70" i="42"/>
  <c r="M50" i="42"/>
  <c r="N50" i="42" s="1"/>
  <c r="J50" i="42"/>
  <c r="B50" i="42"/>
  <c r="M49" i="42"/>
  <c r="N49" i="42" s="1"/>
  <c r="J49" i="42"/>
  <c r="B49" i="42"/>
  <c r="M48" i="42"/>
  <c r="N48" i="42" s="1"/>
  <c r="J48" i="42"/>
  <c r="B48" i="42"/>
  <c r="K37" i="42"/>
  <c r="N37" i="42" s="1"/>
  <c r="B37" i="42"/>
  <c r="K36" i="42"/>
  <c r="N36" i="42" s="1"/>
  <c r="B36" i="42"/>
  <c r="K70" i="41"/>
  <c r="B70" i="41"/>
  <c r="M50" i="41"/>
  <c r="N50" i="41" s="1"/>
  <c r="J50" i="41"/>
  <c r="B50" i="41"/>
  <c r="M49" i="41"/>
  <c r="N49" i="41" s="1"/>
  <c r="J49" i="41"/>
  <c r="B49" i="41"/>
  <c r="M48" i="41"/>
  <c r="N48" i="41" s="1"/>
  <c r="J48" i="41"/>
  <c r="B48" i="41"/>
  <c r="K36" i="41"/>
  <c r="N36" i="41" s="1"/>
  <c r="B36" i="41"/>
  <c r="K70" i="40"/>
  <c r="B70" i="40"/>
  <c r="M50" i="40"/>
  <c r="N50" i="40" s="1"/>
  <c r="J50" i="40"/>
  <c r="B50" i="40"/>
  <c r="M49" i="40"/>
  <c r="N49" i="40" s="1"/>
  <c r="J49" i="40"/>
  <c r="B49" i="40"/>
  <c r="M48" i="40"/>
  <c r="N48" i="40" s="1"/>
  <c r="J48" i="40"/>
  <c r="B48" i="40"/>
  <c r="K37" i="40"/>
  <c r="N37" i="40" s="1"/>
  <c r="B37" i="40"/>
  <c r="K36" i="40"/>
  <c r="N36" i="40" s="1"/>
  <c r="B36" i="40"/>
  <c r="K70" i="39"/>
  <c r="B70" i="39"/>
  <c r="M50" i="39"/>
  <c r="N50" i="39" s="1"/>
  <c r="J50" i="39"/>
  <c r="B50" i="39"/>
  <c r="M49" i="39"/>
  <c r="N49" i="39" s="1"/>
  <c r="J49" i="39"/>
  <c r="B49" i="39"/>
  <c r="M48" i="39"/>
  <c r="N48" i="39" s="1"/>
  <c r="J48" i="39"/>
  <c r="B48" i="39"/>
  <c r="K37" i="39"/>
  <c r="N37" i="39" s="1"/>
  <c r="B37" i="39"/>
  <c r="K36" i="39"/>
  <c r="N36" i="39" s="1"/>
  <c r="B36" i="39"/>
  <c r="K70" i="38"/>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B70" i="33"/>
  <c r="L59" i="33"/>
  <c r="K59" i="33"/>
  <c r="B59" i="33"/>
  <c r="N54" i="33"/>
  <c r="K36" i="33"/>
  <c r="N36" i="33" s="1"/>
  <c r="B36" i="33"/>
  <c r="K70" i="32"/>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L84" i="28" s="1"/>
  <c r="B70" i="28"/>
  <c r="K70" i="27"/>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B70" i="23"/>
  <c r="K59" i="23"/>
  <c r="N59" i="23" s="1"/>
  <c r="N65" i="23" s="1"/>
  <c r="H59" i="23"/>
  <c r="B59" i="23"/>
  <c r="K37" i="23"/>
  <c r="N37" i="23" s="1"/>
  <c r="B37" i="23"/>
  <c r="K36" i="23"/>
  <c r="N36" i="23" s="1"/>
  <c r="B36" i="23"/>
  <c r="K70" i="22"/>
  <c r="N70" i="22" s="1"/>
  <c r="N76" i="22" s="1"/>
  <c r="N42" i="22" s="1"/>
  <c r="B70" i="22"/>
  <c r="L59" i="22"/>
  <c r="N59" i="22" s="1"/>
  <c r="N65" i="22" s="1"/>
  <c r="K59" i="22"/>
  <c r="H59" i="22"/>
  <c r="B59" i="22"/>
  <c r="K36" i="22"/>
  <c r="N36" i="22" s="1"/>
  <c r="B36" i="22"/>
  <c r="K71" i="21"/>
  <c r="B71" i="21"/>
  <c r="K70" i="21"/>
  <c r="B70" i="21"/>
  <c r="L59" i="21"/>
  <c r="N59" i="21" s="1"/>
  <c r="N65" i="21" s="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B71" i="19"/>
  <c r="K70" i="19"/>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B71" i="17"/>
  <c r="K70" i="17"/>
  <c r="N70" i="17" s="1"/>
  <c r="B70" i="17"/>
  <c r="H59" i="17"/>
  <c r="B59" i="17"/>
  <c r="K38" i="17"/>
  <c r="N38" i="17" s="1"/>
  <c r="B38" i="17"/>
  <c r="K37" i="17"/>
  <c r="N37" i="17" s="1"/>
  <c r="B37" i="17"/>
  <c r="K36" i="17"/>
  <c r="N36" i="17" s="1"/>
  <c r="B36" i="17"/>
  <c r="K70" i="16"/>
  <c r="B70" i="16"/>
  <c r="L59" i="16"/>
  <c r="N59" i="16" s="1"/>
  <c r="N65" i="16" s="1"/>
  <c r="H59" i="16"/>
  <c r="B59" i="16"/>
  <c r="K36" i="16"/>
  <c r="N36" i="16" s="1"/>
  <c r="B36" i="16"/>
  <c r="K71" i="15"/>
  <c r="N71" i="15" s="1"/>
  <c r="B71" i="15"/>
  <c r="K70" i="15"/>
  <c r="B70" i="15"/>
  <c r="L59" i="15"/>
  <c r="N59" i="15" s="1"/>
  <c r="N65" i="15" s="1"/>
  <c r="H59" i="15"/>
  <c r="B59" i="15"/>
  <c r="K37" i="15"/>
  <c r="N37" i="15" s="1"/>
  <c r="B37" i="15"/>
  <c r="K36" i="15"/>
  <c r="N36" i="15" s="1"/>
  <c r="B36" i="15"/>
  <c r="K71" i="14"/>
  <c r="B71" i="14"/>
  <c r="K70" i="14"/>
  <c r="B70" i="14"/>
  <c r="L59" i="14"/>
  <c r="N59" i="14" s="1"/>
  <c r="N65" i="14" s="1"/>
  <c r="H59" i="14"/>
  <c r="B59" i="14"/>
  <c r="K38" i="14"/>
  <c r="N38" i="14" s="1"/>
  <c r="B38" i="14"/>
  <c r="K37" i="14"/>
  <c r="N37" i="14" s="1"/>
  <c r="B37" i="14"/>
  <c r="K36" i="14"/>
  <c r="N36" i="14" s="1"/>
  <c r="B36" i="14"/>
  <c r="N70" i="12"/>
  <c r="N76" i="12" s="1"/>
  <c r="N42" i="12" s="1"/>
  <c r="L59" i="12"/>
  <c r="N59" i="12" s="1"/>
  <c r="N65" i="12" s="1"/>
  <c r="K59" i="12"/>
  <c r="H59" i="12"/>
  <c r="B59" i="12"/>
  <c r="N37" i="12"/>
  <c r="K36" i="12"/>
  <c r="N36" i="12" s="1"/>
  <c r="B36" i="12"/>
  <c r="K70" i="9"/>
  <c r="N70" i="9" s="1"/>
  <c r="N76" i="9" s="1"/>
  <c r="N42" i="9" s="1"/>
  <c r="B70" i="9"/>
  <c r="L59" i="9"/>
  <c r="K59" i="9"/>
  <c r="H59" i="9"/>
  <c r="B59" i="9"/>
  <c r="K37" i="9"/>
  <c r="N37" i="9" s="1"/>
  <c r="B37" i="9"/>
  <c r="K36" i="9"/>
  <c r="N36" i="9" s="1"/>
  <c r="B36" i="9"/>
  <c r="K70" i="7"/>
  <c r="B70" i="7"/>
  <c r="K59" i="7"/>
  <c r="N59" i="7"/>
  <c r="N65" i="7" s="1"/>
  <c r="H59" i="7"/>
  <c r="B59" i="7"/>
  <c r="K38" i="7"/>
  <c r="N38" i="7" s="1"/>
  <c r="B38" i="7"/>
  <c r="K37" i="7"/>
  <c r="N37" i="7" s="1"/>
  <c r="B37" i="7"/>
  <c r="K36" i="7"/>
  <c r="N36" i="7" s="1"/>
  <c r="B36" i="7"/>
  <c r="N53" i="325"/>
  <c r="N83" i="221"/>
  <c r="N46" i="221" s="1"/>
  <c r="N72" i="227"/>
  <c r="N41" i="227" s="1"/>
  <c r="N77" i="364"/>
  <c r="N41" i="364" s="1"/>
  <c r="N43" i="364" s="1"/>
  <c r="N77" i="365"/>
  <c r="N41" i="365" s="1"/>
  <c r="N43" i="365" s="1"/>
  <c r="N77" i="259"/>
  <c r="N41" i="259" s="1"/>
  <c r="N43" i="259" s="1"/>
  <c r="N81" i="267"/>
  <c r="N41" i="267" s="1"/>
  <c r="N75" i="302"/>
  <c r="N41" i="302" s="1"/>
  <c r="N43" i="302" s="1"/>
  <c r="N77" i="323"/>
  <c r="N79" i="323" s="1"/>
  <c r="L85" i="323" s="1"/>
  <c r="N77" i="328"/>
  <c r="N41" i="328" s="1"/>
  <c r="N43" i="328" s="1"/>
  <c r="N77" i="362"/>
  <c r="N41" i="362" s="1"/>
  <c r="N43" i="362" s="1"/>
  <c r="N43" i="238"/>
  <c r="L84" i="11"/>
  <c r="L57" i="227"/>
  <c r="N57" i="227" s="1"/>
  <c r="N62" i="227" s="1"/>
  <c r="L61" i="150"/>
  <c r="L64" i="188"/>
  <c r="N64" i="188" s="1"/>
  <c r="L58" i="75"/>
  <c r="N58" i="75" s="1"/>
  <c r="N64" i="75" s="1"/>
  <c r="L65" i="155"/>
  <c r="N65" i="155" s="1"/>
  <c r="L65" i="186"/>
  <c r="N65" i="186" s="1"/>
  <c r="L65" i="187"/>
  <c r="N65" i="187" s="1"/>
  <c r="L65" i="154"/>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5" i="298"/>
  <c r="N41" i="298" s="1"/>
  <c r="N77" i="356"/>
  <c r="N41" i="356" s="1"/>
  <c r="N43" i="356" s="1"/>
  <c r="N77" i="312"/>
  <c r="N41" i="312" s="1"/>
  <c r="N43" i="312" s="1"/>
  <c r="N76" i="140"/>
  <c r="N41" i="140" s="1"/>
  <c r="N76" i="148"/>
  <c r="N41" i="148" s="1"/>
  <c r="N76" i="141"/>
  <c r="N41" i="141" s="1"/>
  <c r="I70" i="53"/>
  <c r="I75" i="157"/>
  <c r="I73" i="247"/>
  <c r="I75" i="282"/>
  <c r="I76" i="282"/>
  <c r="I78" i="282"/>
  <c r="I71" i="250"/>
  <c r="I72" i="250"/>
  <c r="I71" i="258"/>
  <c r="I72" i="258"/>
  <c r="I69" i="298"/>
  <c r="I70" i="298"/>
  <c r="I71" i="306"/>
  <c r="I71" i="308"/>
  <c r="I72" i="308"/>
  <c r="I71" i="334"/>
  <c r="I72" i="334"/>
  <c r="I69" i="209"/>
  <c r="I69" i="142"/>
  <c r="I70" i="142"/>
  <c r="I69" i="146"/>
  <c r="I70" i="146"/>
  <c r="I75" i="160"/>
  <c r="N76" i="174"/>
  <c r="I75" i="189"/>
  <c r="I76" i="189"/>
  <c r="I68" i="229"/>
  <c r="I71" i="239"/>
  <c r="N63" i="248"/>
  <c r="I71" i="262"/>
  <c r="I72" i="262"/>
  <c r="I71" i="265"/>
  <c r="I72" i="265"/>
  <c r="I73" i="271"/>
  <c r="I71" i="339"/>
  <c r="I71" i="340"/>
  <c r="I71" i="343"/>
  <c r="I71" i="347"/>
  <c r="I72" i="347"/>
  <c r="N55" i="334"/>
  <c r="I70" i="65"/>
  <c r="I71" i="65"/>
  <c r="I71" i="67"/>
  <c r="I69" i="141"/>
  <c r="I69" i="147"/>
  <c r="I69" i="143"/>
  <c r="I77" i="165"/>
  <c r="I79" i="165"/>
  <c r="I75" i="171"/>
  <c r="I77" i="171"/>
  <c r="I74" i="179"/>
  <c r="I76" i="179"/>
  <c r="I74" i="177"/>
  <c r="I76" i="177"/>
  <c r="I71" i="214"/>
  <c r="I67" i="227"/>
  <c r="I68" i="227"/>
  <c r="I71" i="237"/>
  <c r="I76" i="244"/>
  <c r="I77" i="244"/>
  <c r="I78" i="244"/>
  <c r="N74" i="247"/>
  <c r="N77" i="247" s="1"/>
  <c r="N43" i="247" s="1"/>
  <c r="I74" i="247"/>
  <c r="N74" i="248"/>
  <c r="I74" i="248"/>
  <c r="N76" i="248"/>
  <c r="I76" i="248"/>
  <c r="I71" i="261"/>
  <c r="I71" i="263"/>
  <c r="I72" i="263"/>
  <c r="I76" i="266"/>
  <c r="I75" i="280"/>
  <c r="I76" i="280"/>
  <c r="I78" i="280"/>
  <c r="I69" i="289"/>
  <c r="I70" i="289"/>
  <c r="I69" i="291"/>
  <c r="I70" i="291"/>
  <c r="I72" i="294"/>
  <c r="I71" i="296"/>
  <c r="I72" i="296"/>
  <c r="I69" i="309"/>
  <c r="I70" i="309"/>
  <c r="I71" i="322"/>
  <c r="I72" i="322"/>
  <c r="I72" i="328"/>
  <c r="I71" i="333"/>
  <c r="I72" i="333"/>
  <c r="I71" i="337"/>
  <c r="I72" i="337"/>
  <c r="I71" i="371"/>
  <c r="I71" i="342"/>
  <c r="I71" i="356"/>
  <c r="I72" i="356"/>
  <c r="I71" i="360"/>
  <c r="I70" i="34"/>
  <c r="I70" i="17"/>
  <c r="N70" i="54"/>
  <c r="I71" i="69"/>
  <c r="I70" i="84"/>
  <c r="I71" i="90"/>
  <c r="I70" i="148"/>
  <c r="I71" i="148"/>
  <c r="I69" i="144"/>
  <c r="I76" i="154"/>
  <c r="N77" i="157"/>
  <c r="N81" i="157" s="1"/>
  <c r="N47" i="157" s="1"/>
  <c r="N75" i="182"/>
  <c r="I75" i="182"/>
  <c r="N77" i="182"/>
  <c r="I77" i="182"/>
  <c r="I74" i="164"/>
  <c r="I75" i="164"/>
  <c r="I76" i="164"/>
  <c r="I75" i="170"/>
  <c r="I74" i="188"/>
  <c r="I76" i="188"/>
  <c r="I70" i="216"/>
  <c r="I71" i="216"/>
  <c r="N55" i="233"/>
  <c r="I71" i="233"/>
  <c r="I70" i="234"/>
  <c r="I71" i="234"/>
  <c r="I71" i="236"/>
  <c r="I71" i="238"/>
  <c r="I71" i="240"/>
  <c r="I70" i="243"/>
  <c r="I71" i="243"/>
  <c r="I72" i="243"/>
  <c r="I79" i="252"/>
  <c r="I80" i="252"/>
  <c r="I81" i="252"/>
  <c r="I82" i="252"/>
  <c r="I71" i="253"/>
  <c r="I71" i="259"/>
  <c r="I72" i="259"/>
  <c r="I85" i="260"/>
  <c r="I75" i="267"/>
  <c r="I76" i="267"/>
  <c r="I72" i="273"/>
  <c r="I73" i="273"/>
  <c r="I72" i="274"/>
  <c r="I72" i="275"/>
  <c r="I73" i="275"/>
  <c r="I72" i="277"/>
  <c r="N61" i="281"/>
  <c r="N67" i="281" s="1"/>
  <c r="N80" i="281" s="1"/>
  <c r="L85" i="281" s="1"/>
  <c r="I70" i="284"/>
  <c r="N69" i="285"/>
  <c r="I69" i="285"/>
  <c r="N70" i="285"/>
  <c r="I70" i="285"/>
  <c r="N69" i="287"/>
  <c r="I69" i="287"/>
  <c r="N70" i="287"/>
  <c r="I70" i="287"/>
  <c r="N43" i="261"/>
  <c r="I69" i="293"/>
  <c r="I70" i="293"/>
  <c r="I69" i="297"/>
  <c r="I70" i="297"/>
  <c r="I69" i="299"/>
  <c r="I70" i="299"/>
  <c r="I69" i="301"/>
  <c r="I69" i="302"/>
  <c r="I70" i="302"/>
  <c r="I69" i="303"/>
  <c r="I69" i="305"/>
  <c r="I71" i="312"/>
  <c r="I72" i="312"/>
  <c r="I72" i="321"/>
  <c r="I71" i="323"/>
  <c r="I72" i="323"/>
  <c r="I69" i="325"/>
  <c r="I70" i="325"/>
  <c r="I71" i="329"/>
  <c r="I72" i="329"/>
  <c r="I71" i="332"/>
  <c r="I72" i="332"/>
  <c r="I71" i="348"/>
  <c r="I72" i="348"/>
  <c r="I71" i="354"/>
  <c r="I72" i="354"/>
  <c r="I71" i="362"/>
  <c r="I72" i="362"/>
  <c r="I71" i="363"/>
  <c r="I72" i="363"/>
  <c r="I71" i="364"/>
  <c r="I72" i="364"/>
  <c r="I71" i="365"/>
  <c r="I72" i="365"/>
  <c r="I73" i="150"/>
  <c r="N77" i="155"/>
  <c r="I77" i="155"/>
  <c r="N75" i="162"/>
  <c r="N76" i="162"/>
  <c r="I76" i="162"/>
  <c r="N77" i="162"/>
  <c r="I77" i="162"/>
  <c r="N74" i="172"/>
  <c r="I74" i="172"/>
  <c r="N76" i="172"/>
  <c r="I76" i="172"/>
  <c r="I70" i="29"/>
  <c r="I71" i="56"/>
  <c r="I71" i="58"/>
  <c r="I70" i="57"/>
  <c r="I70" i="72"/>
  <c r="I71" i="81"/>
  <c r="I71" i="85"/>
  <c r="I70" i="87"/>
  <c r="I70" i="89"/>
  <c r="I71" i="91"/>
  <c r="I70" i="94"/>
  <c r="I70" i="97"/>
  <c r="I71" i="97"/>
  <c r="I70" i="100"/>
  <c r="I71" i="103"/>
  <c r="I70" i="105"/>
  <c r="I70" i="208"/>
  <c r="I70" i="130"/>
  <c r="I70" i="133"/>
  <c r="I69" i="134"/>
  <c r="I69" i="136"/>
  <c r="I69" i="137"/>
  <c r="I69" i="139"/>
  <c r="I70" i="140"/>
  <c r="N75" i="158"/>
  <c r="I75" i="158"/>
  <c r="N76" i="158"/>
  <c r="I76" i="158"/>
  <c r="N77" i="158"/>
  <c r="N75" i="168"/>
  <c r="I75" i="168"/>
  <c r="I76" i="176"/>
  <c r="I77" i="176"/>
  <c r="I77" i="178"/>
  <c r="I74" i="180"/>
  <c r="I76" i="180"/>
  <c r="I74" i="181"/>
  <c r="I76" i="181"/>
  <c r="I74" i="183"/>
  <c r="I75" i="183"/>
  <c r="I76" i="183"/>
  <c r="I74" i="184"/>
  <c r="I76" i="184"/>
  <c r="I75" i="185"/>
  <c r="I77" i="185"/>
  <c r="I75" i="186"/>
  <c r="I77" i="186"/>
  <c r="I75" i="187"/>
  <c r="I77" i="187"/>
  <c r="N43" i="191"/>
  <c r="I70" i="192"/>
  <c r="I70" i="231"/>
  <c r="I72" i="232"/>
  <c r="I73" i="232"/>
  <c r="N54" i="234"/>
  <c r="I70" i="242"/>
  <c r="I71" i="242"/>
  <c r="I72" i="242"/>
  <c r="I76" i="245"/>
  <c r="I79" i="245"/>
  <c r="I80" i="245"/>
  <c r="N81" i="268"/>
  <c r="N41" i="268" s="1"/>
  <c r="I70" i="213"/>
  <c r="I74" i="219"/>
  <c r="I77" i="207"/>
  <c r="I78" i="207"/>
  <c r="I77" i="221"/>
  <c r="I78" i="221"/>
  <c r="I71" i="254"/>
  <c r="I72" i="254"/>
  <c r="I71" i="256"/>
  <c r="I72" i="256"/>
  <c r="I73" i="256"/>
  <c r="I71" i="257"/>
  <c r="I72" i="257"/>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5" i="268"/>
  <c r="I76" i="268"/>
  <c r="I73" i="270"/>
  <c r="I72" i="272"/>
  <c r="I77" i="279"/>
  <c r="I78" i="279"/>
  <c r="I79" i="279"/>
  <c r="I81" i="279"/>
  <c r="I82" i="279"/>
  <c r="I69" i="283"/>
  <c r="I69" i="286"/>
  <c r="I70" i="286"/>
  <c r="I69" i="290"/>
  <c r="I70" i="290"/>
  <c r="I69" i="292"/>
  <c r="I70" i="292"/>
  <c r="I71" i="295"/>
  <c r="I72" i="295"/>
  <c r="N55" i="296"/>
  <c r="N69" i="300"/>
  <c r="N75" i="300" s="1"/>
  <c r="N41" i="300" s="1"/>
  <c r="N43" i="300" s="1"/>
  <c r="N77" i="300" s="1"/>
  <c r="I69" i="300"/>
  <c r="I70" i="300"/>
  <c r="N69" i="304"/>
  <c r="N75" i="304" s="1"/>
  <c r="N41" i="304" s="1"/>
  <c r="N43" i="304" s="1"/>
  <c r="N77" i="304" s="1"/>
  <c r="I69" i="304"/>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N71" i="330"/>
  <c r="I71" i="330"/>
  <c r="N72" i="330"/>
  <c r="I72" i="330"/>
  <c r="N71" i="331"/>
  <c r="I71" i="331"/>
  <c r="N72" i="331"/>
  <c r="I72" i="331"/>
  <c r="N71" i="346"/>
  <c r="N77" i="346" s="1"/>
  <c r="N41" i="346" s="1"/>
  <c r="N43" i="346" s="1"/>
  <c r="I71" i="346"/>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L84" i="369"/>
  <c r="L83" i="369"/>
  <c r="L85" i="369"/>
  <c r="N53" i="135"/>
  <c r="N64" i="249"/>
  <c r="I73" i="249"/>
  <c r="I74" i="249"/>
  <c r="I75" i="249"/>
  <c r="I76" i="249"/>
  <c r="I81" i="246"/>
  <c r="I83" i="246"/>
  <c r="I84" i="246"/>
  <c r="N56" i="150"/>
  <c r="N55" i="346"/>
  <c r="N55" i="228"/>
  <c r="N78" i="225"/>
  <c r="L83" i="225" s="1"/>
  <c r="I74" i="218"/>
  <c r="I74" i="217"/>
  <c r="N76" i="216"/>
  <c r="N42" i="216" s="1"/>
  <c r="N44" i="216" s="1"/>
  <c r="I70" i="215"/>
  <c r="I70" i="214"/>
  <c r="N55" i="329"/>
  <c r="N55" i="336"/>
  <c r="N75" i="192"/>
  <c r="N41" i="192" s="1"/>
  <c r="I69" i="192"/>
  <c r="I69" i="191"/>
  <c r="N75" i="190"/>
  <c r="N41" i="190" s="1"/>
  <c r="I69" i="190"/>
  <c r="N59" i="25"/>
  <c r="N65" i="25" s="1"/>
  <c r="N78" i="125"/>
  <c r="L85" i="125" s="1"/>
  <c r="N59" i="186"/>
  <c r="N55" i="337"/>
  <c r="N55" i="365"/>
  <c r="N53" i="299"/>
  <c r="N55" i="328"/>
  <c r="N79" i="328" s="1"/>
  <c r="L85" i="328" s="1"/>
  <c r="N55" i="342"/>
  <c r="N55" i="344"/>
  <c r="L85" i="119"/>
  <c r="L85" i="126"/>
  <c r="N55" i="295"/>
  <c r="N53" i="310"/>
  <c r="N55" i="318"/>
  <c r="N55" i="354"/>
  <c r="N55" i="363"/>
  <c r="N55" i="364"/>
  <c r="L83" i="117"/>
  <c r="L85" i="117"/>
  <c r="N78" i="116"/>
  <c r="L83" i="116" s="1"/>
  <c r="L84" i="113"/>
  <c r="L84" i="111"/>
  <c r="I70" i="12"/>
  <c r="L59" i="108"/>
  <c r="N59" i="108" s="1"/>
  <c r="N65" i="108" s="1"/>
  <c r="L59" i="107"/>
  <c r="L59" i="106"/>
  <c r="N59" i="106" s="1"/>
  <c r="N65" i="106" s="1"/>
  <c r="L59" i="98"/>
  <c r="N59" i="98" s="1"/>
  <c r="N65" i="98" s="1"/>
  <c r="L59" i="96"/>
  <c r="N59" i="96" s="1"/>
  <c r="N65" i="96" s="1"/>
  <c r="L59" i="97"/>
  <c r="L59" i="105"/>
  <c r="N59" i="105" s="1"/>
  <c r="N65" i="105" s="1"/>
  <c r="L59" i="103"/>
  <c r="L59" i="102"/>
  <c r="L59" i="101"/>
  <c r="L59" i="100"/>
  <c r="N59" i="100" s="1"/>
  <c r="N65" i="100" s="1"/>
  <c r="L59" i="99"/>
  <c r="N59" i="99" s="1"/>
  <c r="N65" i="99" s="1"/>
  <c r="L59" i="95"/>
  <c r="N59" i="95" s="1"/>
  <c r="N65" i="95" s="1"/>
  <c r="L59" i="94"/>
  <c r="L59" i="92"/>
  <c r="N59" i="92" s="1"/>
  <c r="N65" i="92" s="1"/>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L63" i="189"/>
  <c r="N63" i="189" s="1"/>
  <c r="L64" i="162"/>
  <c r="N64" i="162" s="1"/>
  <c r="L64" i="154"/>
  <c r="N64" i="154" s="1"/>
  <c r="L64" i="168"/>
  <c r="L63" i="164"/>
  <c r="N63" i="164" s="1"/>
  <c r="L64" i="158"/>
  <c r="N64" i="158" s="1"/>
  <c r="L64" i="155"/>
  <c r="N64" i="155" s="1"/>
  <c r="L66" i="165"/>
  <c r="L63" i="160"/>
  <c r="N63" i="160" s="1"/>
  <c r="L62" i="150"/>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N59" i="29" s="1"/>
  <c r="N65" i="29" s="1"/>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N59" i="26" s="1"/>
  <c r="N65" i="26" s="1"/>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L59" i="88"/>
  <c r="N59" i="88" s="1"/>
  <c r="N65" i="88" s="1"/>
  <c r="L59" i="86"/>
  <c r="N59" i="86" s="1"/>
  <c r="N65" i="86" s="1"/>
  <c r="L59" i="84"/>
  <c r="N59" i="84" s="1"/>
  <c r="N65" i="84" s="1"/>
  <c r="L59" i="82"/>
  <c r="L59" i="80"/>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L64" i="164"/>
  <c r="N64" i="164" s="1"/>
  <c r="L65" i="162"/>
  <c r="N65" i="162" s="1"/>
  <c r="L58" i="146"/>
  <c r="L58" i="142"/>
  <c r="N58" i="142" s="1"/>
  <c r="N64" i="142" s="1"/>
  <c r="L58" i="192"/>
  <c r="N58" i="192" s="1"/>
  <c r="N64" i="192" s="1"/>
  <c r="L58" i="209"/>
  <c r="N58" i="209" s="1"/>
  <c r="N64" i="209" s="1"/>
  <c r="L58" i="139"/>
  <c r="L58" i="138"/>
  <c r="N58" i="138" s="1"/>
  <c r="N64" i="138" s="1"/>
  <c r="L58" i="137"/>
  <c r="N58" i="137" s="1"/>
  <c r="N64" i="137" s="1"/>
  <c r="L58" i="135"/>
  <c r="N58" i="135" s="1"/>
  <c r="N64" i="135" s="1"/>
  <c r="L58" i="133"/>
  <c r="L58" i="136"/>
  <c r="N58" i="136" s="1"/>
  <c r="N64" i="136" s="1"/>
  <c r="L58" i="134"/>
  <c r="N58" i="134" s="1"/>
  <c r="N64" i="134" s="1"/>
  <c r="L59" i="61"/>
  <c r="N59" i="61" s="1"/>
  <c r="N65" i="61" s="1"/>
  <c r="L59" i="60"/>
  <c r="L58" i="298"/>
  <c r="N58" i="298" s="1"/>
  <c r="N64" i="298" s="1"/>
  <c r="L59" i="297"/>
  <c r="N59" i="297" s="1"/>
  <c r="L60" i="240"/>
  <c r="N60" i="240" s="1"/>
  <c r="N66" i="240" s="1"/>
  <c r="N79"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L64" i="184"/>
  <c r="N64" i="184" s="1"/>
  <c r="L64" i="183"/>
  <c r="N64" i="183" s="1"/>
  <c r="L56" i="228"/>
  <c r="N56" i="228" s="1"/>
  <c r="L57" i="228"/>
  <c r="N57" i="228" s="1"/>
  <c r="L67" i="220"/>
  <c r="N67" i="220" s="1"/>
  <c r="N73" i="220" s="1"/>
  <c r="L58" i="141"/>
  <c r="N58" i="141" s="1"/>
  <c r="N64" i="141" s="1"/>
  <c r="L58" i="140"/>
  <c r="N58" i="140" s="1"/>
  <c r="N64" i="140" s="1"/>
  <c r="N69" i="164" l="1"/>
  <c r="N43" i="130"/>
  <c r="L83" i="226"/>
  <c r="N58" i="188"/>
  <c r="L83" i="111"/>
  <c r="L84" i="119"/>
  <c r="N59" i="282"/>
  <c r="N55" i="294"/>
  <c r="N55" i="347"/>
  <c r="N55" i="359"/>
  <c r="N55" i="360"/>
  <c r="N79" i="360" s="1"/>
  <c r="L86" i="360" s="1"/>
  <c r="L85" i="104"/>
  <c r="N54" i="105"/>
  <c r="N54" i="148"/>
  <c r="N53" i="143"/>
  <c r="N59" i="155"/>
  <c r="L83" i="109"/>
  <c r="N86" i="109" s="1"/>
  <c r="N88" i="109" s="1"/>
  <c r="D99" i="5" s="1"/>
  <c r="L84" i="109"/>
  <c r="L84" i="118"/>
  <c r="N43" i="325"/>
  <c r="N43" i="298"/>
  <c r="N59" i="20"/>
  <c r="N65" i="20" s="1"/>
  <c r="N44" i="213"/>
  <c r="N77" i="317"/>
  <c r="N41" i="317" s="1"/>
  <c r="N43" i="317" s="1"/>
  <c r="I70" i="55"/>
  <c r="I75" i="188"/>
  <c r="I75" i="184"/>
  <c r="I70" i="44"/>
  <c r="N76" i="182"/>
  <c r="I70" i="149"/>
  <c r="N70" i="60"/>
  <c r="N76" i="60" s="1"/>
  <c r="N42" i="60" s="1"/>
  <c r="N43" i="60" s="1"/>
  <c r="I75" i="174"/>
  <c r="I69" i="138"/>
  <c r="N76" i="57"/>
  <c r="N41" i="57" s="1"/>
  <c r="N77" i="308"/>
  <c r="N41" i="308" s="1"/>
  <c r="N43" i="308" s="1"/>
  <c r="N79" i="308" s="1"/>
  <c r="L86" i="308" s="1"/>
  <c r="I80" i="246"/>
  <c r="I80" i="279"/>
  <c r="I72" i="264"/>
  <c r="I71" i="213"/>
  <c r="I76" i="187"/>
  <c r="I70" i="95"/>
  <c r="I71" i="79"/>
  <c r="I70" i="31"/>
  <c r="I71" i="327"/>
  <c r="I76" i="170"/>
  <c r="I71" i="106"/>
  <c r="I72" i="342"/>
  <c r="I71" i="328"/>
  <c r="I71" i="294"/>
  <c r="I76" i="171"/>
  <c r="I69" i="75"/>
  <c r="N76" i="58"/>
  <c r="N42" i="58" s="1"/>
  <c r="N43" i="58" s="1"/>
  <c r="N76" i="94"/>
  <c r="N41" i="94" s="1"/>
  <c r="N76" i="105"/>
  <c r="N41" i="105" s="1"/>
  <c r="N43" i="105" s="1"/>
  <c r="I70" i="30"/>
  <c r="I71" i="61"/>
  <c r="I73" i="48"/>
  <c r="I70" i="83"/>
  <c r="I71" i="321"/>
  <c r="N71" i="60"/>
  <c r="I77" i="280"/>
  <c r="I75" i="244"/>
  <c r="I70" i="141"/>
  <c r="I70" i="138"/>
  <c r="N73" i="150"/>
  <c r="M74" i="150"/>
  <c r="N74" i="150" s="1"/>
  <c r="N59" i="59"/>
  <c r="N65" i="59" s="1"/>
  <c r="N58" i="133"/>
  <c r="N64" i="133" s="1"/>
  <c r="N58" i="146"/>
  <c r="N64" i="146" s="1"/>
  <c r="N59" i="90"/>
  <c r="N65" i="90" s="1"/>
  <c r="N64" i="168"/>
  <c r="N70" i="168" s="1"/>
  <c r="N83" i="168" s="1"/>
  <c r="L89" i="168" s="1"/>
  <c r="N59" i="101"/>
  <c r="N65" i="101" s="1"/>
  <c r="N59" i="107"/>
  <c r="N65" i="107" s="1"/>
  <c r="I71" i="193"/>
  <c r="N77" i="335"/>
  <c r="N41" i="335" s="1"/>
  <c r="N43" i="335" s="1"/>
  <c r="I75" i="217"/>
  <c r="I77" i="168"/>
  <c r="I69" i="133"/>
  <c r="I70" i="61"/>
  <c r="I71" i="26"/>
  <c r="N75" i="155"/>
  <c r="I75" i="179"/>
  <c r="I70" i="52"/>
  <c r="I71" i="98"/>
  <c r="N61" i="150"/>
  <c r="N59" i="9"/>
  <c r="N65" i="9" s="1"/>
  <c r="N76" i="209"/>
  <c r="N41" i="209" s="1"/>
  <c r="N59" i="168"/>
  <c r="N62" i="220"/>
  <c r="N65" i="245"/>
  <c r="N70" i="245" s="1"/>
  <c r="N79" i="339"/>
  <c r="L84" i="339" s="1"/>
  <c r="N64" i="248"/>
  <c r="N58" i="286"/>
  <c r="N64" i="286" s="1"/>
  <c r="N70" i="69"/>
  <c r="N59" i="31"/>
  <c r="N65" i="31" s="1"/>
  <c r="N59" i="102"/>
  <c r="N65" i="102" s="1"/>
  <c r="N81" i="158"/>
  <c r="N47" i="158" s="1"/>
  <c r="N76" i="54"/>
  <c r="N76" i="65"/>
  <c r="N41" i="65" s="1"/>
  <c r="N43" i="65" s="1"/>
  <c r="N77" i="263"/>
  <c r="N41" i="263" s="1"/>
  <c r="N77" i="265"/>
  <c r="N41" i="265" s="1"/>
  <c r="N65" i="248"/>
  <c r="N68" i="248" s="1"/>
  <c r="N62" i="150"/>
  <c r="N59" i="103"/>
  <c r="N65" i="103" s="1"/>
  <c r="N78" i="70"/>
  <c r="L84" i="70" s="1"/>
  <c r="N63" i="249"/>
  <c r="N68" i="249" s="1"/>
  <c r="N65" i="154"/>
  <c r="N70" i="154" s="1"/>
  <c r="N43" i="146"/>
  <c r="N59" i="80"/>
  <c r="N65" i="80" s="1"/>
  <c r="L85" i="28"/>
  <c r="N86" i="28" s="1"/>
  <c r="N88" i="28" s="1"/>
  <c r="D20" i="5" s="1"/>
  <c r="L85" i="113"/>
  <c r="N86" i="113" s="1"/>
  <c r="N88" i="113" s="1"/>
  <c r="D103" i="5" s="1"/>
  <c r="I71" i="18"/>
  <c r="N54" i="83"/>
  <c r="N77" i="256"/>
  <c r="N41" i="256" s="1"/>
  <c r="N59" i="24"/>
  <c r="N65" i="24" s="1"/>
  <c r="I70" i="127"/>
  <c r="I71" i="88"/>
  <c r="N43" i="148"/>
  <c r="N78" i="148" s="1"/>
  <c r="N59" i="33"/>
  <c r="N65" i="33" s="1"/>
  <c r="N59" i="60"/>
  <c r="N65" i="60" s="1"/>
  <c r="N58" i="139"/>
  <c r="N64" i="139" s="1"/>
  <c r="N59" i="82"/>
  <c r="N65" i="82" s="1"/>
  <c r="N58" i="145"/>
  <c r="N64" i="145" s="1"/>
  <c r="N59" i="30"/>
  <c r="N65" i="30" s="1"/>
  <c r="N66" i="165"/>
  <c r="N64" i="170"/>
  <c r="N70" i="170" s="1"/>
  <c r="N59" i="94"/>
  <c r="N65" i="94" s="1"/>
  <c r="N59" i="97"/>
  <c r="N65" i="97" s="1"/>
  <c r="I76" i="178"/>
  <c r="I71" i="105"/>
  <c r="I70" i="92"/>
  <c r="I69" i="74"/>
  <c r="I70" i="18"/>
  <c r="I70" i="145"/>
  <c r="N71" i="71"/>
  <c r="I71" i="82"/>
  <c r="N59" i="162"/>
  <c r="N69" i="246"/>
  <c r="N61" i="272"/>
  <c r="N67" i="272" s="1"/>
  <c r="N77" i="329"/>
  <c r="N41" i="329" s="1"/>
  <c r="N43" i="329" s="1"/>
  <c r="N79" i="329" s="1"/>
  <c r="N55" i="366"/>
  <c r="N79" i="366" s="1"/>
  <c r="N58" i="287"/>
  <c r="N64" i="287" s="1"/>
  <c r="N68" i="252"/>
  <c r="N74" i="252" s="1"/>
  <c r="N59" i="242"/>
  <c r="N65" i="242" s="1"/>
  <c r="N58" i="283"/>
  <c r="N64" i="283" s="1"/>
  <c r="N59" i="187"/>
  <c r="N56" i="272"/>
  <c r="L84" i="120"/>
  <c r="N54" i="96"/>
  <c r="N53" i="142"/>
  <c r="N78" i="142" s="1"/>
  <c r="N53" i="149"/>
  <c r="N53" i="147"/>
  <c r="N54" i="80"/>
  <c r="N54" i="84"/>
  <c r="N53" i="145"/>
  <c r="N58" i="160"/>
  <c r="N53" i="285"/>
  <c r="N55" i="235"/>
  <c r="N55" i="236"/>
  <c r="N86" i="369"/>
  <c r="N88" i="369" s="1"/>
  <c r="D318" i="5" s="1"/>
  <c r="N70" i="186"/>
  <c r="N64" i="285"/>
  <c r="N54" i="68"/>
  <c r="N53" i="78"/>
  <c r="N77" i="78" s="1"/>
  <c r="L83" i="78" s="1"/>
  <c r="N54" i="81"/>
  <c r="N53" i="134"/>
  <c r="N59" i="154"/>
  <c r="N58" i="172"/>
  <c r="N58" i="174"/>
  <c r="N58" i="179"/>
  <c r="N58" i="180"/>
  <c r="N55" i="264"/>
  <c r="N55" i="265"/>
  <c r="N59" i="266"/>
  <c r="N55" i="313"/>
  <c r="N55" i="314"/>
  <c r="N79" i="314" s="1"/>
  <c r="N55" i="348"/>
  <c r="N53" i="139"/>
  <c r="N59" i="157"/>
  <c r="N58" i="164"/>
  <c r="N61" i="165"/>
  <c r="N58" i="177"/>
  <c r="N58" i="183"/>
  <c r="N58" i="184"/>
  <c r="N53" i="192"/>
  <c r="N55" i="238"/>
  <c r="N55" i="251"/>
  <c r="N55" i="258"/>
  <c r="N53" i="291"/>
  <c r="N53" i="292"/>
  <c r="N77" i="292" s="1"/>
  <c r="L82" i="292" s="1"/>
  <c r="N45" i="247"/>
  <c r="N49" i="158"/>
  <c r="N43" i="267"/>
  <c r="N43" i="208"/>
  <c r="N78" i="208" s="1"/>
  <c r="N77" i="331"/>
  <c r="N41" i="331" s="1"/>
  <c r="N77" i="330"/>
  <c r="N41" i="330" s="1"/>
  <c r="N43" i="330" s="1"/>
  <c r="N77" i="357"/>
  <c r="N41" i="357" s="1"/>
  <c r="N43" i="357" s="1"/>
  <c r="N77" i="351"/>
  <c r="N41" i="351" s="1"/>
  <c r="N43" i="351" s="1"/>
  <c r="N79" i="351" s="1"/>
  <c r="N77" i="344"/>
  <c r="N41" i="344" s="1"/>
  <c r="N43" i="344" s="1"/>
  <c r="N79" i="344" s="1"/>
  <c r="N77" i="318"/>
  <c r="N41" i="318" s="1"/>
  <c r="N43" i="318" s="1"/>
  <c r="N77" i="316"/>
  <c r="N41" i="316" s="1"/>
  <c r="N43" i="316" s="1"/>
  <c r="I71" i="100"/>
  <c r="I70" i="63"/>
  <c r="I70" i="59"/>
  <c r="N75" i="287"/>
  <c r="N41" i="287" s="1"/>
  <c r="N43" i="287" s="1"/>
  <c r="I77" i="154"/>
  <c r="I71" i="66"/>
  <c r="I76" i="160"/>
  <c r="N76" i="90"/>
  <c r="N41" i="90" s="1"/>
  <c r="N81" i="249"/>
  <c r="N43" i="249" s="1"/>
  <c r="N78" i="273"/>
  <c r="N41" i="273" s="1"/>
  <c r="N79" i="371"/>
  <c r="I69" i="140"/>
  <c r="I70" i="132"/>
  <c r="I70" i="86"/>
  <c r="N70" i="71"/>
  <c r="I70" i="28"/>
  <c r="N76" i="67"/>
  <c r="N41" i="67" s="1"/>
  <c r="N81" i="187"/>
  <c r="N47" i="187" s="1"/>
  <c r="N76" i="214"/>
  <c r="N42" i="214" s="1"/>
  <c r="N44" i="214" s="1"/>
  <c r="N78" i="214" s="1"/>
  <c r="L83" i="214" s="1"/>
  <c r="N43" i="237"/>
  <c r="N80" i="277"/>
  <c r="L87" i="277" s="1"/>
  <c r="N77" i="303"/>
  <c r="L84" i="303" s="1"/>
  <c r="N79" i="343"/>
  <c r="L85" i="343" s="1"/>
  <c r="I70" i="139"/>
  <c r="I71" i="20"/>
  <c r="I71" i="15"/>
  <c r="I70" i="209"/>
  <c r="N76" i="242"/>
  <c r="N40" i="242" s="1"/>
  <c r="N42" i="242" s="1"/>
  <c r="N77" i="337"/>
  <c r="N41" i="337" s="1"/>
  <c r="N43" i="337" s="1"/>
  <c r="N79" i="337" s="1"/>
  <c r="N77" i="363"/>
  <c r="N41" i="363" s="1"/>
  <c r="N43" i="363" s="1"/>
  <c r="N79" i="363" s="1"/>
  <c r="N66" i="294"/>
  <c r="N70" i="266"/>
  <c r="N74" i="246"/>
  <c r="N69" i="177"/>
  <c r="N70" i="187"/>
  <c r="N69" i="160"/>
  <c r="N69" i="180"/>
  <c r="N69" i="184"/>
  <c r="N69" i="179"/>
  <c r="N70" i="171"/>
  <c r="N70" i="158"/>
  <c r="N70" i="268"/>
  <c r="N70" i="185"/>
  <c r="L83" i="224"/>
  <c r="L85" i="224"/>
  <c r="L85" i="77"/>
  <c r="L84" i="122"/>
  <c r="N54" i="79"/>
  <c r="N54" i="85"/>
  <c r="N54" i="98"/>
  <c r="N53" i="146"/>
  <c r="N53" i="144"/>
  <c r="L83" i="104"/>
  <c r="N86" i="104" s="1"/>
  <c r="N88" i="104" s="1"/>
  <c r="D94" i="5" s="1"/>
  <c r="L84" i="126"/>
  <c r="L83" i="122"/>
  <c r="N86" i="122" s="1"/>
  <c r="N88" i="122" s="1"/>
  <c r="D112" i="5" s="1"/>
  <c r="N54" i="35"/>
  <c r="N54" i="82"/>
  <c r="N54" i="91"/>
  <c r="N54" i="97"/>
  <c r="N54" i="106"/>
  <c r="N53" i="138"/>
  <c r="N53" i="141"/>
  <c r="N61" i="207"/>
  <c r="N50" i="228"/>
  <c r="N54" i="242"/>
  <c r="N54" i="243"/>
  <c r="N59" i="245"/>
  <c r="N63" i="246"/>
  <c r="N58" i="247"/>
  <c r="N55" i="257"/>
  <c r="N55" i="259"/>
  <c r="N79" i="259" s="1"/>
  <c r="N69" i="260"/>
  <c r="L83" i="118"/>
  <c r="N86" i="118" s="1"/>
  <c r="N88" i="118" s="1"/>
  <c r="D108" i="5" s="1"/>
  <c r="N54" i="41"/>
  <c r="N59" i="182"/>
  <c r="N56" i="275"/>
  <c r="N61" i="279"/>
  <c r="N59" i="268"/>
  <c r="L85" i="115"/>
  <c r="L83" i="115"/>
  <c r="N54" i="89"/>
  <c r="N58" i="181"/>
  <c r="N59" i="244"/>
  <c r="L83" i="120"/>
  <c r="L85" i="226"/>
  <c r="L84" i="77"/>
  <c r="N86" i="77" s="1"/>
  <c r="N88" i="77" s="1"/>
  <c r="D68" i="5" s="1"/>
  <c r="L83" i="112"/>
  <c r="N78" i="130"/>
  <c r="L85" i="130" s="1"/>
  <c r="N54" i="231"/>
  <c r="N56" i="232"/>
  <c r="N55" i="254"/>
  <c r="L84" i="112"/>
  <c r="N55" i="356"/>
  <c r="N79" i="356" s="1"/>
  <c r="L84" i="356" s="1"/>
  <c r="N55" i="263"/>
  <c r="N56" i="270"/>
  <c r="N86" i="126"/>
  <c r="N88" i="126" s="1"/>
  <c r="D116" i="5" s="1"/>
  <c r="N55" i="237"/>
  <c r="N58" i="248"/>
  <c r="N53" i="283"/>
  <c r="N79" i="365"/>
  <c r="L86" i="365" s="1"/>
  <c r="N78" i="58"/>
  <c r="L84" i="58" s="1"/>
  <c r="N53" i="133"/>
  <c r="N55" i="330"/>
  <c r="N79" i="330" s="1"/>
  <c r="N78" i="216"/>
  <c r="L84" i="216" s="1"/>
  <c r="N54" i="86"/>
  <c r="N54" i="99"/>
  <c r="N58" i="249"/>
  <c r="N56" i="274"/>
  <c r="N55" i="316"/>
  <c r="N54" i="71"/>
  <c r="L85" i="73"/>
  <c r="N53" i="136"/>
  <c r="N53" i="293"/>
  <c r="L83" i="110"/>
  <c r="L84" i="125"/>
  <c r="L84" i="110"/>
  <c r="N86" i="110" s="1"/>
  <c r="N88" i="110" s="1"/>
  <c r="D100" i="5" s="1"/>
  <c r="N86" i="111"/>
  <c r="N88" i="111" s="1"/>
  <c r="D101" i="5" s="1"/>
  <c r="L84" i="115"/>
  <c r="N79" i="345"/>
  <c r="L85" i="345" s="1"/>
  <c r="N54" i="37"/>
  <c r="N54" i="38"/>
  <c r="N54" i="43"/>
  <c r="N55" i="50"/>
  <c r="N54" i="88"/>
  <c r="N59" i="185"/>
  <c r="L83" i="125"/>
  <c r="N54" i="45"/>
  <c r="N59" i="280"/>
  <c r="L84" i="124"/>
  <c r="N54" i="44"/>
  <c r="L84" i="225"/>
  <c r="L85" i="225"/>
  <c r="N54" i="87"/>
  <c r="N59" i="158"/>
  <c r="N55" i="256"/>
  <c r="N53" i="286"/>
  <c r="N55" i="311"/>
  <c r="N55" i="355"/>
  <c r="L85" i="114"/>
  <c r="L83" i="114"/>
  <c r="N61" i="221"/>
  <c r="N55" i="317"/>
  <c r="N79" i="317" s="1"/>
  <c r="N55" i="319"/>
  <c r="N54" i="39"/>
  <c r="N54" i="40"/>
  <c r="N56" i="48"/>
  <c r="N54" i="90"/>
  <c r="N53" i="137"/>
  <c r="N59" i="176"/>
  <c r="N86" i="226"/>
  <c r="N88" i="226" s="1"/>
  <c r="D187" i="5" s="1"/>
  <c r="N53" i="75"/>
  <c r="N53" i="209"/>
  <c r="N53" i="140"/>
  <c r="N63" i="252"/>
  <c r="N55" i="262"/>
  <c r="N53" i="284"/>
  <c r="N55" i="332"/>
  <c r="N56" i="271"/>
  <c r="N79" i="251"/>
  <c r="L85" i="251" s="1"/>
  <c r="N86" i="117"/>
  <c r="N88" i="117" s="1"/>
  <c r="D107" i="5" s="1"/>
  <c r="N86" i="119"/>
  <c r="N88" i="119" s="1"/>
  <c r="D109" i="5" s="1"/>
  <c r="N54" i="34"/>
  <c r="L83" i="73"/>
  <c r="L84" i="224"/>
  <c r="L82" i="78"/>
  <c r="L84" i="78"/>
  <c r="L85" i="123"/>
  <c r="L84" i="123"/>
  <c r="N59" i="267"/>
  <c r="L84" i="116"/>
  <c r="L85" i="116"/>
  <c r="N54" i="42"/>
  <c r="L83" i="121"/>
  <c r="N54" i="36"/>
  <c r="N55" i="335"/>
  <c r="N55" i="362"/>
  <c r="N79" i="362" s="1"/>
  <c r="L85" i="124"/>
  <c r="N79" i="346"/>
  <c r="L85" i="346" s="1"/>
  <c r="N79" i="357"/>
  <c r="L84" i="357" s="1"/>
  <c r="N78" i="65"/>
  <c r="L85" i="65" s="1"/>
  <c r="N55" i="193"/>
  <c r="N79" i="340"/>
  <c r="L84" i="340" s="1"/>
  <c r="N48" i="184"/>
  <c r="N43" i="268"/>
  <c r="N43" i="30"/>
  <c r="N78" i="30" s="1"/>
  <c r="N43" i="192"/>
  <c r="N48" i="217"/>
  <c r="N43" i="52"/>
  <c r="N78" i="52" s="1"/>
  <c r="L83" i="52" s="1"/>
  <c r="N48" i="218"/>
  <c r="N82" i="218" s="1"/>
  <c r="L87" i="218" s="1"/>
  <c r="N43" i="127"/>
  <c r="N77" i="127" s="1"/>
  <c r="L83" i="127" s="1"/>
  <c r="N86" i="11"/>
  <c r="N88" i="11" s="1"/>
  <c r="D319" i="5" s="1"/>
  <c r="N49" i="157"/>
  <c r="N43" i="309"/>
  <c r="N77" i="309" s="1"/>
  <c r="N43" i="54"/>
  <c r="N78" i="54" s="1"/>
  <c r="N43" i="190"/>
  <c r="N43" i="331"/>
  <c r="N79" i="331" s="1"/>
  <c r="L85" i="331" s="1"/>
  <c r="N43" i="141"/>
  <c r="N78" i="141" s="1"/>
  <c r="N43" i="297"/>
  <c r="N43" i="227"/>
  <c r="N74" i="227" s="1"/>
  <c r="N48" i="221"/>
  <c r="N43" i="44"/>
  <c r="N78" i="44" s="1"/>
  <c r="L84" i="44" s="1"/>
  <c r="N43" i="90"/>
  <c r="N86" i="370"/>
  <c r="N88" i="370" s="1"/>
  <c r="D320" i="5" s="1"/>
  <c r="N43" i="57"/>
  <c r="N78" i="57" s="1"/>
  <c r="L83" i="57" s="1"/>
  <c r="N43" i="134"/>
  <c r="N78" i="134" s="1"/>
  <c r="N43" i="209"/>
  <c r="N78" i="209" s="1"/>
  <c r="N49" i="187"/>
  <c r="N83" i="187" s="1"/>
  <c r="N43" i="236"/>
  <c r="N45" i="249"/>
  <c r="N43" i="256"/>
  <c r="N43" i="140"/>
  <c r="N43" i="12"/>
  <c r="N78" i="12" s="1"/>
  <c r="L84" i="12" s="1"/>
  <c r="N43" i="53"/>
  <c r="N43" i="94"/>
  <c r="N43" i="131"/>
  <c r="N78" i="131" s="1"/>
  <c r="L84" i="131" s="1"/>
  <c r="N43" i="138"/>
  <c r="N43" i="263"/>
  <c r="N43" i="265"/>
  <c r="N43" i="306"/>
  <c r="N43" i="67"/>
  <c r="N78" i="67" s="1"/>
  <c r="L85" i="67" s="1"/>
  <c r="N43" i="273"/>
  <c r="N80" i="273" s="1"/>
  <c r="L86" i="273" s="1"/>
  <c r="I70" i="37"/>
  <c r="I70" i="90"/>
  <c r="I70" i="98"/>
  <c r="N76" i="86"/>
  <c r="N41" i="86" s="1"/>
  <c r="N43" i="86" s="1"/>
  <c r="I71" i="95"/>
  <c r="I71" i="108"/>
  <c r="I71" i="64"/>
  <c r="I70" i="68"/>
  <c r="I70" i="99"/>
  <c r="I71" i="59"/>
  <c r="I70" i="36"/>
  <c r="I70" i="20"/>
  <c r="I71" i="86"/>
  <c r="I70" i="67"/>
  <c r="I76" i="157"/>
  <c r="N76" i="82"/>
  <c r="N41" i="82" s="1"/>
  <c r="N43" i="82" s="1"/>
  <c r="N83" i="207"/>
  <c r="N46" i="207" s="1"/>
  <c r="N48" i="207" s="1"/>
  <c r="N73" i="229"/>
  <c r="N40" i="229" s="1"/>
  <c r="N42" i="229" s="1"/>
  <c r="N75" i="229" s="1"/>
  <c r="L80" i="229" s="1"/>
  <c r="N76" i="243"/>
  <c r="N40" i="243" s="1"/>
  <c r="N42" i="243" s="1"/>
  <c r="N78" i="243" s="1"/>
  <c r="N83" i="279"/>
  <c r="N46" i="279" s="1"/>
  <c r="N48" i="279" s="1"/>
  <c r="N85" i="279" s="1"/>
  <c r="N75" i="292"/>
  <c r="N41" i="292" s="1"/>
  <c r="N43" i="292" s="1"/>
  <c r="I69" i="135"/>
  <c r="I70" i="58"/>
  <c r="N77" i="350"/>
  <c r="N41" i="350" s="1"/>
  <c r="N43" i="350" s="1"/>
  <c r="N79" i="350" s="1"/>
  <c r="L84" i="350" s="1"/>
  <c r="I70" i="134"/>
  <c r="I70" i="103"/>
  <c r="I70" i="74"/>
  <c r="I71" i="57"/>
  <c r="N77" i="298"/>
  <c r="L84" i="298" s="1"/>
  <c r="N78" i="213"/>
  <c r="L83" i="213" s="1"/>
  <c r="I70" i="136"/>
  <c r="I70" i="131"/>
  <c r="I71" i="101"/>
  <c r="I71" i="94"/>
  <c r="I71" i="89"/>
  <c r="I70" i="9"/>
  <c r="I75" i="172"/>
  <c r="I70" i="96"/>
  <c r="N76" i="69"/>
  <c r="N41" i="69" s="1"/>
  <c r="N43" i="69" s="1"/>
  <c r="N78" i="69" s="1"/>
  <c r="L83" i="69" s="1"/>
  <c r="I70" i="22"/>
  <c r="I70" i="75"/>
  <c r="I70" i="43"/>
  <c r="N75" i="133"/>
  <c r="N41" i="133" s="1"/>
  <c r="N43" i="133" s="1"/>
  <c r="N80" i="164"/>
  <c r="N46" i="164" s="1"/>
  <c r="N48" i="164" s="1"/>
  <c r="N81" i="171"/>
  <c r="N47" i="171" s="1"/>
  <c r="N49" i="171" s="1"/>
  <c r="N80" i="179"/>
  <c r="N46" i="179" s="1"/>
  <c r="N48" i="179" s="1"/>
  <c r="N77" i="295"/>
  <c r="N41" i="295" s="1"/>
  <c r="N43" i="295" s="1"/>
  <c r="N79" i="295" s="1"/>
  <c r="L84" i="295" s="1"/>
  <c r="N70" i="56"/>
  <c r="I70" i="56"/>
  <c r="N69" i="145"/>
  <c r="N76" i="145" s="1"/>
  <c r="N41" i="145" s="1"/>
  <c r="N43" i="145" s="1"/>
  <c r="I69" i="145"/>
  <c r="N70" i="144"/>
  <c r="N76" i="144" s="1"/>
  <c r="N41" i="144" s="1"/>
  <c r="N43" i="144" s="1"/>
  <c r="I70" i="144"/>
  <c r="N70" i="15"/>
  <c r="N76" i="15" s="1"/>
  <c r="N42" i="15" s="1"/>
  <c r="N43" i="15" s="1"/>
  <c r="N78" i="15" s="1"/>
  <c r="L85" i="15" s="1"/>
  <c r="I70" i="15"/>
  <c r="N71" i="17"/>
  <c r="I71" i="17"/>
  <c r="N70" i="27"/>
  <c r="N76" i="27" s="1"/>
  <c r="N42" i="27" s="1"/>
  <c r="I70" i="27"/>
  <c r="N70" i="38"/>
  <c r="N76" i="38" s="1"/>
  <c r="N42" i="38" s="1"/>
  <c r="N43" i="38" s="1"/>
  <c r="N78" i="38" s="1"/>
  <c r="I70" i="38"/>
  <c r="N70" i="39"/>
  <c r="N76" i="39" s="1"/>
  <c r="N42" i="39" s="1"/>
  <c r="N43" i="39" s="1"/>
  <c r="N78" i="39" s="1"/>
  <c r="L83" i="39" s="1"/>
  <c r="I70" i="39"/>
  <c r="N70" i="40"/>
  <c r="N76" i="40" s="1"/>
  <c r="N42" i="40" s="1"/>
  <c r="I70" i="40"/>
  <c r="N70" i="45"/>
  <c r="N76" i="45" s="1"/>
  <c r="N42" i="45" s="1"/>
  <c r="I70" i="45"/>
  <c r="N70" i="46"/>
  <c r="N76" i="46" s="1"/>
  <c r="N42" i="46" s="1"/>
  <c r="I70" i="46"/>
  <c r="N72" i="48"/>
  <c r="N78" i="48" s="1"/>
  <c r="N42" i="48" s="1"/>
  <c r="I72" i="48"/>
  <c r="N70" i="49"/>
  <c r="N76" i="49" s="1"/>
  <c r="N42" i="49" s="1"/>
  <c r="I70" i="49"/>
  <c r="N71" i="84"/>
  <c r="I71" i="84"/>
  <c r="N70" i="85"/>
  <c r="N76" i="85" s="1"/>
  <c r="N41" i="85" s="1"/>
  <c r="N43" i="85" s="1"/>
  <c r="I70" i="85"/>
  <c r="N70" i="88"/>
  <c r="N76" i="88" s="1"/>
  <c r="N41" i="88" s="1"/>
  <c r="N43" i="88" s="1"/>
  <c r="N78" i="88" s="1"/>
  <c r="L83" i="88" s="1"/>
  <c r="I70" i="88"/>
  <c r="N70" i="137"/>
  <c r="N76" i="137" s="1"/>
  <c r="N41" i="137" s="1"/>
  <c r="N43" i="137" s="1"/>
  <c r="N78" i="137" s="1"/>
  <c r="I70" i="137"/>
  <c r="N76" i="139"/>
  <c r="N41" i="139" s="1"/>
  <c r="N43" i="139" s="1"/>
  <c r="I74" i="50"/>
  <c r="N71" i="80"/>
  <c r="I71" i="80"/>
  <c r="N71" i="96"/>
  <c r="I71" i="96"/>
  <c r="N71" i="99"/>
  <c r="I71" i="99"/>
  <c r="N70" i="101"/>
  <c r="I70" i="101"/>
  <c r="N70" i="102"/>
  <c r="I70" i="102"/>
  <c r="N70" i="108"/>
  <c r="N76" i="108" s="1"/>
  <c r="N41" i="108" s="1"/>
  <c r="N43" i="108" s="1"/>
  <c r="N78" i="108" s="1"/>
  <c r="L84" i="108" s="1"/>
  <c r="I70" i="108"/>
  <c r="N70" i="129"/>
  <c r="N76" i="129" s="1"/>
  <c r="N41" i="129" s="1"/>
  <c r="N43" i="129" s="1"/>
  <c r="N78" i="129" s="1"/>
  <c r="L83" i="129" s="1"/>
  <c r="I70" i="129"/>
  <c r="N70" i="135"/>
  <c r="N76" i="135" s="1"/>
  <c r="N41" i="135" s="1"/>
  <c r="N43" i="135" s="1"/>
  <c r="N78" i="135" s="1"/>
  <c r="I70" i="135"/>
  <c r="N76" i="136"/>
  <c r="N41" i="136" s="1"/>
  <c r="N43" i="136" s="1"/>
  <c r="N75" i="180"/>
  <c r="N80" i="180" s="1"/>
  <c r="N46" i="180" s="1"/>
  <c r="N48" i="180" s="1"/>
  <c r="I75" i="180"/>
  <c r="N77" i="313"/>
  <c r="N41" i="313" s="1"/>
  <c r="N43" i="313" s="1"/>
  <c r="N71" i="92"/>
  <c r="N76" i="92" s="1"/>
  <c r="N41" i="92" s="1"/>
  <c r="N43" i="92" s="1"/>
  <c r="N78" i="92" s="1"/>
  <c r="L85" i="92" s="1"/>
  <c r="I71" i="92"/>
  <c r="N70" i="143"/>
  <c r="N76" i="143" s="1"/>
  <c r="N41" i="143" s="1"/>
  <c r="N43" i="143" s="1"/>
  <c r="N78" i="143" s="1"/>
  <c r="I70" i="143"/>
  <c r="N72" i="150"/>
  <c r="N77" i="150" s="1"/>
  <c r="N46" i="150" s="1"/>
  <c r="N48" i="150" s="1"/>
  <c r="I72" i="150"/>
  <c r="N75" i="154"/>
  <c r="I75" i="154"/>
  <c r="N74" i="160"/>
  <c r="I74" i="160"/>
  <c r="N78" i="165"/>
  <c r="N83" i="165" s="1"/>
  <c r="N49" i="165" s="1"/>
  <c r="N51" i="165" s="1"/>
  <c r="I78" i="165"/>
  <c r="N76" i="168"/>
  <c r="N81" i="168" s="1"/>
  <c r="N47" i="168" s="1"/>
  <c r="N49" i="168" s="1"/>
  <c r="I76" i="168"/>
  <c r="N75" i="176"/>
  <c r="N81" i="176" s="1"/>
  <c r="N47" i="176" s="1"/>
  <c r="N49" i="176" s="1"/>
  <c r="I75" i="176"/>
  <c r="N75" i="178"/>
  <c r="N81" i="178" s="1"/>
  <c r="N47" i="178" s="1"/>
  <c r="N49" i="178" s="1"/>
  <c r="I75" i="178"/>
  <c r="L83" i="28"/>
  <c r="I72" i="193"/>
  <c r="I70" i="212"/>
  <c r="N77" i="307"/>
  <c r="N41" i="307" s="1"/>
  <c r="N43" i="307" s="1"/>
  <c r="N79" i="307" s="1"/>
  <c r="L86" i="307" s="1"/>
  <c r="I66" i="228"/>
  <c r="I73" i="50"/>
  <c r="I71" i="25"/>
  <c r="I67" i="229"/>
  <c r="N77" i="258"/>
  <c r="N41" i="258" s="1"/>
  <c r="N43" i="258" s="1"/>
  <c r="N79" i="258" s="1"/>
  <c r="L85" i="258" s="1"/>
  <c r="N77" i="262"/>
  <c r="N41" i="262" s="1"/>
  <c r="N43" i="262" s="1"/>
  <c r="N75" i="289"/>
  <c r="N41" i="289" s="1"/>
  <c r="N43" i="289" s="1"/>
  <c r="N77" i="289" s="1"/>
  <c r="L83" i="289" s="1"/>
  <c r="N77" i="347"/>
  <c r="N41" i="347" s="1"/>
  <c r="N43" i="347" s="1"/>
  <c r="N79" i="364"/>
  <c r="N77" i="319"/>
  <c r="N41" i="319" s="1"/>
  <c r="N43" i="319" s="1"/>
  <c r="N77" i="315"/>
  <c r="N41" i="315" s="1"/>
  <c r="N43" i="315" s="1"/>
  <c r="N75" i="310"/>
  <c r="N41" i="310" s="1"/>
  <c r="N43" i="310" s="1"/>
  <c r="N81" i="182"/>
  <c r="N47" i="182" s="1"/>
  <c r="N49" i="182" s="1"/>
  <c r="N76" i="98"/>
  <c r="N41" i="98" s="1"/>
  <c r="N43" i="98" s="1"/>
  <c r="N78" i="98" s="1"/>
  <c r="L84" i="98" s="1"/>
  <c r="N76" i="101"/>
  <c r="N41" i="101" s="1"/>
  <c r="N43" i="101" s="1"/>
  <c r="N78" i="101" s="1"/>
  <c r="L85" i="101" s="1"/>
  <c r="N76" i="215"/>
  <c r="N42" i="215" s="1"/>
  <c r="N44" i="215" s="1"/>
  <c r="N75" i="293"/>
  <c r="N41" i="293" s="1"/>
  <c r="N43" i="293" s="1"/>
  <c r="N77" i="332"/>
  <c r="N41" i="332" s="1"/>
  <c r="N43" i="332" s="1"/>
  <c r="N77" i="320"/>
  <c r="N79" i="320" s="1"/>
  <c r="L86" i="320" s="1"/>
  <c r="N77" i="311"/>
  <c r="N41" i="311" s="1"/>
  <c r="N43" i="311" s="1"/>
  <c r="N78" i="139"/>
  <c r="L83" i="139" s="1"/>
  <c r="N77" i="191"/>
  <c r="L84" i="191" s="1"/>
  <c r="I75" i="218"/>
  <c r="I71" i="215"/>
  <c r="I70" i="26"/>
  <c r="N75" i="285"/>
  <c r="N41" i="285" s="1"/>
  <c r="N43" i="285" s="1"/>
  <c r="I78" i="220"/>
  <c r="N80" i="183"/>
  <c r="N46" i="183" s="1"/>
  <c r="N48" i="183" s="1"/>
  <c r="N80" i="188"/>
  <c r="N46" i="188" s="1"/>
  <c r="N48" i="188" s="1"/>
  <c r="N78" i="275"/>
  <c r="N41" i="275" s="1"/>
  <c r="N43" i="275" s="1"/>
  <c r="N77" i="296"/>
  <c r="N41" i="296" s="1"/>
  <c r="N43" i="296" s="1"/>
  <c r="N79" i="296" s="1"/>
  <c r="N77" i="333"/>
  <c r="N41" i="333" s="1"/>
  <c r="N43" i="333" s="1"/>
  <c r="N79" i="333" s="1"/>
  <c r="L86" i="333" s="1"/>
  <c r="N70" i="23"/>
  <c r="N76" i="23" s="1"/>
  <c r="N42" i="23" s="1"/>
  <c r="N43" i="23" s="1"/>
  <c r="N78" i="23" s="1"/>
  <c r="I70" i="23"/>
  <c r="N79" i="257"/>
  <c r="L85" i="257" s="1"/>
  <c r="L85" i="356"/>
  <c r="L84" i="323"/>
  <c r="L86" i="323"/>
  <c r="N77" i="359"/>
  <c r="N41" i="359" s="1"/>
  <c r="N43" i="359" s="1"/>
  <c r="N79" i="359" s="1"/>
  <c r="L85" i="359" s="1"/>
  <c r="N77" i="355"/>
  <c r="N41" i="355" s="1"/>
  <c r="N43" i="355" s="1"/>
  <c r="N77" i="352"/>
  <c r="N41" i="352" s="1"/>
  <c r="N43" i="352" s="1"/>
  <c r="N79" i="352" s="1"/>
  <c r="L86" i="352" s="1"/>
  <c r="I70" i="81"/>
  <c r="I71" i="107"/>
  <c r="N70" i="7"/>
  <c r="N76" i="7" s="1"/>
  <c r="N42" i="7" s="1"/>
  <c r="I70" i="7"/>
  <c r="N70" i="14"/>
  <c r="I70" i="14"/>
  <c r="N70" i="25"/>
  <c r="I70" i="25"/>
  <c r="N71" i="63"/>
  <c r="I71" i="63"/>
  <c r="N71" i="68"/>
  <c r="N76" i="68" s="1"/>
  <c r="N41" i="68" s="1"/>
  <c r="N43" i="68" s="1"/>
  <c r="I71" i="68"/>
  <c r="N69" i="72"/>
  <c r="I69" i="72"/>
  <c r="N69" i="149"/>
  <c r="N76" i="149" s="1"/>
  <c r="N41" i="149" s="1"/>
  <c r="N43" i="149" s="1"/>
  <c r="I69" i="149"/>
  <c r="N86" i="252"/>
  <c r="N45" i="252" s="1"/>
  <c r="N47" i="252" s="1"/>
  <c r="N86" i="260"/>
  <c r="I86" i="260"/>
  <c r="N71" i="55"/>
  <c r="N76" i="55" s="1"/>
  <c r="N78" i="55" s="1"/>
  <c r="I71" i="55"/>
  <c r="N70" i="128"/>
  <c r="N76" i="128" s="1"/>
  <c r="N41" i="128" s="1"/>
  <c r="N43" i="128" s="1"/>
  <c r="N78" i="128" s="1"/>
  <c r="L84" i="128" s="1"/>
  <c r="I70" i="128"/>
  <c r="N77" i="170"/>
  <c r="N81" i="170" s="1"/>
  <c r="N47" i="170" s="1"/>
  <c r="N49" i="170" s="1"/>
  <c r="I77" i="170"/>
  <c r="N80" i="172"/>
  <c r="N46" i="172" s="1"/>
  <c r="N48" i="172" s="1"/>
  <c r="N74" i="174"/>
  <c r="N80" i="174" s="1"/>
  <c r="N46" i="174" s="1"/>
  <c r="N48" i="174" s="1"/>
  <c r="I74" i="174"/>
  <c r="N75" i="177"/>
  <c r="N80" i="177" s="1"/>
  <c r="N46" i="177" s="1"/>
  <c r="N48" i="177" s="1"/>
  <c r="I75" i="177"/>
  <c r="N76" i="186"/>
  <c r="N81" i="186" s="1"/>
  <c r="N47" i="186" s="1"/>
  <c r="N49" i="186" s="1"/>
  <c r="N83" i="186" s="1"/>
  <c r="I76" i="186"/>
  <c r="N77" i="245"/>
  <c r="N83" i="245" s="1"/>
  <c r="N45" i="245" s="1"/>
  <c r="N47" i="245" s="1"/>
  <c r="I77" i="245"/>
  <c r="N73" i="248"/>
  <c r="I73" i="248"/>
  <c r="N75" i="248"/>
  <c r="I75" i="248"/>
  <c r="N77" i="282"/>
  <c r="N81" i="282" s="1"/>
  <c r="N44" i="282" s="1"/>
  <c r="N46" i="282" s="1"/>
  <c r="N83" i="282" s="1"/>
  <c r="L88" i="282" s="1"/>
  <c r="I77" i="282"/>
  <c r="N70" i="283"/>
  <c r="N75" i="283" s="1"/>
  <c r="N41" i="283" s="1"/>
  <c r="N43" i="283" s="1"/>
  <c r="I70" i="283"/>
  <c r="N69" i="284"/>
  <c r="N75" i="284" s="1"/>
  <c r="N41" i="284" s="1"/>
  <c r="N43" i="284" s="1"/>
  <c r="N77" i="284" s="1"/>
  <c r="L82" i="284" s="1"/>
  <c r="I69" i="284"/>
  <c r="I71" i="54"/>
  <c r="I71" i="24"/>
  <c r="N70" i="19"/>
  <c r="I70" i="19"/>
  <c r="N70" i="32"/>
  <c r="N76" i="32" s="1"/>
  <c r="N42" i="32" s="1"/>
  <c r="N43" i="32" s="1"/>
  <c r="I70" i="32"/>
  <c r="N70" i="33"/>
  <c r="N76" i="33" s="1"/>
  <c r="N42" i="33" s="1"/>
  <c r="N43" i="33" s="1"/>
  <c r="N78" i="33" s="1"/>
  <c r="I70" i="33"/>
  <c r="N71" i="102"/>
  <c r="I71" i="102"/>
  <c r="N70" i="106"/>
  <c r="I70" i="106"/>
  <c r="N76" i="155"/>
  <c r="N81" i="155" s="1"/>
  <c r="N47" i="155" s="1"/>
  <c r="N49" i="155" s="1"/>
  <c r="I76" i="155"/>
  <c r="N76" i="185"/>
  <c r="N81" i="185" s="1"/>
  <c r="N47" i="185" s="1"/>
  <c r="N49" i="185" s="1"/>
  <c r="N83" i="185" s="1"/>
  <c r="L88" i="185" s="1"/>
  <c r="I76" i="185"/>
  <c r="N71" i="212"/>
  <c r="N76" i="212" s="1"/>
  <c r="N42" i="212" s="1"/>
  <c r="N44" i="212" s="1"/>
  <c r="N78" i="212" s="1"/>
  <c r="I71" i="212"/>
  <c r="N75" i="219"/>
  <c r="N80" i="219" s="1"/>
  <c r="N46" i="219" s="1"/>
  <c r="N48" i="219" s="1"/>
  <c r="N82" i="219" s="1"/>
  <c r="L88" i="219" s="1"/>
  <c r="I75" i="219"/>
  <c r="N79" i="220"/>
  <c r="N84" i="220" s="1"/>
  <c r="N46" i="220" s="1"/>
  <c r="N48" i="220" s="1"/>
  <c r="I79" i="220"/>
  <c r="N67" i="228"/>
  <c r="N72" i="228" s="1"/>
  <c r="N38" i="228" s="1"/>
  <c r="N40" i="228" s="1"/>
  <c r="I67" i="228"/>
  <c r="N71" i="241"/>
  <c r="N77" i="241" s="1"/>
  <c r="N41" i="241" s="1"/>
  <c r="N43" i="241" s="1"/>
  <c r="N79" i="241" s="1"/>
  <c r="I71" i="241"/>
  <c r="N72" i="253"/>
  <c r="N77" i="253" s="1"/>
  <c r="N79" i="253" s="1"/>
  <c r="I72" i="253"/>
  <c r="N70" i="79"/>
  <c r="N76" i="79" s="1"/>
  <c r="N41" i="79" s="1"/>
  <c r="N43" i="79" s="1"/>
  <c r="I70" i="79"/>
  <c r="N71" i="87"/>
  <c r="N76" i="87" s="1"/>
  <c r="N41" i="87" s="1"/>
  <c r="N43" i="87" s="1"/>
  <c r="I71" i="87"/>
  <c r="N70" i="91"/>
  <c r="N76" i="91" s="1"/>
  <c r="N41" i="91" s="1"/>
  <c r="N43" i="91" s="1"/>
  <c r="I70" i="91"/>
  <c r="N70" i="147"/>
  <c r="N76" i="147" s="1"/>
  <c r="N41" i="147" s="1"/>
  <c r="N43" i="147" s="1"/>
  <c r="I70" i="147"/>
  <c r="N75" i="181"/>
  <c r="N80" i="181" s="1"/>
  <c r="N46" i="181" s="1"/>
  <c r="N48" i="181" s="1"/>
  <c r="I75" i="181"/>
  <c r="N74" i="189"/>
  <c r="N80" i="189" s="1"/>
  <c r="N46" i="189" s="1"/>
  <c r="N48" i="189" s="1"/>
  <c r="I74" i="189"/>
  <c r="N71" i="231"/>
  <c r="N76" i="231" s="1"/>
  <c r="N40" i="231" s="1"/>
  <c r="N42" i="231" s="1"/>
  <c r="I71" i="231"/>
  <c r="N72" i="233"/>
  <c r="N77" i="233" s="1"/>
  <c r="N41" i="233" s="1"/>
  <c r="N43" i="233" s="1"/>
  <c r="N79" i="233" s="1"/>
  <c r="L86" i="233" s="1"/>
  <c r="I72" i="233"/>
  <c r="N71" i="235"/>
  <c r="N77" i="235" s="1"/>
  <c r="N41" i="235" s="1"/>
  <c r="N43" i="235" s="1"/>
  <c r="N79" i="235" s="1"/>
  <c r="L84" i="235" s="1"/>
  <c r="I71" i="235"/>
  <c r="N75" i="266"/>
  <c r="N81" i="266" s="1"/>
  <c r="N41" i="266" s="1"/>
  <c r="N43" i="266" s="1"/>
  <c r="N83" i="266" s="1"/>
  <c r="I75" i="266"/>
  <c r="N72" i="270"/>
  <c r="I72" i="270"/>
  <c r="N72" i="271"/>
  <c r="N78" i="271" s="1"/>
  <c r="N41" i="271" s="1"/>
  <c r="N43" i="271" s="1"/>
  <c r="I72" i="271"/>
  <c r="N73" i="272"/>
  <c r="N78" i="272" s="1"/>
  <c r="N41" i="272" s="1"/>
  <c r="N43" i="272" s="1"/>
  <c r="I73" i="272"/>
  <c r="N73" i="274"/>
  <c r="N78" i="274" s="1"/>
  <c r="N41" i="274" s="1"/>
  <c r="N43" i="274" s="1"/>
  <c r="I73" i="274"/>
  <c r="N70" i="301"/>
  <c r="N75" i="301" s="1"/>
  <c r="N41" i="301" s="1"/>
  <c r="N43" i="301" s="1"/>
  <c r="I70" i="301"/>
  <c r="N76" i="26"/>
  <c r="N42" i="26" s="1"/>
  <c r="N76" i="84"/>
  <c r="N41" i="84" s="1"/>
  <c r="N43" i="84" s="1"/>
  <c r="N78" i="84" s="1"/>
  <c r="L84" i="84" s="1"/>
  <c r="N76" i="96"/>
  <c r="N41" i="96" s="1"/>
  <c r="N43" i="96" s="1"/>
  <c r="N79" i="261"/>
  <c r="L86" i="261" s="1"/>
  <c r="N78" i="270"/>
  <c r="N41" i="270" s="1"/>
  <c r="N43" i="270" s="1"/>
  <c r="N75" i="286"/>
  <c r="N41" i="286" s="1"/>
  <c r="N43" i="286" s="1"/>
  <c r="N77" i="342"/>
  <c r="N41" i="342" s="1"/>
  <c r="N43" i="342" s="1"/>
  <c r="N79" i="342" s="1"/>
  <c r="N77" i="353"/>
  <c r="N41" i="353" s="1"/>
  <c r="N43" i="353" s="1"/>
  <c r="N77" i="314"/>
  <c r="N41" i="314" s="1"/>
  <c r="N43" i="314" s="1"/>
  <c r="N81" i="162"/>
  <c r="N47" i="162" s="1"/>
  <c r="N49" i="162" s="1"/>
  <c r="N76" i="56"/>
  <c r="N42" i="56" s="1"/>
  <c r="N43" i="56" s="1"/>
  <c r="N78" i="56" s="1"/>
  <c r="L84" i="56" s="1"/>
  <c r="N76" i="59"/>
  <c r="N42" i="59" s="1"/>
  <c r="N43" i="59" s="1"/>
  <c r="N77" i="264"/>
  <c r="N41" i="264" s="1"/>
  <c r="N43" i="264" s="1"/>
  <c r="N79" i="264" s="1"/>
  <c r="N77" i="321"/>
  <c r="N79" i="321" s="1"/>
  <c r="L82" i="300"/>
  <c r="L83" i="300"/>
  <c r="L84" i="352"/>
  <c r="L85" i="327"/>
  <c r="L84" i="327"/>
  <c r="N71" i="21"/>
  <c r="I71" i="21"/>
  <c r="N70" i="35"/>
  <c r="N76" i="35" s="1"/>
  <c r="N42" i="35" s="1"/>
  <c r="I70" i="35"/>
  <c r="N70" i="47"/>
  <c r="N76" i="47" s="1"/>
  <c r="N42" i="47" s="1"/>
  <c r="N43" i="47" s="1"/>
  <c r="N78" i="47" s="1"/>
  <c r="I70" i="47"/>
  <c r="N70" i="51"/>
  <c r="N76" i="51" s="1"/>
  <c r="N42" i="51" s="1"/>
  <c r="N43" i="51" s="1"/>
  <c r="N78" i="51" s="1"/>
  <c r="L85" i="51" s="1"/>
  <c r="I70" i="51"/>
  <c r="L83" i="65"/>
  <c r="I70" i="66"/>
  <c r="N70" i="66"/>
  <c r="N76" i="66" s="1"/>
  <c r="N41" i="66" s="1"/>
  <c r="N43" i="66" s="1"/>
  <c r="N78" i="66" s="1"/>
  <c r="N71" i="83"/>
  <c r="N76" i="83" s="1"/>
  <c r="N41" i="83" s="1"/>
  <c r="N43" i="83" s="1"/>
  <c r="I71" i="83"/>
  <c r="L85" i="322"/>
  <c r="N77" i="302"/>
  <c r="L82" i="302" s="1"/>
  <c r="L84" i="322"/>
  <c r="N71" i="14"/>
  <c r="I71" i="14"/>
  <c r="N70" i="16"/>
  <c r="N76" i="16" s="1"/>
  <c r="N42" i="16" s="1"/>
  <c r="N43" i="16" s="1"/>
  <c r="N78" i="16" s="1"/>
  <c r="I70" i="16"/>
  <c r="N70" i="42"/>
  <c r="N76" i="42" s="1"/>
  <c r="N42" i="42" s="1"/>
  <c r="N43" i="42" s="1"/>
  <c r="N78" i="42" s="1"/>
  <c r="I70" i="42"/>
  <c r="L84" i="343"/>
  <c r="L86" i="327"/>
  <c r="N71" i="19"/>
  <c r="I71" i="19"/>
  <c r="N76" i="24"/>
  <c r="N42" i="24" s="1"/>
  <c r="N43" i="24" s="1"/>
  <c r="N78" i="32"/>
  <c r="L84" i="32" s="1"/>
  <c r="N75" i="75"/>
  <c r="N41" i="75" s="1"/>
  <c r="N43" i="75" s="1"/>
  <c r="N70" i="107"/>
  <c r="N76" i="107" s="1"/>
  <c r="N41" i="107" s="1"/>
  <c r="N43" i="107" s="1"/>
  <c r="N78" i="107" s="1"/>
  <c r="I70" i="107"/>
  <c r="N79" i="239"/>
  <c r="L85" i="239" s="1"/>
  <c r="N83" i="171"/>
  <c r="L88" i="171" s="1"/>
  <c r="I70" i="24"/>
  <c r="N70" i="21"/>
  <c r="I70" i="21"/>
  <c r="N43" i="37"/>
  <c r="N70" i="64"/>
  <c r="N76" i="64" s="1"/>
  <c r="N41" i="64" s="1"/>
  <c r="N43" i="64" s="1"/>
  <c r="N78" i="64" s="1"/>
  <c r="I70" i="64"/>
  <c r="N76" i="17"/>
  <c r="N42" i="17" s="1"/>
  <c r="N43" i="17" s="1"/>
  <c r="N78" i="17" s="1"/>
  <c r="N76" i="18"/>
  <c r="N42" i="18" s="1"/>
  <c r="N43" i="18" s="1"/>
  <c r="N78" i="18" s="1"/>
  <c r="N76" i="25"/>
  <c r="N42" i="25" s="1"/>
  <c r="N43" i="25" s="1"/>
  <c r="N78" i="25" s="1"/>
  <c r="L83" i="25" s="1"/>
  <c r="N70" i="41"/>
  <c r="N76" i="41" s="1"/>
  <c r="N42" i="41" s="1"/>
  <c r="N43" i="41" s="1"/>
  <c r="N78" i="41" s="1"/>
  <c r="I70" i="41"/>
  <c r="N71" i="53"/>
  <c r="N76" i="53" s="1"/>
  <c r="I71" i="53"/>
  <c r="I70" i="80"/>
  <c r="N70" i="80"/>
  <c r="N76" i="103"/>
  <c r="N41" i="103" s="1"/>
  <c r="N43" i="103" s="1"/>
  <c r="N78" i="232"/>
  <c r="N41" i="232" s="1"/>
  <c r="N43" i="232" s="1"/>
  <c r="N80" i="232" s="1"/>
  <c r="N75" i="290"/>
  <c r="N41" i="290" s="1"/>
  <c r="N43" i="290" s="1"/>
  <c r="N77" i="290" s="1"/>
  <c r="L83" i="290" s="1"/>
  <c r="N75" i="299"/>
  <c r="N41" i="299" s="1"/>
  <c r="N43" i="299" s="1"/>
  <c r="N77" i="299" s="1"/>
  <c r="L83" i="299" s="1"/>
  <c r="N76" i="99"/>
  <c r="N41" i="99" s="1"/>
  <c r="N43" i="99" s="1"/>
  <c r="N78" i="99" s="1"/>
  <c r="L85" i="99" s="1"/>
  <c r="N77" i="193"/>
  <c r="N43" i="193" s="1"/>
  <c r="N45" i="193" s="1"/>
  <c r="N76" i="234"/>
  <c r="N40" i="234" s="1"/>
  <c r="N42" i="234" s="1"/>
  <c r="N78" i="234" s="1"/>
  <c r="L83" i="234" s="1"/>
  <c r="N77" i="354"/>
  <c r="N41" i="354" s="1"/>
  <c r="N43" i="354" s="1"/>
  <c r="N79" i="354" s="1"/>
  <c r="N80" i="160"/>
  <c r="N46" i="160" s="1"/>
  <c r="N48" i="160" s="1"/>
  <c r="N82" i="160" s="1"/>
  <c r="N77" i="250"/>
  <c r="N41" i="250" s="1"/>
  <c r="N43" i="250" s="1"/>
  <c r="N79" i="250" s="1"/>
  <c r="L85" i="250" s="1"/>
  <c r="N77" i="334"/>
  <c r="N41" i="334" s="1"/>
  <c r="N43" i="334" s="1"/>
  <c r="N79" i="334" s="1"/>
  <c r="L84" i="334" s="1"/>
  <c r="I70" i="82"/>
  <c r="N77" i="305"/>
  <c r="L84" i="305" s="1"/>
  <c r="N76" i="20"/>
  <c r="N42" i="20" s="1"/>
  <c r="N43" i="20" s="1"/>
  <c r="N78" i="20" s="1"/>
  <c r="N43" i="43"/>
  <c r="N78" i="43" s="1"/>
  <c r="N76" i="61"/>
  <c r="N42" i="61" s="1"/>
  <c r="N43" i="61" s="1"/>
  <c r="N78" i="61" s="1"/>
  <c r="N75" i="72"/>
  <c r="N41" i="72" s="1"/>
  <c r="N43" i="72" s="1"/>
  <c r="N77" i="72" s="1"/>
  <c r="L83" i="72" s="1"/>
  <c r="N76" i="81"/>
  <c r="N41" i="81" s="1"/>
  <c r="N43" i="81" s="1"/>
  <c r="N76" i="89"/>
  <c r="N41" i="89" s="1"/>
  <c r="N43" i="89" s="1"/>
  <c r="N76" i="95"/>
  <c r="N41" i="95" s="1"/>
  <c r="N43" i="95" s="1"/>
  <c r="N78" i="95" s="1"/>
  <c r="N76" i="97"/>
  <c r="N41" i="97" s="1"/>
  <c r="N43" i="97" s="1"/>
  <c r="N78" i="97" s="1"/>
  <c r="N76" i="100"/>
  <c r="N41" i="100" s="1"/>
  <c r="N43" i="100" s="1"/>
  <c r="N78" i="100" s="1"/>
  <c r="N81" i="244"/>
  <c r="N45" i="244" s="1"/>
  <c r="N47" i="244" s="1"/>
  <c r="N83" i="244" s="1"/>
  <c r="N87" i="246"/>
  <c r="N45" i="246" s="1"/>
  <c r="N47" i="246" s="1"/>
  <c r="N81" i="280"/>
  <c r="N44" i="280" s="1"/>
  <c r="N46" i="280" s="1"/>
  <c r="N70" i="162"/>
  <c r="N69" i="174"/>
  <c r="N69" i="189"/>
  <c r="N61" i="228"/>
  <c r="N70" i="157"/>
  <c r="N77" i="283"/>
  <c r="N70" i="182"/>
  <c r="N64" i="297"/>
  <c r="N72" i="165"/>
  <c r="N69" i="172"/>
  <c r="N70" i="178"/>
  <c r="N83" i="178" s="1"/>
  <c r="N69" i="181"/>
  <c r="N69" i="183"/>
  <c r="N69" i="188"/>
  <c r="L84" i="240"/>
  <c r="L86" i="240"/>
  <c r="N70" i="267"/>
  <c r="N83" i="267" s="1"/>
  <c r="L89" i="267" s="1"/>
  <c r="N70" i="176"/>
  <c r="N79" i="306"/>
  <c r="N82" i="217"/>
  <c r="L87" i="217" s="1"/>
  <c r="L86" i="281"/>
  <c r="L87" i="281"/>
  <c r="L82" i="191"/>
  <c r="N77" i="190"/>
  <c r="L84" i="190" s="1"/>
  <c r="N79" i="262"/>
  <c r="L86" i="295"/>
  <c r="N79" i="316"/>
  <c r="L86" i="316" s="1"/>
  <c r="N70" i="155"/>
  <c r="N79" i="312"/>
  <c r="L86" i="312" s="1"/>
  <c r="N77" i="301"/>
  <c r="N79" i="238"/>
  <c r="L86" i="238" s="1"/>
  <c r="N78" i="215"/>
  <c r="L85" i="215" s="1"/>
  <c r="N78" i="138"/>
  <c r="L84" i="138" s="1"/>
  <c r="N77" i="325"/>
  <c r="L84" i="325" s="1"/>
  <c r="N78" i="146"/>
  <c r="L84" i="300"/>
  <c r="N86" i="225"/>
  <c r="N88" i="225" s="1"/>
  <c r="D186" i="5" s="1"/>
  <c r="L85" i="76"/>
  <c r="L84" i="76"/>
  <c r="L84" i="360"/>
  <c r="L85" i="360"/>
  <c r="L84" i="371"/>
  <c r="L85" i="371"/>
  <c r="L86" i="371"/>
  <c r="L86" i="328"/>
  <c r="L84" i="121"/>
  <c r="L84" i="328"/>
  <c r="L83" i="123"/>
  <c r="N86" i="224"/>
  <c r="N88" i="224" s="1"/>
  <c r="D185" i="5" s="1"/>
  <c r="N79" i="353"/>
  <c r="N79" i="315"/>
  <c r="L85" i="240"/>
  <c r="L84" i="65"/>
  <c r="N79" i="336"/>
  <c r="L85" i="336" s="1"/>
  <c r="N79" i="318"/>
  <c r="N77" i="310"/>
  <c r="N80" i="276"/>
  <c r="L86" i="276" s="1"/>
  <c r="L83" i="298"/>
  <c r="L82" i="298"/>
  <c r="N43" i="29"/>
  <c r="N78" i="29" s="1"/>
  <c r="N43" i="34"/>
  <c r="N78" i="34" s="1"/>
  <c r="N43" i="48"/>
  <c r="N80" i="48" s="1"/>
  <c r="N43" i="49"/>
  <c r="N78" i="49" s="1"/>
  <c r="N43" i="27"/>
  <c r="N78" i="27" s="1"/>
  <c r="N43" i="36"/>
  <c r="N43" i="45"/>
  <c r="N43" i="7"/>
  <c r="N78" i="7" s="1"/>
  <c r="N43" i="26"/>
  <c r="N78" i="26" s="1"/>
  <c r="N43" i="31"/>
  <c r="N43" i="35"/>
  <c r="N43" i="9"/>
  <c r="N78" i="9" s="1"/>
  <c r="N43" i="22"/>
  <c r="N78" i="22" s="1"/>
  <c r="N43" i="40"/>
  <c r="N43" i="46"/>
  <c r="N78" i="46" s="1"/>
  <c r="L86" i="346"/>
  <c r="L84" i="346"/>
  <c r="L85" i="367"/>
  <c r="L83" i="367"/>
  <c r="L84" i="367"/>
  <c r="L84" i="304"/>
  <c r="L83" i="304"/>
  <c r="L82" i="304"/>
  <c r="L85" i="132"/>
  <c r="L84" i="132"/>
  <c r="L83" i="132"/>
  <c r="N79" i="50"/>
  <c r="N42" i="50" s="1"/>
  <c r="N43" i="50" s="1"/>
  <c r="N76" i="63"/>
  <c r="N41" i="63" s="1"/>
  <c r="N43" i="63" s="1"/>
  <c r="N78" i="63" s="1"/>
  <c r="N76" i="106"/>
  <c r="N41" i="106" s="1"/>
  <c r="N43" i="106" s="1"/>
  <c r="N75" i="74"/>
  <c r="N41" i="74" s="1"/>
  <c r="N43" i="74" s="1"/>
  <c r="N77" i="74" s="1"/>
  <c r="N81" i="154"/>
  <c r="N47" i="154" s="1"/>
  <c r="N49" i="154" s="1"/>
  <c r="N77" i="254"/>
  <c r="N41" i="254" s="1"/>
  <c r="N43" i="254" s="1"/>
  <c r="N79" i="254" s="1"/>
  <c r="N91" i="260"/>
  <c r="N47" i="260" s="1"/>
  <c r="N49" i="260" s="1"/>
  <c r="N75" i="291"/>
  <c r="N41" i="291" s="1"/>
  <c r="N43" i="291" s="1"/>
  <c r="N77" i="291" s="1"/>
  <c r="N77" i="294"/>
  <c r="N41" i="294" s="1"/>
  <c r="N43" i="294" s="1"/>
  <c r="N77" i="348"/>
  <c r="N41" i="348" s="1"/>
  <c r="N43" i="348" s="1"/>
  <c r="I71" i="12"/>
  <c r="I72" i="276"/>
  <c r="I79" i="244"/>
  <c r="N78" i="31" l="1"/>
  <c r="N82" i="179"/>
  <c r="L89" i="179" s="1"/>
  <c r="N77" i="297"/>
  <c r="L84" i="297" s="1"/>
  <c r="L84" i="261"/>
  <c r="N83" i="182"/>
  <c r="N82" i="188"/>
  <c r="N82" i="184"/>
  <c r="L89" i="184" s="1"/>
  <c r="N82" i="177"/>
  <c r="L89" i="177" s="1"/>
  <c r="N74" i="228"/>
  <c r="L79" i="228" s="1"/>
  <c r="N83" i="249"/>
  <c r="N78" i="45"/>
  <c r="L83" i="70"/>
  <c r="L86" i="343"/>
  <c r="N86" i="220"/>
  <c r="N78" i="105"/>
  <c r="L85" i="105" s="1"/>
  <c r="L83" i="130"/>
  <c r="N78" i="147"/>
  <c r="N79" i="347"/>
  <c r="L84" i="347" s="1"/>
  <c r="L84" i="302"/>
  <c r="N78" i="136"/>
  <c r="L83" i="136" s="1"/>
  <c r="N79" i="263"/>
  <c r="L86" i="263" s="1"/>
  <c r="L85" i="70"/>
  <c r="N79" i="294"/>
  <c r="L86" i="294" s="1"/>
  <c r="N78" i="35"/>
  <c r="L86" i="345"/>
  <c r="N85" i="300"/>
  <c r="N87" i="300" s="1"/>
  <c r="D256" i="5" s="1"/>
  <c r="N83" i="268"/>
  <c r="L88" i="268" s="1"/>
  <c r="N78" i="59"/>
  <c r="L83" i="59" s="1"/>
  <c r="N78" i="82"/>
  <c r="L85" i="82" s="1"/>
  <c r="N78" i="145"/>
  <c r="N85" i="245"/>
  <c r="L91" i="245" s="1"/>
  <c r="N78" i="24"/>
  <c r="L83" i="24" s="1"/>
  <c r="N83" i="162"/>
  <c r="L90" i="162" s="1"/>
  <c r="N78" i="60"/>
  <c r="L83" i="302"/>
  <c r="N77" i="287"/>
  <c r="L84" i="287" s="1"/>
  <c r="N67" i="150"/>
  <c r="L86" i="339"/>
  <c r="N80" i="272"/>
  <c r="L85" i="272" s="1"/>
  <c r="L84" i="213"/>
  <c r="L84" i="345"/>
  <c r="N87" i="345" s="1"/>
  <c r="N89" i="345" s="1"/>
  <c r="D298" i="5" s="1"/>
  <c r="L84" i="320"/>
  <c r="N82" i="180"/>
  <c r="L88" i="180" s="1"/>
  <c r="N79" i="256"/>
  <c r="L84" i="256" s="1"/>
  <c r="N78" i="90"/>
  <c r="N83" i="280"/>
  <c r="L88" i="280" s="1"/>
  <c r="L85" i="320"/>
  <c r="N78" i="85"/>
  <c r="L84" i="85" s="1"/>
  <c r="N78" i="86"/>
  <c r="N79" i="247"/>
  <c r="L87" i="276"/>
  <c r="N79" i="193"/>
  <c r="L85" i="193" s="1"/>
  <c r="N78" i="231"/>
  <c r="N85" i="221"/>
  <c r="L90" i="221" s="1"/>
  <c r="L85" i="339"/>
  <c r="N77" i="293"/>
  <c r="L82" i="293" s="1"/>
  <c r="N83" i="157"/>
  <c r="L89" i="157" s="1"/>
  <c r="L85" i="276"/>
  <c r="N78" i="37"/>
  <c r="L83" i="37" s="1"/>
  <c r="L85" i="352"/>
  <c r="N87" i="352" s="1"/>
  <c r="N89" i="352" s="1"/>
  <c r="D304" i="5" s="1"/>
  <c r="N78" i="242"/>
  <c r="N79" i="237"/>
  <c r="L85" i="237" s="1"/>
  <c r="N78" i="83"/>
  <c r="L83" i="83" s="1"/>
  <c r="N78" i="87"/>
  <c r="L85" i="87" s="1"/>
  <c r="N78" i="68"/>
  <c r="L83" i="68" s="1"/>
  <c r="N85" i="207"/>
  <c r="L92" i="207" s="1"/>
  <c r="N86" i="124"/>
  <c r="N88" i="124" s="1"/>
  <c r="D113" i="5" s="1"/>
  <c r="N86" i="120"/>
  <c r="N88" i="120" s="1"/>
  <c r="D110" i="5" s="1"/>
  <c r="L83" i="208"/>
  <c r="L85" i="208"/>
  <c r="N86" i="208" s="1"/>
  <c r="N88" i="208" s="1"/>
  <c r="D119" i="5" s="1"/>
  <c r="L89" i="219"/>
  <c r="L86" i="331"/>
  <c r="L85" i="69"/>
  <c r="L85" i="52"/>
  <c r="L85" i="308"/>
  <c r="N87" i="308" s="1"/>
  <c r="N89" i="308" s="1"/>
  <c r="D264" i="5" s="1"/>
  <c r="L84" i="130"/>
  <c r="L84" i="52"/>
  <c r="N79" i="335"/>
  <c r="L85" i="335" s="1"/>
  <c r="L87" i="219"/>
  <c r="L84" i="308"/>
  <c r="L84" i="331"/>
  <c r="N79" i="311"/>
  <c r="L84" i="311" s="1"/>
  <c r="L89" i="171"/>
  <c r="L85" i="129"/>
  <c r="L90" i="171"/>
  <c r="N82" i="172"/>
  <c r="L88" i="172" s="1"/>
  <c r="L84" i="129"/>
  <c r="N78" i="53"/>
  <c r="L83" i="53" s="1"/>
  <c r="L86" i="257"/>
  <c r="L88" i="218"/>
  <c r="L89" i="218"/>
  <c r="L84" i="51"/>
  <c r="N83" i="158"/>
  <c r="L90" i="158" s="1"/>
  <c r="N79" i="236"/>
  <c r="L85" i="236" s="1"/>
  <c r="N88" i="252"/>
  <c r="L94" i="252" s="1"/>
  <c r="N78" i="94"/>
  <c r="L83" i="94" s="1"/>
  <c r="L86" i="340"/>
  <c r="N76" i="21"/>
  <c r="N42" i="21" s="1"/>
  <c r="N43" i="21" s="1"/>
  <c r="N78" i="21" s="1"/>
  <c r="L86" i="350"/>
  <c r="N77" i="286"/>
  <c r="N79" i="313"/>
  <c r="L86" i="313" s="1"/>
  <c r="L85" i="340"/>
  <c r="L85" i="334"/>
  <c r="N76" i="19"/>
  <c r="N42" i="19" s="1"/>
  <c r="N43" i="19" s="1"/>
  <c r="N78" i="19" s="1"/>
  <c r="L83" i="19" s="1"/>
  <c r="N78" i="89"/>
  <c r="L83" i="89" s="1"/>
  <c r="N80" i="270"/>
  <c r="L86" i="270" s="1"/>
  <c r="L85" i="277"/>
  <c r="L84" i="69"/>
  <c r="L85" i="365"/>
  <c r="L85" i="108"/>
  <c r="N77" i="133"/>
  <c r="L83" i="133" s="1"/>
  <c r="L83" i="215"/>
  <c r="L85" i="295"/>
  <c r="N87" i="295" s="1"/>
  <c r="N89" i="295" s="1"/>
  <c r="D251" i="5" s="1"/>
  <c r="N87" i="339"/>
  <c r="N89" i="339" s="1"/>
  <c r="D292" i="5" s="1"/>
  <c r="N76" i="14"/>
  <c r="N42" i="14" s="1"/>
  <c r="N43" i="14" s="1"/>
  <c r="N78" i="14" s="1"/>
  <c r="L83" i="14" s="1"/>
  <c r="L85" i="350"/>
  <c r="L90" i="187"/>
  <c r="L89" i="187"/>
  <c r="L85" i="337"/>
  <c r="L84" i="337"/>
  <c r="L86" i="337"/>
  <c r="L85" i="148"/>
  <c r="L84" i="148"/>
  <c r="L85" i="366"/>
  <c r="L84" i="366"/>
  <c r="L86" i="366"/>
  <c r="L86" i="344"/>
  <c r="L85" i="344"/>
  <c r="L84" i="344"/>
  <c r="L85" i="351"/>
  <c r="L84" i="351"/>
  <c r="L86" i="351"/>
  <c r="L84" i="38"/>
  <c r="L83" i="38"/>
  <c r="L83" i="209"/>
  <c r="L85" i="209"/>
  <c r="L84" i="309"/>
  <c r="L82" i="309"/>
  <c r="L83" i="309"/>
  <c r="L85" i="30"/>
  <c r="L83" i="30"/>
  <c r="L84" i="30"/>
  <c r="L86" i="259"/>
  <c r="L85" i="259"/>
  <c r="L84" i="208"/>
  <c r="L85" i="139"/>
  <c r="N82" i="183"/>
  <c r="L89" i="183" s="1"/>
  <c r="L85" i="32"/>
  <c r="N78" i="103"/>
  <c r="L83" i="103" s="1"/>
  <c r="L86" i="347"/>
  <c r="L85" i="307"/>
  <c r="N80" i="274"/>
  <c r="L87" i="274" s="1"/>
  <c r="N86" i="112"/>
  <c r="N88" i="112" s="1"/>
  <c r="D102" i="5" s="1"/>
  <c r="N79" i="265"/>
  <c r="L85" i="265" s="1"/>
  <c r="L84" i="307"/>
  <c r="L85" i="347"/>
  <c r="L83" i="32"/>
  <c r="L83" i="12"/>
  <c r="L83" i="67"/>
  <c r="L82" i="303"/>
  <c r="L86" i="334"/>
  <c r="L81" i="229"/>
  <c r="L83" i="44"/>
  <c r="L85" i="357"/>
  <c r="N80" i="271"/>
  <c r="L85" i="12"/>
  <c r="L85" i="57"/>
  <c r="N86" i="57" s="1"/>
  <c r="N88" i="57" s="1"/>
  <c r="D53" i="5" s="1"/>
  <c r="N83" i="154"/>
  <c r="L88" i="154" s="1"/>
  <c r="N79" i="150"/>
  <c r="L84" i="150" s="1"/>
  <c r="N76" i="80"/>
  <c r="N41" i="80" s="1"/>
  <c r="N43" i="80" s="1"/>
  <c r="N78" i="80" s="1"/>
  <c r="N86" i="121"/>
  <c r="N88" i="121" s="1"/>
  <c r="D111" i="5" s="1"/>
  <c r="L86" i="251"/>
  <c r="L85" i="44"/>
  <c r="N86" i="44" s="1"/>
  <c r="N88" i="44" s="1"/>
  <c r="D35" i="5" s="1"/>
  <c r="N82" i="164"/>
  <c r="L87" i="164" s="1"/>
  <c r="L84" i="57"/>
  <c r="N86" i="73"/>
  <c r="N88" i="73" s="1"/>
  <c r="D64" i="5" s="1"/>
  <c r="L86" i="277"/>
  <c r="N82" i="181"/>
  <c r="L88" i="181" s="1"/>
  <c r="N81" i="50"/>
  <c r="L87" i="50" s="1"/>
  <c r="N78" i="36"/>
  <c r="L84" i="92"/>
  <c r="L84" i="251"/>
  <c r="N77" i="75"/>
  <c r="L83" i="75" s="1"/>
  <c r="N78" i="91"/>
  <c r="L84" i="91" s="1"/>
  <c r="N79" i="319"/>
  <c r="L85" i="58"/>
  <c r="N86" i="125"/>
  <c r="N88" i="125" s="1"/>
  <c r="D115" i="5" s="1"/>
  <c r="N78" i="144"/>
  <c r="L85" i="144" s="1"/>
  <c r="N77" i="192"/>
  <c r="L84" i="192" s="1"/>
  <c r="L82" i="72"/>
  <c r="L83" i="303"/>
  <c r="L81" i="228"/>
  <c r="L84" i="67"/>
  <c r="L84" i="257"/>
  <c r="L84" i="139"/>
  <c r="L84" i="82"/>
  <c r="N76" i="102"/>
  <c r="N41" i="102" s="1"/>
  <c r="N43" i="102" s="1"/>
  <c r="N78" i="102" s="1"/>
  <c r="L85" i="102" s="1"/>
  <c r="N78" i="149"/>
  <c r="L85" i="149" s="1"/>
  <c r="L83" i="58"/>
  <c r="N78" i="140"/>
  <c r="L85" i="140" s="1"/>
  <c r="N76" i="71"/>
  <c r="N41" i="71" s="1"/>
  <c r="N43" i="71" s="1"/>
  <c r="N78" i="71" s="1"/>
  <c r="L85" i="71" s="1"/>
  <c r="L90" i="268"/>
  <c r="L83" i="190"/>
  <c r="N88" i="281"/>
  <c r="N90" i="281" s="1"/>
  <c r="D238" i="5" s="1"/>
  <c r="L86" i="239"/>
  <c r="N77" i="285"/>
  <c r="L83" i="285" s="1"/>
  <c r="L89" i="268"/>
  <c r="L83" i="140"/>
  <c r="L85" i="128"/>
  <c r="L83" i="216"/>
  <c r="L85" i="213"/>
  <c r="N86" i="213" s="1"/>
  <c r="N88" i="213" s="1"/>
  <c r="D175" i="5" s="1"/>
  <c r="L84" i="365"/>
  <c r="N87" i="365" s="1"/>
  <c r="N89" i="365" s="1"/>
  <c r="D315" i="5" s="1"/>
  <c r="N86" i="123"/>
  <c r="N88" i="123" s="1"/>
  <c r="D114" i="5" s="1"/>
  <c r="L85" i="256"/>
  <c r="N83" i="176"/>
  <c r="L89" i="176" s="1"/>
  <c r="L88" i="187"/>
  <c r="N91" i="187" s="1"/>
  <c r="N93" i="187" s="1"/>
  <c r="D168" i="5" s="1"/>
  <c r="N78" i="79"/>
  <c r="L85" i="79" s="1"/>
  <c r="L86" i="356"/>
  <c r="N87" i="356" s="1"/>
  <c r="N89" i="356" s="1"/>
  <c r="D308" i="5" s="1"/>
  <c r="L84" i="259"/>
  <c r="N78" i="96"/>
  <c r="L85" i="96" s="1"/>
  <c r="N86" i="115"/>
  <c r="N88" i="115" s="1"/>
  <c r="D106" i="5" s="1"/>
  <c r="N79" i="348"/>
  <c r="N93" i="260"/>
  <c r="L100" i="260" s="1"/>
  <c r="N78" i="106"/>
  <c r="L83" i="106" s="1"/>
  <c r="L83" i="128"/>
  <c r="L85" i="216"/>
  <c r="L83" i="108"/>
  <c r="N86" i="108" s="1"/>
  <c r="N88" i="108" s="1"/>
  <c r="D98" i="5" s="1"/>
  <c r="L84" i="233"/>
  <c r="L85" i="136"/>
  <c r="L83" i="305"/>
  <c r="N85" i="165"/>
  <c r="L90" i="165" s="1"/>
  <c r="N78" i="81"/>
  <c r="L85" i="81" s="1"/>
  <c r="L86" i="357"/>
  <c r="N80" i="275"/>
  <c r="N79" i="332"/>
  <c r="L84" i="215"/>
  <c r="N78" i="40"/>
  <c r="L85" i="40" s="1"/>
  <c r="L83" i="148"/>
  <c r="N89" i="246"/>
  <c r="L96" i="246" s="1"/>
  <c r="N79" i="355"/>
  <c r="N87" i="322"/>
  <c r="N89" i="322" s="1"/>
  <c r="D278" i="5" s="1"/>
  <c r="L82" i="190"/>
  <c r="L82" i="229"/>
  <c r="N83" i="229" s="1"/>
  <c r="N85" i="229" s="1"/>
  <c r="D190" i="5" s="1"/>
  <c r="N82" i="174"/>
  <c r="L85" i="38"/>
  <c r="L84" i="68"/>
  <c r="L83" i="51"/>
  <c r="L84" i="72"/>
  <c r="L84" i="214"/>
  <c r="L85" i="235"/>
  <c r="L85" i="261"/>
  <c r="N87" i="261" s="1"/>
  <c r="N89" i="261" s="1"/>
  <c r="D220" i="5" s="1"/>
  <c r="L85" i="68"/>
  <c r="N86" i="68" s="1"/>
  <c r="N88" i="68" s="1"/>
  <c r="D59" i="5" s="1"/>
  <c r="L83" i="137"/>
  <c r="L84" i="137"/>
  <c r="L85" i="137"/>
  <c r="L85" i="363"/>
  <c r="L84" i="363"/>
  <c r="L86" i="363"/>
  <c r="L86" i="336"/>
  <c r="N87" i="336" s="1"/>
  <c r="N89" i="336" s="1"/>
  <c r="D290" i="5" s="1"/>
  <c r="L82" i="305"/>
  <c r="L84" i="238"/>
  <c r="L85" i="234"/>
  <c r="L84" i="88"/>
  <c r="N83" i="155"/>
  <c r="L88" i="155" s="1"/>
  <c r="L84" i="239"/>
  <c r="L85" i="131"/>
  <c r="L82" i="127"/>
  <c r="L83" i="131"/>
  <c r="N86" i="70"/>
  <c r="N88" i="70" s="1"/>
  <c r="D61" i="5" s="1"/>
  <c r="N86" i="116"/>
  <c r="N88" i="116" s="1"/>
  <c r="D105" i="5" s="1"/>
  <c r="N86" i="114"/>
  <c r="N88" i="114" s="1"/>
  <c r="D104" i="5" s="1"/>
  <c r="L85" i="362"/>
  <c r="L84" i="362"/>
  <c r="L86" i="362"/>
  <c r="N85" i="78"/>
  <c r="N87" i="78" s="1"/>
  <c r="D69" i="5" s="1"/>
  <c r="L85" i="90"/>
  <c r="L84" i="90"/>
  <c r="L83" i="90"/>
  <c r="L85" i="39"/>
  <c r="N90" i="219"/>
  <c r="N92" i="219" s="1"/>
  <c r="D181" i="5" s="1"/>
  <c r="L87" i="273"/>
  <c r="L84" i="127"/>
  <c r="L85" i="273"/>
  <c r="N88" i="273" s="1"/>
  <c r="N90" i="273" s="1"/>
  <c r="D231" i="5" s="1"/>
  <c r="L83" i="191"/>
  <c r="N85" i="191" s="1"/>
  <c r="N87" i="191" s="1"/>
  <c r="D171" i="5" s="1"/>
  <c r="L84" i="75"/>
  <c r="L82" i="75"/>
  <c r="L83" i="138"/>
  <c r="L84" i="209"/>
  <c r="L87" i="177"/>
  <c r="L84" i="336"/>
  <c r="L84" i="234"/>
  <c r="N86" i="234" s="1"/>
  <c r="N88" i="234" s="1"/>
  <c r="D194" i="5" s="1"/>
  <c r="L83" i="325"/>
  <c r="L85" i="37"/>
  <c r="L85" i="84"/>
  <c r="L90" i="185"/>
  <c r="L83" i="99"/>
  <c r="L85" i="138"/>
  <c r="L85" i="214"/>
  <c r="L82" i="297"/>
  <c r="L84" i="25"/>
  <c r="L90" i="168"/>
  <c r="L90" i="279"/>
  <c r="L92" i="279"/>
  <c r="L91" i="279"/>
  <c r="L82" i="290"/>
  <c r="L84" i="290"/>
  <c r="L88" i="168"/>
  <c r="L88" i="179"/>
  <c r="L87" i="179"/>
  <c r="N83" i="170"/>
  <c r="L89" i="170" s="1"/>
  <c r="L85" i="24"/>
  <c r="L84" i="24"/>
  <c r="L85" i="212"/>
  <c r="L83" i="212"/>
  <c r="L84" i="212"/>
  <c r="L84" i="296"/>
  <c r="L85" i="296"/>
  <c r="L86" i="296"/>
  <c r="L88" i="266"/>
  <c r="L90" i="266"/>
  <c r="L89" i="266"/>
  <c r="L84" i="143"/>
  <c r="L83" i="143"/>
  <c r="L85" i="143"/>
  <c r="L84" i="250"/>
  <c r="N86" i="65"/>
  <c r="N88" i="65" s="1"/>
  <c r="D56" i="5" s="1"/>
  <c r="L83" i="56"/>
  <c r="N87" i="343"/>
  <c r="N89" i="343" s="1"/>
  <c r="D296" i="5" s="1"/>
  <c r="L85" i="364"/>
  <c r="L86" i="364"/>
  <c r="L84" i="364"/>
  <c r="L82" i="325"/>
  <c r="L83" i="92"/>
  <c r="L86" i="258"/>
  <c r="L83" i="98"/>
  <c r="L85" i="56"/>
  <c r="L83" i="91"/>
  <c r="L80" i="228"/>
  <c r="L83" i="101"/>
  <c r="N82" i="189"/>
  <c r="L86" i="250"/>
  <c r="L84" i="39"/>
  <c r="N87" i="240"/>
  <c r="N89" i="240" s="1"/>
  <c r="D200" i="5" s="1"/>
  <c r="L85" i="233"/>
  <c r="L84" i="101"/>
  <c r="L84" i="333"/>
  <c r="L85" i="333"/>
  <c r="L84" i="289"/>
  <c r="L82" i="289"/>
  <c r="L85" i="107"/>
  <c r="L84" i="107"/>
  <c r="L83" i="107"/>
  <c r="L84" i="147"/>
  <c r="L85" i="147"/>
  <c r="L83" i="147"/>
  <c r="L85" i="241"/>
  <c r="L84" i="241"/>
  <c r="L86" i="241"/>
  <c r="L90" i="186"/>
  <c r="L88" i="186"/>
  <c r="L89" i="186"/>
  <c r="L86" i="264"/>
  <c r="L84" i="264"/>
  <c r="L85" i="264"/>
  <c r="N87" i="360"/>
  <c r="N89" i="360" s="1"/>
  <c r="D311" i="5" s="1"/>
  <c r="L85" i="342"/>
  <c r="L84" i="342"/>
  <c r="L86" i="342"/>
  <c r="L90" i="282"/>
  <c r="L89" i="282"/>
  <c r="L86" i="359"/>
  <c r="L84" i="359"/>
  <c r="L84" i="15"/>
  <c r="N87" i="328"/>
  <c r="N89" i="328" s="1"/>
  <c r="D282" i="5" s="1"/>
  <c r="L84" i="299"/>
  <c r="L85" i="321"/>
  <c r="L84" i="321"/>
  <c r="L86" i="321"/>
  <c r="L84" i="284"/>
  <c r="L83" i="284"/>
  <c r="N81" i="248"/>
  <c r="N43" i="248" s="1"/>
  <c r="N45" i="248" s="1"/>
  <c r="N83" i="248" s="1"/>
  <c r="L88" i="248" s="1"/>
  <c r="L84" i="55"/>
  <c r="L83" i="55"/>
  <c r="L85" i="55"/>
  <c r="N87" i="323"/>
  <c r="N89" i="323" s="1"/>
  <c r="D279" i="5" s="1"/>
  <c r="L86" i="253"/>
  <c r="L84" i="253"/>
  <c r="L85" i="253"/>
  <c r="N87" i="331"/>
  <c r="N89" i="331" s="1"/>
  <c r="D285" i="5" s="1"/>
  <c r="L85" i="100"/>
  <c r="L84" i="100"/>
  <c r="L83" i="100"/>
  <c r="L83" i="61"/>
  <c r="L85" i="61"/>
  <c r="L84" i="61"/>
  <c r="L84" i="53"/>
  <c r="L85" i="53"/>
  <c r="L84" i="97"/>
  <c r="L83" i="97"/>
  <c r="L85" i="97"/>
  <c r="L85" i="83"/>
  <c r="L89" i="160"/>
  <c r="L87" i="160"/>
  <c r="L88" i="160"/>
  <c r="L85" i="42"/>
  <c r="L84" i="42"/>
  <c r="L83" i="42"/>
  <c r="L94" i="246"/>
  <c r="L84" i="95"/>
  <c r="L83" i="95"/>
  <c r="L85" i="95"/>
  <c r="L85" i="354"/>
  <c r="L86" i="354"/>
  <c r="L84" i="354"/>
  <c r="L84" i="87"/>
  <c r="L88" i="244"/>
  <c r="L90" i="244"/>
  <c r="L89" i="244"/>
  <c r="L86" i="265"/>
  <c r="L84" i="265"/>
  <c r="N87" i="327"/>
  <c r="N89" i="327" s="1"/>
  <c r="D281" i="5" s="1"/>
  <c r="N85" i="298"/>
  <c r="N87" i="298" s="1"/>
  <c r="D254" i="5" s="1"/>
  <c r="L83" i="64"/>
  <c r="L85" i="64"/>
  <c r="L84" i="64"/>
  <c r="L85" i="263"/>
  <c r="L84" i="263"/>
  <c r="L84" i="47"/>
  <c r="L85" i="47"/>
  <c r="L83" i="47"/>
  <c r="N86" i="216"/>
  <c r="N88" i="216" s="1"/>
  <c r="D178" i="5" s="1"/>
  <c r="N85" i="303"/>
  <c r="N87" i="303" s="1"/>
  <c r="D259" i="5" s="1"/>
  <c r="L85" i="66"/>
  <c r="L83" i="66"/>
  <c r="L84" i="66"/>
  <c r="N90" i="218"/>
  <c r="N92" i="218" s="1"/>
  <c r="D180" i="5" s="1"/>
  <c r="N87" i="371"/>
  <c r="N89" i="371" s="1"/>
  <c r="D293" i="5" s="1"/>
  <c r="L85" i="54"/>
  <c r="L84" i="54"/>
  <c r="L83" i="54"/>
  <c r="L87" i="232"/>
  <c r="L85" i="232"/>
  <c r="L86" i="232"/>
  <c r="L85" i="238"/>
  <c r="L84" i="258"/>
  <c r="L85" i="88"/>
  <c r="L82" i="299"/>
  <c r="N85" i="299" s="1"/>
  <c r="N87" i="299" s="1"/>
  <c r="D255" i="5" s="1"/>
  <c r="L88" i="177"/>
  <c r="L85" i="25"/>
  <c r="L89" i="217"/>
  <c r="L90" i="267"/>
  <c r="L86" i="235"/>
  <c r="L88" i="157"/>
  <c r="L88" i="217"/>
  <c r="L83" i="297"/>
  <c r="L90" i="157"/>
  <c r="L89" i="185"/>
  <c r="L85" i="98"/>
  <c r="L88" i="267"/>
  <c r="L83" i="283"/>
  <c r="L82" i="283"/>
  <c r="L84" i="283"/>
  <c r="L83" i="84"/>
  <c r="L84" i="99"/>
  <c r="L85" i="242"/>
  <c r="L84" i="242"/>
  <c r="L83" i="242"/>
  <c r="L85" i="86"/>
  <c r="L84" i="86"/>
  <c r="L83" i="86"/>
  <c r="L85" i="317"/>
  <c r="L86" i="317"/>
  <c r="L84" i="317"/>
  <c r="L86" i="306"/>
  <c r="L85" i="306"/>
  <c r="L84" i="306"/>
  <c r="L83" i="79"/>
  <c r="L84" i="79"/>
  <c r="L85" i="145"/>
  <c r="L83" i="145"/>
  <c r="L84" i="145"/>
  <c r="L95" i="252"/>
  <c r="L84" i="134"/>
  <c r="L85" i="134"/>
  <c r="L83" i="134"/>
  <c r="L84" i="292"/>
  <c r="L83" i="292"/>
  <c r="L84" i="316"/>
  <c r="L85" i="316"/>
  <c r="L85" i="271"/>
  <c r="L87" i="271"/>
  <c r="L86" i="271"/>
  <c r="L82" i="133"/>
  <c r="L89" i="182"/>
  <c r="L90" i="182"/>
  <c r="L88" i="182"/>
  <c r="L84" i="301"/>
  <c r="L82" i="301"/>
  <c r="L83" i="301"/>
  <c r="L84" i="312"/>
  <c r="L85" i="312"/>
  <c r="L88" i="162"/>
  <c r="L85" i="142"/>
  <c r="L83" i="142"/>
  <c r="L84" i="142"/>
  <c r="L83" i="231"/>
  <c r="L85" i="231"/>
  <c r="L84" i="231"/>
  <c r="L84" i="313"/>
  <c r="L85" i="313"/>
  <c r="L84" i="141"/>
  <c r="L83" i="141"/>
  <c r="L85" i="141"/>
  <c r="L84" i="247"/>
  <c r="L85" i="247"/>
  <c r="L86" i="247"/>
  <c r="L85" i="270"/>
  <c r="L90" i="178"/>
  <c r="L88" i="178"/>
  <c r="L89" i="178"/>
  <c r="L83" i="135"/>
  <c r="L84" i="135"/>
  <c r="L85" i="135"/>
  <c r="L84" i="60"/>
  <c r="L83" i="60"/>
  <c r="L85" i="60"/>
  <c r="L84" i="262"/>
  <c r="L86" i="262"/>
  <c r="L85" i="262"/>
  <c r="L79" i="227"/>
  <c r="L81" i="227"/>
  <c r="L80" i="227"/>
  <c r="N87" i="346"/>
  <c r="N89" i="346" s="1"/>
  <c r="D299" i="5" s="1"/>
  <c r="L83" i="310"/>
  <c r="L84" i="310"/>
  <c r="L82" i="310"/>
  <c r="L83" i="243"/>
  <c r="L85" i="243"/>
  <c r="L84" i="243"/>
  <c r="L89" i="180"/>
  <c r="N87" i="340"/>
  <c r="N89" i="340" s="1"/>
  <c r="D294" i="5" s="1"/>
  <c r="N86" i="56"/>
  <c r="N88" i="56" s="1"/>
  <c r="D48" i="5" s="1"/>
  <c r="L92" i="220"/>
  <c r="L93" i="220"/>
  <c r="L91" i="220"/>
  <c r="L86" i="318"/>
  <c r="L85" i="318"/>
  <c r="L84" i="318"/>
  <c r="L84" i="314"/>
  <c r="L86" i="314"/>
  <c r="L85" i="314"/>
  <c r="L87" i="188"/>
  <c r="L88" i="188"/>
  <c r="L89" i="188"/>
  <c r="L90" i="207"/>
  <c r="L91" i="207"/>
  <c r="L84" i="81"/>
  <c r="L83" i="81"/>
  <c r="L90" i="249"/>
  <c r="L88" i="249"/>
  <c r="L89" i="249"/>
  <c r="L84" i="315"/>
  <c r="L85" i="315"/>
  <c r="L86" i="315"/>
  <c r="N85" i="302"/>
  <c r="N87" i="302" s="1"/>
  <c r="L85" i="329"/>
  <c r="L86" i="329"/>
  <c r="L84" i="329"/>
  <c r="L83" i="286"/>
  <c r="L82" i="286"/>
  <c r="L84" i="286"/>
  <c r="L85" i="330"/>
  <c r="L84" i="330"/>
  <c r="L86" i="330"/>
  <c r="L86" i="353"/>
  <c r="L84" i="353"/>
  <c r="L85" i="353"/>
  <c r="L85" i="43"/>
  <c r="L84" i="43"/>
  <c r="L83" i="43"/>
  <c r="N86" i="76"/>
  <c r="N88" i="76" s="1"/>
  <c r="D67" i="5" s="1"/>
  <c r="L83" i="146"/>
  <c r="L84" i="146"/>
  <c r="L85" i="146"/>
  <c r="L83" i="15"/>
  <c r="L84" i="9"/>
  <c r="L83" i="9"/>
  <c r="L85" i="9"/>
  <c r="L85" i="35"/>
  <c r="L83" i="35"/>
  <c r="L84" i="35"/>
  <c r="L84" i="36"/>
  <c r="L85" i="36"/>
  <c r="L83" i="36"/>
  <c r="L83" i="49"/>
  <c r="L84" i="49"/>
  <c r="L85" i="49"/>
  <c r="L83" i="34"/>
  <c r="L85" i="34"/>
  <c r="L84" i="34"/>
  <c r="L84" i="17"/>
  <c r="L83" i="17"/>
  <c r="L85" i="17"/>
  <c r="N86" i="51"/>
  <c r="N88" i="51" s="1"/>
  <c r="D43" i="5" s="1"/>
  <c r="L85" i="23"/>
  <c r="L84" i="23"/>
  <c r="L83" i="23"/>
  <c r="L83" i="31"/>
  <c r="L84" i="31"/>
  <c r="L85" i="31"/>
  <c r="L84" i="27"/>
  <c r="L83" i="27"/>
  <c r="L85" i="27"/>
  <c r="L83" i="33"/>
  <c r="L84" i="33"/>
  <c r="L85" i="33"/>
  <c r="L84" i="16"/>
  <c r="L85" i="16"/>
  <c r="L83" i="16"/>
  <c r="N86" i="69"/>
  <c r="N88" i="69" s="1"/>
  <c r="D60" i="5" s="1"/>
  <c r="L85" i="22"/>
  <c r="L84" i="22"/>
  <c r="L83" i="22"/>
  <c r="L85" i="26"/>
  <c r="L83" i="26"/>
  <c r="L84" i="26"/>
  <c r="L84" i="19"/>
  <c r="L86" i="48"/>
  <c r="L85" i="48"/>
  <c r="L87" i="48"/>
  <c r="L84" i="29"/>
  <c r="L85" i="29"/>
  <c r="L83" i="29"/>
  <c r="L84" i="14"/>
  <c r="L85" i="46"/>
  <c r="L84" i="46"/>
  <c r="L83" i="46"/>
  <c r="L85" i="21"/>
  <c r="L84" i="21"/>
  <c r="L83" i="21"/>
  <c r="L84" i="7"/>
  <c r="L83" i="7"/>
  <c r="L85" i="7"/>
  <c r="L83" i="45"/>
  <c r="L84" i="45"/>
  <c r="L85" i="45"/>
  <c r="L84" i="18"/>
  <c r="L85" i="18"/>
  <c r="L83" i="18"/>
  <c r="L84" i="41"/>
  <c r="L85" i="41"/>
  <c r="L83" i="41"/>
  <c r="L83" i="20"/>
  <c r="L84" i="20"/>
  <c r="L85" i="20"/>
  <c r="L87" i="272"/>
  <c r="L86" i="272"/>
  <c r="L83" i="74"/>
  <c r="L82" i="74"/>
  <c r="L84" i="74"/>
  <c r="N86" i="132"/>
  <c r="N88" i="132" s="1"/>
  <c r="D123" i="5" s="1"/>
  <c r="N85" i="304"/>
  <c r="N87" i="304" s="1"/>
  <c r="D260" i="5" s="1"/>
  <c r="L84" i="348"/>
  <c r="L86" i="348"/>
  <c r="L85" i="348"/>
  <c r="L85" i="106"/>
  <c r="L85" i="254"/>
  <c r="L86" i="254"/>
  <c r="L84" i="254"/>
  <c r="L85" i="63"/>
  <c r="L83" i="63"/>
  <c r="L84" i="63"/>
  <c r="L82" i="291"/>
  <c r="L83" i="291"/>
  <c r="L84" i="291"/>
  <c r="L89" i="154"/>
  <c r="L90" i="154"/>
  <c r="N86" i="367"/>
  <c r="N88" i="367" s="1"/>
  <c r="D317" i="5" s="1"/>
  <c r="L90" i="245" l="1"/>
  <c r="L87" i="172"/>
  <c r="L89" i="172"/>
  <c r="L83" i="82"/>
  <c r="L88" i="183"/>
  <c r="L85" i="150"/>
  <c r="L84" i="83"/>
  <c r="N86" i="83" s="1"/>
  <c r="N88" i="83" s="1"/>
  <c r="D74" i="5" s="1"/>
  <c r="L86" i="150"/>
  <c r="N87" i="150" s="1"/>
  <c r="N89" i="150" s="1"/>
  <c r="D142" i="5" s="1"/>
  <c r="L87" i="184"/>
  <c r="N90" i="177"/>
  <c r="N92" i="177" s="1"/>
  <c r="L88" i="184"/>
  <c r="N86" i="67"/>
  <c r="N88" i="67" s="1"/>
  <c r="D58" i="5" s="1"/>
  <c r="L85" i="59"/>
  <c r="N86" i="82"/>
  <c r="N88" i="82" s="1"/>
  <c r="D73" i="5" s="1"/>
  <c r="L84" i="59"/>
  <c r="N86" i="59" s="1"/>
  <c r="N88" i="59" s="1"/>
  <c r="D50" i="5" s="1"/>
  <c r="L83" i="287"/>
  <c r="N85" i="287" s="1"/>
  <c r="N87" i="287" s="1"/>
  <c r="D244" i="5" s="1"/>
  <c r="L87" i="180"/>
  <c r="L84" i="37"/>
  <c r="N86" i="37" s="1"/>
  <c r="N88" i="37" s="1"/>
  <c r="D28" i="5" s="1"/>
  <c r="L82" i="287"/>
  <c r="L85" i="274"/>
  <c r="L84" i="136"/>
  <c r="N87" i="334"/>
  <c r="N89" i="334" s="1"/>
  <c r="D288" i="5" s="1"/>
  <c r="L90" i="280"/>
  <c r="L86" i="335"/>
  <c r="L83" i="102"/>
  <c r="N87" i="239"/>
  <c r="N89" i="239" s="1"/>
  <c r="D199" i="5" s="1"/>
  <c r="L84" i="294"/>
  <c r="N86" i="129"/>
  <c r="N88" i="129" s="1"/>
  <c r="D118" i="5" s="1"/>
  <c r="N86" i="130"/>
  <c r="N88" i="130" s="1"/>
  <c r="D121" i="5" s="1"/>
  <c r="L85" i="294"/>
  <c r="N87" i="294" s="1"/>
  <c r="N89" i="294" s="1"/>
  <c r="D250" i="5" s="1"/>
  <c r="N85" i="325"/>
  <c r="N87" i="325" s="1"/>
  <c r="D280" i="5" s="1"/>
  <c r="L91" i="221"/>
  <c r="L83" i="105"/>
  <c r="L86" i="237"/>
  <c r="N86" i="52"/>
  <c r="N88" i="52" s="1"/>
  <c r="D44" i="5" s="1"/>
  <c r="N88" i="276"/>
  <c r="N90" i="276" s="1"/>
  <c r="D234" i="5" s="1"/>
  <c r="N87" i="320"/>
  <c r="N89" i="320" s="1"/>
  <c r="D276" i="5" s="1"/>
  <c r="L92" i="245"/>
  <c r="N93" i="245" s="1"/>
  <c r="N95" i="245" s="1"/>
  <c r="D205" i="5" s="1"/>
  <c r="L90" i="170"/>
  <c r="N91" i="170" s="1"/>
  <c r="N93" i="170" s="1"/>
  <c r="D152" i="5" s="1"/>
  <c r="L89" i="280"/>
  <c r="L84" i="335"/>
  <c r="L92" i="221"/>
  <c r="L84" i="105"/>
  <c r="N86" i="107"/>
  <c r="N88" i="107" s="1"/>
  <c r="D97" i="5" s="1"/>
  <c r="L89" i="162"/>
  <c r="L92" i="165"/>
  <c r="L83" i="87"/>
  <c r="N86" i="87" s="1"/>
  <c r="N88" i="87" s="1"/>
  <c r="N86" i="32"/>
  <c r="N88" i="32" s="1"/>
  <c r="D24" i="5" s="1"/>
  <c r="L83" i="293"/>
  <c r="L95" i="246"/>
  <c r="N97" i="246" s="1"/>
  <c r="N99" i="246" s="1"/>
  <c r="D206" i="5" s="1"/>
  <c r="L84" i="293"/>
  <c r="N85" i="297"/>
  <c r="N87" i="297" s="1"/>
  <c r="D253" i="5" s="1"/>
  <c r="L91" i="165"/>
  <c r="L83" i="85"/>
  <c r="N86" i="85" s="1"/>
  <c r="N88" i="85" s="1"/>
  <c r="D76" i="5" s="1"/>
  <c r="N91" i="268"/>
  <c r="N93" i="268" s="1"/>
  <c r="D227" i="5" s="1"/>
  <c r="L84" i="106"/>
  <c r="L85" i="85"/>
  <c r="N87" i="251"/>
  <c r="N89" i="251" s="1"/>
  <c r="D211" i="5" s="1"/>
  <c r="N90" i="184"/>
  <c r="N92" i="184" s="1"/>
  <c r="D164" i="5" s="1"/>
  <c r="L84" i="237"/>
  <c r="L84" i="133"/>
  <c r="N91" i="171"/>
  <c r="N93" i="171" s="1"/>
  <c r="D156" i="5" s="1"/>
  <c r="N87" i="233"/>
  <c r="N89" i="233" s="1"/>
  <c r="D193" i="5" s="1"/>
  <c r="L86" i="193"/>
  <c r="N87" i="357"/>
  <c r="N89" i="357" s="1"/>
  <c r="D309" i="5" s="1"/>
  <c r="N87" i="259"/>
  <c r="N89" i="259" s="1"/>
  <c r="D218" i="5" s="1"/>
  <c r="L84" i="144"/>
  <c r="L93" i="252"/>
  <c r="L86" i="311"/>
  <c r="L84" i="193"/>
  <c r="N87" i="193" s="1"/>
  <c r="N89" i="193" s="1"/>
  <c r="D173" i="5" s="1"/>
  <c r="N87" i="347"/>
  <c r="N89" i="347" s="1"/>
  <c r="D300" i="5" s="1"/>
  <c r="L83" i="144"/>
  <c r="L85" i="311"/>
  <c r="L85" i="94"/>
  <c r="L84" i="89"/>
  <c r="N85" i="305"/>
  <c r="N87" i="305" s="1"/>
  <c r="D261" i="5" s="1"/>
  <c r="N86" i="98"/>
  <c r="N88" i="98" s="1"/>
  <c r="D88" i="5" s="1"/>
  <c r="L85" i="89"/>
  <c r="N86" i="136"/>
  <c r="N88" i="136" s="1"/>
  <c r="D127" i="5" s="1"/>
  <c r="L86" i="256"/>
  <c r="N87" i="256" s="1"/>
  <c r="N89" i="256" s="1"/>
  <c r="D215" i="5" s="1"/>
  <c r="L84" i="96"/>
  <c r="N86" i="101"/>
  <c r="N88" i="101" s="1"/>
  <c r="D91" i="5" s="1"/>
  <c r="L90" i="248"/>
  <c r="L84" i="285"/>
  <c r="L87" i="270"/>
  <c r="N88" i="270" s="1"/>
  <c r="N90" i="270" s="1"/>
  <c r="D228" i="5" s="1"/>
  <c r="N86" i="99"/>
  <c r="N88" i="99" s="1"/>
  <c r="D89" i="5" s="1"/>
  <c r="L84" i="102"/>
  <c r="N86" i="102" s="1"/>
  <c r="N88" i="102" s="1"/>
  <c r="D92" i="5" s="1"/>
  <c r="L86" i="274"/>
  <c r="L83" i="96"/>
  <c r="N85" i="72"/>
  <c r="N87" i="72" s="1"/>
  <c r="D63" i="5" s="1"/>
  <c r="L89" i="248"/>
  <c r="L82" i="285"/>
  <c r="N87" i="235"/>
  <c r="N89" i="235" s="1"/>
  <c r="D195" i="5" s="1"/>
  <c r="L84" i="149"/>
  <c r="N86" i="149" s="1"/>
  <c r="N88" i="149" s="1"/>
  <c r="D135" i="5" s="1"/>
  <c r="N86" i="212"/>
  <c r="N88" i="212" s="1"/>
  <c r="D174" i="5" s="1"/>
  <c r="N86" i="38"/>
  <c r="N88" i="38" s="1"/>
  <c r="D29" i="5" s="1"/>
  <c r="N87" i="257"/>
  <c r="N89" i="257" s="1"/>
  <c r="D216" i="5" s="1"/>
  <c r="L83" i="192"/>
  <c r="N85" i="192" s="1"/>
  <c r="N87" i="192" s="1"/>
  <c r="D172" i="5" s="1"/>
  <c r="L83" i="149"/>
  <c r="L82" i="192"/>
  <c r="L84" i="94"/>
  <c r="L89" i="164"/>
  <c r="N90" i="164" s="1"/>
  <c r="N92" i="164" s="1"/>
  <c r="D149" i="5" s="1"/>
  <c r="N86" i="128"/>
  <c r="N88" i="128" s="1"/>
  <c r="D120" i="5" s="1"/>
  <c r="N87" i="307"/>
  <c r="N89" i="307" s="1"/>
  <c r="D263" i="5" s="1"/>
  <c r="L88" i="170"/>
  <c r="N86" i="88"/>
  <c r="N88" i="88" s="1"/>
  <c r="D79" i="5" s="1"/>
  <c r="N86" i="92"/>
  <c r="N88" i="92" s="1"/>
  <c r="D83" i="5" s="1"/>
  <c r="L88" i="164"/>
  <c r="N85" i="309"/>
  <c r="N87" i="309" s="1"/>
  <c r="D265" i="5" s="1"/>
  <c r="N86" i="215"/>
  <c r="N88" i="215" s="1"/>
  <c r="D177" i="5" s="1"/>
  <c r="L87" i="183"/>
  <c r="N90" i="183" s="1"/>
  <c r="N92" i="183" s="1"/>
  <c r="D163" i="5" s="1"/>
  <c r="L86" i="236"/>
  <c r="L85" i="19"/>
  <c r="N86" i="19" s="1"/>
  <c r="N88" i="19" s="1"/>
  <c r="D11" i="5" s="1"/>
  <c r="L88" i="158"/>
  <c r="L85" i="91"/>
  <c r="L84" i="236"/>
  <c r="N87" i="236" s="1"/>
  <c r="N89" i="236" s="1"/>
  <c r="D196" i="5" s="1"/>
  <c r="L89" i="158"/>
  <c r="N91" i="158" s="1"/>
  <c r="N93" i="158" s="1"/>
  <c r="D146" i="5" s="1"/>
  <c r="N86" i="12"/>
  <c r="N88" i="12" s="1"/>
  <c r="D5" i="5" s="1"/>
  <c r="N87" i="344"/>
  <c r="N89" i="344" s="1"/>
  <c r="D297" i="5" s="1"/>
  <c r="N90" i="217"/>
  <c r="N92" i="217" s="1"/>
  <c r="D179" i="5" s="1"/>
  <c r="N85" i="190"/>
  <c r="N87" i="190" s="1"/>
  <c r="D170" i="5" s="1"/>
  <c r="N86" i="139"/>
  <c r="N88" i="139" s="1"/>
  <c r="D130" i="5" s="1"/>
  <c r="L83" i="40"/>
  <c r="N82" i="228"/>
  <c r="N84" i="228" s="1"/>
  <c r="D189" i="5" s="1"/>
  <c r="N86" i="42"/>
  <c r="N88" i="42" s="1"/>
  <c r="D33" i="5" s="1"/>
  <c r="N86" i="147"/>
  <c r="N88" i="147" s="1"/>
  <c r="D137" i="5" s="1"/>
  <c r="N86" i="53"/>
  <c r="N88" i="53" s="1"/>
  <c r="D45" i="5" s="1"/>
  <c r="N86" i="148"/>
  <c r="N88" i="148" s="1"/>
  <c r="D136" i="5" s="1"/>
  <c r="N87" i="350"/>
  <c r="N89" i="350" s="1"/>
  <c r="D302" i="5" s="1"/>
  <c r="L84" i="140"/>
  <c r="N86" i="140" s="1"/>
  <c r="N88" i="140" s="1"/>
  <c r="D132" i="5" s="1"/>
  <c r="N87" i="363"/>
  <c r="N89" i="363" s="1"/>
  <c r="D313" i="5" s="1"/>
  <c r="L89" i="155"/>
  <c r="N88" i="274"/>
  <c r="N90" i="274" s="1"/>
  <c r="D232" i="5" s="1"/>
  <c r="L84" i="40"/>
  <c r="L90" i="155"/>
  <c r="N86" i="214"/>
  <c r="N88" i="214" s="1"/>
  <c r="D176" i="5" s="1"/>
  <c r="N88" i="277"/>
  <c r="N90" i="277" s="1"/>
  <c r="D235" i="5" s="1"/>
  <c r="N86" i="15"/>
  <c r="N88" i="15" s="1"/>
  <c r="D7" i="5" s="1"/>
  <c r="N86" i="25"/>
  <c r="N88" i="25" s="1"/>
  <c r="D17" i="5" s="1"/>
  <c r="N87" i="335"/>
  <c r="N89" i="335" s="1"/>
  <c r="D289" i="5" s="1"/>
  <c r="N86" i="137"/>
  <c r="N88" i="137" s="1"/>
  <c r="D128" i="5" s="1"/>
  <c r="N86" i="90"/>
  <c r="N88" i="90" s="1"/>
  <c r="D81" i="5" s="1"/>
  <c r="L85" i="14"/>
  <c r="N85" i="290"/>
  <c r="N87" i="290" s="1"/>
  <c r="D246" i="5" s="1"/>
  <c r="N86" i="138"/>
  <c r="N88" i="138" s="1"/>
  <c r="D129" i="5" s="1"/>
  <c r="N86" i="24"/>
  <c r="N88" i="24" s="1"/>
  <c r="D16" i="5" s="1"/>
  <c r="L87" i="181"/>
  <c r="N86" i="30"/>
  <c r="N88" i="30" s="1"/>
  <c r="D22" i="5" s="1"/>
  <c r="N86" i="209"/>
  <c r="N88" i="209" s="1"/>
  <c r="D131" i="5" s="1"/>
  <c r="L83" i="80"/>
  <c r="L84" i="80"/>
  <c r="L85" i="80"/>
  <c r="L84" i="103"/>
  <c r="N91" i="185"/>
  <c r="N93" i="185" s="1"/>
  <c r="D165" i="5" s="1"/>
  <c r="L85" i="103"/>
  <c r="L84" i="319"/>
  <c r="L85" i="319"/>
  <c r="L86" i="319"/>
  <c r="L90" i="176"/>
  <c r="L98" i="260"/>
  <c r="L88" i="176"/>
  <c r="N87" i="238"/>
  <c r="N89" i="238" s="1"/>
  <c r="D198" i="5" s="1"/>
  <c r="N86" i="58"/>
  <c r="N88" i="58" s="1"/>
  <c r="D49" i="5" s="1"/>
  <c r="N87" i="366"/>
  <c r="N89" i="366" s="1"/>
  <c r="D316" i="5" s="1"/>
  <c r="N87" i="337"/>
  <c r="N89" i="337" s="1"/>
  <c r="D291" i="5" s="1"/>
  <c r="L86" i="50"/>
  <c r="L99" i="260"/>
  <c r="L89" i="181"/>
  <c r="N87" i="351"/>
  <c r="N89" i="351" s="1"/>
  <c r="D303" i="5" s="1"/>
  <c r="L88" i="50"/>
  <c r="N86" i="100"/>
  <c r="N88" i="100" s="1"/>
  <c r="D90" i="5" s="1"/>
  <c r="L85" i="355"/>
  <c r="L86" i="355"/>
  <c r="L84" i="355"/>
  <c r="L86" i="332"/>
  <c r="L85" i="332"/>
  <c r="L84" i="332"/>
  <c r="N86" i="91"/>
  <c r="N88" i="91" s="1"/>
  <c r="D82" i="5" s="1"/>
  <c r="L87" i="275"/>
  <c r="L86" i="275"/>
  <c r="L85" i="275"/>
  <c r="N86" i="39"/>
  <c r="N88" i="39" s="1"/>
  <c r="D30" i="5" s="1"/>
  <c r="L84" i="71"/>
  <c r="L88" i="174"/>
  <c r="L89" i="174"/>
  <c r="L87" i="174"/>
  <c r="N86" i="131"/>
  <c r="N88" i="131" s="1"/>
  <c r="D122" i="5" s="1"/>
  <c r="L83" i="71"/>
  <c r="N85" i="127"/>
  <c r="N87" i="127" s="1"/>
  <c r="D117" i="5" s="1"/>
  <c r="N93" i="165"/>
  <c r="N95" i="165" s="1"/>
  <c r="D150" i="5" s="1"/>
  <c r="N91" i="244"/>
  <c r="N93" i="244" s="1"/>
  <c r="D204" i="5" s="1"/>
  <c r="N87" i="241"/>
  <c r="N89" i="241" s="1"/>
  <c r="D201" i="5" s="1"/>
  <c r="N87" i="250"/>
  <c r="N89" i="250" s="1"/>
  <c r="D210" i="5" s="1"/>
  <c r="N87" i="354"/>
  <c r="N89" i="354" s="1"/>
  <c r="D306" i="5" s="1"/>
  <c r="N85" i="289"/>
  <c r="N87" i="289" s="1"/>
  <c r="D245" i="5" s="1"/>
  <c r="N87" i="362"/>
  <c r="N89" i="362" s="1"/>
  <c r="D312" i="5" s="1"/>
  <c r="N91" i="266"/>
  <c r="N93" i="266" s="1"/>
  <c r="D225" i="5" s="1"/>
  <c r="N91" i="168"/>
  <c r="N93" i="168" s="1"/>
  <c r="D151" i="5" s="1"/>
  <c r="N86" i="84"/>
  <c r="N88" i="84" s="1"/>
  <c r="D75" i="5" s="1"/>
  <c r="N86" i="97"/>
  <c r="N88" i="97" s="1"/>
  <c r="D87" i="5" s="1"/>
  <c r="N86" i="61"/>
  <c r="N88" i="61" s="1"/>
  <c r="D52" i="5" s="1"/>
  <c r="N85" i="284"/>
  <c r="N87" i="284" s="1"/>
  <c r="D241" i="5" s="1"/>
  <c r="N91" i="186"/>
  <c r="N93" i="186" s="1"/>
  <c r="D166" i="5" s="1"/>
  <c r="N85" i="75"/>
  <c r="N87" i="75" s="1"/>
  <c r="D66" i="5" s="1"/>
  <c r="N87" i="333"/>
  <c r="N89" i="333" s="1"/>
  <c r="D287" i="5" s="1"/>
  <c r="N87" i="265"/>
  <c r="N89" i="265" s="1"/>
  <c r="D224" i="5" s="1"/>
  <c r="N91" i="267"/>
  <c r="N93" i="267" s="1"/>
  <c r="D226" i="5" s="1"/>
  <c r="N86" i="54"/>
  <c r="N88" i="54" s="1"/>
  <c r="D46" i="5" s="1"/>
  <c r="N91" i="282"/>
  <c r="N93" i="282" s="1"/>
  <c r="D239" i="5" s="1"/>
  <c r="N93" i="279"/>
  <c r="N95" i="279" s="1"/>
  <c r="D236" i="5" s="1"/>
  <c r="N86" i="143"/>
  <c r="N88" i="143" s="1"/>
  <c r="D141" i="5" s="1"/>
  <c r="N87" i="258"/>
  <c r="N89" i="258" s="1"/>
  <c r="D217" i="5" s="1"/>
  <c r="N90" i="179"/>
  <c r="N92" i="179" s="1"/>
  <c r="D158" i="5" s="1"/>
  <c r="L88" i="189"/>
  <c r="L87" i="189"/>
  <c r="L89" i="189"/>
  <c r="N86" i="29"/>
  <c r="N88" i="29" s="1"/>
  <c r="D21" i="5" s="1"/>
  <c r="N87" i="264"/>
  <c r="N89" i="264" s="1"/>
  <c r="D223" i="5" s="1"/>
  <c r="N87" i="364"/>
  <c r="N89" i="364" s="1"/>
  <c r="D314" i="5" s="1"/>
  <c r="N86" i="66"/>
  <c r="N88" i="66" s="1"/>
  <c r="D57" i="5" s="1"/>
  <c r="N86" i="47"/>
  <c r="N88" i="47" s="1"/>
  <c r="D39" i="5" s="1"/>
  <c r="N86" i="64"/>
  <c r="N88" i="64" s="1"/>
  <c r="D55" i="5" s="1"/>
  <c r="N91" i="280"/>
  <c r="N93" i="280" s="1"/>
  <c r="D237" i="5" s="1"/>
  <c r="N87" i="321"/>
  <c r="N89" i="321" s="1"/>
  <c r="D277" i="5" s="1"/>
  <c r="N87" i="359"/>
  <c r="N89" i="359" s="1"/>
  <c r="D310" i="5" s="1"/>
  <c r="N87" i="296"/>
  <c r="N89" i="296" s="1"/>
  <c r="D252" i="5" s="1"/>
  <c r="N86" i="63"/>
  <c r="N88" i="63" s="1"/>
  <c r="D54" i="5" s="1"/>
  <c r="N87" i="342"/>
  <c r="N89" i="342" s="1"/>
  <c r="D295" i="5" s="1"/>
  <c r="N87" i="263"/>
  <c r="N89" i="263" s="1"/>
  <c r="D222" i="5" s="1"/>
  <c r="N87" i="253"/>
  <c r="N89" i="253" s="1"/>
  <c r="D213" i="5" s="1"/>
  <c r="N86" i="55"/>
  <c r="N88" i="55" s="1"/>
  <c r="D47" i="5" s="1"/>
  <c r="N86" i="17"/>
  <c r="N88" i="17" s="1"/>
  <c r="D9" i="5" s="1"/>
  <c r="N86" i="49"/>
  <c r="N88" i="49" s="1"/>
  <c r="D41" i="5" s="1"/>
  <c r="N90" i="160"/>
  <c r="N92" i="160" s="1"/>
  <c r="D147" i="5" s="1"/>
  <c r="N86" i="96"/>
  <c r="N88" i="96" s="1"/>
  <c r="D86" i="5" s="1"/>
  <c r="N87" i="247"/>
  <c r="N89" i="247" s="1"/>
  <c r="D207" i="5" s="1"/>
  <c r="N91" i="182"/>
  <c r="N93" i="182" s="1"/>
  <c r="D162" i="5" s="1"/>
  <c r="N86" i="95"/>
  <c r="N88" i="95" s="1"/>
  <c r="D85" i="5" s="1"/>
  <c r="N88" i="232"/>
  <c r="N90" i="232" s="1"/>
  <c r="D192" i="5" s="1"/>
  <c r="N86" i="7"/>
  <c r="N88" i="7" s="1"/>
  <c r="D3" i="5" s="1"/>
  <c r="N86" i="21"/>
  <c r="N88" i="21" s="1"/>
  <c r="D13" i="5" s="1"/>
  <c r="N86" i="43"/>
  <c r="N88" i="43" s="1"/>
  <c r="D34" i="5" s="1"/>
  <c r="N93" i="207"/>
  <c r="N95" i="207" s="1"/>
  <c r="D183" i="5" s="1"/>
  <c r="N91" i="178"/>
  <c r="N93" i="178" s="1"/>
  <c r="D157" i="5" s="1"/>
  <c r="N91" i="162"/>
  <c r="N93" i="162" s="1"/>
  <c r="D148" i="5" s="1"/>
  <c r="N87" i="316"/>
  <c r="N89" i="316" s="1"/>
  <c r="D272" i="5" s="1"/>
  <c r="N85" i="310"/>
  <c r="N87" i="310" s="1"/>
  <c r="D266" i="5" s="1"/>
  <c r="N87" i="312"/>
  <c r="N89" i="312" s="1"/>
  <c r="D268" i="5" s="1"/>
  <c r="N86" i="242"/>
  <c r="N88" i="242" s="1"/>
  <c r="D202" i="5" s="1"/>
  <c r="N85" i="292"/>
  <c r="N87" i="292" s="1"/>
  <c r="D248" i="5" s="1"/>
  <c r="N90" i="172"/>
  <c r="N92" i="172" s="1"/>
  <c r="D153" i="5" s="1"/>
  <c r="N86" i="145"/>
  <c r="N88" i="145" s="1"/>
  <c r="D139" i="5" s="1"/>
  <c r="N85" i="283"/>
  <c r="N87" i="283" s="1"/>
  <c r="D240" i="5" s="1"/>
  <c r="N86" i="135"/>
  <c r="N88" i="135" s="1"/>
  <c r="D126" i="5" s="1"/>
  <c r="N91" i="157"/>
  <c r="N93" i="157" s="1"/>
  <c r="D145" i="5" s="1"/>
  <c r="N86" i="26"/>
  <c r="N88" i="26" s="1"/>
  <c r="D18" i="5" s="1"/>
  <c r="N85" i="286"/>
  <c r="N87" i="286" s="1"/>
  <c r="D243" i="5" s="1"/>
  <c r="N91" i="249"/>
  <c r="N93" i="249" s="1"/>
  <c r="D209" i="5" s="1"/>
  <c r="N85" i="285"/>
  <c r="N87" i="285" s="1"/>
  <c r="D242" i="5" s="1"/>
  <c r="N86" i="60"/>
  <c r="N88" i="60" s="1"/>
  <c r="D51" i="5" s="1"/>
  <c r="N86" i="141"/>
  <c r="N88" i="141" s="1"/>
  <c r="D133" i="5" s="1"/>
  <c r="N86" i="142"/>
  <c r="N88" i="142" s="1"/>
  <c r="D134" i="5" s="1"/>
  <c r="N85" i="301"/>
  <c r="N87" i="301" s="1"/>
  <c r="N88" i="271"/>
  <c r="N90" i="271" s="1"/>
  <c r="D229" i="5" s="1"/>
  <c r="N96" i="252"/>
  <c r="N98" i="252" s="1"/>
  <c r="D212" i="5" s="1"/>
  <c r="N87" i="306"/>
  <c r="N89" i="306" s="1"/>
  <c r="D262" i="5" s="1"/>
  <c r="N87" i="317"/>
  <c r="N89" i="317" s="1"/>
  <c r="D273" i="5" s="1"/>
  <c r="N86" i="79"/>
  <c r="N88" i="79" s="1"/>
  <c r="D70" i="5" s="1"/>
  <c r="N87" i="262"/>
  <c r="N89" i="262" s="1"/>
  <c r="D221" i="5" s="1"/>
  <c r="N87" i="313"/>
  <c r="N89" i="313" s="1"/>
  <c r="D269" i="5" s="1"/>
  <c r="N86" i="231"/>
  <c r="N88" i="231" s="1"/>
  <c r="D191" i="5" s="1"/>
  <c r="N85" i="133"/>
  <c r="N87" i="133" s="1"/>
  <c r="D124" i="5" s="1"/>
  <c r="N90" i="188"/>
  <c r="N92" i="188" s="1"/>
  <c r="D167" i="5" s="1"/>
  <c r="N86" i="243"/>
  <c r="N88" i="243" s="1"/>
  <c r="D203" i="5" s="1"/>
  <c r="N82" i="227"/>
  <c r="N84" i="227" s="1"/>
  <c r="D188" i="5" s="1"/>
  <c r="N86" i="134"/>
  <c r="N88" i="134" s="1"/>
  <c r="D125" i="5" s="1"/>
  <c r="N86" i="86"/>
  <c r="N88" i="86" s="1"/>
  <c r="N85" i="291"/>
  <c r="N87" i="291" s="1"/>
  <c r="D247" i="5" s="1"/>
  <c r="N86" i="146"/>
  <c r="N88" i="146" s="1"/>
  <c r="D138" i="5" s="1"/>
  <c r="N87" i="353"/>
  <c r="N89" i="353" s="1"/>
  <c r="D305" i="5" s="1"/>
  <c r="N87" i="330"/>
  <c r="N89" i="330" s="1"/>
  <c r="D284" i="5" s="1"/>
  <c r="N91" i="154"/>
  <c r="N93" i="154" s="1"/>
  <c r="D143" i="5" s="1"/>
  <c r="N87" i="315"/>
  <c r="N89" i="315" s="1"/>
  <c r="D271" i="5" s="1"/>
  <c r="N87" i="318"/>
  <c r="N89" i="318" s="1"/>
  <c r="D274" i="5" s="1"/>
  <c r="N94" i="220"/>
  <c r="N96" i="220" s="1"/>
  <c r="D182" i="5" s="1"/>
  <c r="N90" i="180"/>
  <c r="N92" i="180" s="1"/>
  <c r="N91" i="248"/>
  <c r="N93" i="248" s="1"/>
  <c r="D208" i="5" s="1"/>
  <c r="N87" i="329"/>
  <c r="N89" i="329" s="1"/>
  <c r="D283" i="5" s="1"/>
  <c r="N86" i="81"/>
  <c r="N88" i="81" s="1"/>
  <c r="D72" i="5" s="1"/>
  <c r="N87" i="314"/>
  <c r="N89" i="314" s="1"/>
  <c r="D270" i="5" s="1"/>
  <c r="N86" i="20"/>
  <c r="N88" i="20" s="1"/>
  <c r="D12" i="5" s="1"/>
  <c r="N88" i="48"/>
  <c r="N90" i="48" s="1"/>
  <c r="D40" i="5" s="1"/>
  <c r="N86" i="34"/>
  <c r="N88" i="34" s="1"/>
  <c r="D26" i="5" s="1"/>
  <c r="N86" i="41"/>
  <c r="N88" i="41" s="1"/>
  <c r="D32" i="5" s="1"/>
  <c r="N86" i="18"/>
  <c r="N88" i="18" s="1"/>
  <c r="D10" i="5" s="1"/>
  <c r="N86" i="45"/>
  <c r="N88" i="45" s="1"/>
  <c r="D36" i="5" s="1"/>
  <c r="N86" i="46"/>
  <c r="N88" i="46" s="1"/>
  <c r="D38" i="5" s="1"/>
  <c r="N86" i="14"/>
  <c r="N88" i="14" s="1"/>
  <c r="D6" i="5" s="1"/>
  <c r="N86" i="22"/>
  <c r="N88" i="22" s="1"/>
  <c r="D14" i="5" s="1"/>
  <c r="N86" i="16"/>
  <c r="N88" i="16" s="1"/>
  <c r="D8" i="5" s="1"/>
  <c r="N86" i="27"/>
  <c r="N88" i="27" s="1"/>
  <c r="D19" i="5" s="1"/>
  <c r="N86" i="23"/>
  <c r="N88" i="23" s="1"/>
  <c r="D15" i="5" s="1"/>
  <c r="N86" i="9"/>
  <c r="N88" i="9" s="1"/>
  <c r="D4" i="5" s="1"/>
  <c r="N86" i="33"/>
  <c r="N88" i="33" s="1"/>
  <c r="D25" i="5" s="1"/>
  <c r="N86" i="31"/>
  <c r="N88" i="31" s="1"/>
  <c r="D23" i="5" s="1"/>
  <c r="N86" i="36"/>
  <c r="N88" i="36" s="1"/>
  <c r="D27" i="5" s="1"/>
  <c r="N86" i="35"/>
  <c r="N88" i="35" s="1"/>
  <c r="D37" i="5" s="1"/>
  <c r="N85" i="74"/>
  <c r="N87" i="74" s="1"/>
  <c r="D65" i="5" s="1"/>
  <c r="N86" i="106"/>
  <c r="N88" i="106" s="1"/>
  <c r="D96" i="5" s="1"/>
  <c r="N87" i="348"/>
  <c r="N89" i="348" s="1"/>
  <c r="D301" i="5" s="1"/>
  <c r="N88" i="272"/>
  <c r="N90" i="272" s="1"/>
  <c r="D230" i="5" s="1"/>
  <c r="N89" i="50"/>
  <c r="N91" i="50" s="1"/>
  <c r="D42" i="5" s="1"/>
  <c r="N87" i="254"/>
  <c r="N89" i="254" s="1"/>
  <c r="D214" i="5" s="1"/>
  <c r="N86" i="103" l="1"/>
  <c r="N88" i="103" s="1"/>
  <c r="D93" i="5" s="1"/>
  <c r="N90" i="181"/>
  <c r="N92" i="181" s="1"/>
  <c r="D161" i="5" s="1"/>
  <c r="N93" i="221"/>
  <c r="N95" i="221" s="1"/>
  <c r="D184" i="5" s="1"/>
  <c r="N86" i="40"/>
  <c r="N88" i="40" s="1"/>
  <c r="D31" i="5" s="1"/>
  <c r="N86" i="94"/>
  <c r="N88" i="94" s="1"/>
  <c r="D84" i="5" s="1"/>
  <c r="N87" i="237"/>
  <c r="N89" i="237" s="1"/>
  <c r="D197" i="5" s="1"/>
  <c r="N85" i="293"/>
  <c r="N87" i="293" s="1"/>
  <c r="D249" i="5" s="1"/>
  <c r="N86" i="105"/>
  <c r="N88" i="105" s="1"/>
  <c r="D95" i="5" s="1"/>
  <c r="N91" i="155"/>
  <c r="N93" i="155" s="1"/>
  <c r="D144" i="5" s="1"/>
  <c r="N86" i="144"/>
  <c r="N88" i="144" s="1"/>
  <c r="D140" i="5" s="1"/>
  <c r="N87" i="311"/>
  <c r="N89" i="311" s="1"/>
  <c r="D267" i="5" s="1"/>
  <c r="N87" i="319"/>
  <c r="N89" i="319" s="1"/>
  <c r="D275" i="5" s="1"/>
  <c r="N86" i="89"/>
  <c r="N88" i="89" s="1"/>
  <c r="D80" i="5" s="1"/>
  <c r="N101" i="260"/>
  <c r="N103" i="260" s="1"/>
  <c r="D219" i="5" s="1"/>
  <c r="N91" i="176"/>
  <c r="N93" i="176" s="1"/>
  <c r="D155" i="5" s="1"/>
  <c r="N86" i="80"/>
  <c r="N88" i="80" s="1"/>
  <c r="D71" i="5" s="1"/>
  <c r="N88" i="275"/>
  <c r="N90" i="275" s="1"/>
  <c r="D233" i="5" s="1"/>
  <c r="N87" i="355"/>
  <c r="N89" i="355" s="1"/>
  <c r="D307" i="5" s="1"/>
  <c r="N86" i="71"/>
  <c r="N88" i="71" s="1"/>
  <c r="D62" i="5" s="1"/>
  <c r="N90" i="174"/>
  <c r="N92" i="174" s="1"/>
  <c r="D154" i="5" s="1"/>
  <c r="N87" i="332"/>
  <c r="N89" i="332" s="1"/>
  <c r="D286" i="5" s="1"/>
  <c r="N90" i="189"/>
  <c r="N92" i="189" s="1"/>
  <c r="D169" i="5" s="1"/>
  <c r="D77" i="5"/>
  <c r="D78" i="5"/>
  <c r="D258" i="5"/>
  <c r="D257" i="5"/>
  <c r="D159" i="5"/>
  <c r="D160" i="5"/>
</calcChain>
</file>

<file path=xl/sharedStrings.xml><?xml version="1.0" encoding="utf-8"?>
<sst xmlns="http://schemas.openxmlformats.org/spreadsheetml/2006/main" count="42975" uniqueCount="2343">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</sst>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6">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0.0"/>
    <numFmt numFmtId="179" formatCode="0.0"/>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1"/>
      <color rgb="FFFF0000"/>
      <name val="Calibri"/>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178" fontId="0" fillId="0" borderId="0" xfId="0" applyNumberFormat="1" applyFill="1" applyProtection="1"/>
    <xf numFmtId="2" fontId="0" fillId="0" borderId="0" xfId="0" applyNumberFormat="1" applyFill="1" applyProtection="1"/>
    <xf numFmtId="179" fontId="0" fillId="0" borderId="0" xfId="0" applyNumberFormat="1" applyFill="1" applyProtection="1"/>
    <xf numFmtId="0" fontId="7" fillId="29" borderId="6" xfId="1" applyFont="1" applyFill="1" applyBorder="1" applyAlignment="1" applyProtection="1">
      <alignment horizontal="left" wrapText="1"/>
    </xf>
    <xf numFmtId="3" fontId="44" fillId="3" borderId="3" xfId="2" applyNumberFormat="1" applyFont="1" applyBorder="1" applyProtection="1"/>
    <xf numFmtId="3" fontId="44" fillId="3" borderId="3" xfId="2" applyNumberFormat="1" applyFont="1" applyBorder="1" applyAlignment="1" applyProtection="1">
      <alignment vertical="center"/>
    </xf>
    <xf numFmtId="3" fontId="5" fillId="3" borderId="3" xfId="2" applyNumberFormat="1" applyFont="1" applyBorder="1" applyAlignment="1" applyProtection="1">
      <alignment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166" fontId="7" fillId="25" borderId="6" xfId="11" applyFont="1" applyFill="1" applyBorder="1" applyProtection="1"/>
    <xf numFmtId="166" fontId="3" fillId="5" borderId="4" xfId="11" applyFont="1" applyFill="1" applyBorder="1" applyProtection="1"/>
    <xf numFmtId="166" fontId="3" fillId="16" borderId="63" xfId="11" applyFont="1" applyFill="1" applyBorder="1" applyProtection="1"/>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TOLIMA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3"/>
      <c r="B32" s="663"/>
      <c r="C32" s="663"/>
      <c r="D32" s="663"/>
      <c r="E32" s="663"/>
      <c r="F32" s="663"/>
      <c r="G32" s="663"/>
      <c r="H32" s="663"/>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3"/>
      <c r="B33" s="663"/>
      <c r="C33" s="663"/>
      <c r="D33" s="663"/>
      <c r="E33" s="663"/>
      <c r="F33" s="663"/>
      <c r="G33" s="663"/>
      <c r="H33" s="663"/>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3"/>
      <c r="B34" s="663"/>
      <c r="C34" s="663"/>
      <c r="D34" s="663"/>
      <c r="E34" s="663"/>
      <c r="F34" s="663"/>
      <c r="G34" s="663"/>
      <c r="H34" s="663"/>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3"/>
      <c r="B35" s="663"/>
      <c r="C35" s="663"/>
      <c r="D35" s="663"/>
      <c r="E35" s="663"/>
      <c r="F35" s="663"/>
      <c r="G35" s="663"/>
      <c r="H35" s="663"/>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3"/>
      <c r="B36" s="663"/>
      <c r="C36" s="663"/>
      <c r="D36" s="663"/>
      <c r="E36" s="663"/>
      <c r="F36" s="663"/>
      <c r="G36" s="663"/>
      <c r="H36" s="663"/>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3"/>
      <c r="B37" s="663"/>
      <c r="C37" s="663"/>
      <c r="D37" s="663"/>
      <c r="E37" s="663"/>
      <c r="F37" s="663"/>
      <c r="G37" s="663"/>
      <c r="H37" s="663"/>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3"/>
      <c r="B38" s="663"/>
      <c r="C38" s="663"/>
      <c r="D38" s="663"/>
      <c r="E38" s="663"/>
      <c r="F38" s="663"/>
      <c r="G38" s="663"/>
      <c r="H38" s="663"/>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09" activePane="bottomRight" state="frozen"/>
      <selection activeCell="D20" sqref="D20"/>
      <selection pane="topRight" activeCell="D20" sqref="D20"/>
      <selection pane="bottomLeft" activeCell="D20" sqref="D20"/>
      <selection pane="bottomRight" activeCell="G312" sqref="G312"/>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1" customWidth="1"/>
    <col min="6" max="7" width="11.42578125" customWidth="1"/>
    <col min="8" max="8" width="1.28515625" customWidth="1"/>
    <col min="10" max="10" width="34.42578125" customWidth="1"/>
  </cols>
  <sheetData>
    <row r="1" spans="1:10" ht="96" customHeight="1" thickTop="1" thickBot="1">
      <c r="A1" s="664" t="s">
        <v>1933</v>
      </c>
      <c r="B1" s="665"/>
      <c r="C1" s="665"/>
      <c r="D1" s="666"/>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2781409.3847314464</v>
      </c>
      <c r="G3" t="s">
        <v>1064</v>
      </c>
      <c r="J3" s="1"/>
    </row>
    <row r="4" spans="1:10" ht="54" thickTop="1" thickBot="1">
      <c r="A4" s="137" t="s">
        <v>1069</v>
      </c>
      <c r="B4" s="138" t="s">
        <v>1253</v>
      </c>
      <c r="C4" s="136" t="s">
        <v>1068</v>
      </c>
      <c r="D4" s="183">
        <f>VLOOKUP('200.2'!A88,'200.2'!A37:N108,14,FALSE)</f>
        <v>217415.98963246914</v>
      </c>
      <c r="J4" s="1"/>
    </row>
    <row r="5" spans="1:10" ht="54" thickTop="1" thickBot="1">
      <c r="A5" s="137" t="s">
        <v>1070</v>
      </c>
      <c r="B5" s="138" t="s">
        <v>1254</v>
      </c>
      <c r="C5" s="139" t="s">
        <v>1071</v>
      </c>
      <c r="D5" s="183">
        <f>VLOOKUP('201.1'!A88,'201.1'!A38:N109,14,FALSE)</f>
        <v>158663.15306602354</v>
      </c>
    </row>
    <row r="6" spans="1:10" ht="54" thickTop="1" thickBot="1">
      <c r="A6" s="137" t="s">
        <v>1072</v>
      </c>
      <c r="B6" s="138" t="s">
        <v>1255</v>
      </c>
      <c r="C6" s="139" t="s">
        <v>1071</v>
      </c>
      <c r="D6" s="183">
        <f>VLOOKUP('201.2'!A88,'201.2'!A39:N110,14,FALSE)</f>
        <v>155154.03596895651</v>
      </c>
    </row>
    <row r="7" spans="1:10" ht="70.5" customHeight="1" thickTop="1" thickBot="1">
      <c r="A7" s="137" t="s">
        <v>1073</v>
      </c>
      <c r="B7" s="138" t="s">
        <v>1256</v>
      </c>
      <c r="C7" s="139" t="s">
        <v>1071</v>
      </c>
      <c r="D7" s="183">
        <f>VLOOKUP('201.3'!A88,'201.3'!A40:N111,14,FALSE)</f>
        <v>37673.243506351355</v>
      </c>
    </row>
    <row r="8" spans="1:10" ht="54" thickTop="1" thickBot="1">
      <c r="A8" s="137" t="s">
        <v>1074</v>
      </c>
      <c r="B8" s="138" t="s">
        <v>1257</v>
      </c>
      <c r="C8" s="139" t="s">
        <v>1071</v>
      </c>
      <c r="D8" s="184">
        <f>VLOOKUP('201.4'!A88,'201.4'!A41:N112,14,FALSE)</f>
        <v>62397.838347968827</v>
      </c>
    </row>
    <row r="9" spans="1:10" ht="54" thickTop="1" thickBot="1">
      <c r="A9" s="137" t="s">
        <v>1075</v>
      </c>
      <c r="B9" s="138" t="s">
        <v>1254</v>
      </c>
      <c r="C9" s="139" t="s">
        <v>1929</v>
      </c>
      <c r="D9" s="184">
        <f>VLOOKUP('201.5'!A88,'201.5'!A42:N113,14,FALSE)</f>
        <v>158663.15306602354</v>
      </c>
    </row>
    <row r="10" spans="1:10" ht="54" thickTop="1" thickBot="1">
      <c r="A10" s="137" t="s">
        <v>1076</v>
      </c>
      <c r="B10" s="138" t="s">
        <v>1255</v>
      </c>
      <c r="C10" s="139" t="s">
        <v>1929</v>
      </c>
      <c r="D10" s="184">
        <f>VLOOKUP('201.6'!A88,'201.6'!A43:N114,14,FALSE)</f>
        <v>155154.03596895651</v>
      </c>
    </row>
    <row r="11" spans="1:10" ht="54" thickTop="1" thickBot="1">
      <c r="A11" s="137" t="s">
        <v>1077</v>
      </c>
      <c r="B11" s="138" t="s">
        <v>1255</v>
      </c>
      <c r="C11" s="139" t="s">
        <v>388</v>
      </c>
      <c r="D11" s="184">
        <f>VLOOKUP('201.7'!A88,'201.7'!A44:N115,14,FALSE)</f>
        <v>152165.26950814403</v>
      </c>
    </row>
    <row r="12" spans="1:10" ht="54" thickTop="1" thickBot="1">
      <c r="A12" s="137" t="s">
        <v>1078</v>
      </c>
      <c r="B12" s="138" t="s">
        <v>1258</v>
      </c>
      <c r="C12" s="139" t="s">
        <v>233</v>
      </c>
      <c r="D12" s="184">
        <f>VLOOKUP('201.8'!A88,'201.8'!A45:N116,14,FALSE)</f>
        <v>15839.435290239564</v>
      </c>
    </row>
    <row r="13" spans="1:10" ht="54" thickTop="1" thickBot="1">
      <c r="A13" s="137" t="s">
        <v>1079</v>
      </c>
      <c r="B13" s="138" t="s">
        <v>1259</v>
      </c>
      <c r="C13" s="139" t="s">
        <v>233</v>
      </c>
      <c r="D13" s="184">
        <f>VLOOKUP('201.9'!A88,'201.9'!A46:N117,14,FALSE)</f>
        <v>15630.988272166109</v>
      </c>
    </row>
    <row r="14" spans="1:10" ht="54" thickTop="1" thickBot="1">
      <c r="A14" s="137" t="s">
        <v>1080</v>
      </c>
      <c r="B14" s="138" t="s">
        <v>1260</v>
      </c>
      <c r="C14" s="139" t="s">
        <v>144</v>
      </c>
      <c r="D14" s="184">
        <f>VLOOKUP('201.10'!A88,'201.10'!A47:N118,14,FALSE)</f>
        <v>6842.2310128375066</v>
      </c>
    </row>
    <row r="15" spans="1:10" ht="54" thickTop="1" thickBot="1">
      <c r="A15" s="137" t="s">
        <v>1081</v>
      </c>
      <c r="B15" s="138" t="s">
        <v>1261</v>
      </c>
      <c r="C15" s="139" t="s">
        <v>1082</v>
      </c>
      <c r="D15" s="184">
        <f>VLOOKUP('201.11'!A88,'201.11'!A48:N119,14,FALSE)</f>
        <v>2885.9005642017933</v>
      </c>
    </row>
    <row r="16" spans="1:10" ht="54" thickTop="1" thickBot="1">
      <c r="A16" s="137" t="s">
        <v>1083</v>
      </c>
      <c r="B16" s="138" t="s">
        <v>1262</v>
      </c>
      <c r="C16" s="139" t="s">
        <v>1929</v>
      </c>
      <c r="D16" s="184">
        <f>VLOOKUP('201.12'!A88,'201.12'!A49:N120,14,FALSE)</f>
        <v>99167.393505360495</v>
      </c>
    </row>
    <row r="17" spans="1:4" ht="64.5" thickTop="1" thickBot="1">
      <c r="A17" s="140" t="s">
        <v>1084</v>
      </c>
      <c r="B17" s="141" t="s">
        <v>1263</v>
      </c>
      <c r="C17" s="139" t="s">
        <v>1929</v>
      </c>
      <c r="D17" s="184">
        <f>VLOOKUP('201.13'!A88,'201.13'!A50:N121,14,FALSE)</f>
        <v>112625.71260095603</v>
      </c>
    </row>
    <row r="18" spans="1:4" ht="54" thickTop="1" thickBot="1">
      <c r="A18" s="137" t="s">
        <v>1085</v>
      </c>
      <c r="B18" s="138" t="s">
        <v>1264</v>
      </c>
      <c r="C18" s="139" t="s">
        <v>144</v>
      </c>
      <c r="D18" s="184">
        <f>VLOOKUP('201.14'!A88,'201.14'!A51:N122,14,FALSE)</f>
        <v>31611.716165252496</v>
      </c>
    </row>
    <row r="19" spans="1:4" ht="54" thickTop="1" thickBot="1">
      <c r="A19" s="137" t="s">
        <v>1086</v>
      </c>
      <c r="B19" s="138" t="s">
        <v>1265</v>
      </c>
      <c r="C19" s="139" t="s">
        <v>144</v>
      </c>
      <c r="D19" s="184">
        <f>VLOOKUP('201.15'!A88,'201.15'!A52:N123,14,FALSE)</f>
        <v>39133.482572444256</v>
      </c>
    </row>
    <row r="20" spans="1:4" ht="54" thickTop="1" thickBot="1">
      <c r="A20" s="137" t="s">
        <v>1087</v>
      </c>
      <c r="B20" s="138" t="s">
        <v>1266</v>
      </c>
      <c r="C20" s="139" t="s">
        <v>144</v>
      </c>
      <c r="D20" s="184">
        <f>VLOOKUP('201.16'!A88,'201.16'!A53:N124,14,FALSE)</f>
        <v>1947.3644666666667</v>
      </c>
    </row>
    <row r="21" spans="1:4" ht="54" thickTop="1" thickBot="1">
      <c r="A21" s="137" t="s">
        <v>1088</v>
      </c>
      <c r="B21" s="138" t="s">
        <v>1267</v>
      </c>
      <c r="C21" s="139" t="s">
        <v>1929</v>
      </c>
      <c r="D21" s="184">
        <f>VLOOKUP('201.17'!A88,'201.17'!A54:N125,14,FALSE)</f>
        <v>81181.885105361085</v>
      </c>
    </row>
    <row r="22" spans="1:4" ht="54" thickTop="1" thickBot="1">
      <c r="A22" s="137" t="s">
        <v>1089</v>
      </c>
      <c r="B22" s="138" t="s">
        <v>1268</v>
      </c>
      <c r="C22" s="139" t="s">
        <v>1929</v>
      </c>
      <c r="D22" s="184">
        <f>VLOOKUP('201.18'!A88,'201.18'!A55:N126,14,FALSE)</f>
        <v>81181.885105361085</v>
      </c>
    </row>
    <row r="23" spans="1:4" ht="54" thickTop="1" thickBot="1">
      <c r="A23" s="137" t="s">
        <v>1090</v>
      </c>
      <c r="B23" s="138" t="s">
        <v>1269</v>
      </c>
      <c r="C23" s="139" t="s">
        <v>144</v>
      </c>
      <c r="D23" s="184">
        <f>VLOOKUP('201.19'!A88,'201.19'!A56:N127,14,FALSE)</f>
        <v>35931.157533536025</v>
      </c>
    </row>
    <row r="24" spans="1:4" ht="54" thickTop="1" thickBot="1">
      <c r="A24" s="137" t="s">
        <v>1091</v>
      </c>
      <c r="B24" s="138" t="s">
        <v>1270</v>
      </c>
      <c r="C24" s="139" t="s">
        <v>144</v>
      </c>
      <c r="D24" s="184">
        <f>VLOOKUP('201.20'!A88,'201.20'!A57:N128,14,FALSE)</f>
        <v>9781.0408787953984</v>
      </c>
    </row>
    <row r="25" spans="1:4" ht="54" thickTop="1" thickBot="1">
      <c r="A25" s="137" t="s">
        <v>1092</v>
      </c>
      <c r="B25" s="138" t="s">
        <v>1271</v>
      </c>
      <c r="C25" s="139" t="s">
        <v>144</v>
      </c>
      <c r="D25" s="184">
        <f>VLOOKUP('201.21'!A88,'201.21'!A58:N129,14,FALSE)</f>
        <v>6140.6091848498763</v>
      </c>
    </row>
    <row r="26" spans="1:4" ht="54" thickTop="1" thickBot="1">
      <c r="A26" s="137" t="s">
        <v>1509</v>
      </c>
      <c r="B26" s="138" t="s">
        <v>1497</v>
      </c>
      <c r="C26" s="139" t="s">
        <v>1929</v>
      </c>
      <c r="D26" s="184">
        <f>VLOOKUP('203.1'!A88,'203.1'!A59:N130,14,FALSE)</f>
        <v>899867.81890763564</v>
      </c>
    </row>
    <row r="27" spans="1:4" ht="54" thickTop="1" thickBot="1">
      <c r="A27" s="137" t="s">
        <v>1510</v>
      </c>
      <c r="B27" s="138" t="s">
        <v>1501</v>
      </c>
      <c r="C27" s="139" t="s">
        <v>1929</v>
      </c>
      <c r="D27" s="184">
        <f>VLOOKUP('203.2'!A88,'203.2'!A60:N131,14,FALSE)</f>
        <v>1071195.1032916289</v>
      </c>
    </row>
    <row r="28" spans="1:4" ht="54" thickTop="1" thickBot="1">
      <c r="A28" s="137" t="s">
        <v>1511</v>
      </c>
      <c r="B28" s="138" t="s">
        <v>1502</v>
      </c>
      <c r="C28" s="139" t="s">
        <v>1929</v>
      </c>
      <c r="D28" s="184">
        <f>VLOOKUP('203.3'!A88,'203.3'!A61:N132,14,FALSE)</f>
        <v>1193571.7349944811</v>
      </c>
    </row>
    <row r="29" spans="1:4" ht="54" thickTop="1" thickBot="1">
      <c r="A29" s="137" t="s">
        <v>1512</v>
      </c>
      <c r="B29" s="138" t="s">
        <v>1503</v>
      </c>
      <c r="C29" s="139" t="s">
        <v>1929</v>
      </c>
      <c r="D29" s="184">
        <f>VLOOKUP('203.4'!A88,'203.4'!A62:N133,14,FALSE)</f>
        <v>577107.14318307198</v>
      </c>
    </row>
    <row r="30" spans="1:4" ht="54" thickTop="1" thickBot="1">
      <c r="A30" s="137" t="s">
        <v>1513</v>
      </c>
      <c r="B30" s="138" t="s">
        <v>1504</v>
      </c>
      <c r="C30" s="139" t="s">
        <v>1929</v>
      </c>
      <c r="D30" s="184">
        <f>VLOOKUP('203.5'!A88,'203.5'!A63:N134,14,FALSE)</f>
        <v>657031.88681830687</v>
      </c>
    </row>
    <row r="31" spans="1:4" ht="54" thickTop="1" thickBot="1">
      <c r="A31" s="137" t="s">
        <v>1514</v>
      </c>
      <c r="B31" s="138" t="s">
        <v>1505</v>
      </c>
      <c r="C31" s="139" t="s">
        <v>1929</v>
      </c>
      <c r="D31" s="184">
        <f>VLOOKUP('203.6'!A88,'203.6'!A64:N135,14,FALSE)</f>
        <v>707893.08731345634</v>
      </c>
    </row>
    <row r="32" spans="1:4" ht="54" thickTop="1" thickBot="1">
      <c r="A32" s="137" t="s">
        <v>1515</v>
      </c>
      <c r="B32" s="138" t="s">
        <v>1506</v>
      </c>
      <c r="C32" s="139" t="s">
        <v>1929</v>
      </c>
      <c r="D32" s="184">
        <f>VLOOKUP('203.7'!A88,'203.7'!A65:N136,14,FALSE)</f>
        <v>297298.18553726521</v>
      </c>
    </row>
    <row r="33" spans="1:4" ht="54" thickTop="1" thickBot="1">
      <c r="A33" s="137" t="s">
        <v>1516</v>
      </c>
      <c r="B33" s="138" t="s">
        <v>1955</v>
      </c>
      <c r="C33" s="139" t="s">
        <v>1929</v>
      </c>
      <c r="D33" s="184">
        <f>VLOOKUP('203.8'!A88,'203.8'!A66:N137,14,FALSE)</f>
        <v>387777.54352390842</v>
      </c>
    </row>
    <row r="34" spans="1:4" ht="54" thickTop="1" thickBot="1">
      <c r="A34" s="137" t="s">
        <v>1517</v>
      </c>
      <c r="B34" s="138" t="s">
        <v>1508</v>
      </c>
      <c r="C34" s="139" t="s">
        <v>1929</v>
      </c>
      <c r="D34" s="184">
        <f>VLOOKUP('203.9'!A88,'203.9'!A67:N138,14,FALSE)</f>
        <v>407125.46766739147</v>
      </c>
    </row>
    <row r="35" spans="1:4" ht="54" thickTop="1" thickBot="1">
      <c r="A35" s="137" t="s">
        <v>1518</v>
      </c>
      <c r="B35" s="138" t="s">
        <v>1498</v>
      </c>
      <c r="C35" s="139" t="s">
        <v>1929</v>
      </c>
      <c r="D35" s="184">
        <f>VLOOKUP('203.10'!A88,'203.10'!A68:N139,14,FALSE)</f>
        <v>247363.30949586455</v>
      </c>
    </row>
    <row r="36" spans="1:4" ht="54" thickTop="1" thickBot="1">
      <c r="A36" s="137" t="s">
        <v>1519</v>
      </c>
      <c r="B36" s="138" t="s">
        <v>1499</v>
      </c>
      <c r="C36" s="139" t="s">
        <v>1929</v>
      </c>
      <c r="D36" s="184">
        <f>VLOOKUP('203.11'!A88,'203.11'!A69:N140,14,FALSE)</f>
        <v>308626.94475511415</v>
      </c>
    </row>
    <row r="37" spans="1:4" ht="54" thickTop="1" thickBot="1">
      <c r="A37" s="137" t="s">
        <v>1520</v>
      </c>
      <c r="B37" s="225" t="s">
        <v>1500</v>
      </c>
      <c r="C37" s="139" t="s">
        <v>1929</v>
      </c>
      <c r="D37" s="184">
        <f>VLOOKUP('203.12'!A88,'203.12'!A70:N141,14,FALSE)</f>
        <v>318677.81444004038</v>
      </c>
    </row>
    <row r="38" spans="1:4" ht="54" thickTop="1" thickBot="1">
      <c r="A38" s="137" t="s">
        <v>1093</v>
      </c>
      <c r="B38" s="138" t="s">
        <v>1272</v>
      </c>
      <c r="C38" s="139" t="s">
        <v>388</v>
      </c>
      <c r="D38" s="184">
        <f>VLOOKUP('210.1.1'!A88,'210.1.1'!A71:N142,14,FALSE)</f>
        <v>9810.6691937349133</v>
      </c>
    </row>
    <row r="39" spans="1:4" ht="54" thickTop="1" thickBot="1">
      <c r="A39" s="137" t="s">
        <v>1094</v>
      </c>
      <c r="B39" s="138" t="s">
        <v>1273</v>
      </c>
      <c r="C39" s="139" t="s">
        <v>388</v>
      </c>
      <c r="D39" s="184">
        <f>VLOOKUP('210.1.2'!A88,'210.1.2'!A72:N143,14,FALSE)</f>
        <v>3198.1098749943567</v>
      </c>
    </row>
    <row r="40" spans="1:4" ht="54" thickTop="1" thickBot="1">
      <c r="A40" s="137" t="s">
        <v>1095</v>
      </c>
      <c r="B40" s="138" t="s">
        <v>1274</v>
      </c>
      <c r="C40" s="139" t="s">
        <v>388</v>
      </c>
      <c r="D40" s="184">
        <f>VLOOKUP('210.2.1'!A90,'210.2.1'!A73:N144,14,FALSE)</f>
        <v>37283.077423350158</v>
      </c>
    </row>
    <row r="41" spans="1:4" ht="54" thickTop="1" thickBot="1">
      <c r="A41" s="137" t="s">
        <v>1096</v>
      </c>
      <c r="B41" s="138" t="s">
        <v>1275</v>
      </c>
      <c r="C41" s="139" t="s">
        <v>388</v>
      </c>
      <c r="D41" s="184">
        <f>VLOOKUP('210.2.2'!A88,'210.2.2'!A74:N145,14,FALSE)</f>
        <v>9810.6691937349133</v>
      </c>
    </row>
    <row r="42" spans="1:4" ht="54" thickTop="1" thickBot="1">
      <c r="A42" s="137" t="s">
        <v>1097</v>
      </c>
      <c r="B42" s="138" t="s">
        <v>1276</v>
      </c>
      <c r="C42" s="139" t="s">
        <v>388</v>
      </c>
      <c r="D42" s="184">
        <f>VLOOKUP('210.2.3'!A91,'210.2.3'!A91:N146,14,FALSE)</f>
        <v>30670.5181046096</v>
      </c>
    </row>
    <row r="43" spans="1:4" ht="54" thickTop="1" thickBot="1">
      <c r="A43" s="137" t="s">
        <v>1098</v>
      </c>
      <c r="B43" s="138" t="s">
        <v>1277</v>
      </c>
      <c r="C43" s="139" t="s">
        <v>388</v>
      </c>
      <c r="D43" s="184">
        <f>VLOOKUP('210.2.4'!A88,'210.2.4'!A88:N147,14,FALSE)</f>
        <v>3198.1098749943567</v>
      </c>
    </row>
    <row r="44" spans="1:4" ht="54" thickTop="1" thickBot="1">
      <c r="A44" s="137" t="s">
        <v>1099</v>
      </c>
      <c r="B44" s="138" t="s">
        <v>1278</v>
      </c>
      <c r="C44" s="139" t="s">
        <v>388</v>
      </c>
      <c r="D44" s="184">
        <f>VLOOKUP('211.1'!A88,'211.1'!A88:N148,14,FALSE)</f>
        <v>7743.7296703985176</v>
      </c>
    </row>
    <row r="45" spans="1:4" ht="54" thickTop="1" thickBot="1">
      <c r="A45" s="137" t="s">
        <v>1100</v>
      </c>
      <c r="B45" s="138" t="s">
        <v>1279</v>
      </c>
      <c r="C45" s="139" t="s">
        <v>388</v>
      </c>
      <c r="D45" s="184">
        <f>VLOOKUP('220.1'!A88,'220.1'!A88:N149,14,FALSE)</f>
        <v>12079.100461579399</v>
      </c>
    </row>
    <row r="46" spans="1:4" ht="54" thickTop="1" thickBot="1">
      <c r="A46" s="137" t="s">
        <v>1101</v>
      </c>
      <c r="B46" s="138" t="s">
        <v>1280</v>
      </c>
      <c r="C46" s="139" t="s">
        <v>388</v>
      </c>
      <c r="D46" s="184">
        <f>VLOOKUP('221.1'!A88,'221.1'!A88:N150,14,FALSE)</f>
        <v>8162.8010505800357</v>
      </c>
    </row>
    <row r="47" spans="1:4" ht="54" thickTop="1" thickBot="1">
      <c r="A47" s="137" t="s">
        <v>1102</v>
      </c>
      <c r="B47" s="138" t="s">
        <v>1281</v>
      </c>
      <c r="C47" s="139" t="s">
        <v>388</v>
      </c>
      <c r="D47" s="184">
        <f>VLOOKUP('221.2'!A88,'221.2'!A88:N151,14,FALSE)</f>
        <v>5044.4336602011499</v>
      </c>
    </row>
    <row r="48" spans="1:4" ht="64.5" thickTop="1" thickBot="1">
      <c r="A48" s="137" t="s">
        <v>1525</v>
      </c>
      <c r="B48" s="138" t="s">
        <v>1522</v>
      </c>
      <c r="C48" s="139" t="s">
        <v>233</v>
      </c>
      <c r="D48" s="184">
        <f>VLOOKUP('223.1'!A88,'223.1'!A88:N152,14,FALSE)</f>
        <v>7752.1753177371165</v>
      </c>
    </row>
    <row r="49" spans="1:4" ht="54" thickTop="1" thickBot="1">
      <c r="A49" s="137" t="s">
        <v>1526</v>
      </c>
      <c r="B49" s="138" t="s">
        <v>1523</v>
      </c>
      <c r="C49" s="139" t="s">
        <v>233</v>
      </c>
      <c r="D49" s="184">
        <f>VLOOKUP('223.2'!A88,'223.2'!A88:N153,14,FALSE)</f>
        <v>13417.760058290361</v>
      </c>
    </row>
    <row r="50" spans="1:4" ht="54" thickTop="1" thickBot="1">
      <c r="A50" s="137" t="s">
        <v>1527</v>
      </c>
      <c r="B50" s="138" t="s">
        <v>1524</v>
      </c>
      <c r="C50" s="139" t="s">
        <v>388</v>
      </c>
      <c r="D50" s="184">
        <f>VLOOKUP('223.3.1'!A88,'223.3.1'!A88:N154,14,FALSE)</f>
        <v>56211</v>
      </c>
    </row>
    <row r="51" spans="1:4" ht="64.5" thickTop="1" thickBot="1">
      <c r="A51" s="137" t="s">
        <v>1528</v>
      </c>
      <c r="B51" s="138" t="s">
        <v>1530</v>
      </c>
      <c r="C51" s="139" t="s">
        <v>388</v>
      </c>
      <c r="D51" s="184">
        <f>VLOOKUP('223.3.2'!A88,'223.3.2'!A88:N155,14,FALSE)</f>
        <v>86981.002985199913</v>
      </c>
    </row>
    <row r="52" spans="1:4" ht="54" thickTop="1" thickBot="1">
      <c r="A52" s="137" t="s">
        <v>1529</v>
      </c>
      <c r="B52" s="138" t="s">
        <v>1531</v>
      </c>
      <c r="C52" s="139" t="s">
        <v>388</v>
      </c>
      <c r="D52" s="184">
        <f>VLOOKUP('223.3.3'!A88,'223.3.3'!A88:N156,14,FALSE)</f>
        <v>93944.127985199913</v>
      </c>
    </row>
    <row r="53" spans="1:4" ht="54" thickTop="1" thickBot="1">
      <c r="A53" s="143" t="s">
        <v>1103</v>
      </c>
      <c r="B53" s="144" t="s">
        <v>2062</v>
      </c>
      <c r="C53" s="139" t="s">
        <v>233</v>
      </c>
      <c r="D53" s="184">
        <f>VLOOKUP('230.1'!A88,'230.1'!A88:N157,14,FALSE)</f>
        <v>2622.3809481247345</v>
      </c>
    </row>
    <row r="54" spans="1:4" ht="54" thickTop="1" thickBot="1">
      <c r="A54" s="143" t="s">
        <v>1104</v>
      </c>
      <c r="B54" s="144" t="s">
        <v>1282</v>
      </c>
      <c r="C54" s="139" t="s">
        <v>233</v>
      </c>
      <c r="D54" s="184">
        <f>VLOOKUP('231.1'!A88,'231.1'!A88:N159,14,FALSE)</f>
        <v>8415.2115137233759</v>
      </c>
    </row>
    <row r="55" spans="1:4" ht="54" thickTop="1" thickBot="1">
      <c r="A55" s="143" t="s">
        <v>1105</v>
      </c>
      <c r="B55" s="144" t="s">
        <v>1532</v>
      </c>
      <c r="C55" s="139" t="s">
        <v>233</v>
      </c>
      <c r="D55" s="184">
        <f>VLOOKUP('232.1'!A88,'232.1'!A88:N160,14,FALSE)</f>
        <v>7529.1718840000003</v>
      </c>
    </row>
    <row r="56" spans="1:4" ht="54" thickTop="1" thickBot="1">
      <c r="A56" s="143" t="s">
        <v>1533</v>
      </c>
      <c r="B56" s="144" t="s">
        <v>1956</v>
      </c>
      <c r="C56" s="139" t="s">
        <v>233</v>
      </c>
      <c r="D56" s="184">
        <f>VLOOKUP('233.1'!A88,'233.1'!A88:N161,14,FALSE)</f>
        <v>11321.454001519434</v>
      </c>
    </row>
    <row r="57" spans="1:4" ht="54" thickTop="1" thickBot="1">
      <c r="A57" s="143" t="s">
        <v>1535</v>
      </c>
      <c r="B57" s="144" t="s">
        <v>1536</v>
      </c>
      <c r="C57" s="139" t="s">
        <v>233</v>
      </c>
      <c r="D57" s="184">
        <f>VLOOKUP('233.10'!A88,'233.10'!A88:N162,14,FALSE)</f>
        <v>22358.823012548179</v>
      </c>
    </row>
    <row r="58" spans="1:4" ht="54" thickTop="1" thickBot="1">
      <c r="A58" s="143" t="s">
        <v>1106</v>
      </c>
      <c r="B58" s="144" t="s">
        <v>1537</v>
      </c>
      <c r="C58" s="139" t="s">
        <v>233</v>
      </c>
      <c r="D58" s="184">
        <f>VLOOKUP('234.1'!A88,'234.1'!A88:N163,14,FALSE)</f>
        <v>1082.7845575095787</v>
      </c>
    </row>
    <row r="59" spans="1:4" ht="54" thickTop="1" thickBot="1">
      <c r="A59" s="143" t="s">
        <v>1540</v>
      </c>
      <c r="B59" s="144" t="s">
        <v>1541</v>
      </c>
      <c r="C59" s="139" t="s">
        <v>388</v>
      </c>
      <c r="D59" s="184">
        <f>VLOOKUP('235.1'!A88,'235.1'!A88:N164,14,FALSE)</f>
        <v>67437.31595907679</v>
      </c>
    </row>
    <row r="60" spans="1:4" ht="54" thickTop="1" thickBot="1">
      <c r="A60" s="145" t="s">
        <v>1542</v>
      </c>
      <c r="B60" s="144" t="s">
        <v>1543</v>
      </c>
      <c r="C60" s="139" t="s">
        <v>388</v>
      </c>
      <c r="D60" s="184">
        <f>VLOOKUP('235.10'!A88,'235.10'!A88:N165,14,FALSE)</f>
        <v>14443.283959076787</v>
      </c>
    </row>
    <row r="61" spans="1:4" ht="54" thickTop="1" thickBot="1">
      <c r="A61" s="145" t="s">
        <v>1544</v>
      </c>
      <c r="B61" s="144" t="s">
        <v>1545</v>
      </c>
      <c r="C61" s="139" t="s">
        <v>377</v>
      </c>
      <c r="D61" s="184">
        <f>VLOOKUP('235.11'!A88,'235.11'!A88:N166,14,FALSE)</f>
        <v>662.42539999999997</v>
      </c>
    </row>
    <row r="62" spans="1:4" ht="54" thickTop="1" thickBot="1">
      <c r="A62" s="145" t="s">
        <v>1546</v>
      </c>
      <c r="B62" s="144" t="s">
        <v>1957</v>
      </c>
      <c r="C62" s="139" t="s">
        <v>388</v>
      </c>
      <c r="D62" s="184">
        <f>VLOOKUP('236.1'!A88,'236.1'!A88:N167,14,FALSE)</f>
        <v>123331.28395907677</v>
      </c>
    </row>
    <row r="63" spans="1:4" ht="54" thickTop="1" thickBot="1">
      <c r="A63" s="145" t="s">
        <v>1549</v>
      </c>
      <c r="B63" s="144" t="s">
        <v>1958</v>
      </c>
      <c r="C63" s="139" t="s">
        <v>388</v>
      </c>
      <c r="D63" s="184">
        <f>VLOOKUP('236.10'!A87,'236.10'!A87:N168,14,FALSE)</f>
        <v>14443.283959076787</v>
      </c>
    </row>
    <row r="64" spans="1:4" ht="54" thickTop="1" thickBot="1">
      <c r="A64" s="145" t="s">
        <v>1550</v>
      </c>
      <c r="B64" s="146" t="s">
        <v>1551</v>
      </c>
      <c r="C64" s="180" t="s">
        <v>377</v>
      </c>
      <c r="D64" s="184">
        <f>VLOOKUP('236.11'!A88,'236.11'!A88:N169,14,FALSE)</f>
        <v>1361.1</v>
      </c>
    </row>
    <row r="65" spans="1:4" ht="54" thickTop="1" thickBot="1">
      <c r="A65" s="143" t="s">
        <v>1107</v>
      </c>
      <c r="B65" s="144" t="s">
        <v>1283</v>
      </c>
      <c r="C65" s="139" t="s">
        <v>233</v>
      </c>
      <c r="D65" s="184">
        <f>VLOOKUP('310.1'!A87,'310.1'!A87:N170,14,FALSE)</f>
        <v>964.38853431187238</v>
      </c>
    </row>
    <row r="66" spans="1:4" ht="54" thickTop="1" thickBot="1">
      <c r="A66" s="143" t="s">
        <v>1108</v>
      </c>
      <c r="B66" s="144" t="s">
        <v>1284</v>
      </c>
      <c r="C66" s="139" t="s">
        <v>388</v>
      </c>
      <c r="D66" s="184">
        <f>VLOOKUP('311.1'!A87,'311.1'!A87:N171,14,FALSE)</f>
        <v>47283.948668337769</v>
      </c>
    </row>
    <row r="67" spans="1:4" ht="54" thickTop="1" thickBot="1">
      <c r="A67" s="143" t="s">
        <v>1109</v>
      </c>
      <c r="B67" s="144" t="s">
        <v>1285</v>
      </c>
      <c r="C67" s="139" t="s">
        <v>1082</v>
      </c>
      <c r="D67" s="184">
        <f>VLOOKUP('312.1'!A88,'312.1'!A88:N172,14,FALSE)</f>
        <v>5214.2966311095033</v>
      </c>
    </row>
    <row r="68" spans="1:4" ht="54" thickTop="1" thickBot="1">
      <c r="A68" s="143" t="s">
        <v>1110</v>
      </c>
      <c r="B68" s="144" t="s">
        <v>1286</v>
      </c>
      <c r="C68" s="139" t="s">
        <v>1082</v>
      </c>
      <c r="D68" s="184">
        <f>VLOOKUP('312.2'!A88,'312.2'!A88:N173,14,FALSE)</f>
        <v>4724.6291809799304</v>
      </c>
    </row>
    <row r="69" spans="1:4" ht="54" thickTop="1" thickBot="1">
      <c r="A69" s="143" t="s">
        <v>1111</v>
      </c>
      <c r="B69" s="144" t="s">
        <v>1287</v>
      </c>
      <c r="C69" s="139" t="s">
        <v>1548</v>
      </c>
      <c r="D69" s="184">
        <f>VLOOKUP('312.3'!A87,'312.3'!A87:N174,14,FALSE)</f>
        <v>1780.2720376062193</v>
      </c>
    </row>
    <row r="70" spans="1:4" ht="54" thickTop="1" thickBot="1">
      <c r="A70" s="143" t="s">
        <v>1112</v>
      </c>
      <c r="B70" s="144" t="s">
        <v>1288</v>
      </c>
      <c r="C70" s="139" t="s">
        <v>388</v>
      </c>
      <c r="D70" s="185">
        <f>VLOOKUP('312.4'!A88,'312.4'!A88:N175,14,FALSE)</f>
        <v>47276.572323893328</v>
      </c>
    </row>
    <row r="71" spans="1:4" ht="54" thickTop="1" thickBot="1">
      <c r="A71" s="143" t="s">
        <v>1113</v>
      </c>
      <c r="B71" s="144" t="s">
        <v>1553</v>
      </c>
      <c r="C71" s="139" t="s">
        <v>388</v>
      </c>
      <c r="D71" s="185">
        <f>VLOOKUP('320.1'!A88,'320.1'!A88:N176,14,FALSE)</f>
        <v>87883.068979686024</v>
      </c>
    </row>
    <row r="72" spans="1:4" ht="54" thickTop="1" thickBot="1">
      <c r="A72" s="143" t="s">
        <v>1114</v>
      </c>
      <c r="B72" s="144" t="s">
        <v>1554</v>
      </c>
      <c r="C72" s="139" t="s">
        <v>388</v>
      </c>
      <c r="D72" s="185">
        <f>VLOOKUP('320.2'!A88,'320.2'!A88:N177,14,FALSE)</f>
        <v>87883.068979686024</v>
      </c>
    </row>
    <row r="73" spans="1:4" ht="54" thickTop="1" thickBot="1">
      <c r="A73" s="143" t="s">
        <v>1557</v>
      </c>
      <c r="B73" s="144" t="s">
        <v>1558</v>
      </c>
      <c r="C73" s="139" t="s">
        <v>388</v>
      </c>
      <c r="D73" s="185">
        <f>VLOOKUP('320.3'!A88,'320.3'!A88:N178,14,FALSE)</f>
        <v>87883.068979686024</v>
      </c>
    </row>
    <row r="74" spans="1:4" ht="54" thickTop="1" thickBot="1">
      <c r="A74" s="143" t="s">
        <v>1559</v>
      </c>
      <c r="B74" s="144" t="s">
        <v>1560</v>
      </c>
      <c r="C74" s="139" t="s">
        <v>388</v>
      </c>
      <c r="D74" s="185">
        <f>VLOOKUP('320.4'!A88,'320.4'!A88:N179,14,FALSE)</f>
        <v>102596.78123699881</v>
      </c>
    </row>
    <row r="75" spans="1:4" ht="54" thickTop="1" thickBot="1">
      <c r="A75" s="143" t="s">
        <v>1561</v>
      </c>
      <c r="B75" s="144" t="s">
        <v>1562</v>
      </c>
      <c r="C75" s="139" t="s">
        <v>388</v>
      </c>
      <c r="D75" s="185">
        <f>VLOOKUP('320.5'!A88,'320.5'!A88:N180,14,FALSE)</f>
        <v>102596.78123699881</v>
      </c>
    </row>
    <row r="76" spans="1:4" ht="54" thickTop="1" thickBot="1">
      <c r="A76" s="143" t="s">
        <v>1563</v>
      </c>
      <c r="B76" s="144" t="s">
        <v>1564</v>
      </c>
      <c r="C76" s="139" t="s">
        <v>388</v>
      </c>
      <c r="D76" s="185">
        <f>VLOOKUP('320.6'!A88,'320.6'!A88:N181,14,FALSE)</f>
        <v>102596.78123699881</v>
      </c>
    </row>
    <row r="77" spans="1:4" ht="54" thickTop="1" thickBot="1">
      <c r="A77" s="143" t="s">
        <v>1115</v>
      </c>
      <c r="B77" s="144" t="s">
        <v>1565</v>
      </c>
      <c r="C77" s="139" t="s">
        <v>388</v>
      </c>
      <c r="D77" s="185">
        <f>VLOOKUP('330.1'!A88,'330.1'!A88:N182,14,FALSE)</f>
        <v>95124.718979686018</v>
      </c>
    </row>
    <row r="78" spans="1:4" ht="54" thickTop="1" thickBot="1">
      <c r="A78" s="145" t="s">
        <v>1116</v>
      </c>
      <c r="B78" s="144" t="s">
        <v>1566</v>
      </c>
      <c r="C78" s="139" t="s">
        <v>388</v>
      </c>
      <c r="D78" s="185">
        <f>VLOOKUP('330.2'!A88,'330.1'!A88:N183,14,FALSE)</f>
        <v>95124.718979686018</v>
      </c>
    </row>
    <row r="79" spans="1:4" ht="54" thickTop="1" thickBot="1">
      <c r="A79" s="145" t="s">
        <v>1567</v>
      </c>
      <c r="B79" s="146" t="s">
        <v>1568</v>
      </c>
      <c r="C79" s="139" t="s">
        <v>388</v>
      </c>
      <c r="D79" s="185">
        <f>VLOOKUP('330.3'!A88,'330.3'!A88:N184,14,FALSE)</f>
        <v>95124.718979686018</v>
      </c>
    </row>
    <row r="80" spans="1:4" ht="54" thickTop="1" thickBot="1">
      <c r="A80" s="145" t="s">
        <v>1569</v>
      </c>
      <c r="B80" s="146" t="s">
        <v>1570</v>
      </c>
      <c r="C80" s="139" t="s">
        <v>388</v>
      </c>
      <c r="D80" s="185">
        <f>VLOOKUP('330.4'!A88,'330.4'!A88:N185,14,FALSE)</f>
        <v>109838.43123699882</v>
      </c>
    </row>
    <row r="81" spans="1:4" ht="54" thickTop="1" thickBot="1">
      <c r="A81" s="145" t="s">
        <v>1571</v>
      </c>
      <c r="B81" s="146" t="s">
        <v>1572</v>
      </c>
      <c r="C81" s="139" t="s">
        <v>388</v>
      </c>
      <c r="D81" s="185">
        <f>VLOOKUP('330.5'!A88,'330.5'!A88:N186,14,FALSE)</f>
        <v>109838.43123699882</v>
      </c>
    </row>
    <row r="82" spans="1:4" ht="54" thickTop="1" thickBot="1">
      <c r="A82" s="145" t="s">
        <v>1573</v>
      </c>
      <c r="B82" s="146" t="s">
        <v>1574</v>
      </c>
      <c r="C82" s="139" t="s">
        <v>388</v>
      </c>
      <c r="D82" s="185">
        <f>VLOOKUP('330.6'!A88,'330.6'!A88:N187,14,FALSE)</f>
        <v>109838.43123699882</v>
      </c>
    </row>
    <row r="83" spans="1:4" ht="54" thickTop="1" thickBot="1">
      <c r="A83" s="143" t="s">
        <v>1117</v>
      </c>
      <c r="B83" s="144" t="s">
        <v>1575</v>
      </c>
      <c r="C83" s="139" t="s">
        <v>388</v>
      </c>
      <c r="D83" s="185">
        <f>VLOOKUP('340.1'!A88,'340.1'!A88:N188,14,FALSE)</f>
        <v>95111.850845804918</v>
      </c>
    </row>
    <row r="84" spans="1:4" ht="54" thickTop="1" thickBot="1">
      <c r="A84" s="143" t="s">
        <v>1118</v>
      </c>
      <c r="B84" s="144" t="s">
        <v>1576</v>
      </c>
      <c r="C84" s="139" t="s">
        <v>388</v>
      </c>
      <c r="D84" s="185">
        <f>VLOOKUP('340.2'!A88,'340.2'!A88:N190,14,FALSE)</f>
        <v>95111.850845804918</v>
      </c>
    </row>
    <row r="85" spans="1:4" ht="54" thickTop="1" thickBot="1">
      <c r="A85" s="143" t="s">
        <v>1119</v>
      </c>
      <c r="B85" s="144" t="s">
        <v>1577</v>
      </c>
      <c r="C85" s="139" t="s">
        <v>388</v>
      </c>
      <c r="D85" s="185">
        <f>VLOOKUP('340.3'!A88,'340.3'!A88:N191,14,FALSE)</f>
        <v>95111.850845804918</v>
      </c>
    </row>
    <row r="86" spans="1:4" ht="54" thickTop="1" thickBot="1">
      <c r="A86" s="143" t="s">
        <v>1578</v>
      </c>
      <c r="B86" s="144" t="s">
        <v>2127</v>
      </c>
      <c r="C86" s="139" t="s">
        <v>388</v>
      </c>
      <c r="D86" s="185">
        <f>VLOOKUP('350.1'!A88,'350.1'!A88:N192,14,FALSE)</f>
        <v>152375.77712015441</v>
      </c>
    </row>
    <row r="87" spans="1:4" ht="54" thickTop="1" thickBot="1">
      <c r="A87" s="203" t="s">
        <v>1579</v>
      </c>
      <c r="B87" s="144" t="s">
        <v>2128</v>
      </c>
      <c r="C87" s="139" t="s">
        <v>388</v>
      </c>
      <c r="D87" s="185">
        <f>VLOOKUP('350.2'!A88,'350.2'!A88:N193,14,FALSE)</f>
        <v>152375.77712015441</v>
      </c>
    </row>
    <row r="88" spans="1:4" ht="54" thickTop="1" thickBot="1">
      <c r="A88" s="145" t="s">
        <v>1580</v>
      </c>
      <c r="B88" s="146" t="s">
        <v>1581</v>
      </c>
      <c r="C88" s="139" t="s">
        <v>388</v>
      </c>
      <c r="D88" s="185">
        <f>VLOOKUP('350.3'!A88,'350.3'!A88:N194,14,FALSE)</f>
        <v>152375.77712015441</v>
      </c>
    </row>
    <row r="89" spans="1:4" ht="54" thickTop="1" thickBot="1">
      <c r="A89" s="143" t="s">
        <v>1582</v>
      </c>
      <c r="B89" s="144" t="s">
        <v>1583</v>
      </c>
      <c r="C89" s="139" t="s">
        <v>388</v>
      </c>
      <c r="D89" s="185">
        <f>VLOOKUP('350.4'!A88,'350.4'!A88:N195,14,FALSE)</f>
        <v>152375.77712015441</v>
      </c>
    </row>
    <row r="90" spans="1:4" ht="54" thickTop="1" thickBot="1">
      <c r="A90" s="145" t="s">
        <v>1584</v>
      </c>
      <c r="B90" s="146" t="s">
        <v>1585</v>
      </c>
      <c r="C90" s="139" t="s">
        <v>388</v>
      </c>
      <c r="D90" s="185">
        <f>VLOOKUP('350.10'!A88,'350.10'!A88:N196,14,FALSE)</f>
        <v>92757.491120154387</v>
      </c>
    </row>
    <row r="91" spans="1:4" ht="54" thickTop="1" thickBot="1">
      <c r="A91" s="145" t="s">
        <v>1586</v>
      </c>
      <c r="B91" s="146" t="s">
        <v>1587</v>
      </c>
      <c r="C91" s="139" t="s">
        <v>388</v>
      </c>
      <c r="D91" s="185">
        <f>VLOOKUP('350.11'!A88,'350.11'!A88:N197,14,FALSE)</f>
        <v>92757.491120154387</v>
      </c>
    </row>
    <row r="92" spans="1:4" ht="54" thickTop="1" thickBot="1">
      <c r="A92" s="145" t="s">
        <v>1588</v>
      </c>
      <c r="B92" s="146" t="s">
        <v>1589</v>
      </c>
      <c r="C92" s="139" t="s">
        <v>388</v>
      </c>
      <c r="D92" s="185">
        <f>VLOOKUP('350.12'!A88,'350.12'!A88:N198,14,FALSE)</f>
        <v>92757.491120154387</v>
      </c>
    </row>
    <row r="93" spans="1:4" ht="54" thickTop="1" thickBot="1">
      <c r="A93" s="145" t="s">
        <v>1590</v>
      </c>
      <c r="B93" s="146" t="s">
        <v>1591</v>
      </c>
      <c r="C93" s="139" t="s">
        <v>388</v>
      </c>
      <c r="D93" s="185">
        <f>VLOOKUP('350.13'!A88,'350.13'!A88:N199,14,FALSE)</f>
        <v>92757.491120154387</v>
      </c>
    </row>
    <row r="94" spans="1:4" ht="54" thickTop="1" thickBot="1">
      <c r="A94" s="143" t="s">
        <v>1592</v>
      </c>
      <c r="B94" s="144" t="s">
        <v>1593</v>
      </c>
      <c r="C94" s="139" t="s">
        <v>1082</v>
      </c>
      <c r="D94" s="185">
        <f>VLOOKUP('350.14'!A88,'350.14'!A88:N200,14,FALSE)</f>
        <v>662.42539999999997</v>
      </c>
    </row>
    <row r="95" spans="1:4" ht="54" thickTop="1" thickBot="1">
      <c r="A95" s="145" t="s">
        <v>1594</v>
      </c>
      <c r="B95" s="146" t="s">
        <v>1595</v>
      </c>
      <c r="C95" s="139" t="s">
        <v>388</v>
      </c>
      <c r="D95" s="185">
        <f>VLOOKUP('351.1'!A88,'351.1'!A88:N201,14,FALSE)</f>
        <v>152375.77712015441</v>
      </c>
    </row>
    <row r="96" spans="1:4" ht="54" thickTop="1" thickBot="1">
      <c r="A96" s="145" t="s">
        <v>1596</v>
      </c>
      <c r="B96" s="146" t="s">
        <v>1597</v>
      </c>
      <c r="C96" s="139" t="s">
        <v>388</v>
      </c>
      <c r="D96" s="185">
        <f>VLOOKUP('351.2'!A88,'351.2'!A88:N202,14,FALSE)</f>
        <v>152375.77712015441</v>
      </c>
    </row>
    <row r="97" spans="1:4" ht="54" thickTop="1" thickBot="1">
      <c r="A97" s="145" t="s">
        <v>1598</v>
      </c>
      <c r="B97" s="146" t="s">
        <v>1599</v>
      </c>
      <c r="C97" s="139" t="s">
        <v>388</v>
      </c>
      <c r="D97" s="185">
        <f>VLOOKUP('351.10'!A88,'351.10'!A88:N203,14,FALSE)</f>
        <v>92757.491120154387</v>
      </c>
    </row>
    <row r="98" spans="1:4" ht="54" thickTop="1" thickBot="1">
      <c r="A98" s="145" t="s">
        <v>1600</v>
      </c>
      <c r="B98" s="146" t="s">
        <v>1601</v>
      </c>
      <c r="C98" s="139" t="s">
        <v>388</v>
      </c>
      <c r="D98" s="185">
        <f>VLOOKUP('351.11'!A88,'351.11'!A88:N204,14,FALSE)</f>
        <v>92757.491120154387</v>
      </c>
    </row>
    <row r="99" spans="1:4" ht="54" thickTop="1" thickBot="1">
      <c r="A99" s="145" t="s">
        <v>1602</v>
      </c>
      <c r="B99" s="146" t="s">
        <v>1603</v>
      </c>
      <c r="C99" s="139" t="s">
        <v>1082</v>
      </c>
      <c r="D99" s="185">
        <f>VLOOKUP('351.12'!A88,'351.12'!A88:N205,14,FALSE)</f>
        <v>662.42539999999997</v>
      </c>
    </row>
    <row r="100" spans="1:4" ht="54" thickTop="1" thickBot="1">
      <c r="A100" s="145" t="s">
        <v>1606</v>
      </c>
      <c r="B100" s="146" t="s">
        <v>1604</v>
      </c>
      <c r="C100" s="139" t="s">
        <v>1082</v>
      </c>
      <c r="D100" s="185">
        <f>VLOOKUP('410.1'!A88,'410.1'!A88:N206,14,FALSE)</f>
        <v>2091.0123546073642</v>
      </c>
    </row>
    <row r="101" spans="1:4" ht="54" thickTop="1" thickBot="1">
      <c r="A101" s="145" t="s">
        <v>1607</v>
      </c>
      <c r="B101" s="146" t="s">
        <v>1605</v>
      </c>
      <c r="C101" s="139" t="s">
        <v>1082</v>
      </c>
      <c r="D101" s="185">
        <f>VLOOKUP('410.2'!A88,'410.2'!A88:N207,14,FALSE)</f>
        <v>2091.0123546073642</v>
      </c>
    </row>
    <row r="102" spans="1:4" ht="54" thickTop="1" thickBot="1">
      <c r="A102" s="145" t="s">
        <v>1609</v>
      </c>
      <c r="B102" s="146" t="s">
        <v>1608</v>
      </c>
      <c r="C102" s="139" t="s">
        <v>377</v>
      </c>
      <c r="D102" s="185">
        <f>VLOOKUP('410.3'!A88,'410.3'!A88:N208,14,FALSE)</f>
        <v>2091.0123546073642</v>
      </c>
    </row>
    <row r="103" spans="1:4" ht="54" thickTop="1" thickBot="1">
      <c r="A103" s="145" t="s">
        <v>1611</v>
      </c>
      <c r="B103" s="146" t="s">
        <v>1610</v>
      </c>
      <c r="C103" s="139" t="s">
        <v>1548</v>
      </c>
      <c r="D103" s="185">
        <f>VLOOKUP('411.1'!A88,'411.1'!A88:N209,14,FALSE)</f>
        <v>2342.4632073766043</v>
      </c>
    </row>
    <row r="104" spans="1:4" ht="54" thickTop="1" thickBot="1">
      <c r="A104" s="143" t="s">
        <v>1120</v>
      </c>
      <c r="B104" s="144" t="s">
        <v>2064</v>
      </c>
      <c r="C104" s="139" t="s">
        <v>1548</v>
      </c>
      <c r="D104" s="185">
        <f>VLOOKUP('411.2'!A88,'411.2'!A88:N210,14,FALSE)</f>
        <v>2395.4002290122339</v>
      </c>
    </row>
    <row r="105" spans="1:4" ht="54" thickTop="1" thickBot="1">
      <c r="A105" s="143" t="s">
        <v>1121</v>
      </c>
      <c r="B105" s="144" t="s">
        <v>2160</v>
      </c>
      <c r="C105" s="139" t="s">
        <v>1548</v>
      </c>
      <c r="D105" s="185">
        <f>VLOOKUP('411.3'!A88,'411.3'!A88:N211,14,FALSE)</f>
        <v>2342.4632073766043</v>
      </c>
    </row>
    <row r="106" spans="1:4" ht="54" thickTop="1" thickBot="1">
      <c r="A106" s="143" t="s">
        <v>1612</v>
      </c>
      <c r="B106" s="144" t="s">
        <v>2161</v>
      </c>
      <c r="C106" s="139" t="s">
        <v>1548</v>
      </c>
      <c r="D106" s="185">
        <f>VLOOKUP('411.4'!A88,'411.4'!A88:N212,14,FALSE)</f>
        <v>2342.4632073766043</v>
      </c>
    </row>
    <row r="107" spans="1:4" ht="54" thickTop="1" thickBot="1">
      <c r="A107" s="143" t="s">
        <v>1619</v>
      </c>
      <c r="B107" s="199" t="s">
        <v>1690</v>
      </c>
      <c r="C107" s="139" t="s">
        <v>1082</v>
      </c>
      <c r="D107" s="185">
        <f>VLOOKUP('413.1'!A88,'413.1'!A88:N213,14,FALSE)</f>
        <v>3057.1129994576022</v>
      </c>
    </row>
    <row r="108" spans="1:4" ht="54" thickTop="1" thickBot="1">
      <c r="A108" s="143" t="s">
        <v>1621</v>
      </c>
      <c r="B108" s="144" t="s">
        <v>1691</v>
      </c>
      <c r="C108" s="139" t="s">
        <v>1082</v>
      </c>
      <c r="D108" s="185">
        <f>VLOOKUP('413.2'!A88,'413.2'!A88:N214,14,FALSE)</f>
        <v>3057.1129994576022</v>
      </c>
    </row>
    <row r="109" spans="1:4" ht="54" thickTop="1" thickBot="1">
      <c r="A109" s="143" t="s">
        <v>1623</v>
      </c>
      <c r="B109" s="144" t="s">
        <v>1692</v>
      </c>
      <c r="C109" s="139" t="s">
        <v>1082</v>
      </c>
      <c r="D109" s="185">
        <f>VLOOKUP('413.3'!A88,'413.3'!A88:N215,14,FALSE)</f>
        <v>3057.1129994576022</v>
      </c>
    </row>
    <row r="110" spans="1:4" ht="54" thickTop="1" thickBot="1">
      <c r="A110" s="143" t="s">
        <v>1122</v>
      </c>
      <c r="B110" s="144" t="s">
        <v>1289</v>
      </c>
      <c r="C110" s="139" t="s">
        <v>1082</v>
      </c>
      <c r="D110" s="185">
        <f>VLOOKUP('414.1'!A88,'414.1'!A88:N216,14,FALSE)</f>
        <v>3758.5285361296928</v>
      </c>
    </row>
    <row r="111" spans="1:4" ht="54" thickTop="1" thickBot="1">
      <c r="A111" s="143" t="s">
        <v>1123</v>
      </c>
      <c r="B111" s="144" t="s">
        <v>2065</v>
      </c>
      <c r="C111" s="139" t="s">
        <v>1082</v>
      </c>
      <c r="D111" s="185">
        <f>VLOOKUP('414.2'!A88,'414.2'!A88:N217,14,FALSE)</f>
        <v>3758.5285361296928</v>
      </c>
    </row>
    <row r="112" spans="1:4" ht="54" thickTop="1" thickBot="1">
      <c r="A112" s="143" t="s">
        <v>1124</v>
      </c>
      <c r="B112" s="144" t="s">
        <v>2066</v>
      </c>
      <c r="C112" s="139" t="s">
        <v>1082</v>
      </c>
      <c r="D112" s="185">
        <f>VLOOKUP('414.3'!A88,'414.3'!A88:N218,14,FALSE)</f>
        <v>3758.5285361296928</v>
      </c>
    </row>
    <row r="113" spans="1:4" ht="54" thickTop="1" thickBot="1">
      <c r="A113" s="143" t="s">
        <v>1125</v>
      </c>
      <c r="B113" s="144" t="s">
        <v>1290</v>
      </c>
      <c r="C113" s="139" t="s">
        <v>1082</v>
      </c>
      <c r="D113" s="185">
        <f>VLOOKUP('414.4'!A88,'414.4'!A88:N219,14,FALSE)</f>
        <v>3758.5285361296928</v>
      </c>
    </row>
    <row r="114" spans="1:4" ht="54" thickTop="1" thickBot="1">
      <c r="A114" s="143" t="s">
        <v>1126</v>
      </c>
      <c r="B114" s="144" t="s">
        <v>1291</v>
      </c>
      <c r="C114" s="139" t="s">
        <v>1082</v>
      </c>
      <c r="D114" s="185">
        <f>VLOOKUP('414.5'!A88,'414.5'!A88:N220,14,FALSE)</f>
        <v>3758.5285361296928</v>
      </c>
    </row>
    <row r="115" spans="1:4" ht="54" thickTop="1" thickBot="1">
      <c r="A115" s="143" t="s">
        <v>1630</v>
      </c>
      <c r="B115" s="144" t="s">
        <v>2162</v>
      </c>
      <c r="C115" s="139" t="s">
        <v>1082</v>
      </c>
      <c r="D115" s="185">
        <f>VLOOKUP('414.6'!A88,'414.6'!A88:N221,14,FALSE)</f>
        <v>3758.5285361296928</v>
      </c>
    </row>
    <row r="116" spans="1:4" ht="54" thickTop="1" thickBot="1">
      <c r="A116" s="143" t="s">
        <v>1127</v>
      </c>
      <c r="B116" s="144" t="s">
        <v>2067</v>
      </c>
      <c r="C116" s="139" t="s">
        <v>1548</v>
      </c>
      <c r="D116" s="185">
        <f>VLOOKUP('415.1'!A88,'415.1'!A88:N222,14,FALSE)</f>
        <v>3123.2842765021392</v>
      </c>
    </row>
    <row r="117" spans="1:4" ht="54" thickTop="1" thickBot="1">
      <c r="A117" s="143" t="s">
        <v>1128</v>
      </c>
      <c r="B117" s="144" t="s">
        <v>2164</v>
      </c>
      <c r="C117" s="139" t="s">
        <v>233</v>
      </c>
      <c r="D117" s="185">
        <f>VLOOKUP('420.1'!A87,'420.1'!A87:N223,14,FALSE)</f>
        <v>2830.8475228037005</v>
      </c>
    </row>
    <row r="118" spans="1:4" ht="54" thickTop="1" thickBot="1">
      <c r="A118" s="143" t="s">
        <v>1129</v>
      </c>
      <c r="B118" s="144" t="s">
        <v>2163</v>
      </c>
      <c r="C118" s="148" t="s">
        <v>233</v>
      </c>
      <c r="D118" s="185">
        <f>VLOOKUP('420.2 '!A88,'420.2 '!A59:N107,14,FALSE)</f>
        <v>2830.8475228037005</v>
      </c>
    </row>
    <row r="119" spans="1:4" ht="54" thickTop="1" thickBot="1">
      <c r="A119" s="143" t="s">
        <v>1635</v>
      </c>
      <c r="B119" s="144" t="s">
        <v>1636</v>
      </c>
      <c r="C119" s="139" t="s">
        <v>233</v>
      </c>
      <c r="D119" s="185">
        <f>VLOOKUP('420.3'!A88,'420.3'!A88:N225,14,FALSE)</f>
        <v>3839.2977849624426</v>
      </c>
    </row>
    <row r="120" spans="1:4" ht="54" thickTop="1" thickBot="1">
      <c r="A120" s="143" t="s">
        <v>1130</v>
      </c>
      <c r="B120" s="144" t="s">
        <v>1292</v>
      </c>
      <c r="C120" s="139" t="s">
        <v>233</v>
      </c>
      <c r="D120" s="185">
        <f>VLOOKUP('421.1'!A88,'421.1'!A88:N226,14,FALSE)</f>
        <v>1542.4927587465686</v>
      </c>
    </row>
    <row r="121" spans="1:4" ht="54" thickTop="1" thickBot="1">
      <c r="A121" s="143" t="s">
        <v>1131</v>
      </c>
      <c r="B121" s="144" t="s">
        <v>1293</v>
      </c>
      <c r="C121" s="139" t="s">
        <v>233</v>
      </c>
      <c r="D121" s="185">
        <f>VLOOKUP('421.2'!A88,'421.2'!A88:N227,14,FALSE)</f>
        <v>1542.4927587465686</v>
      </c>
    </row>
    <row r="122" spans="1:4" ht="54" thickTop="1" thickBot="1">
      <c r="A122" s="143" t="s">
        <v>1132</v>
      </c>
      <c r="B122" s="144" t="s">
        <v>2068</v>
      </c>
      <c r="C122" s="139" t="s">
        <v>233</v>
      </c>
      <c r="D122" s="185">
        <f>VLOOKUP('421.3'!A88,'421.3'!A88:N228,14,FALSE)</f>
        <v>1542.4927587465686</v>
      </c>
    </row>
    <row r="123" spans="1:4" ht="54" thickTop="1" thickBot="1">
      <c r="A123" s="143" t="s">
        <v>1133</v>
      </c>
      <c r="B123" s="144" t="s">
        <v>2069</v>
      </c>
      <c r="C123" s="139" t="s">
        <v>233</v>
      </c>
      <c r="D123" s="185">
        <f>VLOOKUP('421.4'!A88,'421.4'!A88:N229,14,FALSE)</f>
        <v>1542.4927587465686</v>
      </c>
    </row>
    <row r="124" spans="1:4" ht="54" thickTop="1" thickBot="1">
      <c r="A124" s="143" t="s">
        <v>1640</v>
      </c>
      <c r="B124" s="146" t="s">
        <v>1641</v>
      </c>
      <c r="C124" s="139" t="s">
        <v>233</v>
      </c>
      <c r="D124" s="185">
        <f>VLOOKUP('430.1.1'!A87,'430.1.1'!A87:N230,14,FALSE)</f>
        <v>7221.5775794447527</v>
      </c>
    </row>
    <row r="125" spans="1:4" ht="54" thickTop="1" thickBot="1">
      <c r="A125" s="143" t="s">
        <v>1642</v>
      </c>
      <c r="B125" s="144" t="s">
        <v>1643</v>
      </c>
      <c r="C125" s="139" t="s">
        <v>233</v>
      </c>
      <c r="D125" s="185">
        <f>VLOOKUP('430.1.2'!A88,'430.1.2'!A88:N231,14,FALSE)</f>
        <v>5932.9457500499357</v>
      </c>
    </row>
    <row r="126" spans="1:4" ht="54" thickTop="1" thickBot="1">
      <c r="A126" s="143" t="s">
        <v>1644</v>
      </c>
      <c r="B126" s="144" t="s">
        <v>1693</v>
      </c>
      <c r="C126" s="139" t="s">
        <v>233</v>
      </c>
      <c r="D126" s="185">
        <f>VLOOKUP('430.2.1'!A88,'430.2.1'!A88:N232,14,FALSE)</f>
        <v>7221.5775794447527</v>
      </c>
    </row>
    <row r="127" spans="1:4" ht="54" thickTop="1" thickBot="1">
      <c r="A127" s="143" t="s">
        <v>1646</v>
      </c>
      <c r="B127" s="144" t="s">
        <v>1694</v>
      </c>
      <c r="C127" s="139" t="s">
        <v>233</v>
      </c>
      <c r="D127" s="185">
        <f>VLOOKUP('430.2.2'!A88,'430.2.2'!A88:N233,14,FALSE)</f>
        <v>5932.9457500499357</v>
      </c>
    </row>
    <row r="128" spans="1:4" ht="54" thickTop="1" thickBot="1">
      <c r="A128" s="143" t="s">
        <v>1647</v>
      </c>
      <c r="B128" s="144" t="s">
        <v>1695</v>
      </c>
      <c r="C128" s="139" t="s">
        <v>233</v>
      </c>
      <c r="D128" s="185">
        <f>VLOOKUP('431.1.1'!A88,'431.1.1'!A88:N234,14,FALSE)</f>
        <v>15091.560272674917</v>
      </c>
    </row>
    <row r="129" spans="1:4" ht="54" thickTop="1" thickBot="1">
      <c r="A129" s="143" t="s">
        <v>1649</v>
      </c>
      <c r="B129" s="144" t="s">
        <v>1696</v>
      </c>
      <c r="C129" s="139" t="s">
        <v>233</v>
      </c>
      <c r="D129" s="185">
        <f>VLOOKUP('431.1.2'!A88,'431.1.2'!A88:N235,14,FALSE)</f>
        <v>11975.668608857508</v>
      </c>
    </row>
    <row r="130" spans="1:4" ht="54" thickTop="1" thickBot="1">
      <c r="A130" s="143" t="s">
        <v>1652</v>
      </c>
      <c r="B130" s="144" t="s">
        <v>1697</v>
      </c>
      <c r="C130" s="139" t="s">
        <v>233</v>
      </c>
      <c r="D130" s="185">
        <f>VLOOKUP('431.2.1'!A88,'431.2.1'!A88:N236,14,FALSE)</f>
        <v>15091.560272674917</v>
      </c>
    </row>
    <row r="131" spans="1:4" ht="54" thickTop="1" thickBot="1">
      <c r="A131" s="143" t="s">
        <v>1653</v>
      </c>
      <c r="B131" s="144" t="s">
        <v>1698</v>
      </c>
      <c r="C131" s="139" t="s">
        <v>233</v>
      </c>
      <c r="D131" s="185">
        <f>VLOOKUP('431.2.2'!A88,'431.2.2'!A88:N237,14,FALSE)</f>
        <v>11975.668608857508</v>
      </c>
    </row>
    <row r="132" spans="1:4" ht="54" thickTop="1" thickBot="1">
      <c r="A132" s="143" t="s">
        <v>1134</v>
      </c>
      <c r="B132" s="144" t="s">
        <v>1294</v>
      </c>
      <c r="C132" s="139" t="s">
        <v>233</v>
      </c>
      <c r="D132" s="185">
        <f>VLOOKUP('432.1'!A88,'432.1'!A88:N238,14,FALSE)</f>
        <v>4504.3013549880297</v>
      </c>
    </row>
    <row r="133" spans="1:4" ht="54" thickTop="1" thickBot="1">
      <c r="A133" s="143" t="s">
        <v>1135</v>
      </c>
      <c r="B133" s="144" t="s">
        <v>2070</v>
      </c>
      <c r="C133" s="139" t="s">
        <v>233</v>
      </c>
      <c r="D133" s="185">
        <f>VLOOKUP('432.2'!A88,'432.2'!A88:N239,14,FALSE)</f>
        <v>4504.3013549880297</v>
      </c>
    </row>
    <row r="134" spans="1:4" ht="54" thickTop="1" thickBot="1">
      <c r="A134" s="143" t="s">
        <v>1136</v>
      </c>
      <c r="B134" s="144" t="s">
        <v>2071</v>
      </c>
      <c r="C134" s="139" t="s">
        <v>233</v>
      </c>
      <c r="D134" s="185">
        <f>VLOOKUP('433.1'!A88,'433.1'!A88:N240,14,FALSE)</f>
        <v>5103.6766583076169</v>
      </c>
    </row>
    <row r="135" spans="1:4" ht="54" thickTop="1" thickBot="1">
      <c r="A135" s="143" t="s">
        <v>1137</v>
      </c>
      <c r="B135" s="144" t="s">
        <v>2072</v>
      </c>
      <c r="C135" s="139" t="s">
        <v>233</v>
      </c>
      <c r="D135" s="185">
        <f>VLOOKUP('433.2'!A88,'433.2'!A88:N241,14,FALSE)</f>
        <v>4724.6447018456101</v>
      </c>
    </row>
    <row r="136" spans="1:4" ht="54" thickTop="1" thickBot="1">
      <c r="A136" s="143" t="s">
        <v>1138</v>
      </c>
      <c r="B136" s="144" t="s">
        <v>2073</v>
      </c>
      <c r="C136" s="139" t="s">
        <v>233</v>
      </c>
      <c r="D136" s="185">
        <f>VLOOKUP('433.3'!A88,'433.3'!A88:N242,14,FALSE)</f>
        <v>5425.6268166530608</v>
      </c>
    </row>
    <row r="137" spans="1:4" ht="54" thickTop="1" thickBot="1">
      <c r="A137" s="143" t="s">
        <v>1139</v>
      </c>
      <c r="B137" s="144" t="s">
        <v>1295</v>
      </c>
      <c r="C137" s="139" t="s">
        <v>233</v>
      </c>
      <c r="D137" s="185">
        <f>VLOOKUP('433.4'!A88,'433.4'!A88:N243,14,FALSE)</f>
        <v>3515.3239329123862</v>
      </c>
    </row>
    <row r="138" spans="1:4" ht="54" thickTop="1" thickBot="1">
      <c r="A138" s="143" t="s">
        <v>1140</v>
      </c>
      <c r="B138" s="144" t="s">
        <v>2074</v>
      </c>
      <c r="C138" s="139" t="s">
        <v>233</v>
      </c>
      <c r="D138" s="185">
        <f>VLOOKUP('433.5'!A88,'433.5'!A88:N244,14,FALSE)</f>
        <v>5103.6766583076169</v>
      </c>
    </row>
    <row r="139" spans="1:4" ht="54" thickTop="1" thickBot="1">
      <c r="A139" s="143" t="s">
        <v>1141</v>
      </c>
      <c r="B139" s="144" t="s">
        <v>2075</v>
      </c>
      <c r="C139" s="139" t="s">
        <v>233</v>
      </c>
      <c r="D139" s="185">
        <f>VLOOKUP('433.6'!A88,'433.6'!A88:N245,14,FALSE)</f>
        <v>4724.6447018456101</v>
      </c>
    </row>
    <row r="140" spans="1:4" ht="54" thickTop="1" thickBot="1">
      <c r="A140" s="143" t="s">
        <v>1142</v>
      </c>
      <c r="B140" s="144" t="s">
        <v>2076</v>
      </c>
      <c r="C140" s="139" t="s">
        <v>233</v>
      </c>
      <c r="D140" s="185">
        <f>VLOOKUP('433.7'!A88,'433.7'!A88:N246,14,FALSE)</f>
        <v>5425.6268166530608</v>
      </c>
    </row>
    <row r="141" spans="1:4" ht="54" thickTop="1" thickBot="1">
      <c r="A141" s="143" t="s">
        <v>1143</v>
      </c>
      <c r="B141" s="144" t="s">
        <v>1296</v>
      </c>
      <c r="C141" s="139" t="s">
        <v>233</v>
      </c>
      <c r="D141" s="185">
        <f>VLOOKUP('433.8'!A88,'433.8'!A88:N247,14,FALSE)</f>
        <v>3515.3239329123862</v>
      </c>
    </row>
    <row r="142" spans="1:4" ht="54" thickTop="1" thickBot="1">
      <c r="A142" s="143" t="s">
        <v>1144</v>
      </c>
      <c r="B142" s="144" t="s">
        <v>2077</v>
      </c>
      <c r="C142" s="139" t="s">
        <v>388</v>
      </c>
      <c r="D142" s="185">
        <f>VLOOKUP('440.1'!A89,'440.1'!A89:N248,14,FALSE)</f>
        <v>240426.50358139724</v>
      </c>
    </row>
    <row r="143" spans="1:4" ht="54" thickTop="1" thickBot="1">
      <c r="A143" s="143" t="s">
        <v>1145</v>
      </c>
      <c r="B143" s="144" t="s">
        <v>2078</v>
      </c>
      <c r="C143" s="139" t="s">
        <v>388</v>
      </c>
      <c r="D143" s="185">
        <f>VLOOKUP('440.2'!A93,'440.2'!A93:N250,14,FALSE)</f>
        <v>240426.50358139718</v>
      </c>
    </row>
    <row r="144" spans="1:4" ht="54" thickTop="1" thickBot="1">
      <c r="A144" s="143" t="s">
        <v>1146</v>
      </c>
      <c r="B144" s="144" t="s">
        <v>2079</v>
      </c>
      <c r="C144" s="139" t="s">
        <v>388</v>
      </c>
      <c r="D144" s="185">
        <f>VLOOKUP('440.3'!A93,'440.3'!A93:N252,14,FALSE)</f>
        <v>240426.50358139718</v>
      </c>
    </row>
    <row r="145" spans="1:4" ht="54" thickTop="1" thickBot="1">
      <c r="A145" s="143" t="s">
        <v>1147</v>
      </c>
      <c r="B145" s="144" t="s">
        <v>1297</v>
      </c>
      <c r="C145" s="139" t="s">
        <v>388</v>
      </c>
      <c r="D145" s="185">
        <f>VLOOKUP('440.4'!A93,'440.4'!A93:N254,14,FALSE)</f>
        <v>261274.43651799468</v>
      </c>
    </row>
    <row r="146" spans="1:4" ht="54" thickTop="1" thickBot="1">
      <c r="A146" s="143" t="s">
        <v>1148</v>
      </c>
      <c r="B146" s="144" t="s">
        <v>2080</v>
      </c>
      <c r="C146" s="139" t="s">
        <v>388</v>
      </c>
      <c r="D146" s="185">
        <f>VLOOKUP('441.1'!A93,'441.1'!A93:N256,14,FALSE)</f>
        <v>240426.50358139718</v>
      </c>
    </row>
    <row r="147" spans="1:4" ht="54" thickTop="1" thickBot="1">
      <c r="A147" s="143" t="s">
        <v>1149</v>
      </c>
      <c r="B147" s="144" t="s">
        <v>2081</v>
      </c>
      <c r="C147" s="139" t="s">
        <v>388</v>
      </c>
      <c r="D147" s="185">
        <f>VLOOKUP('441.2'!A92,'441.2'!A92:N258,14,FALSE)</f>
        <v>240426.50358139718</v>
      </c>
    </row>
    <row r="148" spans="1:4" ht="54" thickTop="1" thickBot="1">
      <c r="A148" s="143" t="s">
        <v>1150</v>
      </c>
      <c r="B148" s="144" t="s">
        <v>2082</v>
      </c>
      <c r="C148" s="139" t="s">
        <v>388</v>
      </c>
      <c r="D148" s="185">
        <f>VLOOKUP('441.3'!A93,'441.3'!A93:N260,14,FALSE)</f>
        <v>240426.50358139718</v>
      </c>
    </row>
    <row r="149" spans="1:4" ht="54" thickTop="1" thickBot="1">
      <c r="A149" s="143" t="s">
        <v>1151</v>
      </c>
      <c r="B149" s="144" t="s">
        <v>2083</v>
      </c>
      <c r="C149" s="139" t="s">
        <v>388</v>
      </c>
      <c r="D149" s="185">
        <f>VLOOKUP('441.4'!A92,'441.4'!A92:N262,14,FALSE)</f>
        <v>261976.36028940199</v>
      </c>
    </row>
    <row r="150" spans="1:4" ht="54" thickTop="1" thickBot="1">
      <c r="A150" s="143" t="s">
        <v>1152</v>
      </c>
      <c r="B150" s="144" t="s">
        <v>2063</v>
      </c>
      <c r="C150" s="139" t="s">
        <v>388</v>
      </c>
      <c r="D150" s="185">
        <f>VLOOKUP('450.1'!A95,'450.1'!A95:N264,14,FALSE)</f>
        <v>272768.02881838928</v>
      </c>
    </row>
    <row r="151" spans="1:4" ht="54" thickTop="1" thickBot="1">
      <c r="A151" s="143" t="s">
        <v>1153</v>
      </c>
      <c r="B151" s="144" t="s">
        <v>2084</v>
      </c>
      <c r="C151" s="139" t="s">
        <v>388</v>
      </c>
      <c r="D151" s="185">
        <f>VLOOKUP('450.2'!A93,'450.2'!A93:N266,14,FALSE)</f>
        <v>272768.02881838928</v>
      </c>
    </row>
    <row r="152" spans="1:4" ht="54" thickTop="1" thickBot="1">
      <c r="A152" s="143" t="s">
        <v>1154</v>
      </c>
      <c r="B152" s="144" t="s">
        <v>2085</v>
      </c>
      <c r="C152" s="139" t="s">
        <v>388</v>
      </c>
      <c r="D152" s="185">
        <f>VLOOKUP('450.3'!A93,'450.3'!A93:N268,14,FALSE)</f>
        <v>272768.02881838928</v>
      </c>
    </row>
    <row r="153" spans="1:4" ht="54" thickTop="1" thickBot="1">
      <c r="A153" s="143" t="s">
        <v>1155</v>
      </c>
      <c r="B153" s="144" t="s">
        <v>2086</v>
      </c>
      <c r="C153" s="139" t="s">
        <v>388</v>
      </c>
      <c r="D153" s="185">
        <f>VLOOKUP('450.4'!A92,'450.4'!A92:N270,14,FALSE)</f>
        <v>272768.02881838928</v>
      </c>
    </row>
    <row r="154" spans="1:4" ht="63.75" customHeight="1" thickTop="1" thickBot="1">
      <c r="A154" s="143" t="s">
        <v>1156</v>
      </c>
      <c r="B154" s="144" t="s">
        <v>2087</v>
      </c>
      <c r="C154" s="139" t="s">
        <v>388</v>
      </c>
      <c r="D154" s="185">
        <f>VLOOKUP('450.5'!A92,'450.5'!A92:N272,14,FALSE)</f>
        <v>272768.02881838928</v>
      </c>
    </row>
    <row r="155" spans="1:4" ht="54" thickTop="1" thickBot="1">
      <c r="A155" s="143" t="s">
        <v>1157</v>
      </c>
      <c r="B155" s="144" t="s">
        <v>2088</v>
      </c>
      <c r="C155" s="139" t="s">
        <v>388</v>
      </c>
      <c r="D155" s="185">
        <f>VLOOKUP('450.6'!A93,'450.6'!A93:N274,14,FALSE)</f>
        <v>272768.02881838928</v>
      </c>
    </row>
    <row r="156" spans="1:4" ht="54" thickTop="1" thickBot="1">
      <c r="A156" s="143" t="s">
        <v>1158</v>
      </c>
      <c r="B156" s="144" t="s">
        <v>2089</v>
      </c>
      <c r="C156" s="139" t="s">
        <v>388</v>
      </c>
      <c r="D156" s="185">
        <f>VLOOKUP('450.7'!A93,'450.7'!A93:N275,14,FALSE)</f>
        <v>272768.02881838928</v>
      </c>
    </row>
    <row r="157" spans="1:4" ht="54" thickTop="1" thickBot="1">
      <c r="A157" s="143" t="s">
        <v>1159</v>
      </c>
      <c r="B157" s="144" t="s">
        <v>2090</v>
      </c>
      <c r="C157" s="139" t="s">
        <v>388</v>
      </c>
      <c r="D157" s="185">
        <f>VLOOKUP('450.8'!A93,'450.8'!A93:N276,14,FALSE)</f>
        <v>272768.02881838928</v>
      </c>
    </row>
    <row r="158" spans="1:4" ht="54" thickTop="1" thickBot="1">
      <c r="A158" s="143" t="s">
        <v>1668</v>
      </c>
      <c r="B158" s="144" t="s">
        <v>1699</v>
      </c>
      <c r="C158" s="139" t="s">
        <v>388</v>
      </c>
      <c r="D158" s="185">
        <f>VLOOKUP('450.10'!A92,'450.10'!A92:N277,14,FALSE)</f>
        <v>310853.84024357027</v>
      </c>
    </row>
    <row r="159" spans="1:4" ht="54" thickTop="1" thickBot="1">
      <c r="A159" s="143" t="s">
        <v>1670</v>
      </c>
      <c r="B159" s="144" t="s">
        <v>1700</v>
      </c>
      <c r="C159" s="139" t="s">
        <v>388</v>
      </c>
      <c r="D159" s="185">
        <f>VLOOKUP('450.11'!A92,'450.11'!A92:N278,14,FALSE)</f>
        <v>310853.84024357027</v>
      </c>
    </row>
    <row r="160" spans="1:4" ht="54" thickTop="1" thickBot="1">
      <c r="A160" s="143" t="s">
        <v>1672</v>
      </c>
      <c r="B160" s="144" t="s">
        <v>1701</v>
      </c>
      <c r="C160" s="139" t="s">
        <v>388</v>
      </c>
      <c r="D160" s="185">
        <f>VLOOKUP('450.12'!A92,'450.11'!A92:N279,14,FALSE)</f>
        <v>310853.84024357027</v>
      </c>
    </row>
    <row r="161" spans="1:4" ht="54" thickTop="1" thickBot="1">
      <c r="A161" s="143" t="s">
        <v>1160</v>
      </c>
      <c r="B161" s="144" t="s">
        <v>2091</v>
      </c>
      <c r="C161" s="139" t="s">
        <v>388</v>
      </c>
      <c r="D161" s="185">
        <f>VLOOKUP('451.1'!A92,'451.1'!A92:N280,14,FALSE)</f>
        <v>272768.02881838928</v>
      </c>
    </row>
    <row r="162" spans="1:4" ht="54" thickTop="1" thickBot="1">
      <c r="A162" s="143" t="s">
        <v>1161</v>
      </c>
      <c r="B162" s="144" t="s">
        <v>2092</v>
      </c>
      <c r="C162" s="139" t="s">
        <v>388</v>
      </c>
      <c r="D162" s="185">
        <f>VLOOKUP('451.2'!A93,'451.2'!A93:N281,14,FALSE)</f>
        <v>272768.02881838928</v>
      </c>
    </row>
    <row r="163" spans="1:4" ht="54" thickTop="1" thickBot="1">
      <c r="A163" s="143" t="s">
        <v>1162</v>
      </c>
      <c r="B163" s="144" t="s">
        <v>2093</v>
      </c>
      <c r="C163" s="139" t="s">
        <v>388</v>
      </c>
      <c r="D163" s="185">
        <f>VLOOKUP('451.3'!A92,'451.3'!A92:N282,14,FALSE)</f>
        <v>272768.02881838928</v>
      </c>
    </row>
    <row r="164" spans="1:4" ht="54" thickTop="1" thickBot="1">
      <c r="A164" s="143" t="s">
        <v>1163</v>
      </c>
      <c r="B164" s="144" t="s">
        <v>2094</v>
      </c>
      <c r="C164" s="139" t="s">
        <v>388</v>
      </c>
      <c r="D164" s="185">
        <f>VLOOKUP('451.4'!A92,'451.4'!A92:N283,14,FALSE)</f>
        <v>310853.84024357027</v>
      </c>
    </row>
    <row r="165" spans="1:4" ht="54" thickTop="1" thickBot="1">
      <c r="A165" s="143" t="s">
        <v>1164</v>
      </c>
      <c r="B165" s="144" t="s">
        <v>2095</v>
      </c>
      <c r="C165" s="139" t="s">
        <v>388</v>
      </c>
      <c r="D165" s="185">
        <f>VLOOKUP('452.1'!A93,'452.1'!A93:N284,14,FALSE)</f>
        <v>272768.02881838928</v>
      </c>
    </row>
    <row r="166" spans="1:4" ht="54" thickTop="1" thickBot="1">
      <c r="A166" s="143" t="s">
        <v>1165</v>
      </c>
      <c r="B166" s="144" t="s">
        <v>2096</v>
      </c>
      <c r="C166" s="139" t="s">
        <v>388</v>
      </c>
      <c r="D166" s="185">
        <f>VLOOKUP('452.2'!A93,'452.2'!A93:N285,14,FALSE)</f>
        <v>272768.02881838928</v>
      </c>
    </row>
    <row r="167" spans="1:4" ht="54" thickTop="1" thickBot="1">
      <c r="A167" s="143" t="s">
        <v>1166</v>
      </c>
      <c r="B167" s="144" t="s">
        <v>2097</v>
      </c>
      <c r="C167" s="139" t="s">
        <v>388</v>
      </c>
      <c r="D167" s="185">
        <f>VLOOKUP('452.3'!A92,'452.3'!A92:N286,14,FALSE)</f>
        <v>272768.02881838928</v>
      </c>
    </row>
    <row r="168" spans="1:4" ht="54" thickTop="1" thickBot="1">
      <c r="A168" s="143" t="s">
        <v>1167</v>
      </c>
      <c r="B168" s="144" t="s">
        <v>2098</v>
      </c>
      <c r="C168" s="139" t="s">
        <v>388</v>
      </c>
      <c r="D168" s="185">
        <f>VLOOKUP('452.4'!A93,'452.4'!A93:N287,14,FALSE)</f>
        <v>272768.02881838928</v>
      </c>
    </row>
    <row r="169" spans="1:4" ht="54" thickTop="1" thickBot="1">
      <c r="A169" s="143" t="s">
        <v>1168</v>
      </c>
      <c r="B169" s="144" t="s">
        <v>1298</v>
      </c>
      <c r="C169" s="139" t="s">
        <v>388</v>
      </c>
      <c r="D169" s="185">
        <f>VLOOKUP('453.1'!A92,'453.1'!A92:N288,14,FALSE)</f>
        <v>273658.48748003814</v>
      </c>
    </row>
    <row r="170" spans="1:4" ht="54" thickTop="1" thickBot="1">
      <c r="A170" s="143" t="s">
        <v>1169</v>
      </c>
      <c r="B170" s="144" t="s">
        <v>2099</v>
      </c>
      <c r="C170" s="139" t="s">
        <v>233</v>
      </c>
      <c r="D170" s="185">
        <f>VLOOKUP('460.1'!A87,'460.1'!A87:N289,14,FALSE)</f>
        <v>5554.3320065974131</v>
      </c>
    </row>
    <row r="171" spans="1:4" ht="54" thickTop="1" thickBot="1">
      <c r="A171" s="204" t="s">
        <v>2123</v>
      </c>
      <c r="B171" s="144" t="s">
        <v>2179</v>
      </c>
      <c r="C171" s="139" t="s">
        <v>233</v>
      </c>
      <c r="D171" s="185">
        <f>VLOOKUP('460.2'!A87,'460.2'!A87:N290,14,FALSE)</f>
        <v>2777.1660032987065</v>
      </c>
    </row>
    <row r="172" spans="1:4" ht="51.75" customHeight="1" thickTop="1" thickBot="1">
      <c r="A172" s="143" t="s">
        <v>1170</v>
      </c>
      <c r="B172" s="144" t="s">
        <v>1299</v>
      </c>
      <c r="C172" s="139" t="s">
        <v>388</v>
      </c>
      <c r="D172" s="185">
        <f>VLOOKUP('461.1'!A87,'461.1'!A87:N291,14,FALSE)</f>
        <v>93720.164705451767</v>
      </c>
    </row>
    <row r="173" spans="1:4" ht="54" thickTop="1" thickBot="1">
      <c r="A173" s="143" t="s">
        <v>1171</v>
      </c>
      <c r="B173" s="144" t="s">
        <v>1300</v>
      </c>
      <c r="C173" s="139" t="s">
        <v>388</v>
      </c>
      <c r="D173" s="185">
        <f>VLOOKUP('461.2'!A89,'461.2'!A89:N294,14,FALSE)</f>
        <v>114623.47834723999</v>
      </c>
    </row>
    <row r="174" spans="1:4" ht="54" thickTop="1" thickBot="1">
      <c r="A174" s="143" t="s">
        <v>1682</v>
      </c>
      <c r="B174" s="144" t="s">
        <v>2184</v>
      </c>
      <c r="C174" s="139" t="s">
        <v>388</v>
      </c>
      <c r="D174" s="185">
        <f>VLOOKUP('462.1.1'!A88,'462.1.1'!A88:N293,14,FALSE)</f>
        <v>141597.21634178326</v>
      </c>
    </row>
    <row r="175" spans="1:4" ht="54" thickTop="1" thickBot="1">
      <c r="A175" s="143" t="s">
        <v>1683</v>
      </c>
      <c r="B175" s="144" t="s">
        <v>2185</v>
      </c>
      <c r="C175" s="139" t="s">
        <v>388</v>
      </c>
      <c r="D175" s="185">
        <f>VLOOKUP('462.1.2'!A88,'462.1.2'!A88:N294,14,FALSE)</f>
        <v>141597.21634178326</v>
      </c>
    </row>
    <row r="176" spans="1:4" ht="54" thickTop="1" thickBot="1">
      <c r="A176" s="143" t="s">
        <v>1684</v>
      </c>
      <c r="B176" s="144" t="s">
        <v>2188</v>
      </c>
      <c r="C176" s="139" t="s">
        <v>388</v>
      </c>
      <c r="D176" s="185">
        <f>VLOOKUP('462.2.1'!A88,'462.2.1'!A88:N295,14,FALSE)</f>
        <v>155639.11055874851</v>
      </c>
    </row>
    <row r="177" spans="1:4" ht="54" thickTop="1" thickBot="1">
      <c r="A177" s="143" t="s">
        <v>1685</v>
      </c>
      <c r="B177" s="144" t="s">
        <v>2189</v>
      </c>
      <c r="C177" s="139" t="s">
        <v>388</v>
      </c>
      <c r="D177" s="185">
        <f>VLOOKUP('462.2.2'!A88,'462.2.2'!A88:N296,14,FALSE)</f>
        <v>155639.11055874851</v>
      </c>
    </row>
    <row r="178" spans="1:4" ht="54" thickTop="1" thickBot="1">
      <c r="A178" s="143" t="s">
        <v>1172</v>
      </c>
      <c r="B178" s="144" t="s">
        <v>1702</v>
      </c>
      <c r="C178" s="139" t="s">
        <v>233</v>
      </c>
      <c r="D178" s="185">
        <f>VLOOKUP('464.1'!A88,'464.1'!A88:N297,14,FALSE)</f>
        <v>7587.2895064806235</v>
      </c>
    </row>
    <row r="179" spans="1:4" ht="54" thickTop="1" thickBot="1">
      <c r="A179" s="143" t="s">
        <v>1173</v>
      </c>
      <c r="B179" s="144" t="s">
        <v>1703</v>
      </c>
      <c r="C179" s="139" t="s">
        <v>388</v>
      </c>
      <c r="D179" s="185">
        <f>VLOOKUP('465.1'!A92,'465.1'!A92:N298,14,FALSE)</f>
        <v>90533.556089197082</v>
      </c>
    </row>
    <row r="180" spans="1:4" ht="54" thickTop="1" thickBot="1">
      <c r="A180" s="143" t="s">
        <v>1686</v>
      </c>
      <c r="B180" s="144" t="s">
        <v>1704</v>
      </c>
      <c r="C180" s="139" t="s">
        <v>388</v>
      </c>
      <c r="D180" s="185">
        <f>VLOOKUP('465.2'!A92,'465.2'!A92:N299,14,FALSE)</f>
        <v>27676.261753645169</v>
      </c>
    </row>
    <row r="181" spans="1:4" ht="54" thickTop="1" thickBot="1">
      <c r="A181" s="143" t="s">
        <v>1174</v>
      </c>
      <c r="B181" s="144" t="s">
        <v>1705</v>
      </c>
      <c r="C181" s="139" t="s">
        <v>144</v>
      </c>
      <c r="D181" s="185">
        <f>VLOOKUP('466.1'!A92,'466.1'!A92:N300,14,FALSE)</f>
        <v>3623.8531866838307</v>
      </c>
    </row>
    <row r="182" spans="1:4" ht="54" thickTop="1" thickBot="1">
      <c r="A182" s="143" t="s">
        <v>1175</v>
      </c>
      <c r="B182" s="144" t="s">
        <v>1706</v>
      </c>
      <c r="C182" s="139" t="s">
        <v>144</v>
      </c>
      <c r="D182" s="185">
        <f>VLOOKUP('466.2'!A96,'466.2'!A96:N301,14,FALSE)</f>
        <v>4217.1863631067126</v>
      </c>
    </row>
    <row r="183" spans="1:4" ht="54" thickTop="1" thickBot="1">
      <c r="A183" s="145" t="s">
        <v>1176</v>
      </c>
      <c r="B183" s="146" t="s">
        <v>1819</v>
      </c>
      <c r="C183" s="139" t="s">
        <v>388</v>
      </c>
      <c r="D183" s="185">
        <f>VLOOKUP('500.1'!A95,'500.1'!A95:N302,14,FALSE)</f>
        <v>600017.75866265607</v>
      </c>
    </row>
    <row r="184" spans="1:4" ht="54" thickTop="1" thickBot="1">
      <c r="A184" s="143" t="s">
        <v>1708</v>
      </c>
      <c r="B184" s="144" t="s">
        <v>1820</v>
      </c>
      <c r="C184" s="139" t="s">
        <v>388</v>
      </c>
      <c r="D184" s="185">
        <f>VLOOKUP('500.2'!A95,'500.2'!A95:N303,14,FALSE)</f>
        <v>624178.21533715737</v>
      </c>
    </row>
    <row r="185" spans="1:4" ht="57.75" thickTop="1" thickBot="1">
      <c r="A185" s="143" t="s">
        <v>1177</v>
      </c>
      <c r="B185" s="144" t="s">
        <v>1959</v>
      </c>
      <c r="C185" s="139" t="s">
        <v>377</v>
      </c>
      <c r="D185" s="185">
        <f>VLOOKUP('501.1'!A88,'501.1'!A88:N304,14,FALSE)</f>
        <v>873.46085698788636</v>
      </c>
    </row>
    <row r="186" spans="1:4" ht="57.75" thickTop="1" thickBot="1">
      <c r="A186" s="143" t="s">
        <v>1710</v>
      </c>
      <c r="B186" s="144" t="s">
        <v>1960</v>
      </c>
      <c r="C186" s="139" t="s">
        <v>377</v>
      </c>
      <c r="D186" s="185">
        <f>VLOOKUP('501.10'!A88,'501.10'!A88:N305,14,FALSE)</f>
        <v>913.16362321460838</v>
      </c>
    </row>
    <row r="187" spans="1:4" ht="57.75" thickTop="1" thickBot="1">
      <c r="A187" s="143" t="s">
        <v>1711</v>
      </c>
      <c r="B187" s="144" t="s">
        <v>1961</v>
      </c>
      <c r="C187" s="139" t="s">
        <v>377</v>
      </c>
      <c r="D187" s="185">
        <f>VLOOKUP('501.20'!A88,'501.20'!A88:N306,14,FALSE)</f>
        <v>662.42539999999997</v>
      </c>
    </row>
    <row r="188" spans="1:4" ht="54" thickTop="1" thickBot="1">
      <c r="A188" s="143" t="s">
        <v>1712</v>
      </c>
      <c r="B188" s="144" t="s">
        <v>1821</v>
      </c>
      <c r="C188" s="139" t="s">
        <v>388</v>
      </c>
      <c r="D188" s="185">
        <f>VLOOKUP('505.1'!A84,'505.1'!A84:N307,14,FALSE)</f>
        <v>532826.64275095041</v>
      </c>
    </row>
    <row r="189" spans="1:4" ht="54" thickTop="1" thickBot="1">
      <c r="A189" s="143" t="s">
        <v>1178</v>
      </c>
      <c r="B189" s="144" t="s">
        <v>1822</v>
      </c>
      <c r="C189" s="139" t="s">
        <v>233</v>
      </c>
      <c r="D189" s="185">
        <f>VLOOKUP('510.1'!A84,'510.1'!A84:N308,14,FALSE)</f>
        <v>85447.992848796217</v>
      </c>
    </row>
    <row r="190" spans="1:4" ht="54" thickTop="1" thickBot="1">
      <c r="A190" s="143" t="s">
        <v>1716</v>
      </c>
      <c r="B190" s="144" t="s">
        <v>1301</v>
      </c>
      <c r="C190" s="139" t="s">
        <v>388</v>
      </c>
      <c r="D190" s="185">
        <f>VLOOKUP('600.1.1'!A85,'600.1.1'!A85:N311,14,FALSE)</f>
        <v>18256.2843138065</v>
      </c>
    </row>
    <row r="191" spans="1:4" ht="54" thickTop="1" thickBot="1">
      <c r="A191" s="143" t="s">
        <v>1717</v>
      </c>
      <c r="B191" s="144" t="s">
        <v>1823</v>
      </c>
      <c r="C191" s="139" t="s">
        <v>388</v>
      </c>
      <c r="D191" s="185">
        <f>VLOOKUP('600.2.1'!A88,'600.2.1'!A88:N310,14,FALSE)</f>
        <v>103840.34444223736</v>
      </c>
    </row>
    <row r="192" spans="1:4" ht="54" thickTop="1" thickBot="1">
      <c r="A192" s="143" t="s">
        <v>1718</v>
      </c>
      <c r="B192" s="144" t="s">
        <v>1824</v>
      </c>
      <c r="C192" s="139" t="s">
        <v>388</v>
      </c>
      <c r="D192" s="185">
        <f>VLOOKUP('600.2.2'!A90,'600.2.2'!A90:N312,14,FALSE)</f>
        <v>141648.64149221405</v>
      </c>
    </row>
    <row r="193" spans="1:4" ht="54" thickTop="1" thickBot="1">
      <c r="A193" s="143" t="s">
        <v>1719</v>
      </c>
      <c r="B193" s="144" t="s">
        <v>1825</v>
      </c>
      <c r="C193" s="139" t="s">
        <v>388</v>
      </c>
      <c r="D193" s="185">
        <f>VLOOKUP('600.2.3'!A89,'600.2.3'!A89:N312,14,FALSE)</f>
        <v>16682.24901002982</v>
      </c>
    </row>
    <row r="194" spans="1:4" ht="54" thickTop="1" thickBot="1">
      <c r="A194" s="143" t="s">
        <v>1720</v>
      </c>
      <c r="B194" s="144" t="s">
        <v>1826</v>
      </c>
      <c r="C194" s="139" t="s">
        <v>388</v>
      </c>
      <c r="D194" s="185">
        <f>VLOOKUP('600.2.4'!A88,'600.2.4'!A88:N312,14,FALSE)</f>
        <v>21506.729410520402</v>
      </c>
    </row>
    <row r="195" spans="1:4" ht="54" thickTop="1" thickBot="1">
      <c r="A195" s="143" t="s">
        <v>1179</v>
      </c>
      <c r="B195" s="144" t="s">
        <v>2200</v>
      </c>
      <c r="C195" s="139" t="s">
        <v>388</v>
      </c>
      <c r="D195" s="185">
        <f>VLOOKUP('610.1'!A89,'610.1'!A89:N314,14,FALSE)</f>
        <v>60616.022171594726</v>
      </c>
    </row>
    <row r="196" spans="1:4" ht="54" thickTop="1" thickBot="1">
      <c r="A196" s="143" t="s">
        <v>1180</v>
      </c>
      <c r="B196" s="144" t="s">
        <v>1827</v>
      </c>
      <c r="C196" s="139" t="s">
        <v>388</v>
      </c>
      <c r="D196" s="185">
        <f>VLOOKUP('610.2'!A89,'610.2'!A89:N315,14,FALSE)</f>
        <v>58585.887391868338</v>
      </c>
    </row>
    <row r="197" spans="1:4" ht="54" thickTop="1" thickBot="1">
      <c r="A197" s="143" t="s">
        <v>1722</v>
      </c>
      <c r="B197" s="144" t="s">
        <v>1828</v>
      </c>
      <c r="C197" s="139" t="s">
        <v>388</v>
      </c>
      <c r="D197" s="185">
        <f>VLOOKUP('610.3'!A89,'610.3'!A89:N316,14,FALSE)</f>
        <v>84736.776079869291</v>
      </c>
    </row>
    <row r="198" spans="1:4" ht="54" thickTop="1" thickBot="1">
      <c r="A198" s="143" t="s">
        <v>1724</v>
      </c>
      <c r="B198" s="144" t="s">
        <v>1829</v>
      </c>
      <c r="C198" s="139" t="s">
        <v>388</v>
      </c>
      <c r="D198" s="185">
        <f>VLOOKUP('610.4'!A89,'610.4'!A89:N317,14,FALSE)</f>
        <v>90225.021797943191</v>
      </c>
    </row>
    <row r="199" spans="1:4" ht="54" thickTop="1" thickBot="1">
      <c r="A199" s="143" t="s">
        <v>1726</v>
      </c>
      <c r="B199" s="144" t="s">
        <v>1302</v>
      </c>
      <c r="C199" s="139" t="s">
        <v>388</v>
      </c>
      <c r="D199" s="185">
        <f>VLOOKUP('610.5'!A89,'610.5'!A89:N318,14,FALSE)</f>
        <v>94217.052678434964</v>
      </c>
    </row>
    <row r="200" spans="1:4" ht="54" thickTop="1" thickBot="1">
      <c r="A200" s="143" t="s">
        <v>1728</v>
      </c>
      <c r="B200" s="144" t="s">
        <v>1830</v>
      </c>
      <c r="C200" s="139" t="s">
        <v>388</v>
      </c>
      <c r="D200" s="185">
        <f>VLOOKUP('610.6'!A89,'610.6'!A89:N319,14,FALSE)</f>
        <v>45981.738493417186</v>
      </c>
    </row>
    <row r="201" spans="1:4" ht="54" thickTop="1" thickBot="1">
      <c r="A201" s="143" t="s">
        <v>1730</v>
      </c>
      <c r="B201" s="144" t="s">
        <v>1831</v>
      </c>
      <c r="C201" s="139" t="s">
        <v>388</v>
      </c>
      <c r="D201" s="185">
        <f>VLOOKUP('610.7'!A89,'610.7'!A89:N320,14,FALSE)</f>
        <v>82243.239208116152</v>
      </c>
    </row>
    <row r="202" spans="1:4" ht="54" thickTop="1" thickBot="1">
      <c r="A202" s="143" t="s">
        <v>1181</v>
      </c>
      <c r="B202" s="144" t="s">
        <v>1832</v>
      </c>
      <c r="C202" s="139" t="s">
        <v>144</v>
      </c>
      <c r="D202" s="185">
        <f>VLOOKUP('620.1'!A88,'620.1'!A88:N321,14,FALSE)</f>
        <v>327584.96823273977</v>
      </c>
    </row>
    <row r="203" spans="1:4" ht="54" thickTop="1" thickBot="1">
      <c r="A203" s="143" t="s">
        <v>1182</v>
      </c>
      <c r="B203" s="144" t="s">
        <v>1962</v>
      </c>
      <c r="C203" s="139" t="s">
        <v>144</v>
      </c>
      <c r="D203" s="185">
        <f>VLOOKUP('620.2'!A88,'620.2'!A88:N322,14,FALSE)</f>
        <v>327584.96823273977</v>
      </c>
    </row>
    <row r="204" spans="1:4" ht="54" thickTop="1" thickBot="1">
      <c r="A204" s="143" t="s">
        <v>1183</v>
      </c>
      <c r="B204" s="144" t="s">
        <v>1833</v>
      </c>
      <c r="C204" s="139" t="s">
        <v>1929</v>
      </c>
      <c r="D204" s="185">
        <f>VLOOKUP('620.3'!A93,'620.3'!A93:N323,14,FALSE)</f>
        <v>82038626.371181816</v>
      </c>
    </row>
    <row r="205" spans="1:4" ht="54" thickTop="1" thickBot="1">
      <c r="A205" s="143" t="s">
        <v>1734</v>
      </c>
      <c r="B205" s="144" t="s">
        <v>1834</v>
      </c>
      <c r="C205" s="139" t="s">
        <v>144</v>
      </c>
      <c r="D205" s="185">
        <f>VLOOKUP('621.1.1'!A95,'621.1.1'!A95:N325,14,FALSE)</f>
        <v>2294648.4127171286</v>
      </c>
    </row>
    <row r="206" spans="1:4" ht="54" thickTop="1" thickBot="1">
      <c r="A206" s="143" t="s">
        <v>1736</v>
      </c>
      <c r="B206" s="144" t="s">
        <v>1835</v>
      </c>
      <c r="C206" s="139" t="s">
        <v>144</v>
      </c>
      <c r="D206" s="185">
        <f>VLOOKUP('621.1.2'!A99,'621.1.2'!A99:N326,14,FALSE)</f>
        <v>3413093.3152025519</v>
      </c>
    </row>
    <row r="207" spans="1:4" ht="54" thickTop="1" thickBot="1">
      <c r="A207" s="143" t="s">
        <v>1184</v>
      </c>
      <c r="B207" s="144" t="s">
        <v>1836</v>
      </c>
      <c r="C207" s="139" t="s">
        <v>388</v>
      </c>
      <c r="D207" s="185">
        <f>VLOOKUP('621.2'!A89,'621.2'!A89:N326,14,FALSE)</f>
        <v>2435679.2493101358</v>
      </c>
    </row>
    <row r="208" spans="1:4" ht="54" thickTop="1" thickBot="1">
      <c r="A208" s="143" t="s">
        <v>1185</v>
      </c>
      <c r="B208" s="144" t="s">
        <v>1837</v>
      </c>
      <c r="C208" s="139" t="s">
        <v>144</v>
      </c>
      <c r="D208" s="185">
        <f>VLOOKUP('621.3'!A93,'621.3'!A93:N327,14,FALSE)</f>
        <v>80875619.043594286</v>
      </c>
    </row>
    <row r="209" spans="1:4" ht="54" thickTop="1" thickBot="1">
      <c r="A209" s="143" t="s">
        <v>1186</v>
      </c>
      <c r="B209" s="144" t="s">
        <v>1838</v>
      </c>
      <c r="C209" s="139" t="s">
        <v>388</v>
      </c>
      <c r="D209" s="185">
        <f>VLOOKUP('621.4'!A93,'621.4'!A93:N328,14,FALSE)</f>
        <v>72068217.968668789</v>
      </c>
    </row>
    <row r="210" spans="1:4" ht="54" thickTop="1" thickBot="1">
      <c r="A210" s="143" t="s">
        <v>1187</v>
      </c>
      <c r="B210" s="144" t="s">
        <v>1839</v>
      </c>
      <c r="C210" s="139" t="s">
        <v>144</v>
      </c>
      <c r="D210" s="185">
        <f>VLOOKUP('621.5'!A89,'621.5'!A89:N329,14,FALSE)</f>
        <v>3730205.241538371</v>
      </c>
    </row>
    <row r="211" spans="1:4" ht="54" thickTop="1" thickBot="1">
      <c r="A211" s="143" t="s">
        <v>1740</v>
      </c>
      <c r="B211" s="144" t="s">
        <v>1840</v>
      </c>
      <c r="C211" s="139" t="s">
        <v>144</v>
      </c>
      <c r="D211" s="185">
        <f>VLOOKUP('621.5.1'!A89,'621.5.1'!A89:N330,14,FALSE)</f>
        <v>585656.15770132071</v>
      </c>
    </row>
    <row r="212" spans="1:4" ht="54" thickTop="1" thickBot="1">
      <c r="A212" s="143" t="s">
        <v>1188</v>
      </c>
      <c r="B212" s="144" t="s">
        <v>1841</v>
      </c>
      <c r="C212" s="139" t="s">
        <v>1929</v>
      </c>
      <c r="D212" s="185">
        <f>VLOOKUP('621.6'!A98,'621.6'!A98:N331,14,FALSE)</f>
        <v>81244052.420299739</v>
      </c>
    </row>
    <row r="213" spans="1:4" ht="54" thickTop="1" thickBot="1">
      <c r="A213" s="143" t="s">
        <v>1815</v>
      </c>
      <c r="B213" s="144" t="s">
        <v>1842</v>
      </c>
      <c r="C213" s="139" t="s">
        <v>1929</v>
      </c>
      <c r="D213" s="185">
        <f>VLOOKUP('621.7'!A89,'621.7'!A89:N332,14,FALSE)</f>
        <v>2105677.0725769149</v>
      </c>
    </row>
    <row r="214" spans="1:4" ht="54" thickTop="1" thickBot="1">
      <c r="A214" s="143" t="s">
        <v>1189</v>
      </c>
      <c r="B214" s="144" t="s">
        <v>2100</v>
      </c>
      <c r="C214" s="139" t="s">
        <v>233</v>
      </c>
      <c r="D214" s="185">
        <f>VLOOKUP('622.1'!A89,'622.1'!A89:N333,14,FALSE)</f>
        <v>79268.997767125678</v>
      </c>
    </row>
    <row r="215" spans="1:4" ht="54" thickTop="1" thickBot="1">
      <c r="A215" s="143" t="s">
        <v>1190</v>
      </c>
      <c r="B215" s="144" t="s">
        <v>1843</v>
      </c>
      <c r="C215" s="139" t="s">
        <v>233</v>
      </c>
      <c r="D215" s="185">
        <f>VLOOKUP('622.2'!A89,'622.2'!A89:N335,14,FALSE)</f>
        <v>393250.47050920129</v>
      </c>
    </row>
    <row r="216" spans="1:4" ht="54" thickTop="1" thickBot="1">
      <c r="A216" s="143" t="s">
        <v>1191</v>
      </c>
      <c r="B216" s="144" t="s">
        <v>1844</v>
      </c>
      <c r="C216" s="139" t="s">
        <v>233</v>
      </c>
      <c r="D216" s="185">
        <f>VLOOKUP('622.3'!A89,'622.3'!A89:N336,14,FALSE)</f>
        <v>820262.38098097709</v>
      </c>
    </row>
    <row r="217" spans="1:4" ht="54" thickTop="1" thickBot="1">
      <c r="A217" s="143" t="s">
        <v>1192</v>
      </c>
      <c r="B217" s="144" t="s">
        <v>1845</v>
      </c>
      <c r="C217" s="139" t="s">
        <v>233</v>
      </c>
      <c r="D217" s="185">
        <f>VLOOKUP('622.4'!A89,'622.4'!A89:N337,14,FALSE)</f>
        <v>812593.27099483821</v>
      </c>
    </row>
    <row r="218" spans="1:4" ht="54" thickTop="1" thickBot="1">
      <c r="A218" s="143" t="s">
        <v>1193</v>
      </c>
      <c r="B218" s="144" t="s">
        <v>1846</v>
      </c>
      <c r="C218" s="139" t="s">
        <v>144</v>
      </c>
      <c r="D218" s="185">
        <f>VLOOKUP('622.5'!A89,'622.5'!A89:N338,14,FALSE)</f>
        <v>98346.403278235302</v>
      </c>
    </row>
    <row r="219" spans="1:4" ht="54" thickTop="1" thickBot="1">
      <c r="A219" s="143" t="s">
        <v>1194</v>
      </c>
      <c r="B219" s="144" t="s">
        <v>1847</v>
      </c>
      <c r="C219" s="139" t="s">
        <v>144</v>
      </c>
      <c r="D219" s="185">
        <f>VLOOKUP('623.1'!A103,'623.1'!A103:N339,14,FALSE)</f>
        <v>427726.04835445154</v>
      </c>
    </row>
    <row r="220" spans="1:4" ht="54" thickTop="1" thickBot="1">
      <c r="A220" s="143" t="s">
        <v>1195</v>
      </c>
      <c r="B220" s="144" t="s">
        <v>1303</v>
      </c>
      <c r="C220" s="139" t="s">
        <v>2101</v>
      </c>
      <c r="D220" s="185">
        <f>VLOOKUP('623.2'!A89,'623.2'!A89:N340,14,FALSE)</f>
        <v>2597930.9630549685</v>
      </c>
    </row>
    <row r="221" spans="1:4" ht="54" thickTop="1" thickBot="1">
      <c r="A221" s="143" t="s">
        <v>1196</v>
      </c>
      <c r="B221" s="144" t="s">
        <v>2220</v>
      </c>
      <c r="C221" s="139" t="s">
        <v>388</v>
      </c>
      <c r="D221" s="185">
        <f>VLOOKUP('630.1'!A89,'630.1'!A89:N341,14,FALSE)</f>
        <v>1113422.1042930502</v>
      </c>
    </row>
    <row r="222" spans="1:4" ht="54" thickTop="1" thickBot="1">
      <c r="A222" s="143" t="s">
        <v>1197</v>
      </c>
      <c r="B222" s="144" t="s">
        <v>2221</v>
      </c>
      <c r="C222" s="139" t="s">
        <v>388</v>
      </c>
      <c r="D222" s="185">
        <f>VLOOKUP('630.2'!A89,'630.2'!A89:N342,14,FALSE)</f>
        <v>1073768.7121055501</v>
      </c>
    </row>
    <row r="223" spans="1:4" ht="54" thickTop="1" thickBot="1">
      <c r="A223" s="143" t="s">
        <v>1198</v>
      </c>
      <c r="B223" s="144" t="s">
        <v>2222</v>
      </c>
      <c r="C223" s="139" t="s">
        <v>388</v>
      </c>
      <c r="D223" s="185">
        <f>VLOOKUP('630.3'!A89,'630.3'!A89:N343,14,FALSE)</f>
        <v>737953.81710163283</v>
      </c>
    </row>
    <row r="224" spans="1:4" ht="54" thickTop="1" thickBot="1">
      <c r="A224" s="143" t="s">
        <v>1199</v>
      </c>
      <c r="B224" s="144" t="s">
        <v>2223</v>
      </c>
      <c r="C224" s="139" t="s">
        <v>388</v>
      </c>
      <c r="D224" s="185">
        <f>VLOOKUP('630.4'!A89,'630.4'!A89:N344,14,FALSE)</f>
        <v>622014.53060732794</v>
      </c>
    </row>
    <row r="225" spans="1:4" ht="54" thickTop="1" thickBot="1">
      <c r="A225" s="143" t="s">
        <v>1200</v>
      </c>
      <c r="B225" s="144" t="s">
        <v>2224</v>
      </c>
      <c r="C225" s="139" t="s">
        <v>388</v>
      </c>
      <c r="D225" s="185">
        <f>VLOOKUP('630.5'!A93,'630.5'!A93:N345,14,FALSE)</f>
        <v>462567.69638414052</v>
      </c>
    </row>
    <row r="226" spans="1:4" ht="54" thickTop="1" thickBot="1">
      <c r="A226" s="143" t="s">
        <v>1201</v>
      </c>
      <c r="B226" s="144" t="s">
        <v>2225</v>
      </c>
      <c r="C226" s="139" t="s">
        <v>388</v>
      </c>
      <c r="D226" s="185">
        <f>VLOOKUP('630.6'!A93,'630.6'!A89:N346,14,FALSE)</f>
        <v>393443.95038921852</v>
      </c>
    </row>
    <row r="227" spans="1:4" ht="54" thickTop="1" thickBot="1">
      <c r="A227" s="143" t="s">
        <v>1202</v>
      </c>
      <c r="B227" s="144" t="s">
        <v>2226</v>
      </c>
      <c r="C227" s="139" t="s">
        <v>388</v>
      </c>
      <c r="D227" s="185">
        <f>VLOOKUP('630.7'!A93,'630.7'!A90:N347,14,FALSE)</f>
        <v>279578.21001950151</v>
      </c>
    </row>
    <row r="228" spans="1:4" ht="54" thickTop="1" thickBot="1">
      <c r="A228" s="143" t="s">
        <v>1203</v>
      </c>
      <c r="B228" s="144" t="s">
        <v>1848</v>
      </c>
      <c r="C228" s="139" t="s">
        <v>144</v>
      </c>
      <c r="D228" s="185">
        <f>VLOOKUP('632.1'!A90,'632.1'!A90:N349,14,FALSE)</f>
        <v>351822.69170699356</v>
      </c>
    </row>
    <row r="229" spans="1:4" ht="54" thickTop="1" thickBot="1">
      <c r="A229" s="143" t="s">
        <v>1743</v>
      </c>
      <c r="B229" s="144" t="s">
        <v>1849</v>
      </c>
      <c r="C229" s="139" t="s">
        <v>144</v>
      </c>
      <c r="D229" s="185">
        <f>VLOOKUP('632.2'!A90,'632.2'!A90:N350,14,FALSE)</f>
        <v>359619.57170699351</v>
      </c>
    </row>
    <row r="230" spans="1:4" ht="54" thickTop="1" thickBot="1">
      <c r="A230" s="143" t="s">
        <v>1746</v>
      </c>
      <c r="B230" s="144" t="s">
        <v>1850</v>
      </c>
      <c r="C230" s="139" t="s">
        <v>377</v>
      </c>
      <c r="D230" s="185">
        <f>VLOOKUP('640.1'!A90,'640.1'!A90:N351,14,FALSE)</f>
        <v>7046.2212770172646</v>
      </c>
    </row>
    <row r="231" spans="1:4" ht="54" thickTop="1" thickBot="1">
      <c r="A231" s="143" t="s">
        <v>1747</v>
      </c>
      <c r="B231" s="144" t="s">
        <v>1851</v>
      </c>
      <c r="C231" s="139" t="s">
        <v>377</v>
      </c>
      <c r="D231" s="185">
        <f>VLOOKUP('640.2'!A90,'640.2'!A90:N352,14,FALSE)</f>
        <v>7129.5970860933794</v>
      </c>
    </row>
    <row r="232" spans="1:4" ht="54" thickTop="1" thickBot="1">
      <c r="A232" s="143" t="s">
        <v>1204</v>
      </c>
      <c r="B232" s="144" t="s">
        <v>1852</v>
      </c>
      <c r="C232" s="139" t="s">
        <v>1748</v>
      </c>
      <c r="D232" s="185">
        <f>VLOOKUP('641.1'!A90,'641.1'!A90:N353,14,FALSE)</f>
        <v>1706.8194093562147</v>
      </c>
    </row>
    <row r="233" spans="1:4" ht="54" thickTop="1" thickBot="1">
      <c r="A233" s="143" t="s">
        <v>1205</v>
      </c>
      <c r="B233" s="144" t="s">
        <v>1852</v>
      </c>
      <c r="C233" s="139" t="s">
        <v>377</v>
      </c>
      <c r="D233" s="185">
        <f>VLOOKUP('641.2'!A90,'641.2'!A90:N354,14,FALSE)</f>
        <v>35287.022056255504</v>
      </c>
    </row>
    <row r="234" spans="1:4" ht="54" thickTop="1" thickBot="1">
      <c r="A234" s="143" t="s">
        <v>1206</v>
      </c>
      <c r="B234" s="144" t="s">
        <v>1853</v>
      </c>
      <c r="C234" s="139" t="s">
        <v>1929</v>
      </c>
      <c r="D234" s="185">
        <f>VLOOKUP('642.1'!A90,'642.1'!A90:N355,14,FALSE)</f>
        <v>496791.81002870743</v>
      </c>
    </row>
    <row r="235" spans="1:4" ht="54" thickTop="1" thickBot="1">
      <c r="A235" s="143" t="s">
        <v>1207</v>
      </c>
      <c r="B235" s="144" t="s">
        <v>1854</v>
      </c>
      <c r="C235" s="139" t="s">
        <v>144</v>
      </c>
      <c r="D235" s="185">
        <f>VLOOKUP('642.2'!A90,'642.2'!A90:N356,14,FALSE)</f>
        <v>44860.717565015366</v>
      </c>
    </row>
    <row r="236" spans="1:4" ht="54" thickTop="1" thickBot="1">
      <c r="A236" s="143" t="s">
        <v>1208</v>
      </c>
      <c r="B236" s="144" t="s">
        <v>1855</v>
      </c>
      <c r="C236" s="139" t="s">
        <v>377</v>
      </c>
      <c r="D236" s="185">
        <f>VLOOKUP('650.1'!A95,'650.1'!A95:N358,14,FALSE)</f>
        <v>13103.475433841344</v>
      </c>
    </row>
    <row r="237" spans="1:4" ht="54" thickTop="1" thickBot="1">
      <c r="A237" s="143" t="s">
        <v>1209</v>
      </c>
      <c r="B237" s="144" t="s">
        <v>2233</v>
      </c>
      <c r="C237" s="139" t="s">
        <v>377</v>
      </c>
      <c r="D237" s="185">
        <f>VLOOKUP('650.2'!A93,'650.2'!A93:N359,14,FALSE)</f>
        <v>10822.367817641632</v>
      </c>
    </row>
    <row r="238" spans="1:4" ht="54" thickTop="1" thickBot="1">
      <c r="A238" s="143" t="s">
        <v>1210</v>
      </c>
      <c r="B238" s="144" t="s">
        <v>1856</v>
      </c>
      <c r="C238" s="139" t="s">
        <v>377</v>
      </c>
      <c r="D238" s="210">
        <f>VLOOKUP('650.3'!A90,'650.3'!A90:N360,14,FALSE)</f>
        <v>875.08673343261341</v>
      </c>
    </row>
    <row r="239" spans="1:4" ht="54" thickTop="1" thickBot="1">
      <c r="A239" s="143" t="s">
        <v>1211</v>
      </c>
      <c r="B239" s="144" t="s">
        <v>2237</v>
      </c>
      <c r="C239" s="139" t="s">
        <v>377</v>
      </c>
      <c r="D239" s="185">
        <f>VLOOKUP('650.4'!A93,'650.4'!A93:N361,14,FALSE)</f>
        <v>4213.6826759807127</v>
      </c>
    </row>
    <row r="240" spans="1:4" ht="57.75" thickTop="1" thickBot="1">
      <c r="A240" s="143" t="s">
        <v>1212</v>
      </c>
      <c r="B240" s="144" t="s">
        <v>1857</v>
      </c>
      <c r="C240" s="139" t="s">
        <v>233</v>
      </c>
      <c r="D240" s="185">
        <f>VLOOKUP('660.1'!A87,'660.1'!A87:N362,14,FALSE)</f>
        <v>313208.05596287985</v>
      </c>
    </row>
    <row r="241" spans="1:4" ht="76.5" thickTop="1" thickBot="1">
      <c r="A241" s="143" t="s">
        <v>1213</v>
      </c>
      <c r="B241" s="144" t="s">
        <v>1964</v>
      </c>
      <c r="C241" s="139" t="s">
        <v>144</v>
      </c>
      <c r="D241" s="185">
        <f>VLOOKUP('660.2'!A87,'660.2'!A87:N363,14,FALSE)</f>
        <v>362518.9990919102</v>
      </c>
    </row>
    <row r="242" spans="1:4" ht="54" thickTop="1" thickBot="1">
      <c r="A242" s="143" t="s">
        <v>1761</v>
      </c>
      <c r="B242" s="144" t="s">
        <v>1858</v>
      </c>
      <c r="C242" s="139" t="s">
        <v>144</v>
      </c>
      <c r="D242" s="185">
        <f>VLOOKUP('661.1'!A87,'661.1'!A87:N364,14,FALSE)</f>
        <v>653550.5131947872</v>
      </c>
    </row>
    <row r="243" spans="1:4" ht="54" thickTop="1" thickBot="1">
      <c r="A243" s="143" t="s">
        <v>1214</v>
      </c>
      <c r="B243" s="144" t="s">
        <v>1859</v>
      </c>
      <c r="C243" s="139" t="s">
        <v>144</v>
      </c>
      <c r="D243" s="185">
        <f>VLOOKUP('662.1'!A87,'662.1'!A87:N365,14,FALSE)</f>
        <v>408745.5854239678</v>
      </c>
    </row>
    <row r="244" spans="1:4" ht="54" thickTop="1" thickBot="1">
      <c r="A244" s="143" t="s">
        <v>1215</v>
      </c>
      <c r="B244" s="144" t="s">
        <v>1860</v>
      </c>
      <c r="C244" s="139" t="s">
        <v>144</v>
      </c>
      <c r="D244" s="185">
        <f>VLOOKUP('662.2'!A87,'662.2'!A87:N366,14,FALSE)</f>
        <v>444299.58003160224</v>
      </c>
    </row>
    <row r="245" spans="1:4" ht="54" thickTop="1" thickBot="1">
      <c r="A245" s="143" t="s">
        <v>1762</v>
      </c>
      <c r="B245" s="144" t="s">
        <v>1861</v>
      </c>
      <c r="C245" s="139" t="s">
        <v>144</v>
      </c>
      <c r="D245" s="185">
        <f>VLOOKUP('663.1'!A87,'663.1'!A87:N367,14,FALSE)</f>
        <v>24152.836341662143</v>
      </c>
    </row>
    <row r="246" spans="1:4" ht="54" thickTop="1" thickBot="1">
      <c r="A246" s="143" t="s">
        <v>1216</v>
      </c>
      <c r="B246" s="144" t="s">
        <v>1862</v>
      </c>
      <c r="C246" s="139" t="s">
        <v>388</v>
      </c>
      <c r="D246" s="185">
        <f>VLOOKUP('670.1'!A87,'670.1'!A87:N368,14,FALSE)</f>
        <v>248696.691377957</v>
      </c>
    </row>
    <row r="247" spans="1:4" ht="54" thickTop="1" thickBot="1">
      <c r="A247" s="143" t="s">
        <v>1217</v>
      </c>
      <c r="B247" s="144" t="s">
        <v>1863</v>
      </c>
      <c r="C247" s="139" t="s">
        <v>388</v>
      </c>
      <c r="D247" s="185">
        <f>VLOOKUP('670.2'!A87,'670.2'!A87:N369,14,FALSE)</f>
        <v>286726.7035427253</v>
      </c>
    </row>
    <row r="248" spans="1:4" ht="54" thickTop="1" thickBot="1">
      <c r="A248" s="143" t="s">
        <v>1764</v>
      </c>
      <c r="B248" s="144" t="s">
        <v>1864</v>
      </c>
      <c r="C248" s="139" t="s">
        <v>388</v>
      </c>
      <c r="D248" s="185">
        <f>VLOOKUP('670.3'!A87,'670.3'!A87:N370,14,FALSE)</f>
        <v>294541.53136168508</v>
      </c>
    </row>
    <row r="249" spans="1:4" ht="54" thickTop="1" thickBot="1">
      <c r="A249" s="143" t="s">
        <v>1765</v>
      </c>
      <c r="B249" s="144" t="s">
        <v>1865</v>
      </c>
      <c r="C249" s="139" t="s">
        <v>388</v>
      </c>
      <c r="D249" s="185">
        <f>VLOOKUP('670.4'!A87,'670.4'!A87:N371,14,FALSE)</f>
        <v>294541.53136168508</v>
      </c>
    </row>
    <row r="250" spans="1:4" ht="54" thickTop="1" thickBot="1">
      <c r="A250" s="143" t="s">
        <v>1766</v>
      </c>
      <c r="B250" s="144" t="s">
        <v>1866</v>
      </c>
      <c r="C250" s="139" t="s">
        <v>388</v>
      </c>
      <c r="D250" s="185">
        <f>VLOOKUP('670.5'!A89,'670.5'!A89:N372,14,FALSE)</f>
        <v>317173.89726267627</v>
      </c>
    </row>
    <row r="251" spans="1:4" ht="54" thickTop="1" thickBot="1">
      <c r="A251" s="143" t="s">
        <v>1218</v>
      </c>
      <c r="B251" s="144" t="s">
        <v>1867</v>
      </c>
      <c r="C251" s="139" t="s">
        <v>388</v>
      </c>
      <c r="D251" s="185">
        <f>VLOOKUP('671.1'!A89,'671.1'!A89:N373,14,FALSE)</f>
        <v>509683.23548276722</v>
      </c>
    </row>
    <row r="252" spans="1:4" ht="54" thickTop="1" thickBot="1">
      <c r="A252" s="143" t="s">
        <v>1219</v>
      </c>
      <c r="B252" s="144" t="s">
        <v>1868</v>
      </c>
      <c r="C252" s="139" t="s">
        <v>144</v>
      </c>
      <c r="D252" s="185">
        <f>VLOOKUP('671.2'!A89,'671.2'!A89:N374,14,FALSE)</f>
        <v>38753.389417730374</v>
      </c>
    </row>
    <row r="253" spans="1:4" ht="54" thickTop="1" thickBot="1">
      <c r="A253" s="143" t="s">
        <v>1767</v>
      </c>
      <c r="B253" s="144" t="s">
        <v>1869</v>
      </c>
      <c r="C253" s="139" t="s">
        <v>388</v>
      </c>
      <c r="D253" s="185">
        <f>VLOOKUP('671.3'!A87,'671.3'!A87:N375,14,FALSE)</f>
        <v>546536.61098199466</v>
      </c>
    </row>
    <row r="254" spans="1:4" ht="54" thickTop="1" thickBot="1">
      <c r="A254" s="143" t="s">
        <v>1768</v>
      </c>
      <c r="B254" s="144" t="s">
        <v>1870</v>
      </c>
      <c r="C254" s="139" t="s">
        <v>144</v>
      </c>
      <c r="D254" s="185">
        <f>VLOOKUP('671.4'!A87,'671.4'!A87:N376,14,FALSE)</f>
        <v>41778.159700986449</v>
      </c>
    </row>
    <row r="255" spans="1:4" ht="54" thickTop="1" thickBot="1">
      <c r="A255" s="143" t="s">
        <v>1220</v>
      </c>
      <c r="B255" s="144" t="s">
        <v>1871</v>
      </c>
      <c r="C255" s="139" t="s">
        <v>144</v>
      </c>
      <c r="D255" s="185">
        <f>VLOOKUP('672.1'!A87,'672.1'!A87:N377,14,FALSE)</f>
        <v>39137.549578881299</v>
      </c>
    </row>
    <row r="256" spans="1:4" ht="54" thickTop="1" thickBot="1">
      <c r="A256" s="143" t="s">
        <v>1769</v>
      </c>
      <c r="B256" s="144" t="s">
        <v>1872</v>
      </c>
      <c r="C256" s="139" t="s">
        <v>144</v>
      </c>
      <c r="D256" s="185">
        <f>VLOOKUP('672.2'!A87,'672.2'!A87:N378,14,FALSE)</f>
        <v>46871.338799999998</v>
      </c>
    </row>
    <row r="257" spans="1:4" ht="54" thickTop="1" thickBot="1">
      <c r="A257" s="143" t="s">
        <v>1770</v>
      </c>
      <c r="B257" s="144" t="s">
        <v>1873</v>
      </c>
      <c r="C257" s="139" t="s">
        <v>144</v>
      </c>
      <c r="D257" s="185">
        <f>VLOOKUP('672.3'!A87,'672.3'!A87:N379,14,FALSE)</f>
        <v>40882.898823041782</v>
      </c>
    </row>
    <row r="258" spans="1:4" ht="54" thickTop="1" thickBot="1">
      <c r="A258" s="143" t="s">
        <v>1771</v>
      </c>
      <c r="B258" s="144" t="s">
        <v>1874</v>
      </c>
      <c r="C258" s="139" t="s">
        <v>144</v>
      </c>
      <c r="D258" s="185">
        <f>VLOOKUP('672.4'!A87,'672.3'!A87:N380,14,FALSE)</f>
        <v>40882.898823041782</v>
      </c>
    </row>
    <row r="259" spans="1:4" ht="54" thickTop="1" thickBot="1">
      <c r="A259" s="143" t="s">
        <v>1816</v>
      </c>
      <c r="B259" s="144" t="s">
        <v>1875</v>
      </c>
      <c r="C259" s="139" t="s">
        <v>233</v>
      </c>
      <c r="D259" s="185">
        <f>VLOOKUP('673.1.1'!A87,'673.1.1'!A87:N381,14,FALSE)</f>
        <v>6913.4783381621764</v>
      </c>
    </row>
    <row r="260" spans="1:4" ht="54" thickTop="1" thickBot="1">
      <c r="A260" s="143" t="s">
        <v>1817</v>
      </c>
      <c r="B260" s="144" t="s">
        <v>2152</v>
      </c>
      <c r="C260" s="139" t="s">
        <v>233</v>
      </c>
      <c r="D260" s="185">
        <f>VLOOKUP('673.1.2'!A87,'673.1.2'!A87:N382,14,FALSE)</f>
        <v>8048.9774522464286</v>
      </c>
    </row>
    <row r="261" spans="1:4" ht="54" thickTop="1" thickBot="1">
      <c r="A261" s="143" t="s">
        <v>1221</v>
      </c>
      <c r="B261" s="144" t="s">
        <v>1876</v>
      </c>
      <c r="C261" s="139" t="s">
        <v>388</v>
      </c>
      <c r="D261" s="185">
        <f>VLOOKUP('673.2'!A87,'673.2'!A87:N383,14,FALSE)</f>
        <v>79627.388890361399</v>
      </c>
    </row>
    <row r="262" spans="1:4" ht="54" thickTop="1" thickBot="1">
      <c r="A262" s="143" t="s">
        <v>1222</v>
      </c>
      <c r="B262" s="144" t="s">
        <v>1877</v>
      </c>
      <c r="C262" s="139" t="s">
        <v>388</v>
      </c>
      <c r="D262" s="185">
        <f>VLOOKUP('673.3'!A89,'673.3'!A89:N384,14,FALSE)</f>
        <v>81894.43645011168</v>
      </c>
    </row>
    <row r="263" spans="1:4" ht="54" thickTop="1" thickBot="1">
      <c r="A263" s="143" t="s">
        <v>1223</v>
      </c>
      <c r="B263" s="144" t="s">
        <v>2102</v>
      </c>
      <c r="C263" s="139" t="s">
        <v>144</v>
      </c>
      <c r="D263" s="185">
        <f>VLOOKUP('674.1'!A89,'674.1'!A89:N385,14,FALSE)</f>
        <v>106416.01040062762</v>
      </c>
    </row>
    <row r="264" spans="1:4" ht="54" thickTop="1" thickBot="1">
      <c r="A264" s="143" t="s">
        <v>1224</v>
      </c>
      <c r="B264" s="144" t="s">
        <v>1878</v>
      </c>
      <c r="C264" s="139" t="s">
        <v>144</v>
      </c>
      <c r="D264" s="185">
        <f>VLOOKUP('674.2'!A89,'674.2'!A89:N386,14,FALSE)</f>
        <v>198683.44151972086</v>
      </c>
    </row>
    <row r="265" spans="1:4" ht="54" thickTop="1" thickBot="1">
      <c r="A265" s="143" t="s">
        <v>1225</v>
      </c>
      <c r="B265" s="144" t="s">
        <v>1879</v>
      </c>
      <c r="C265" s="139" t="s">
        <v>233</v>
      </c>
      <c r="D265" s="185">
        <f>VLOOKUP('680.1'!A87,'680.1'!A87:N387,14,FALSE)</f>
        <v>166378.64233971469</v>
      </c>
    </row>
    <row r="266" spans="1:4" ht="54" thickTop="1" thickBot="1">
      <c r="A266" s="143" t="s">
        <v>1226</v>
      </c>
      <c r="B266" s="144" t="s">
        <v>1880</v>
      </c>
      <c r="C266" s="139" t="s">
        <v>144</v>
      </c>
      <c r="D266" s="185">
        <f>VLOOKUP('680.2'!A87,'680.2'!A87:N388,14,FALSE)</f>
        <v>11291.193916308081</v>
      </c>
    </row>
    <row r="267" spans="1:4" ht="54" thickTop="1" thickBot="1">
      <c r="A267" s="143" t="s">
        <v>1227</v>
      </c>
      <c r="B267" s="144" t="s">
        <v>1881</v>
      </c>
      <c r="C267" s="139" t="s">
        <v>388</v>
      </c>
      <c r="D267" s="185">
        <f>VLOOKUP('680.3'!A89,'680.3'!A89:N389,14,FALSE)</f>
        <v>62676.956549411116</v>
      </c>
    </row>
    <row r="268" spans="1:4" ht="54" thickTop="1" thickBot="1">
      <c r="A268" s="143" t="s">
        <v>1228</v>
      </c>
      <c r="B268" s="144" t="s">
        <v>1882</v>
      </c>
      <c r="C268" s="139" t="s">
        <v>388</v>
      </c>
      <c r="D268" s="185">
        <f>VLOOKUP('681.1'!A89,'681.1'!A89:N390,14,FALSE)</f>
        <v>154671.3667045933</v>
      </c>
    </row>
    <row r="269" spans="1:4" ht="54" thickTop="1" thickBot="1">
      <c r="A269" s="143" t="s">
        <v>1776</v>
      </c>
      <c r="B269" s="144" t="s">
        <v>1883</v>
      </c>
      <c r="C269" s="139" t="s">
        <v>388</v>
      </c>
      <c r="D269" s="185">
        <f>VLOOKUP('681.2'!A89,'681.2'!A89:N391,14,FALSE)</f>
        <v>192701.37886936154</v>
      </c>
    </row>
    <row r="270" spans="1:4" ht="54" thickTop="1" thickBot="1">
      <c r="A270" s="143" t="s">
        <v>1777</v>
      </c>
      <c r="B270" s="144" t="s">
        <v>1884</v>
      </c>
      <c r="C270" s="139" t="s">
        <v>388</v>
      </c>
      <c r="D270" s="185">
        <f>VLOOKUP('681.3'!A89,'681.3'!A89:N392,14,FALSE)</f>
        <v>200516.20668832137</v>
      </c>
    </row>
    <row r="271" spans="1:4" ht="54" thickTop="1" thickBot="1">
      <c r="A271" s="143" t="s">
        <v>1778</v>
      </c>
      <c r="B271" s="144" t="s">
        <v>1885</v>
      </c>
      <c r="C271" s="139" t="s">
        <v>388</v>
      </c>
      <c r="D271" s="185">
        <f>VLOOKUP('681.4'!A89,'681.4'!A89:N393,14,FALSE)</f>
        <v>200516.20668832137</v>
      </c>
    </row>
    <row r="272" spans="1:4" ht="54" thickTop="1" thickBot="1">
      <c r="A272" s="143" t="s">
        <v>1229</v>
      </c>
      <c r="B272" s="144" t="s">
        <v>1886</v>
      </c>
      <c r="C272" s="139" t="s">
        <v>388</v>
      </c>
      <c r="D272" s="185">
        <f>VLOOKUP('682.1'!A89,'682.1'!A89:N394,14,FALSE)</f>
        <v>217249.92728300585</v>
      </c>
    </row>
    <row r="273" spans="1:4" ht="54" thickTop="1" thickBot="1">
      <c r="A273" s="143" t="s">
        <v>1779</v>
      </c>
      <c r="B273" s="144" t="s">
        <v>1887</v>
      </c>
      <c r="C273" s="139" t="s">
        <v>388</v>
      </c>
      <c r="D273" s="185">
        <f>VLOOKUP('682.2'!A89,'682.2'!A89:N395,14,FALSE)</f>
        <v>217249.92728300585</v>
      </c>
    </row>
    <row r="274" spans="1:4" ht="54" thickTop="1" thickBot="1">
      <c r="A274" s="143" t="s">
        <v>1781</v>
      </c>
      <c r="B274" s="144" t="s">
        <v>1888</v>
      </c>
      <c r="C274" s="139" t="s">
        <v>388</v>
      </c>
      <c r="D274" s="185">
        <f>VLOOKUP('682.3'!A89,'682.3'!A89:N396,14,FALSE)</f>
        <v>217249.92728300585</v>
      </c>
    </row>
    <row r="275" spans="1:4" ht="54" thickTop="1" thickBot="1">
      <c r="A275" s="143" t="s">
        <v>1783</v>
      </c>
      <c r="B275" s="144" t="s">
        <v>2103</v>
      </c>
      <c r="C275" s="139" t="s">
        <v>388</v>
      </c>
      <c r="D275" s="185">
        <f>VLOOKUP('682.4'!A89,'682.4'!A89:N397,14,FALSE)</f>
        <v>217249.92728300585</v>
      </c>
    </row>
    <row r="276" spans="1:4" ht="54" thickTop="1" thickBot="1">
      <c r="A276" s="143" t="s">
        <v>1785</v>
      </c>
      <c r="B276" s="144" t="s">
        <v>1889</v>
      </c>
      <c r="C276" s="139" t="s">
        <v>233</v>
      </c>
      <c r="D276" s="185">
        <f>VLOOKUP('683.1'!A89,'683.1'!A89:N398,14,FALSE)</f>
        <v>13277.792512716203</v>
      </c>
    </row>
    <row r="277" spans="1:4" ht="54" thickTop="1" thickBot="1">
      <c r="A277" s="143" t="s">
        <v>1787</v>
      </c>
      <c r="B277" s="144" t="s">
        <v>1890</v>
      </c>
      <c r="C277" s="139" t="s">
        <v>233</v>
      </c>
      <c r="D277" s="185">
        <f>VLOOKUP('683.2'!A89,'683.2'!A89:N399,14,FALSE)</f>
        <v>24082.238628548177</v>
      </c>
    </row>
    <row r="278" spans="1:4" ht="54" thickTop="1" thickBot="1">
      <c r="A278" s="143" t="s">
        <v>1789</v>
      </c>
      <c r="B278" s="144" t="s">
        <v>1891</v>
      </c>
      <c r="C278" s="139" t="s">
        <v>233</v>
      </c>
      <c r="D278" s="185">
        <f>VLOOKUP('683.3'!A89,'683.3'!A89:N400,14,FALSE)</f>
        <v>13277.792512716203</v>
      </c>
    </row>
    <row r="279" spans="1:4" ht="54" thickTop="1" thickBot="1">
      <c r="A279" s="143" t="s">
        <v>1790</v>
      </c>
      <c r="B279" s="144" t="s">
        <v>1892</v>
      </c>
      <c r="C279" s="139" t="s">
        <v>233</v>
      </c>
      <c r="D279" s="185">
        <f>VLOOKUP('683.4'!A89,'683.4'!A89:N401,14,FALSE)</f>
        <v>24082.238628548177</v>
      </c>
    </row>
    <row r="280" spans="1:4" ht="54" thickTop="1" thickBot="1">
      <c r="A280" s="143" t="s">
        <v>1791</v>
      </c>
      <c r="B280" s="144" t="s">
        <v>1893</v>
      </c>
      <c r="C280" s="139" t="s">
        <v>233</v>
      </c>
      <c r="D280" s="185">
        <f>VLOOKUP('683.5'!A87,'683.5'!A87:N402,14,FALSE)</f>
        <v>74926.980541979312</v>
      </c>
    </row>
    <row r="281" spans="1:4" ht="54" thickTop="1" thickBot="1">
      <c r="A281" s="143" t="s">
        <v>2153</v>
      </c>
      <c r="B281" s="144" t="s">
        <v>1894</v>
      </c>
      <c r="C281" s="139" t="s">
        <v>233</v>
      </c>
      <c r="D281" s="185">
        <f>VLOOKUP('690.1.1'!A89,'690.1.1'!A89:N403,14,FALSE)</f>
        <v>13006.426801217378</v>
      </c>
    </row>
    <row r="282" spans="1:4" ht="54" thickTop="1" thickBot="1">
      <c r="A282" s="143" t="s">
        <v>1794</v>
      </c>
      <c r="B282" s="144" t="s">
        <v>1895</v>
      </c>
      <c r="C282" s="139" t="s">
        <v>233</v>
      </c>
      <c r="D282" s="185">
        <f>VLOOKUP('690.1.2'!A89,'690.1.2'!A89:N404,14,FALSE)</f>
        <v>26891.671630386307</v>
      </c>
    </row>
    <row r="283" spans="1:4" ht="54" thickTop="1" thickBot="1">
      <c r="A283" s="143" t="s">
        <v>1230</v>
      </c>
      <c r="B283" s="144" t="s">
        <v>1896</v>
      </c>
      <c r="C283" s="139" t="s">
        <v>144</v>
      </c>
      <c r="D283" s="185">
        <f>VLOOKUP('700.1'!A89,'700.1'!A89:N405,14,FALSE)</f>
        <v>2650.3065319915022</v>
      </c>
    </row>
    <row r="284" spans="1:4" ht="54" thickTop="1" thickBot="1">
      <c r="A284" s="143" t="s">
        <v>1231</v>
      </c>
      <c r="B284" s="144" t="s">
        <v>1897</v>
      </c>
      <c r="C284" s="139" t="s">
        <v>144</v>
      </c>
      <c r="D284" s="185">
        <f>VLOOKUP('700.2'!A89,'700.2'!A89:N406,14,FALSE)</f>
        <v>3309.0095581943669</v>
      </c>
    </row>
    <row r="285" spans="1:4" ht="54" thickTop="1" thickBot="1">
      <c r="A285" s="143" t="s">
        <v>1232</v>
      </c>
      <c r="B285" s="144" t="s">
        <v>1898</v>
      </c>
      <c r="C285" s="139" t="s">
        <v>233</v>
      </c>
      <c r="D285" s="185">
        <f>VLOOKUP('700.3'!A89,'700.3'!A89:N407,14,FALSE)</f>
        <v>45053.749553338501</v>
      </c>
    </row>
    <row r="286" spans="1:4" ht="54" thickTop="1" thickBot="1">
      <c r="A286" s="143" t="s">
        <v>1233</v>
      </c>
      <c r="B286" s="144" t="s">
        <v>1899</v>
      </c>
      <c r="C286" s="139" t="s">
        <v>233</v>
      </c>
      <c r="D286" s="185">
        <f>VLOOKUP('700.4'!A89,'700.4'!A89:N408,14,FALSE)</f>
        <v>60687.77297046181</v>
      </c>
    </row>
    <row r="287" spans="1:4" ht="54" thickTop="1" thickBot="1">
      <c r="A287" s="143" t="s">
        <v>1234</v>
      </c>
      <c r="B287" s="144" t="s">
        <v>1900</v>
      </c>
      <c r="C287" s="139" t="s">
        <v>1929</v>
      </c>
      <c r="D287" s="185">
        <f>VLOOKUP('701.1'!A89,'701.1'!A89:N409,14,FALSE)</f>
        <v>12075.925668628786</v>
      </c>
    </row>
    <row r="288" spans="1:4" ht="54" thickTop="1" thickBot="1">
      <c r="A288" s="143" t="s">
        <v>1797</v>
      </c>
      <c r="B288" s="144" t="s">
        <v>1901</v>
      </c>
      <c r="C288" s="139" t="s">
        <v>1929</v>
      </c>
      <c r="D288" s="185">
        <f>VLOOKUP('710.1'!A89,'710.1'!A89:N410,14,FALSE)</f>
        <v>589369.88711541437</v>
      </c>
    </row>
    <row r="289" spans="1:4" ht="54" thickTop="1" thickBot="1">
      <c r="A289" s="143" t="s">
        <v>1235</v>
      </c>
      <c r="B289" s="144" t="s">
        <v>1902</v>
      </c>
      <c r="C289" s="139" t="s">
        <v>233</v>
      </c>
      <c r="D289" s="185">
        <f>VLOOKUP('710.2'!A89,'710.2'!A89:N411,14,FALSE)</f>
        <v>528988.01002676249</v>
      </c>
    </row>
    <row r="290" spans="1:4" ht="54" thickTop="1" thickBot="1">
      <c r="A290" s="143" t="s">
        <v>1236</v>
      </c>
      <c r="B290" s="144" t="s">
        <v>1903</v>
      </c>
      <c r="C290" s="139" t="s">
        <v>1929</v>
      </c>
      <c r="D290" s="185">
        <f>VLOOKUP('720.1'!A89,'720.1'!A89:N412,14,FALSE)</f>
        <v>85677.098016141623</v>
      </c>
    </row>
    <row r="291" spans="1:4" ht="54" thickTop="1" thickBot="1">
      <c r="A291" s="143" t="s">
        <v>1237</v>
      </c>
      <c r="B291" s="144" t="s">
        <v>1904</v>
      </c>
      <c r="C291" s="139" t="s">
        <v>144</v>
      </c>
      <c r="D291" s="185">
        <f>VLOOKUP('730.1'!A89,'730.1'!A89:N413,14,FALSE)</f>
        <v>165238.68683211712</v>
      </c>
    </row>
    <row r="292" spans="1:4" ht="54" thickTop="1" thickBot="1">
      <c r="A292" s="143" t="s">
        <v>1238</v>
      </c>
      <c r="B292" s="144" t="s">
        <v>1905</v>
      </c>
      <c r="C292" s="139" t="s">
        <v>1929</v>
      </c>
      <c r="D292" s="185">
        <f>VLOOKUP('730.2'!A89,'730.2'!A89:N414,14,FALSE)</f>
        <v>71064.837950955218</v>
      </c>
    </row>
    <row r="293" spans="1:4" ht="54" thickTop="1" thickBot="1">
      <c r="A293" s="143" t="s">
        <v>1239</v>
      </c>
      <c r="B293" s="144" t="s">
        <v>1906</v>
      </c>
      <c r="C293" s="139" t="s">
        <v>1929</v>
      </c>
      <c r="D293" s="185">
        <f>VLOOKUP('730.3'!A89,'730.3'!A89:N415,14,FALSE)</f>
        <v>136966.75898562541</v>
      </c>
    </row>
    <row r="294" spans="1:4" ht="54" thickTop="1" thickBot="1">
      <c r="A294" s="143" t="s">
        <v>1798</v>
      </c>
      <c r="B294" s="144" t="s">
        <v>1907</v>
      </c>
      <c r="C294" s="139" t="s">
        <v>1929</v>
      </c>
      <c r="D294" s="185">
        <f>VLOOKUP('730.4'!A89,'730.4'!A89:N416,14,FALSE)</f>
        <v>44790.170062585581</v>
      </c>
    </row>
    <row r="295" spans="1:4" ht="54" thickTop="1" thickBot="1">
      <c r="A295" s="143" t="s">
        <v>1240</v>
      </c>
      <c r="B295" s="144" t="s">
        <v>1908</v>
      </c>
      <c r="C295" s="139" t="s">
        <v>144</v>
      </c>
      <c r="D295" s="185">
        <f>VLOOKUP('731.1'!A89,'731.1'!A89:N417,14,FALSE)</f>
        <v>158331.47069757129</v>
      </c>
    </row>
    <row r="296" spans="1:4" ht="54" thickTop="1" thickBot="1">
      <c r="A296" s="143" t="s">
        <v>1241</v>
      </c>
      <c r="B296" s="144" t="s">
        <v>1909</v>
      </c>
      <c r="C296" s="139" t="s">
        <v>2101</v>
      </c>
      <c r="D296" s="185">
        <f>VLOOKUP('740.1'!A89,'740.1'!A89:N418,14,FALSE)</f>
        <v>16706.634950885484</v>
      </c>
    </row>
    <row r="297" spans="1:4" ht="54" thickTop="1" thickBot="1">
      <c r="A297" s="143" t="s">
        <v>1801</v>
      </c>
      <c r="B297" s="144" t="s">
        <v>1910</v>
      </c>
      <c r="C297" s="139" t="s">
        <v>1929</v>
      </c>
      <c r="D297" s="185">
        <f>VLOOKUP('741.1'!A89,'741.1'!A89:N419,14,FALSE)</f>
        <v>51771.114403857333</v>
      </c>
    </row>
    <row r="298" spans="1:4" ht="54" thickTop="1" thickBot="1">
      <c r="A298" s="143" t="s">
        <v>1242</v>
      </c>
      <c r="B298" s="144" t="s">
        <v>1911</v>
      </c>
      <c r="C298" s="139" t="s">
        <v>144</v>
      </c>
      <c r="D298" s="185">
        <f>VLOOKUP('800.1'!A89,'800.1'!A89:N420,14,FALSE)</f>
        <v>9125.9449666666678</v>
      </c>
    </row>
    <row r="299" spans="1:4" ht="54" thickTop="1" thickBot="1">
      <c r="A299" s="143" t="s">
        <v>1243</v>
      </c>
      <c r="B299" s="144" t="s">
        <v>1912</v>
      </c>
      <c r="C299" s="139" t="s">
        <v>144</v>
      </c>
      <c r="D299" s="185">
        <f>VLOOKUP('800.2'!A89,'800.2'!A89:N421,14,FALSE)</f>
        <v>12634.677466666668</v>
      </c>
    </row>
    <row r="300" spans="1:4" ht="54" thickTop="1" thickBot="1">
      <c r="A300" s="143" t="s">
        <v>1244</v>
      </c>
      <c r="B300" s="144" t="s">
        <v>1913</v>
      </c>
      <c r="C300" s="139" t="s">
        <v>144</v>
      </c>
      <c r="D300" s="185">
        <f>VLOOKUP('800.3'!A89,'800.3'!A89:N422,14,FALSE)</f>
        <v>43454.944866666665</v>
      </c>
    </row>
    <row r="301" spans="1:4" ht="54" thickTop="1" thickBot="1">
      <c r="A301" s="143" t="s">
        <v>1245</v>
      </c>
      <c r="B301" s="144" t="s">
        <v>1914</v>
      </c>
      <c r="C301" s="139" t="s">
        <v>144</v>
      </c>
      <c r="D301" s="185">
        <f>VLOOKUP('800.4'!A89,'800.4'!A89:N423,14,FALSE)</f>
        <v>46650.409866666669</v>
      </c>
    </row>
    <row r="302" spans="1:4" ht="54" thickTop="1" thickBot="1">
      <c r="A302" s="143" t="s">
        <v>1802</v>
      </c>
      <c r="B302" s="144" t="s">
        <v>1915</v>
      </c>
      <c r="C302" s="139" t="s">
        <v>1929</v>
      </c>
      <c r="D302" s="185">
        <f>VLOOKUP('802.1'!A89,'802.1'!A89:N424,14,FALSE)</f>
        <v>396284.10012006643</v>
      </c>
    </row>
    <row r="303" spans="1:4" ht="54" thickTop="1" thickBot="1">
      <c r="A303" s="143" t="s">
        <v>1803</v>
      </c>
      <c r="B303" s="144" t="s">
        <v>1965</v>
      </c>
      <c r="C303" s="139" t="s">
        <v>1929</v>
      </c>
      <c r="D303" s="185">
        <f>VLOOKUP('802.2'!A89,'802.2'!A89:N425,14,FALSE)</f>
        <v>126549.20137166274</v>
      </c>
    </row>
    <row r="304" spans="1:4" ht="54" thickTop="1" thickBot="1">
      <c r="A304" s="143" t="s">
        <v>1804</v>
      </c>
      <c r="B304" s="144" t="s">
        <v>1916</v>
      </c>
      <c r="C304" s="139" t="s">
        <v>1929</v>
      </c>
      <c r="D304" s="185">
        <f>VLOOKUP('802.3'!A89,'802.3'!A89:N426,14,FALSE)</f>
        <v>102207.06970499606</v>
      </c>
    </row>
    <row r="305" spans="1:4" ht="54" thickTop="1" thickBot="1">
      <c r="A305" s="143" t="s">
        <v>1805</v>
      </c>
      <c r="B305" s="144" t="s">
        <v>1917</v>
      </c>
      <c r="C305" s="139" t="s">
        <v>1929</v>
      </c>
      <c r="D305" s="185">
        <f>VLOOKUP('802.4'!A89,'802.4'!A89:N427,14,FALSE)</f>
        <v>95844.972621662717</v>
      </c>
    </row>
    <row r="306" spans="1:4" ht="54" thickTop="1" thickBot="1">
      <c r="A306" s="143" t="s">
        <v>1806</v>
      </c>
      <c r="B306" s="144" t="s">
        <v>1918</v>
      </c>
      <c r="C306" s="139" t="s">
        <v>1929</v>
      </c>
      <c r="D306" s="185">
        <f>VLOOKUP('802.5'!A89,'802.5'!A89:N428,14,FALSE)</f>
        <v>306535.10153972998</v>
      </c>
    </row>
    <row r="307" spans="1:4" ht="54" thickTop="1" thickBot="1">
      <c r="A307" s="143" t="s">
        <v>1807</v>
      </c>
      <c r="B307" s="144" t="s">
        <v>1919</v>
      </c>
      <c r="C307" s="139" t="s">
        <v>1929</v>
      </c>
      <c r="D307" s="185">
        <f>VLOOKUP('802.6'!A89,'802.6'!A89:N429,14,FALSE)</f>
        <v>300685.10153972998</v>
      </c>
    </row>
    <row r="308" spans="1:4" ht="54" thickTop="1" thickBot="1">
      <c r="A308" s="143" t="s">
        <v>1808</v>
      </c>
      <c r="B308" s="144" t="s">
        <v>1920</v>
      </c>
      <c r="C308" s="139" t="s">
        <v>1929</v>
      </c>
      <c r="D308" s="185">
        <f>VLOOKUP('802.7'!A89,'802.7'!A89:N430,14,FALSE)</f>
        <v>217451.66031903119</v>
      </c>
    </row>
    <row r="309" spans="1:4" ht="54" thickTop="1" thickBot="1">
      <c r="A309" s="143" t="s">
        <v>1809</v>
      </c>
      <c r="B309" s="144" t="s">
        <v>1921</v>
      </c>
      <c r="C309" s="139" t="s">
        <v>1929</v>
      </c>
      <c r="D309" s="185">
        <f>VLOOKUP('802.8'!A89,'802.8'!A89:N431,14,FALSE)</f>
        <v>194804.34019519217</v>
      </c>
    </row>
    <row r="310" spans="1:4" ht="54" thickTop="1" thickBot="1">
      <c r="A310" s="143" t="s">
        <v>1246</v>
      </c>
      <c r="B310" s="144" t="s">
        <v>1922</v>
      </c>
      <c r="C310" s="139" t="s">
        <v>233</v>
      </c>
      <c r="D310" s="185">
        <f>VLOOKUP('810.1'!A89,'810.1'!A89:N432,14,FALSE)</f>
        <v>14569.795066980052</v>
      </c>
    </row>
    <row r="311" spans="1:4" ht="54" thickTop="1" thickBot="1">
      <c r="A311" s="143" t="s">
        <v>1247</v>
      </c>
      <c r="B311" s="144" t="s">
        <v>1923</v>
      </c>
      <c r="C311" s="139" t="s">
        <v>233</v>
      </c>
      <c r="D311" s="185">
        <f>VLOOKUP('810.2'!A89,'810.2'!A89:N433,14,FALSE)</f>
        <v>10080.043862267223</v>
      </c>
    </row>
    <row r="312" spans="1:4" ht="54" thickTop="1" thickBot="1">
      <c r="A312" s="143" t="s">
        <v>1248</v>
      </c>
      <c r="B312" s="144" t="s">
        <v>1924</v>
      </c>
      <c r="C312" s="139" t="s">
        <v>233</v>
      </c>
      <c r="D312" s="185">
        <f>VLOOKUP('810.3'!A89,'810.3'!A89:N435,14,FALSE)</f>
        <v>6007.9518428242955</v>
      </c>
    </row>
    <row r="313" spans="1:4" ht="57.75" thickTop="1" thickBot="1">
      <c r="A313" s="143" t="s">
        <v>1810</v>
      </c>
      <c r="B313" s="144" t="s">
        <v>2156</v>
      </c>
      <c r="C313" s="139" t="s">
        <v>233</v>
      </c>
      <c r="D313" s="185">
        <f>VLOOKUP('811.1'!A89,'811.1'!A89:N436,14,FALSE)</f>
        <v>38647.491621222915</v>
      </c>
    </row>
    <row r="314" spans="1:4" ht="57.75" thickTop="1" thickBot="1">
      <c r="A314" s="143" t="s">
        <v>1811</v>
      </c>
      <c r="B314" s="144" t="s">
        <v>2157</v>
      </c>
      <c r="C314" s="139" t="s">
        <v>233</v>
      </c>
      <c r="D314" s="185">
        <f>VLOOKUP('811.2'!A89,'811.2'!A89:N437,14,FALSE)</f>
        <v>45025.74101554582</v>
      </c>
    </row>
    <row r="315" spans="1:4" ht="54" thickTop="1" thickBot="1">
      <c r="A315" s="143" t="s">
        <v>1249</v>
      </c>
      <c r="B315" s="144" t="s">
        <v>2159</v>
      </c>
      <c r="C315" s="139" t="s">
        <v>233</v>
      </c>
      <c r="D315" s="185">
        <f>VLOOKUP('812.1'!A89,'812.1'!A89:N438,14,FALSE)</f>
        <v>65340.036712136352</v>
      </c>
    </row>
    <row r="316" spans="1:4" ht="54" thickTop="1" thickBot="1">
      <c r="A316" s="143" t="s">
        <v>1812</v>
      </c>
      <c r="B316" s="144" t="s">
        <v>1925</v>
      </c>
      <c r="C316" s="139" t="s">
        <v>2101</v>
      </c>
      <c r="D316" s="185">
        <f>VLOOKUP('820.1'!A89,'820.1'!A89:N439,14,FALSE)</f>
        <v>62220.645499999999</v>
      </c>
    </row>
    <row r="317" spans="1:4" ht="54" thickTop="1" thickBot="1">
      <c r="A317" s="143" t="s">
        <v>1813</v>
      </c>
      <c r="B317" s="144" t="s">
        <v>1926</v>
      </c>
      <c r="C317" s="139" t="s">
        <v>1068</v>
      </c>
      <c r="D317" s="185">
        <f>VLOOKUP('820.1.2'!A88,'820.1.2'!A88:N440,14,FALSE)</f>
        <v>3753557.6</v>
      </c>
    </row>
    <row r="318" spans="1:4" ht="57.75" thickTop="1" thickBot="1">
      <c r="A318" s="143" t="s">
        <v>1250</v>
      </c>
      <c r="B318" s="144" t="s">
        <v>1927</v>
      </c>
      <c r="C318" s="139" t="s">
        <v>2104</v>
      </c>
      <c r="D318" s="185">
        <f>VLOOKUP('900.1'!A88,'900.1'!A88:N441,14,FALSE)</f>
        <v>808.78913538201186</v>
      </c>
    </row>
    <row r="319" spans="1:4" ht="57.75" thickTop="1" thickBot="1">
      <c r="A319" s="143" t="s">
        <v>1251</v>
      </c>
      <c r="B319" s="144" t="s">
        <v>2301</v>
      </c>
      <c r="C319" s="139" t="s">
        <v>2105</v>
      </c>
      <c r="D319" s="185">
        <f>VLOOKUP('900.2'!A88,'900.2'!A88:N442,14,FALSE)</f>
        <v>992.60484796883281</v>
      </c>
    </row>
    <row r="320" spans="1:4" ht="54" thickTop="1" thickBot="1">
      <c r="A320" s="143" t="s">
        <v>1252</v>
      </c>
      <c r="B320" s="144" t="s">
        <v>1928</v>
      </c>
      <c r="C320" s="139" t="s">
        <v>2105</v>
      </c>
      <c r="D320" s="185">
        <f>VLOOKUP('900.3'!A88,'900.3'!A88:N443,14,FALSE)</f>
        <v>992.60484796883281</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I12" sqref="I12:I13"/>
    </sheetView>
  </sheetViews>
  <sheetFormatPr baseColWidth="10" defaultColWidth="9.140625" defaultRowHeight="15"/>
  <cols>
    <col min="1" max="1" width="11.5703125" customWidth="1"/>
    <col min="2" max="2" width="9.140625" style="2"/>
    <col min="3" max="3" width="84.5703125" style="1" customWidth="1"/>
    <col min="4" max="4" width="17.140625" style="189" customWidth="1"/>
  </cols>
  <sheetData>
    <row r="1" spans="1:4" ht="66" customHeight="1" thickTop="1">
      <c r="A1" s="668" t="s">
        <v>1934</v>
      </c>
      <c r="B1" s="669"/>
      <c r="C1" s="669"/>
      <c r="D1" s="670"/>
    </row>
    <row r="2" spans="1:4" ht="20.25" customHeight="1" thickBot="1">
      <c r="A2" s="671"/>
      <c r="B2" s="672"/>
      <c r="C2" s="672"/>
      <c r="D2" s="673"/>
    </row>
    <row r="3" spans="1:4" ht="16.5" thickTop="1" thickBot="1">
      <c r="A3" s="667" t="s">
        <v>2329</v>
      </c>
      <c r="B3" s="667"/>
      <c r="C3" s="667"/>
      <c r="D3" s="667"/>
    </row>
    <row r="4" spans="1:4" ht="16.5" thickTop="1" thickBot="1">
      <c r="A4" s="667"/>
      <c r="B4" s="667"/>
      <c r="C4" s="667"/>
      <c r="D4" s="667"/>
    </row>
    <row r="5" spans="1:4" ht="16.5" thickTop="1" thickBot="1">
      <c r="A5" s="667"/>
      <c r="B5" s="667"/>
      <c r="C5" s="667"/>
      <c r="D5" s="667"/>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191">
        <v>56174</v>
      </c>
    </row>
    <row r="9" spans="1:4" ht="16.5" thickTop="1" thickBot="1">
      <c r="A9" s="9" t="s">
        <v>102</v>
      </c>
      <c r="B9" s="10" t="s">
        <v>1966</v>
      </c>
      <c r="C9" s="11" t="s">
        <v>103</v>
      </c>
      <c r="D9" s="191">
        <v>51067</v>
      </c>
    </row>
    <row r="10" spans="1:4" ht="16.5" thickTop="1" thickBot="1">
      <c r="A10" s="9" t="s">
        <v>0</v>
      </c>
      <c r="B10" s="10" t="s">
        <v>1966</v>
      </c>
      <c r="C10" s="11" t="s">
        <v>1</v>
      </c>
      <c r="D10" s="191">
        <v>66387</v>
      </c>
    </row>
    <row r="11" spans="1:4" ht="16.5" thickTop="1" thickBot="1">
      <c r="A11" s="9" t="s">
        <v>1758</v>
      </c>
      <c r="B11" s="10" t="s">
        <v>1966</v>
      </c>
      <c r="C11" s="11" t="s">
        <v>1757</v>
      </c>
      <c r="D11" s="191">
        <v>377959</v>
      </c>
    </row>
    <row r="12" spans="1:4" ht="16.5" thickTop="1" thickBot="1">
      <c r="A12" s="9" t="s">
        <v>100</v>
      </c>
      <c r="B12" s="10" t="s">
        <v>1966</v>
      </c>
      <c r="C12" s="11" t="s">
        <v>101</v>
      </c>
      <c r="D12" s="191">
        <v>76601</v>
      </c>
    </row>
    <row r="13" spans="1:4" ht="16.5" thickTop="1" thickBot="1">
      <c r="A13" s="9" t="s">
        <v>62</v>
      </c>
      <c r="B13" s="10" t="s">
        <v>1966</v>
      </c>
      <c r="C13" s="11" t="s">
        <v>63</v>
      </c>
      <c r="D13" s="191">
        <v>561739</v>
      </c>
    </row>
    <row r="14" spans="1:4" ht="16.5" thickTop="1" thickBot="1">
      <c r="A14" s="9" t="s">
        <v>108</v>
      </c>
      <c r="B14" s="10" t="s">
        <v>1966</v>
      </c>
      <c r="C14" s="11" t="s">
        <v>109</v>
      </c>
      <c r="D14" s="660">
        <v>306403</v>
      </c>
    </row>
    <row r="15" spans="1:4" ht="16.5" thickTop="1" thickBot="1">
      <c r="A15" s="9" t="s">
        <v>41</v>
      </c>
      <c r="B15" s="10" t="s">
        <v>1966</v>
      </c>
      <c r="C15" s="11" t="s">
        <v>42</v>
      </c>
      <c r="D15" s="660">
        <v>204269</v>
      </c>
    </row>
    <row r="16" spans="1:4" ht="16.5" thickTop="1" thickBot="1">
      <c r="A16" s="9" t="s">
        <v>43</v>
      </c>
      <c r="B16" s="10" t="s">
        <v>1966</v>
      </c>
      <c r="C16" s="11" t="s">
        <v>44</v>
      </c>
      <c r="D16" s="660">
        <v>306403</v>
      </c>
    </row>
    <row r="17" spans="1:4" ht="16.5" thickTop="1" thickBot="1">
      <c r="A17" s="9" t="s">
        <v>106</v>
      </c>
      <c r="B17" s="10" t="s">
        <v>1966</v>
      </c>
      <c r="C17" s="11" t="s">
        <v>107</v>
      </c>
      <c r="D17" s="660">
        <v>102134</v>
      </c>
    </row>
    <row r="18" spans="1:4" ht="16.5" thickTop="1" thickBot="1">
      <c r="A18" s="9" t="s">
        <v>1759</v>
      </c>
      <c r="B18" s="10" t="s">
        <v>1966</v>
      </c>
      <c r="C18" s="11" t="s">
        <v>2106</v>
      </c>
      <c r="D18" s="661">
        <v>91921</v>
      </c>
    </row>
    <row r="19" spans="1:4" ht="16.5" thickTop="1" thickBot="1">
      <c r="A19" s="9" t="s">
        <v>96</v>
      </c>
      <c r="B19" s="10" t="s">
        <v>92</v>
      </c>
      <c r="C19" s="11" t="s">
        <v>97</v>
      </c>
      <c r="D19" s="660">
        <v>2042688</v>
      </c>
    </row>
    <row r="20" spans="1:4" ht="16.5" thickTop="1" thickBot="1">
      <c r="A20" s="9" t="s">
        <v>76</v>
      </c>
      <c r="B20" s="10" t="s">
        <v>1966</v>
      </c>
      <c r="C20" s="11" t="s">
        <v>77</v>
      </c>
      <c r="D20" s="660">
        <v>326830</v>
      </c>
    </row>
    <row r="21" spans="1:4" ht="16.5" thickTop="1" thickBot="1">
      <c r="A21" s="9" t="s">
        <v>74</v>
      </c>
      <c r="B21" s="10" t="s">
        <v>1966</v>
      </c>
      <c r="C21" s="11" t="s">
        <v>75</v>
      </c>
      <c r="D21" s="191">
        <v>326830</v>
      </c>
    </row>
    <row r="22" spans="1:4" ht="16.5" thickTop="1" thickBot="1">
      <c r="A22" s="9" t="s">
        <v>84</v>
      </c>
      <c r="B22" s="10" t="s">
        <v>1966</v>
      </c>
      <c r="C22" s="11" t="s">
        <v>85</v>
      </c>
      <c r="D22" s="191">
        <v>383004</v>
      </c>
    </row>
    <row r="23" spans="1:4" ht="16.5" thickTop="1" thickBot="1">
      <c r="A23" s="9" t="s">
        <v>78</v>
      </c>
      <c r="B23" s="10" t="s">
        <v>1966</v>
      </c>
      <c r="C23" s="11" t="s">
        <v>79</v>
      </c>
      <c r="D23" s="191">
        <v>393217</v>
      </c>
    </row>
    <row r="24" spans="1:4" ht="16.5" thickTop="1" thickBot="1">
      <c r="A24" s="9" t="s">
        <v>64</v>
      </c>
      <c r="B24" s="10" t="s">
        <v>1966</v>
      </c>
      <c r="C24" s="11" t="s">
        <v>65</v>
      </c>
      <c r="D24" s="191">
        <v>332272</v>
      </c>
    </row>
    <row r="25" spans="1:4" ht="16.5" thickTop="1" thickBot="1">
      <c r="A25" s="9" t="s">
        <v>80</v>
      </c>
      <c r="B25" s="10" t="s">
        <v>1966</v>
      </c>
      <c r="C25" s="11" t="s">
        <v>81</v>
      </c>
      <c r="D25" s="191">
        <v>554479</v>
      </c>
    </row>
    <row r="26" spans="1:4" ht="16.5" thickTop="1" thickBot="1">
      <c r="A26" s="9" t="s">
        <v>82</v>
      </c>
      <c r="B26" s="10" t="s">
        <v>1966</v>
      </c>
      <c r="C26" s="11" t="s">
        <v>83</v>
      </c>
      <c r="D26" s="191">
        <v>554479</v>
      </c>
    </row>
    <row r="27" spans="1:4" ht="16.5" thickTop="1" thickBot="1">
      <c r="A27" s="9" t="s">
        <v>104</v>
      </c>
      <c r="B27" s="10" t="s">
        <v>1966</v>
      </c>
      <c r="C27" s="11" t="s">
        <v>105</v>
      </c>
      <c r="D27" s="191">
        <v>155752</v>
      </c>
    </row>
    <row r="28" spans="1:4" ht="16.5" thickTop="1" thickBot="1">
      <c r="A28" s="9" t="s">
        <v>4</v>
      </c>
      <c r="B28" s="10" t="s">
        <v>1966</v>
      </c>
      <c r="C28" s="11" t="s">
        <v>5</v>
      </c>
      <c r="D28" s="191">
        <v>155752</v>
      </c>
    </row>
    <row r="29" spans="1:4" ht="16.5" customHeight="1" thickTop="1" thickBot="1">
      <c r="A29" s="9" t="s">
        <v>45</v>
      </c>
      <c r="B29" s="10" t="s">
        <v>1966</v>
      </c>
      <c r="C29" s="11" t="s">
        <v>2332</v>
      </c>
      <c r="D29" s="662">
        <v>153202</v>
      </c>
    </row>
    <row r="30" spans="1:4" ht="16.5" thickTop="1" thickBot="1">
      <c r="A30" s="9" t="s">
        <v>66</v>
      </c>
      <c r="B30" s="10" t="s">
        <v>1966</v>
      </c>
      <c r="C30" s="11" t="s">
        <v>67</v>
      </c>
      <c r="D30" s="191">
        <v>153202</v>
      </c>
    </row>
    <row r="31" spans="1:4" ht="16.5" thickTop="1" thickBot="1">
      <c r="A31" s="9" t="s">
        <v>23</v>
      </c>
      <c r="B31" s="10" t="s">
        <v>1966</v>
      </c>
      <c r="C31" s="11" t="s">
        <v>24</v>
      </c>
      <c r="D31" s="191">
        <v>510672</v>
      </c>
    </row>
    <row r="32" spans="1:4" ht="16.5" thickTop="1" thickBot="1">
      <c r="A32" s="9" t="s">
        <v>7</v>
      </c>
      <c r="B32" s="10" t="s">
        <v>1966</v>
      </c>
      <c r="C32" s="11" t="s">
        <v>8</v>
      </c>
      <c r="D32" s="191">
        <v>102134</v>
      </c>
    </row>
    <row r="33" spans="1:4" ht="16.5" thickTop="1" thickBot="1">
      <c r="A33" s="9" t="s">
        <v>9</v>
      </c>
      <c r="B33" s="10" t="s">
        <v>1966</v>
      </c>
      <c r="C33" s="11" t="s">
        <v>10</v>
      </c>
      <c r="D33" s="191">
        <v>153202</v>
      </c>
    </row>
    <row r="34" spans="1:4" ht="16.5" thickTop="1" thickBot="1">
      <c r="A34" s="9" t="s">
        <v>11</v>
      </c>
      <c r="B34" s="10" t="s">
        <v>1966</v>
      </c>
      <c r="C34" s="11" t="s">
        <v>12</v>
      </c>
      <c r="D34" s="191">
        <v>204269</v>
      </c>
    </row>
    <row r="35" spans="1:4" ht="16.5" thickTop="1" thickBot="1">
      <c r="A35" s="9" t="s">
        <v>13</v>
      </c>
      <c r="B35" s="10" t="s">
        <v>1966</v>
      </c>
      <c r="C35" s="11" t="s">
        <v>14</v>
      </c>
      <c r="D35" s="191">
        <v>255336</v>
      </c>
    </row>
    <row r="36" spans="1:4" ht="16.5" thickTop="1" thickBot="1">
      <c r="A36" s="9" t="s">
        <v>15</v>
      </c>
      <c r="B36" s="10" t="s">
        <v>1966</v>
      </c>
      <c r="C36" s="11" t="s">
        <v>16</v>
      </c>
      <c r="D36" s="191">
        <v>306403</v>
      </c>
    </row>
    <row r="37" spans="1:4" ht="16.5" thickTop="1" thickBot="1">
      <c r="A37" s="9" t="s">
        <v>17</v>
      </c>
      <c r="B37" s="10" t="s">
        <v>1966</v>
      </c>
      <c r="C37" s="11" t="s">
        <v>18</v>
      </c>
      <c r="D37" s="191">
        <v>357470</v>
      </c>
    </row>
    <row r="38" spans="1:4" ht="16.5" thickTop="1" thickBot="1">
      <c r="A38" s="9" t="s">
        <v>19</v>
      </c>
      <c r="B38" s="10" t="s">
        <v>1966</v>
      </c>
      <c r="C38" s="11" t="s">
        <v>20</v>
      </c>
      <c r="D38" s="191">
        <v>408538</v>
      </c>
    </row>
    <row r="39" spans="1:4" ht="16.5" thickTop="1" thickBot="1">
      <c r="A39" s="9" t="s">
        <v>21</v>
      </c>
      <c r="B39" s="10" t="s">
        <v>1966</v>
      </c>
      <c r="C39" s="11" t="s">
        <v>22</v>
      </c>
      <c r="D39" s="191">
        <v>459605</v>
      </c>
    </row>
    <row r="40" spans="1:4" ht="16.5" thickTop="1" thickBot="1">
      <c r="A40" s="9" t="s">
        <v>72</v>
      </c>
      <c r="B40" s="10" t="s">
        <v>1966</v>
      </c>
      <c r="C40" s="11" t="s">
        <v>73</v>
      </c>
      <c r="D40" s="191">
        <v>56174</v>
      </c>
    </row>
    <row r="41" spans="1:4" ht="16.5" thickTop="1" thickBot="1">
      <c r="A41" s="9" t="s">
        <v>27</v>
      </c>
      <c r="B41" s="10" t="s">
        <v>1966</v>
      </c>
      <c r="C41" s="11" t="s">
        <v>28</v>
      </c>
      <c r="D41" s="191">
        <v>112348</v>
      </c>
    </row>
    <row r="42" spans="1:4" ht="16.5" thickTop="1" thickBot="1">
      <c r="A42" s="9" t="s">
        <v>25</v>
      </c>
      <c r="B42" s="10" t="s">
        <v>1966</v>
      </c>
      <c r="C42" s="11" t="s">
        <v>26</v>
      </c>
      <c r="D42" s="191">
        <v>112348</v>
      </c>
    </row>
    <row r="43" spans="1:4" ht="16.5" thickTop="1" thickBot="1">
      <c r="A43" s="9" t="s">
        <v>30</v>
      </c>
      <c r="B43" s="10" t="s">
        <v>1966</v>
      </c>
      <c r="C43" s="11" t="s">
        <v>31</v>
      </c>
      <c r="D43" s="191">
        <v>102134</v>
      </c>
    </row>
    <row r="44" spans="1:4" ht="17.25" customHeight="1" thickTop="1" thickBot="1">
      <c r="A44" s="9" t="s">
        <v>40</v>
      </c>
      <c r="B44" s="10" t="s">
        <v>1966</v>
      </c>
      <c r="C44" s="11" t="s">
        <v>2331</v>
      </c>
      <c r="D44" s="662">
        <v>255336</v>
      </c>
    </row>
    <row r="45" spans="1:4" ht="16.5" thickTop="1" thickBot="1">
      <c r="A45" s="9" t="s">
        <v>32</v>
      </c>
      <c r="B45" s="10" t="s">
        <v>1966</v>
      </c>
      <c r="C45" s="11" t="s">
        <v>33</v>
      </c>
      <c r="D45" s="191">
        <v>204269</v>
      </c>
    </row>
    <row r="46" spans="1:4" ht="16.5" thickTop="1" thickBot="1">
      <c r="A46" s="9" t="s">
        <v>34</v>
      </c>
      <c r="B46" s="10" t="s">
        <v>1966</v>
      </c>
      <c r="C46" s="11" t="s">
        <v>35</v>
      </c>
      <c r="D46" s="191">
        <v>306403</v>
      </c>
    </row>
    <row r="47" spans="1:4" ht="16.5" thickTop="1" thickBot="1">
      <c r="A47" s="9" t="s">
        <v>70</v>
      </c>
      <c r="B47" s="10" t="s">
        <v>1966</v>
      </c>
      <c r="C47" s="11" t="s">
        <v>71</v>
      </c>
      <c r="D47" s="191">
        <v>270656</v>
      </c>
    </row>
    <row r="48" spans="1:4" ht="16.5" thickTop="1" thickBot="1">
      <c r="A48" s="9" t="s">
        <v>36</v>
      </c>
      <c r="B48" s="10" t="s">
        <v>1966</v>
      </c>
      <c r="C48" s="11" t="s">
        <v>37</v>
      </c>
      <c r="D48" s="191">
        <v>112348</v>
      </c>
    </row>
    <row r="49" spans="1:4" ht="16.5" thickTop="1" thickBot="1">
      <c r="A49" s="9" t="s">
        <v>38</v>
      </c>
      <c r="B49" s="10" t="s">
        <v>1966</v>
      </c>
      <c r="C49" s="11" t="s">
        <v>39</v>
      </c>
      <c r="D49" s="191">
        <v>122561</v>
      </c>
    </row>
    <row r="50" spans="1:4" ht="16.5" thickTop="1" thickBot="1">
      <c r="A50" s="9" t="s">
        <v>89</v>
      </c>
      <c r="B50" s="10" t="s">
        <v>1966</v>
      </c>
      <c r="C50" s="11" t="s">
        <v>90</v>
      </c>
      <c r="D50" s="191">
        <v>127668</v>
      </c>
    </row>
    <row r="51" spans="1:4" ht="16.5" thickTop="1" thickBot="1">
      <c r="A51" s="9" t="s">
        <v>46</v>
      </c>
      <c r="B51" s="10" t="s">
        <v>1966</v>
      </c>
      <c r="C51" s="11" t="s">
        <v>47</v>
      </c>
      <c r="D51" s="191">
        <v>51067</v>
      </c>
    </row>
    <row r="52" spans="1:4" ht="16.5" thickTop="1" thickBot="1">
      <c r="A52" s="9" t="s">
        <v>48</v>
      </c>
      <c r="B52" s="10" t="s">
        <v>1966</v>
      </c>
      <c r="C52" s="11" t="s">
        <v>49</v>
      </c>
      <c r="D52" s="191">
        <v>102134</v>
      </c>
    </row>
    <row r="53" spans="1:4" ht="16.5" thickTop="1" thickBot="1">
      <c r="A53" s="9" t="s">
        <v>50</v>
      </c>
      <c r="B53" s="10" t="s">
        <v>1966</v>
      </c>
      <c r="C53" s="11" t="s">
        <v>51</v>
      </c>
      <c r="D53" s="191">
        <v>102134</v>
      </c>
    </row>
    <row r="54" spans="1:4" ht="16.5" thickTop="1" thickBot="1">
      <c r="A54" s="9" t="s">
        <v>68</v>
      </c>
      <c r="B54" s="10" t="s">
        <v>1966</v>
      </c>
      <c r="C54" s="11" t="s">
        <v>69</v>
      </c>
      <c r="D54" s="191">
        <v>204269</v>
      </c>
    </row>
    <row r="55" spans="1:4" ht="46.5" thickTop="1" thickBot="1">
      <c r="A55" s="9" t="s">
        <v>29</v>
      </c>
      <c r="B55" s="10" t="s">
        <v>1966</v>
      </c>
      <c r="C55" s="11" t="s">
        <v>1967</v>
      </c>
      <c r="D55" s="662">
        <v>766008</v>
      </c>
    </row>
    <row r="56" spans="1:4" ht="16.5" thickTop="1" thickBot="1">
      <c r="A56" s="9" t="s">
        <v>52</v>
      </c>
      <c r="B56" s="10" t="s">
        <v>1966</v>
      </c>
      <c r="C56" s="11" t="s">
        <v>53</v>
      </c>
      <c r="D56" s="191">
        <v>76601</v>
      </c>
    </row>
    <row r="57" spans="1:4" ht="16.5" thickTop="1" thickBot="1">
      <c r="A57" s="9" t="s">
        <v>54</v>
      </c>
      <c r="B57" s="10" t="s">
        <v>1966</v>
      </c>
      <c r="C57" s="11" t="s">
        <v>55</v>
      </c>
      <c r="D57" s="191">
        <v>153202</v>
      </c>
    </row>
    <row r="58" spans="1:4" ht="16.5" thickTop="1" thickBot="1">
      <c r="A58" s="9" t="s">
        <v>56</v>
      </c>
      <c r="B58" s="10" t="s">
        <v>1966</v>
      </c>
      <c r="C58" s="11" t="s">
        <v>57</v>
      </c>
      <c r="D58" s="191">
        <v>102134</v>
      </c>
    </row>
    <row r="59" spans="1:4" ht="16.5" thickTop="1" thickBot="1">
      <c r="A59" s="9" t="s">
        <v>2</v>
      </c>
      <c r="B59" s="10" t="s">
        <v>1966</v>
      </c>
      <c r="C59" s="11" t="s">
        <v>3</v>
      </c>
      <c r="D59" s="191">
        <v>204269</v>
      </c>
    </row>
    <row r="60" spans="1:4" ht="16.5" thickTop="1" thickBot="1">
      <c r="A60" s="9" t="s">
        <v>58</v>
      </c>
      <c r="B60" s="10" t="s">
        <v>1966</v>
      </c>
      <c r="C60" s="11" t="s">
        <v>59</v>
      </c>
      <c r="D60" s="191">
        <v>127668</v>
      </c>
    </row>
    <row r="61" spans="1:4" ht="16.5" thickTop="1" thickBot="1">
      <c r="A61" s="9" t="s">
        <v>86</v>
      </c>
      <c r="B61" s="10" t="s">
        <v>1966</v>
      </c>
      <c r="C61" s="11" t="s">
        <v>87</v>
      </c>
      <c r="D61" s="191">
        <v>153202</v>
      </c>
    </row>
    <row r="62" spans="1:4" ht="16.5" thickTop="1" thickBot="1">
      <c r="A62" s="9" t="s">
        <v>88</v>
      </c>
      <c r="B62" s="10" t="s">
        <v>1966</v>
      </c>
      <c r="C62" s="11" t="s">
        <v>87</v>
      </c>
      <c r="D62" s="191">
        <v>153202</v>
      </c>
    </row>
    <row r="63" spans="1:4" ht="16.5" thickTop="1" thickBot="1">
      <c r="A63" s="9" t="s">
        <v>60</v>
      </c>
      <c r="B63" s="10" t="s">
        <v>1966</v>
      </c>
      <c r="C63" s="11" t="s">
        <v>61</v>
      </c>
      <c r="D63" s="191">
        <v>153202</v>
      </c>
    </row>
    <row r="64" spans="1:4" ht="17.25" customHeight="1" thickTop="1" thickBot="1">
      <c r="A64" s="9" t="s">
        <v>6</v>
      </c>
      <c r="B64" s="10" t="s">
        <v>1966</v>
      </c>
      <c r="C64" s="11" t="s">
        <v>2330</v>
      </c>
      <c r="D64" s="662">
        <v>51067</v>
      </c>
    </row>
    <row r="65" spans="1:4" ht="16.5" thickTop="1" thickBot="1">
      <c r="A65" s="9" t="s">
        <v>91</v>
      </c>
      <c r="B65" s="10" t="s">
        <v>92</v>
      </c>
      <c r="C65" s="11" t="s">
        <v>93</v>
      </c>
      <c r="D65" s="191">
        <v>510672</v>
      </c>
    </row>
    <row r="66" spans="1:4" ht="16.5" thickTop="1" thickBot="1">
      <c r="A66" s="9" t="s">
        <v>94</v>
      </c>
      <c r="B66" s="10" t="s">
        <v>92</v>
      </c>
      <c r="C66" s="11" t="s">
        <v>95</v>
      </c>
      <c r="D66" s="191">
        <v>255336</v>
      </c>
    </row>
    <row r="67" spans="1:4" ht="16.5" thickTop="1" thickBot="1">
      <c r="A67" s="9" t="s">
        <v>2334</v>
      </c>
      <c r="B67" s="10" t="s">
        <v>1966</v>
      </c>
      <c r="C67" s="11" t="s">
        <v>2333</v>
      </c>
      <c r="D67" s="662">
        <v>53000</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D7" sqref="D7:D154"/>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77" t="s">
        <v>1934</v>
      </c>
      <c r="B1" s="678"/>
      <c r="C1" s="678"/>
      <c r="D1" s="679"/>
    </row>
    <row r="2" spans="1:4" ht="89.25" customHeight="1" thickBot="1">
      <c r="A2" s="680"/>
      <c r="B2" s="681"/>
      <c r="C2" s="681"/>
      <c r="D2" s="682"/>
    </row>
    <row r="3" spans="1:4" ht="53.25" customHeight="1" thickTop="1" thickBot="1">
      <c r="A3" s="674" t="s">
        <v>110</v>
      </c>
      <c r="B3" s="675"/>
      <c r="C3" s="675"/>
      <c r="D3" s="676"/>
    </row>
    <row r="4" spans="1:4" ht="16.5" customHeight="1" thickTop="1" thickBot="1">
      <c r="A4" s="14"/>
      <c r="B4" s="14"/>
      <c r="C4" s="15"/>
      <c r="D4" s="193"/>
    </row>
    <row r="5" spans="1:4" ht="16.5" thickTop="1" thickBot="1">
      <c r="A5" s="14"/>
      <c r="B5" s="14"/>
      <c r="C5" s="15"/>
      <c r="D5" s="193"/>
    </row>
    <row r="6" spans="1:4" ht="16.5" thickTop="1" thickBot="1">
      <c r="A6" s="16"/>
      <c r="B6" s="14"/>
      <c r="C6" s="17" t="s">
        <v>111</v>
      </c>
      <c r="D6" s="194" t="s">
        <v>1930</v>
      </c>
    </row>
    <row r="7" spans="1:4" ht="30" customHeight="1" thickTop="1" thickBot="1">
      <c r="A7" s="16" t="s">
        <v>115</v>
      </c>
      <c r="B7" s="14" t="s">
        <v>92</v>
      </c>
      <c r="C7" s="17" t="s">
        <v>116</v>
      </c>
      <c r="D7" s="1005">
        <v>63496.168582375489</v>
      </c>
    </row>
    <row r="8" spans="1:4" ht="30" customHeight="1" thickTop="1" thickBot="1">
      <c r="A8" s="16" t="s">
        <v>112</v>
      </c>
      <c r="B8" s="14" t="s">
        <v>113</v>
      </c>
      <c r="C8" s="17" t="s">
        <v>114</v>
      </c>
      <c r="D8" s="1005">
        <v>2963.1545338441897</v>
      </c>
    </row>
    <row r="9" spans="1:4" ht="30" customHeight="1" thickTop="1" thickBot="1">
      <c r="A9" s="16" t="s">
        <v>117</v>
      </c>
      <c r="B9" s="14" t="s">
        <v>113</v>
      </c>
      <c r="C9" s="17" t="s">
        <v>118</v>
      </c>
      <c r="D9" s="1005">
        <v>79370.210727969359</v>
      </c>
    </row>
    <row r="10" spans="1:4" ht="30" customHeight="1" thickTop="1" thickBot="1">
      <c r="A10" s="16" t="s">
        <v>119</v>
      </c>
      <c r="B10" s="14" t="s">
        <v>113</v>
      </c>
      <c r="C10" s="17" t="s">
        <v>120</v>
      </c>
      <c r="D10" s="1005">
        <v>45000</v>
      </c>
    </row>
    <row r="11" spans="1:4" ht="30" customHeight="1" thickTop="1" thickBot="1">
      <c r="A11" s="16" t="s">
        <v>123</v>
      </c>
      <c r="B11" s="14" t="s">
        <v>113</v>
      </c>
      <c r="C11" s="17" t="s">
        <v>124</v>
      </c>
      <c r="D11" s="1005">
        <v>18524.755214985104</v>
      </c>
    </row>
    <row r="12" spans="1:4" ht="30" customHeight="1" thickTop="1" thickBot="1">
      <c r="A12" s="16" t="s">
        <v>121</v>
      </c>
      <c r="B12" s="14" t="s">
        <v>113</v>
      </c>
      <c r="C12" s="17" t="s">
        <v>122</v>
      </c>
      <c r="D12" s="1005">
        <v>69845.785440613035</v>
      </c>
    </row>
    <row r="13" spans="1:4" ht="30" customHeight="1" thickTop="1" thickBot="1">
      <c r="A13" s="16" t="s">
        <v>125</v>
      </c>
      <c r="B13" s="14" t="s">
        <v>113</v>
      </c>
      <c r="C13" s="17" t="s">
        <v>126</v>
      </c>
      <c r="D13" s="1005">
        <v>43923.222647935298</v>
      </c>
    </row>
    <row r="14" spans="1:4" ht="30" customHeight="1" thickTop="1" thickBot="1">
      <c r="A14" s="16" t="s">
        <v>131</v>
      </c>
      <c r="B14" s="14" t="s">
        <v>113</v>
      </c>
      <c r="C14" s="17" t="s">
        <v>132</v>
      </c>
      <c r="D14" s="1005">
        <v>229755.3426990209</v>
      </c>
    </row>
    <row r="15" spans="1:4" ht="30" customHeight="1" thickTop="1" thickBot="1">
      <c r="A15" s="16" t="s">
        <v>129</v>
      </c>
      <c r="B15" s="14" t="s">
        <v>113</v>
      </c>
      <c r="C15" s="17" t="s">
        <v>130</v>
      </c>
      <c r="D15" s="1005">
        <v>136063.21839080463</v>
      </c>
    </row>
    <row r="16" spans="1:4" ht="30" customHeight="1" thickTop="1" thickBot="1">
      <c r="A16" s="16" t="s">
        <v>127</v>
      </c>
      <c r="B16" s="14" t="s">
        <v>113</v>
      </c>
      <c r="C16" s="17" t="s">
        <v>128</v>
      </c>
      <c r="D16" s="1005">
        <v>120000</v>
      </c>
    </row>
    <row r="17" spans="1:4" ht="30" customHeight="1" thickTop="1" thickBot="1">
      <c r="A17" s="16" t="s">
        <v>1795</v>
      </c>
      <c r="B17" s="14" t="s">
        <v>113</v>
      </c>
      <c r="C17" s="17" t="s">
        <v>1796</v>
      </c>
      <c r="D17" s="1005">
        <v>65612.707535121343</v>
      </c>
    </row>
    <row r="18" spans="1:4" ht="30" customHeight="1" thickTop="1" thickBot="1">
      <c r="A18" s="16" t="s">
        <v>133</v>
      </c>
      <c r="B18" s="14" t="s">
        <v>113</v>
      </c>
      <c r="C18" s="17" t="s">
        <v>134</v>
      </c>
      <c r="D18" s="1005">
        <v>70057.439335887626</v>
      </c>
    </row>
    <row r="19" spans="1:4" ht="30" customHeight="1" thickTop="1" thickBot="1">
      <c r="A19" s="16" t="s">
        <v>146</v>
      </c>
      <c r="B19" s="14" t="s">
        <v>113</v>
      </c>
      <c r="C19" s="17" t="s">
        <v>147</v>
      </c>
      <c r="D19" s="1005">
        <v>149921.50915283101</v>
      </c>
    </row>
    <row r="20" spans="1:4" ht="30" customHeight="1" thickTop="1" thickBot="1">
      <c r="A20" s="16" t="s">
        <v>135</v>
      </c>
      <c r="B20" s="14" t="s">
        <v>113</v>
      </c>
      <c r="C20" s="17" t="s">
        <v>1968</v>
      </c>
      <c r="D20" s="1005">
        <v>43761.962537249899</v>
      </c>
    </row>
    <row r="21" spans="1:4" ht="30" customHeight="1" thickTop="1" thickBot="1">
      <c r="A21" s="16" t="s">
        <v>136</v>
      </c>
      <c r="B21" s="14" t="s">
        <v>113</v>
      </c>
      <c r="C21" s="17" t="s">
        <v>137</v>
      </c>
      <c r="D21" s="1005">
        <v>159909.55725840785</v>
      </c>
    </row>
    <row r="22" spans="1:4" ht="30" customHeight="1" thickTop="1" thickBot="1">
      <c r="A22" s="16" t="s">
        <v>138</v>
      </c>
      <c r="B22" s="14" t="s">
        <v>113</v>
      </c>
      <c r="C22" s="17" t="s">
        <v>139</v>
      </c>
      <c r="D22" s="1005">
        <v>43761.962537249899</v>
      </c>
    </row>
    <row r="23" spans="1:4" ht="30" customHeight="1" thickTop="1" thickBot="1">
      <c r="A23" s="16" t="s">
        <v>143</v>
      </c>
      <c r="B23" s="14" t="s">
        <v>144</v>
      </c>
      <c r="C23" s="17" t="s">
        <v>145</v>
      </c>
      <c r="D23" s="1005">
        <v>34469.348659003837</v>
      </c>
    </row>
    <row r="24" spans="1:4" ht="30" customHeight="1" thickTop="1" thickBot="1">
      <c r="A24" s="16" t="s">
        <v>140</v>
      </c>
      <c r="B24" s="14" t="s">
        <v>1082</v>
      </c>
      <c r="C24" s="17" t="s">
        <v>142</v>
      </c>
      <c r="D24" s="1005">
        <v>34469.348659003837</v>
      </c>
    </row>
    <row r="25" spans="1:4" ht="30" customHeight="1" thickTop="1" thickBot="1">
      <c r="A25" s="16" t="s">
        <v>148</v>
      </c>
      <c r="B25" s="14" t="s">
        <v>113</v>
      </c>
      <c r="C25" s="17" t="s">
        <v>149</v>
      </c>
      <c r="D25" s="1005">
        <v>125833.28011919968</v>
      </c>
    </row>
    <row r="26" spans="1:4" ht="30" customHeight="1" thickTop="1" thickBot="1">
      <c r="A26" s="16" t="s">
        <v>150</v>
      </c>
      <c r="B26" s="14" t="s">
        <v>113</v>
      </c>
      <c r="C26" s="17" t="s">
        <v>151</v>
      </c>
      <c r="D26" s="1005">
        <v>144952.68199233719</v>
      </c>
    </row>
    <row r="27" spans="1:4" ht="30" customHeight="1" thickTop="1" thickBot="1">
      <c r="A27" s="16" t="s">
        <v>152</v>
      </c>
      <c r="B27" s="14" t="s">
        <v>113</v>
      </c>
      <c r="C27" s="17" t="s">
        <v>153</v>
      </c>
      <c r="D27" s="1005">
        <v>59968.603661132409</v>
      </c>
    </row>
    <row r="28" spans="1:4" ht="30" customHeight="1" thickTop="1" thickBot="1">
      <c r="A28" s="16" t="s">
        <v>154</v>
      </c>
      <c r="B28" s="14" t="s">
        <v>113</v>
      </c>
      <c r="C28" s="17" t="s">
        <v>155</v>
      </c>
      <c r="D28" s="1005">
        <v>82051.160068114099</v>
      </c>
    </row>
    <row r="29" spans="1:4" ht="30" customHeight="1" thickTop="1" thickBot="1">
      <c r="A29" s="16" t="s">
        <v>156</v>
      </c>
      <c r="B29" s="14" t="s">
        <v>113</v>
      </c>
      <c r="C29" s="17" t="s">
        <v>157</v>
      </c>
      <c r="D29" s="1005">
        <v>846.61558109833982</v>
      </c>
    </row>
    <row r="30" spans="1:4" ht="30" customHeight="1" thickTop="1" thickBot="1">
      <c r="A30" s="16" t="s">
        <v>166</v>
      </c>
      <c r="B30" s="14" t="s">
        <v>113</v>
      </c>
      <c r="C30" s="17" t="s">
        <v>167</v>
      </c>
      <c r="D30" s="1005">
        <v>100000</v>
      </c>
    </row>
    <row r="31" spans="1:4" ht="30" customHeight="1" thickTop="1" thickBot="1">
      <c r="A31" s="16" t="s">
        <v>162</v>
      </c>
      <c r="B31" s="14" t="s">
        <v>113</v>
      </c>
      <c r="C31" s="17" t="s">
        <v>163</v>
      </c>
      <c r="D31" s="1005">
        <v>6700</v>
      </c>
    </row>
    <row r="32" spans="1:4" ht="30" customHeight="1" thickTop="1" thickBot="1">
      <c r="A32" s="16" t="s">
        <v>164</v>
      </c>
      <c r="B32" s="14" t="s">
        <v>113</v>
      </c>
      <c r="C32" s="17" t="s">
        <v>165</v>
      </c>
      <c r="D32" s="1005">
        <v>22677.203065134105</v>
      </c>
    </row>
    <row r="33" spans="1:4" ht="30" customHeight="1" thickTop="1" thickBot="1">
      <c r="A33" s="16" t="s">
        <v>171</v>
      </c>
      <c r="B33" s="14" t="s">
        <v>113</v>
      </c>
      <c r="C33" s="17" t="s">
        <v>172</v>
      </c>
      <c r="D33" s="1005">
        <v>7942.0604512558548</v>
      </c>
    </row>
    <row r="34" spans="1:4" ht="30" customHeight="1" thickTop="1" thickBot="1">
      <c r="A34" s="16" t="s">
        <v>160</v>
      </c>
      <c r="B34" s="14" t="s">
        <v>113</v>
      </c>
      <c r="C34" s="17" t="s">
        <v>161</v>
      </c>
      <c r="D34" s="1005">
        <v>5650</v>
      </c>
    </row>
    <row r="35" spans="1:4" ht="30" customHeight="1" thickTop="1" thickBot="1">
      <c r="A35" s="16" t="s">
        <v>173</v>
      </c>
      <c r="B35" s="14" t="s">
        <v>113</v>
      </c>
      <c r="C35" s="17" t="s">
        <v>1970</v>
      </c>
      <c r="D35" s="1005">
        <v>120000</v>
      </c>
    </row>
    <row r="36" spans="1:4" ht="30" customHeight="1" thickTop="1" thickBot="1">
      <c r="A36" s="16" t="s">
        <v>170</v>
      </c>
      <c r="B36" s="14" t="s">
        <v>113</v>
      </c>
      <c r="C36" s="17" t="s">
        <v>1969</v>
      </c>
      <c r="D36" s="1005">
        <v>80000</v>
      </c>
    </row>
    <row r="37" spans="1:4" ht="30" customHeight="1" thickTop="1" thickBot="1">
      <c r="A37" s="16" t="s">
        <v>168</v>
      </c>
      <c r="B37" s="14" t="s">
        <v>113</v>
      </c>
      <c r="C37" s="17" t="s">
        <v>169</v>
      </c>
      <c r="D37" s="1005">
        <v>120000</v>
      </c>
    </row>
    <row r="38" spans="1:4" ht="30" customHeight="1" thickTop="1" thickBot="1">
      <c r="A38" s="16" t="s">
        <v>174</v>
      </c>
      <c r="B38" s="14" t="s">
        <v>113</v>
      </c>
      <c r="C38" s="17" t="s">
        <v>175</v>
      </c>
      <c r="D38" s="1005">
        <v>80000</v>
      </c>
    </row>
    <row r="39" spans="1:4" ht="30" customHeight="1" thickTop="1" thickBot="1">
      <c r="A39" s="16" t="s">
        <v>176</v>
      </c>
      <c r="B39" s="14" t="s">
        <v>113</v>
      </c>
      <c r="C39" s="17" t="s">
        <v>177</v>
      </c>
      <c r="D39" s="1005">
        <v>80000</v>
      </c>
    </row>
    <row r="40" spans="1:4" ht="30" customHeight="1" thickTop="1" thickBot="1">
      <c r="A40" s="16" t="s">
        <v>180</v>
      </c>
      <c r="B40" s="14" t="s">
        <v>113</v>
      </c>
      <c r="C40" s="17" t="s">
        <v>181</v>
      </c>
      <c r="D40" s="1005">
        <v>90000</v>
      </c>
    </row>
    <row r="41" spans="1:4" ht="30" customHeight="1" thickTop="1" thickBot="1">
      <c r="A41" s="16" t="s">
        <v>178</v>
      </c>
      <c r="B41" s="14" t="s">
        <v>113</v>
      </c>
      <c r="C41" s="17" t="s">
        <v>179</v>
      </c>
      <c r="D41" s="1005">
        <v>80630.055342699037</v>
      </c>
    </row>
    <row r="42" spans="1:4" ht="30" customHeight="1" thickTop="1" thickBot="1">
      <c r="A42" s="16" t="s">
        <v>182</v>
      </c>
      <c r="B42" s="14" t="s">
        <v>113</v>
      </c>
      <c r="C42" s="17" t="s">
        <v>183</v>
      </c>
      <c r="D42" s="1005">
        <v>70551.298424861656</v>
      </c>
    </row>
    <row r="43" spans="1:4" ht="30" customHeight="1" thickTop="1" thickBot="1">
      <c r="A43" s="16" t="s">
        <v>1756</v>
      </c>
      <c r="B43" s="14" t="s">
        <v>113</v>
      </c>
      <c r="C43" s="17" t="s">
        <v>1755</v>
      </c>
      <c r="D43" s="1005">
        <v>10500</v>
      </c>
    </row>
    <row r="44" spans="1:4" ht="30" customHeight="1" thickTop="1" thickBot="1">
      <c r="A44" s="16" t="s">
        <v>184</v>
      </c>
      <c r="B44" s="14" t="s">
        <v>113</v>
      </c>
      <c r="C44" s="17" t="s">
        <v>185</v>
      </c>
      <c r="D44" s="1005">
        <v>21336.728395061731</v>
      </c>
    </row>
    <row r="45" spans="1:4" ht="30" customHeight="1" thickTop="1" thickBot="1">
      <c r="A45" s="16" t="s">
        <v>1687</v>
      </c>
      <c r="B45" s="14" t="s">
        <v>113</v>
      </c>
      <c r="C45" s="17" t="s">
        <v>1688</v>
      </c>
      <c r="D45" s="1005">
        <v>3708.9825457641555</v>
      </c>
    </row>
    <row r="46" spans="1:4" ht="30" customHeight="1" thickTop="1" thickBot="1">
      <c r="A46" s="16" t="s">
        <v>188</v>
      </c>
      <c r="B46" s="14" t="s">
        <v>113</v>
      </c>
      <c r="C46" s="17" t="s">
        <v>189</v>
      </c>
      <c r="D46" s="1005">
        <v>3497.3286504895705</v>
      </c>
    </row>
    <row r="47" spans="1:4" ht="30" customHeight="1" thickTop="1" thickBot="1">
      <c r="A47" s="16" t="s">
        <v>186</v>
      </c>
      <c r="B47" s="14" t="s">
        <v>113</v>
      </c>
      <c r="C47" s="17" t="s">
        <v>187</v>
      </c>
      <c r="D47" s="1005">
        <v>4500</v>
      </c>
    </row>
    <row r="48" spans="1:4" ht="30" customHeight="1" thickTop="1" thickBot="1">
      <c r="A48" s="16" t="s">
        <v>190</v>
      </c>
      <c r="B48" s="14" t="s">
        <v>113</v>
      </c>
      <c r="C48" s="17" t="s">
        <v>191</v>
      </c>
      <c r="D48" s="1005">
        <v>5825.5214985100056</v>
      </c>
    </row>
    <row r="49" spans="1:4" ht="30" customHeight="1" thickTop="1" thickBot="1">
      <c r="A49" s="16" t="s">
        <v>201</v>
      </c>
      <c r="B49" s="14" t="s">
        <v>113</v>
      </c>
      <c r="C49" s="17" t="s">
        <v>1972</v>
      </c>
      <c r="D49" s="1005">
        <v>106099.07407407409</v>
      </c>
    </row>
    <row r="50" spans="1:4" ht="30" customHeight="1" thickTop="1" thickBot="1">
      <c r="A50" s="16" t="s">
        <v>192</v>
      </c>
      <c r="B50" s="14" t="s">
        <v>113</v>
      </c>
      <c r="C50" s="17" t="s">
        <v>193</v>
      </c>
      <c r="D50" s="1005">
        <v>42330.779054916995</v>
      </c>
    </row>
    <row r="51" spans="1:4" ht="30" customHeight="1" thickTop="1" thickBot="1">
      <c r="A51" s="16" t="s">
        <v>194</v>
      </c>
      <c r="B51" s="14" t="s">
        <v>113</v>
      </c>
      <c r="C51" s="17" t="s">
        <v>1971</v>
      </c>
      <c r="D51" s="1005">
        <v>2076.2239250745001</v>
      </c>
    </row>
    <row r="52" spans="1:4" ht="30" customHeight="1" thickTop="1" thickBot="1">
      <c r="A52" s="16" t="s">
        <v>224</v>
      </c>
      <c r="B52" s="14" t="s">
        <v>92</v>
      </c>
      <c r="C52" s="17" t="s">
        <v>1975</v>
      </c>
      <c r="D52" s="1005">
        <v>168526.89442315881</v>
      </c>
    </row>
    <row r="53" spans="1:4" ht="30" customHeight="1" thickTop="1" thickBot="1">
      <c r="A53" s="16" t="s">
        <v>195</v>
      </c>
      <c r="B53" s="14" t="s">
        <v>113</v>
      </c>
      <c r="C53" s="17" t="s">
        <v>196</v>
      </c>
      <c r="D53" s="1005">
        <v>17990.58109833972</v>
      </c>
    </row>
    <row r="54" spans="1:4" ht="30" customHeight="1" thickTop="1" thickBot="1">
      <c r="A54" s="16" t="s">
        <v>214</v>
      </c>
      <c r="B54" s="14" t="s">
        <v>113</v>
      </c>
      <c r="C54" s="17" t="s">
        <v>215</v>
      </c>
      <c r="D54" s="1005">
        <v>14815.772669220947</v>
      </c>
    </row>
    <row r="55" spans="1:4" ht="30" customHeight="1" thickTop="1" thickBot="1">
      <c r="A55" s="16" t="s">
        <v>197</v>
      </c>
      <c r="B55" s="14" t="s">
        <v>113</v>
      </c>
      <c r="C55" s="17" t="s">
        <v>198</v>
      </c>
      <c r="D55" s="1005">
        <v>143924.64878671776</v>
      </c>
    </row>
    <row r="56" spans="1:4" ht="30" customHeight="1" thickTop="1" thickBot="1">
      <c r="A56" s="16" t="s">
        <v>199</v>
      </c>
      <c r="B56" s="14" t="s">
        <v>113</v>
      </c>
      <c r="C56" s="17" t="s">
        <v>200</v>
      </c>
      <c r="D56" s="1005">
        <v>13656.715623669648</v>
      </c>
    </row>
    <row r="57" spans="1:4" ht="30" customHeight="1" thickTop="1" thickBot="1">
      <c r="A57" s="16" t="s">
        <v>202</v>
      </c>
      <c r="B57" s="14" t="s">
        <v>113</v>
      </c>
      <c r="C57" s="17" t="s">
        <v>203</v>
      </c>
      <c r="D57" s="1005">
        <v>99900.638569604096</v>
      </c>
    </row>
    <row r="58" spans="1:4" ht="30" customHeight="1" thickTop="1" thickBot="1">
      <c r="A58" s="16" t="s">
        <v>212</v>
      </c>
      <c r="B58" s="14" t="s">
        <v>113</v>
      </c>
      <c r="C58" s="17" t="s">
        <v>213</v>
      </c>
      <c r="D58" s="1005">
        <v>5039.3784589186898</v>
      </c>
    </row>
    <row r="59" spans="1:4" ht="30" customHeight="1" thickTop="1" thickBot="1">
      <c r="A59" s="16" t="s">
        <v>206</v>
      </c>
      <c r="B59" s="14" t="s">
        <v>113</v>
      </c>
      <c r="C59" s="17" t="s">
        <v>207</v>
      </c>
      <c r="D59" s="1005">
        <v>10229.93827160494</v>
      </c>
    </row>
    <row r="60" spans="1:4" ht="30" customHeight="1" thickTop="1" thickBot="1">
      <c r="A60" s="16" t="s">
        <v>204</v>
      </c>
      <c r="B60" s="14" t="s">
        <v>113</v>
      </c>
      <c r="C60" s="17" t="s">
        <v>205</v>
      </c>
      <c r="D60" s="1005">
        <v>13334.195402298852</v>
      </c>
    </row>
    <row r="61" spans="1:4" ht="30" customHeight="1" thickTop="1" thickBot="1">
      <c r="A61" s="16" t="s">
        <v>208</v>
      </c>
      <c r="B61" s="14" t="s">
        <v>113</v>
      </c>
      <c r="C61" s="17" t="s">
        <v>209</v>
      </c>
      <c r="D61" s="1005">
        <v>13868.369518944233</v>
      </c>
    </row>
    <row r="62" spans="1:4" ht="30" customHeight="1" thickTop="1" thickBot="1">
      <c r="A62" s="16" t="s">
        <v>210</v>
      </c>
      <c r="B62" s="14" t="s">
        <v>113</v>
      </c>
      <c r="C62" s="17" t="s">
        <v>211</v>
      </c>
      <c r="D62" s="1005">
        <v>16509.003831417627</v>
      </c>
    </row>
    <row r="63" spans="1:4" ht="30" customHeight="1" thickTop="1" thickBot="1">
      <c r="A63" s="16" t="s">
        <v>217</v>
      </c>
      <c r="B63" s="14" t="s">
        <v>113</v>
      </c>
      <c r="C63" s="17" t="s">
        <v>218</v>
      </c>
      <c r="D63" s="1005">
        <v>21165.389527458497</v>
      </c>
    </row>
    <row r="64" spans="1:4" ht="30" customHeight="1" thickTop="1" thickBot="1">
      <c r="A64" s="16" t="s">
        <v>219</v>
      </c>
      <c r="B64" s="14" t="s">
        <v>113</v>
      </c>
      <c r="C64" s="17" t="s">
        <v>220</v>
      </c>
      <c r="D64" s="1005">
        <v>8818.9123031077088</v>
      </c>
    </row>
    <row r="65" spans="1:4" ht="30" customHeight="1" thickTop="1" thickBot="1">
      <c r="A65" s="16" t="s">
        <v>216</v>
      </c>
      <c r="B65" s="14" t="s">
        <v>113</v>
      </c>
      <c r="C65" s="17" t="s">
        <v>1973</v>
      </c>
      <c r="D65" s="1005">
        <v>8818.9123031077088</v>
      </c>
    </row>
    <row r="66" spans="1:4" ht="30" customHeight="1" thickTop="1" thickBot="1">
      <c r="A66" s="16" t="s">
        <v>221</v>
      </c>
      <c r="B66" s="14" t="s">
        <v>113</v>
      </c>
      <c r="C66" s="17" t="s">
        <v>1974</v>
      </c>
      <c r="D66" s="1005">
        <v>59500</v>
      </c>
    </row>
    <row r="67" spans="1:4" ht="30" customHeight="1" thickTop="1" thickBot="1">
      <c r="A67" s="16" t="s">
        <v>222</v>
      </c>
      <c r="B67" s="14" t="s">
        <v>113</v>
      </c>
      <c r="C67" s="17" t="s">
        <v>223</v>
      </c>
      <c r="D67" s="1005">
        <v>40516.602809706266</v>
      </c>
    </row>
    <row r="68" spans="1:4" ht="30" customHeight="1" thickTop="1" thickBot="1">
      <c r="A68" s="16" t="s">
        <v>225</v>
      </c>
      <c r="B68" s="14" t="s">
        <v>113</v>
      </c>
      <c r="C68" s="17" t="s">
        <v>226</v>
      </c>
      <c r="D68" s="1005">
        <v>79904.384844614746</v>
      </c>
    </row>
    <row r="69" spans="1:4" ht="30" customHeight="1" thickTop="1" thickBot="1">
      <c r="A69" s="16" t="s">
        <v>227</v>
      </c>
      <c r="B69" s="14" t="s">
        <v>113</v>
      </c>
      <c r="C69" s="17" t="s">
        <v>1976</v>
      </c>
      <c r="D69" s="1005">
        <v>17637.824606215418</v>
      </c>
    </row>
    <row r="70" spans="1:4" ht="30" customHeight="1" thickTop="1" thickBot="1">
      <c r="A70" s="16" t="s">
        <v>232</v>
      </c>
      <c r="B70" s="14" t="s">
        <v>233</v>
      </c>
      <c r="C70" s="17" t="s">
        <v>1979</v>
      </c>
      <c r="D70" s="1005">
        <v>1120.7577692635166</v>
      </c>
    </row>
    <row r="71" spans="1:4" ht="30" customHeight="1" thickTop="1" thickBot="1">
      <c r="A71" s="16" t="s">
        <v>228</v>
      </c>
      <c r="B71" s="14" t="s">
        <v>113</v>
      </c>
      <c r="C71" s="17" t="s">
        <v>1977</v>
      </c>
      <c r="D71" s="1005">
        <v>1120.7577692635166</v>
      </c>
    </row>
    <row r="72" spans="1:4" ht="30" customHeight="1" thickTop="1" thickBot="1">
      <c r="A72" s="16" t="s">
        <v>229</v>
      </c>
      <c r="B72" s="14" t="s">
        <v>113</v>
      </c>
      <c r="C72" s="17" t="s">
        <v>1978</v>
      </c>
      <c r="D72" s="1005">
        <v>5291.3473818646244</v>
      </c>
    </row>
    <row r="73" spans="1:4" ht="30" customHeight="1" thickTop="1" thickBot="1">
      <c r="A73" s="16" t="s">
        <v>230</v>
      </c>
      <c r="B73" s="14" t="s">
        <v>113</v>
      </c>
      <c r="C73" s="17" t="s">
        <v>231</v>
      </c>
      <c r="D73" s="1005">
        <v>5291.3473818646244</v>
      </c>
    </row>
    <row r="74" spans="1:4" ht="30" customHeight="1" thickTop="1" thickBot="1">
      <c r="A74" s="16" t="s">
        <v>234</v>
      </c>
      <c r="B74" s="14" t="s">
        <v>113</v>
      </c>
      <c r="C74" s="17" t="s">
        <v>235</v>
      </c>
      <c r="D74" s="1005">
        <v>14926.638995317158</v>
      </c>
    </row>
    <row r="75" spans="1:4" ht="30" customHeight="1" thickTop="1" thickBot="1">
      <c r="A75" s="16" t="s">
        <v>236</v>
      </c>
      <c r="B75" s="14" t="s">
        <v>113</v>
      </c>
      <c r="C75" s="17" t="s">
        <v>237</v>
      </c>
      <c r="D75" s="1005">
        <v>388344.58280119207</v>
      </c>
    </row>
    <row r="76" spans="1:4" ht="30" customHeight="1" thickTop="1" thickBot="1">
      <c r="A76" s="16" t="s">
        <v>238</v>
      </c>
      <c r="B76" s="14" t="s">
        <v>113</v>
      </c>
      <c r="C76" s="17" t="s">
        <v>239</v>
      </c>
      <c r="D76" s="1005">
        <v>541833.97190293751</v>
      </c>
    </row>
    <row r="77" spans="1:4" ht="30" customHeight="1" thickTop="1" thickBot="1">
      <c r="A77" s="16" t="s">
        <v>240</v>
      </c>
      <c r="B77" s="14" t="s">
        <v>113</v>
      </c>
      <c r="C77" s="17" t="s">
        <v>1980</v>
      </c>
      <c r="D77" s="1005">
        <v>148288.75053214136</v>
      </c>
    </row>
    <row r="78" spans="1:4" ht="30" customHeight="1" thickTop="1" thickBot="1">
      <c r="A78" s="16" t="s">
        <v>241</v>
      </c>
      <c r="B78" s="14" t="s">
        <v>113</v>
      </c>
      <c r="C78" s="17" t="s">
        <v>1981</v>
      </c>
      <c r="D78" s="1005">
        <v>146041.18773946364</v>
      </c>
    </row>
    <row r="79" spans="1:4" ht="30" customHeight="1" thickTop="1" thickBot="1">
      <c r="A79" s="16" t="s">
        <v>246</v>
      </c>
      <c r="B79" s="14" t="s">
        <v>113</v>
      </c>
      <c r="C79" s="17" t="s">
        <v>1986</v>
      </c>
      <c r="D79" s="1005">
        <v>99799.851000425726</v>
      </c>
    </row>
    <row r="80" spans="1:4" ht="30" customHeight="1" thickTop="1" thickBot="1">
      <c r="A80" s="16" t="s">
        <v>243</v>
      </c>
      <c r="B80" s="14" t="s">
        <v>113</v>
      </c>
      <c r="C80" s="17" t="s">
        <v>1983</v>
      </c>
      <c r="D80" s="1005">
        <v>146041.18773946364</v>
      </c>
    </row>
    <row r="81" spans="1:4" ht="30" customHeight="1" thickTop="1" thickBot="1">
      <c r="A81" s="16" t="s">
        <v>244</v>
      </c>
      <c r="B81" s="14" t="s">
        <v>113</v>
      </c>
      <c r="C81" s="17" t="s">
        <v>1984</v>
      </c>
      <c r="D81" s="1005">
        <v>265948.15879097494</v>
      </c>
    </row>
    <row r="82" spans="1:4" ht="30" customHeight="1" thickTop="1" thickBot="1">
      <c r="A82" s="16" t="s">
        <v>245</v>
      </c>
      <c r="B82" s="14" t="s">
        <v>113</v>
      </c>
      <c r="C82" s="17" t="s">
        <v>1985</v>
      </c>
      <c r="D82" s="1005">
        <v>219132.33290762029</v>
      </c>
    </row>
    <row r="83" spans="1:4" ht="30" customHeight="1" thickTop="1" thickBot="1">
      <c r="A83" s="16" t="s">
        <v>247</v>
      </c>
      <c r="B83" s="14" t="s">
        <v>113</v>
      </c>
      <c r="C83" s="17" t="s">
        <v>1987</v>
      </c>
      <c r="D83" s="1005">
        <v>219132.33290762029</v>
      </c>
    </row>
    <row r="84" spans="1:4" ht="30" customHeight="1" thickTop="1" thickBot="1">
      <c r="A84" s="16" t="s">
        <v>242</v>
      </c>
      <c r="B84" s="14" t="s">
        <v>113</v>
      </c>
      <c r="C84" s="17" t="s">
        <v>1982</v>
      </c>
      <c r="D84" s="1005">
        <v>219132.33290762029</v>
      </c>
    </row>
    <row r="85" spans="1:4" ht="30" customHeight="1" thickTop="1" thickBot="1">
      <c r="A85" s="16" t="s">
        <v>248</v>
      </c>
      <c r="B85" s="14" t="s">
        <v>113</v>
      </c>
      <c r="C85" s="17" t="s">
        <v>1988</v>
      </c>
      <c r="D85" s="1005">
        <v>283727.08599404007</v>
      </c>
    </row>
    <row r="86" spans="1:4" ht="30" customHeight="1" thickTop="1" thickBot="1">
      <c r="A86" s="16" t="s">
        <v>249</v>
      </c>
      <c r="B86" s="14" t="s">
        <v>113</v>
      </c>
      <c r="C86" s="17" t="s">
        <v>250</v>
      </c>
      <c r="D86" s="1005">
        <v>5300</v>
      </c>
    </row>
    <row r="87" spans="1:4" ht="30" customHeight="1" thickTop="1" thickBot="1">
      <c r="A87" s="16" t="s">
        <v>255</v>
      </c>
      <c r="B87" s="14" t="s">
        <v>113</v>
      </c>
      <c r="C87" s="17" t="s">
        <v>256</v>
      </c>
      <c r="D87" s="1005">
        <v>1311195.8812260539</v>
      </c>
    </row>
    <row r="88" spans="1:4" ht="30" customHeight="1" thickTop="1" thickBot="1">
      <c r="A88" s="16" t="s">
        <v>253</v>
      </c>
      <c r="B88" s="14" t="s">
        <v>113</v>
      </c>
      <c r="C88" s="17" t="s">
        <v>254</v>
      </c>
      <c r="D88" s="1005">
        <v>22858.620689655178</v>
      </c>
    </row>
    <row r="89" spans="1:4" ht="30" customHeight="1" thickTop="1" thickBot="1">
      <c r="A89" s="16" t="s">
        <v>251</v>
      </c>
      <c r="B89" s="14" t="s">
        <v>113</v>
      </c>
      <c r="C89" s="17" t="s">
        <v>252</v>
      </c>
      <c r="D89" s="1005">
        <v>28573.275862068971</v>
      </c>
    </row>
    <row r="90" spans="1:4" ht="30" customHeight="1" thickTop="1" thickBot="1">
      <c r="A90" s="16" t="s">
        <v>257</v>
      </c>
      <c r="B90" s="14" t="s">
        <v>113</v>
      </c>
      <c r="C90" s="17" t="s">
        <v>258</v>
      </c>
      <c r="D90" s="1005">
        <v>8250</v>
      </c>
    </row>
    <row r="91" spans="1:4" ht="30" customHeight="1" thickTop="1" thickBot="1">
      <c r="A91" s="16" t="s">
        <v>259</v>
      </c>
      <c r="B91" s="14" t="s">
        <v>113</v>
      </c>
      <c r="C91" s="17" t="s">
        <v>260</v>
      </c>
      <c r="D91" s="1005">
        <v>14900</v>
      </c>
    </row>
    <row r="92" spans="1:4" ht="30" customHeight="1" thickTop="1" thickBot="1">
      <c r="A92" s="16" t="s">
        <v>261</v>
      </c>
      <c r="B92" s="14" t="s">
        <v>113</v>
      </c>
      <c r="C92" s="17" t="s">
        <v>262</v>
      </c>
      <c r="D92" s="1005">
        <v>9000</v>
      </c>
    </row>
    <row r="93" spans="1:4" ht="30" customHeight="1" thickTop="1" thickBot="1">
      <c r="A93" s="16" t="s">
        <v>263</v>
      </c>
      <c r="B93" s="14" t="s">
        <v>113</v>
      </c>
      <c r="C93" s="17" t="s">
        <v>264</v>
      </c>
      <c r="D93" s="1005">
        <v>5251.0323541932748</v>
      </c>
    </row>
    <row r="94" spans="1:4" ht="30" customHeight="1" thickTop="1" thickBot="1">
      <c r="A94" s="16" t="s">
        <v>265</v>
      </c>
      <c r="B94" s="14" t="s">
        <v>113</v>
      </c>
      <c r="C94" s="17" t="s">
        <v>266</v>
      </c>
      <c r="D94" s="1005">
        <v>17900</v>
      </c>
    </row>
    <row r="95" spans="1:4" ht="30" customHeight="1" thickTop="1" thickBot="1">
      <c r="A95" s="16" t="s">
        <v>267</v>
      </c>
      <c r="B95" s="14" t="s">
        <v>113</v>
      </c>
      <c r="C95" s="17" t="s">
        <v>268</v>
      </c>
      <c r="D95" s="1005">
        <v>78100.287356321845</v>
      </c>
    </row>
    <row r="96" spans="1:4" ht="30" customHeight="1" thickTop="1" thickBot="1">
      <c r="A96" s="16" t="s">
        <v>269</v>
      </c>
      <c r="B96" s="14" t="s">
        <v>113</v>
      </c>
      <c r="C96" s="17" t="s">
        <v>270</v>
      </c>
      <c r="D96" s="1005">
        <v>153449.0740740741</v>
      </c>
    </row>
    <row r="97" spans="1:4" ht="30" customHeight="1" thickTop="1" thickBot="1">
      <c r="A97" s="16" t="s">
        <v>271</v>
      </c>
      <c r="B97" s="14" t="s">
        <v>113</v>
      </c>
      <c r="C97" s="17" t="s">
        <v>272</v>
      </c>
      <c r="D97" s="1005">
        <v>137474.24435930184</v>
      </c>
    </row>
    <row r="98" spans="1:4" ht="30" customHeight="1" thickTop="1" thickBot="1">
      <c r="A98" s="16" t="s">
        <v>273</v>
      </c>
      <c r="B98" s="14" t="s">
        <v>113</v>
      </c>
      <c r="C98" s="17" t="s">
        <v>274</v>
      </c>
      <c r="D98" s="1005">
        <v>7942.0604512558548</v>
      </c>
    </row>
    <row r="99" spans="1:4" ht="30" customHeight="1" thickTop="1" thickBot="1">
      <c r="A99" s="16" t="s">
        <v>275</v>
      </c>
      <c r="B99" s="14" t="s">
        <v>113</v>
      </c>
      <c r="C99" s="17" t="s">
        <v>276</v>
      </c>
      <c r="D99" s="1005">
        <v>12175.138356747555</v>
      </c>
    </row>
    <row r="100" spans="1:4" ht="30" customHeight="1" thickTop="1" thickBot="1">
      <c r="A100" s="16" t="s">
        <v>277</v>
      </c>
      <c r="B100" s="14" t="s">
        <v>113</v>
      </c>
      <c r="C100" s="17" t="s">
        <v>278</v>
      </c>
      <c r="D100" s="1005">
        <v>325946.99872286082</v>
      </c>
    </row>
    <row r="101" spans="1:4" ht="30" customHeight="1" thickTop="1" thickBot="1">
      <c r="A101" s="16" t="s">
        <v>279</v>
      </c>
      <c r="B101" s="14" t="s">
        <v>113</v>
      </c>
      <c r="C101" s="17" t="s">
        <v>1989</v>
      </c>
      <c r="D101" s="1005">
        <v>325946.99872286082</v>
      </c>
    </row>
    <row r="102" spans="1:4" ht="30" customHeight="1" thickTop="1" thickBot="1">
      <c r="A102" s="16" t="s">
        <v>280</v>
      </c>
      <c r="B102" s="14" t="s">
        <v>113</v>
      </c>
      <c r="C102" s="17" t="s">
        <v>281</v>
      </c>
      <c r="D102" s="1005">
        <v>533367.81609195413</v>
      </c>
    </row>
    <row r="103" spans="1:4" ht="30" customHeight="1" thickTop="1" thickBot="1">
      <c r="A103" s="16" t="s">
        <v>282</v>
      </c>
      <c r="B103" s="14" t="s">
        <v>113</v>
      </c>
      <c r="C103" s="17" t="s">
        <v>283</v>
      </c>
      <c r="D103" s="1005">
        <v>533367.81609195413</v>
      </c>
    </row>
    <row r="104" spans="1:4" ht="30" customHeight="1" thickTop="1" thickBot="1">
      <c r="A104" s="16" t="s">
        <v>284</v>
      </c>
      <c r="B104" s="14" t="s">
        <v>113</v>
      </c>
      <c r="C104" s="17" t="s">
        <v>285</v>
      </c>
      <c r="D104" s="1005">
        <v>624378.99106002564</v>
      </c>
    </row>
    <row r="105" spans="1:4" ht="30" customHeight="1" thickTop="1" thickBot="1">
      <c r="A105" s="16" t="s">
        <v>286</v>
      </c>
      <c r="B105" s="14" t="s">
        <v>113</v>
      </c>
      <c r="C105" s="17" t="s">
        <v>287</v>
      </c>
      <c r="D105" s="1005">
        <v>258217.75223499365</v>
      </c>
    </row>
    <row r="106" spans="1:4" ht="30" customHeight="1" thickTop="1" thickBot="1">
      <c r="A106" s="16" t="s">
        <v>288</v>
      </c>
      <c r="B106" s="14" t="s">
        <v>113</v>
      </c>
      <c r="C106" s="17" t="s">
        <v>289</v>
      </c>
      <c r="D106" s="1005">
        <v>9000</v>
      </c>
    </row>
    <row r="107" spans="1:4" ht="30" customHeight="1" thickTop="1" thickBot="1">
      <c r="A107" s="16" t="s">
        <v>290</v>
      </c>
      <c r="B107" s="14" t="s">
        <v>113</v>
      </c>
      <c r="C107" s="17" t="s">
        <v>291</v>
      </c>
      <c r="D107" s="1005">
        <v>497386.65389527468</v>
      </c>
    </row>
    <row r="108" spans="1:4" ht="30" customHeight="1" thickTop="1" thickBot="1">
      <c r="A108" s="16" t="s">
        <v>292</v>
      </c>
      <c r="B108" s="14" t="s">
        <v>113</v>
      </c>
      <c r="C108" s="17" t="s">
        <v>293</v>
      </c>
      <c r="D108" s="1005">
        <v>9000</v>
      </c>
    </row>
    <row r="109" spans="1:4" ht="30" customHeight="1" thickTop="1" thickBot="1">
      <c r="A109" s="16" t="s">
        <v>294</v>
      </c>
      <c r="B109" s="14" t="s">
        <v>113</v>
      </c>
      <c r="C109" s="17" t="s">
        <v>1990</v>
      </c>
      <c r="D109" s="1005">
        <v>734439.01660280977</v>
      </c>
    </row>
    <row r="110" spans="1:4" ht="30" customHeight="1" thickTop="1" thickBot="1">
      <c r="A110" s="16" t="s">
        <v>295</v>
      </c>
      <c r="B110" s="14" t="s">
        <v>113</v>
      </c>
      <c r="C110" s="17" t="s">
        <v>296</v>
      </c>
      <c r="D110" s="1005">
        <v>6350</v>
      </c>
    </row>
    <row r="111" spans="1:4" ht="30" customHeight="1" thickTop="1" thickBot="1">
      <c r="A111" s="16" t="s">
        <v>297</v>
      </c>
      <c r="B111" s="14" t="s">
        <v>113</v>
      </c>
      <c r="C111" s="17" t="s">
        <v>298</v>
      </c>
      <c r="D111" s="1005">
        <v>114403.96977437209</v>
      </c>
    </row>
    <row r="112" spans="1:4" ht="30" customHeight="1" thickTop="1" thickBot="1">
      <c r="A112" s="16" t="s">
        <v>299</v>
      </c>
      <c r="B112" s="14" t="s">
        <v>113</v>
      </c>
      <c r="C112" s="17" t="s">
        <v>300</v>
      </c>
      <c r="D112" s="1005">
        <v>529134.73818646243</v>
      </c>
    </row>
    <row r="113" spans="1:4" ht="30" customHeight="1" thickTop="1" thickBot="1">
      <c r="A113" s="16" t="s">
        <v>301</v>
      </c>
      <c r="B113" s="14" t="s">
        <v>113</v>
      </c>
      <c r="C113" s="17" t="s">
        <v>302</v>
      </c>
      <c r="D113" s="1005">
        <v>14900</v>
      </c>
    </row>
    <row r="114" spans="1:4" ht="30" customHeight="1" thickTop="1" thickBot="1">
      <c r="A114" s="16" t="s">
        <v>305</v>
      </c>
      <c r="B114" s="14" t="s">
        <v>113</v>
      </c>
      <c r="C114" s="17" t="s">
        <v>306</v>
      </c>
      <c r="D114" s="1005">
        <v>113234.83397190296</v>
      </c>
    </row>
    <row r="115" spans="1:4" ht="30" customHeight="1" thickTop="1" thickBot="1">
      <c r="A115" s="16" t="s">
        <v>303</v>
      </c>
      <c r="B115" s="14" t="s">
        <v>113</v>
      </c>
      <c r="C115" s="17" t="s">
        <v>304</v>
      </c>
      <c r="D115" s="1005">
        <v>131023.83993188593</v>
      </c>
    </row>
    <row r="116" spans="1:4" ht="30" customHeight="1" thickTop="1" thickBot="1">
      <c r="A116" s="16" t="s">
        <v>309</v>
      </c>
      <c r="B116" s="14" t="s">
        <v>113</v>
      </c>
      <c r="C116" s="17" t="s">
        <v>1991</v>
      </c>
      <c r="D116" s="1005">
        <v>95949.765857811857</v>
      </c>
    </row>
    <row r="117" spans="1:4" ht="30" customHeight="1" thickTop="1" thickBot="1">
      <c r="A117" s="16" t="s">
        <v>310</v>
      </c>
      <c r="B117" s="14" t="s">
        <v>113</v>
      </c>
      <c r="C117" s="17" t="s">
        <v>311</v>
      </c>
      <c r="D117" s="1005">
        <v>155918.36951894427</v>
      </c>
    </row>
    <row r="118" spans="1:4" ht="30" customHeight="1" thickTop="1" thickBot="1">
      <c r="A118" s="16" t="s">
        <v>313</v>
      </c>
      <c r="B118" s="14" t="s">
        <v>113</v>
      </c>
      <c r="C118" s="17" t="s">
        <v>1993</v>
      </c>
      <c r="D118" s="1005">
        <v>155918.36951894427</v>
      </c>
    </row>
    <row r="119" spans="1:4" ht="30" customHeight="1" thickTop="1" thickBot="1">
      <c r="A119" s="16" t="s">
        <v>318</v>
      </c>
      <c r="B119" s="14" t="s">
        <v>113</v>
      </c>
      <c r="C119" s="17" t="s">
        <v>319</v>
      </c>
      <c r="D119" s="1005">
        <v>155918.36951894427</v>
      </c>
    </row>
    <row r="120" spans="1:4" ht="30" customHeight="1" thickTop="1" thickBot="1">
      <c r="A120" s="16" t="s">
        <v>314</v>
      </c>
      <c r="B120" s="14" t="s">
        <v>113</v>
      </c>
      <c r="C120" s="17" t="s">
        <v>315</v>
      </c>
      <c r="D120" s="1005">
        <v>154700</v>
      </c>
    </row>
    <row r="121" spans="1:4" ht="30" customHeight="1" thickTop="1" thickBot="1">
      <c r="A121" s="16" t="s">
        <v>1732</v>
      </c>
      <c r="B121" s="14" t="s">
        <v>113</v>
      </c>
      <c r="C121" s="17" t="s">
        <v>1733</v>
      </c>
      <c r="D121" s="1005">
        <v>90708.812260536419</v>
      </c>
    </row>
    <row r="122" spans="1:4" ht="30" customHeight="1" thickTop="1" thickBot="1">
      <c r="A122" s="16" t="s">
        <v>322</v>
      </c>
      <c r="B122" s="14" t="s">
        <v>113</v>
      </c>
      <c r="C122" s="17" t="s">
        <v>323</v>
      </c>
      <c r="D122" s="1005">
        <v>90708.812260536419</v>
      </c>
    </row>
    <row r="123" spans="1:4" ht="30" customHeight="1" thickTop="1" thickBot="1">
      <c r="A123" s="16" t="s">
        <v>320</v>
      </c>
      <c r="B123" s="14" t="s">
        <v>113</v>
      </c>
      <c r="C123" s="17" t="s">
        <v>321</v>
      </c>
      <c r="D123" s="1005">
        <v>90000</v>
      </c>
    </row>
    <row r="124" spans="1:4" ht="30" customHeight="1" thickTop="1" thickBot="1">
      <c r="A124" s="16" t="s">
        <v>312</v>
      </c>
      <c r="B124" s="14" t="s">
        <v>113</v>
      </c>
      <c r="C124" s="17" t="s">
        <v>1992</v>
      </c>
      <c r="D124" s="1005">
        <v>155918.36951894427</v>
      </c>
    </row>
    <row r="125" spans="1:4" ht="30" customHeight="1" thickTop="1" thickBot="1">
      <c r="A125" s="16" t="s">
        <v>316</v>
      </c>
      <c r="B125" s="14" t="s">
        <v>113</v>
      </c>
      <c r="C125" s="17" t="s">
        <v>317</v>
      </c>
      <c r="D125" s="1005">
        <v>155918.36951894427</v>
      </c>
    </row>
    <row r="126" spans="1:4" ht="30" customHeight="1" thickTop="1" thickBot="1">
      <c r="A126" s="16" t="s">
        <v>307</v>
      </c>
      <c r="B126" s="14" t="s">
        <v>113</v>
      </c>
      <c r="C126" s="17" t="s">
        <v>308</v>
      </c>
      <c r="D126" s="1005">
        <v>90708.812260536419</v>
      </c>
    </row>
    <row r="127" spans="1:4" ht="30" customHeight="1" thickTop="1" thickBot="1">
      <c r="A127" s="16" t="s">
        <v>324</v>
      </c>
      <c r="B127" s="14" t="s">
        <v>113</v>
      </c>
      <c r="C127" s="17" t="s">
        <v>325</v>
      </c>
      <c r="D127" s="1005">
        <v>8677.8097062579836</v>
      </c>
    </row>
    <row r="128" spans="1:4" ht="30" customHeight="1" thickTop="1" thickBot="1">
      <c r="A128" s="16" t="s">
        <v>326</v>
      </c>
      <c r="B128" s="14" t="s">
        <v>113</v>
      </c>
      <c r="C128" s="17" t="s">
        <v>327</v>
      </c>
      <c r="D128" s="1005">
        <v>87735.578969774389</v>
      </c>
    </row>
    <row r="129" spans="1:4" ht="30" customHeight="1" thickTop="1" thickBot="1">
      <c r="A129" s="16" t="s">
        <v>328</v>
      </c>
      <c r="B129" s="14" t="s">
        <v>113</v>
      </c>
      <c r="C129" s="17" t="s">
        <v>329</v>
      </c>
      <c r="D129" s="1005">
        <v>50.393784589186893</v>
      </c>
    </row>
    <row r="130" spans="1:4" ht="30" customHeight="1" thickTop="1" thickBot="1">
      <c r="A130" s="16" t="s">
        <v>330</v>
      </c>
      <c r="B130" s="14" t="s">
        <v>113</v>
      </c>
      <c r="C130" s="17" t="s">
        <v>331</v>
      </c>
      <c r="D130" s="1005">
        <v>2300</v>
      </c>
    </row>
    <row r="131" spans="1:4" ht="30" customHeight="1" thickTop="1" thickBot="1">
      <c r="A131" s="16" t="s">
        <v>332</v>
      </c>
      <c r="B131" s="14" t="s">
        <v>113</v>
      </c>
      <c r="C131" s="17" t="s">
        <v>333</v>
      </c>
      <c r="D131" s="1005">
        <v>4498.1492124308224</v>
      </c>
    </row>
    <row r="132" spans="1:4" ht="30" customHeight="1" thickTop="1" thickBot="1">
      <c r="A132" s="16" t="s">
        <v>334</v>
      </c>
      <c r="B132" s="14" t="s">
        <v>113</v>
      </c>
      <c r="C132" s="17" t="s">
        <v>1760</v>
      </c>
      <c r="D132" s="1005">
        <v>4498.1492124308224</v>
      </c>
    </row>
    <row r="133" spans="1:4" ht="30" customHeight="1" thickTop="1" thickBot="1">
      <c r="A133" s="16" t="s">
        <v>335</v>
      </c>
      <c r="B133" s="14" t="s">
        <v>92</v>
      </c>
      <c r="C133" s="17" t="s">
        <v>1994</v>
      </c>
      <c r="D133" s="1005">
        <v>286791.0280970626</v>
      </c>
    </row>
    <row r="134" spans="1:4" ht="30" customHeight="1" thickTop="1" thickBot="1">
      <c r="A134" s="16" t="s">
        <v>336</v>
      </c>
      <c r="B134" s="14" t="s">
        <v>113</v>
      </c>
      <c r="C134" s="17" t="s">
        <v>337</v>
      </c>
      <c r="D134" s="1005">
        <v>71630.064766815674</v>
      </c>
    </row>
    <row r="135" spans="1:4" ht="30" customHeight="1" thickTop="1" thickBot="1">
      <c r="A135" s="16" t="s">
        <v>338</v>
      </c>
      <c r="B135" s="14" t="s">
        <v>339</v>
      </c>
      <c r="C135" s="17" t="s">
        <v>340</v>
      </c>
      <c r="D135" s="1005">
        <v>1079.4348659003833</v>
      </c>
    </row>
    <row r="136" spans="1:4" ht="30" customHeight="1" thickTop="1" thickBot="1">
      <c r="A136" s="16" t="s">
        <v>352</v>
      </c>
      <c r="B136" s="14" t="s">
        <v>339</v>
      </c>
      <c r="C136" s="17" t="s">
        <v>353</v>
      </c>
      <c r="D136" s="1005">
        <v>1250</v>
      </c>
    </row>
    <row r="137" spans="1:4" ht="30" customHeight="1" thickTop="1" thickBot="1">
      <c r="A137" s="16" t="s">
        <v>343</v>
      </c>
      <c r="B137" s="14" t="s">
        <v>344</v>
      </c>
      <c r="C137" s="17" t="s">
        <v>345</v>
      </c>
      <c r="D137" s="1005">
        <v>0.4535440613026821</v>
      </c>
    </row>
    <row r="138" spans="1:4" ht="30" customHeight="1" thickTop="1" thickBot="1">
      <c r="A138" s="16" t="s">
        <v>346</v>
      </c>
      <c r="B138" s="14" t="s">
        <v>344</v>
      </c>
      <c r="C138" s="17" t="s">
        <v>347</v>
      </c>
      <c r="D138" s="1005">
        <v>0.4535440613026821</v>
      </c>
    </row>
    <row r="139" spans="1:4" ht="30" customHeight="1" thickTop="1" thickBot="1">
      <c r="A139" s="16" t="s">
        <v>350</v>
      </c>
      <c r="B139" s="14" t="s">
        <v>339</v>
      </c>
      <c r="C139" s="17" t="s">
        <v>351</v>
      </c>
      <c r="D139" s="1005">
        <v>1521.8922945934444</v>
      </c>
    </row>
    <row r="140" spans="1:4" ht="30" customHeight="1" thickTop="1" thickBot="1">
      <c r="A140" s="16" t="s">
        <v>348</v>
      </c>
      <c r="B140" s="14" t="s">
        <v>339</v>
      </c>
      <c r="C140" s="17" t="s">
        <v>349</v>
      </c>
      <c r="D140" s="1005">
        <v>1350.5534269902089</v>
      </c>
    </row>
    <row r="141" spans="1:4" ht="30" customHeight="1" thickTop="1" thickBot="1">
      <c r="A141" s="16" t="s">
        <v>356</v>
      </c>
      <c r="B141" s="14" t="s">
        <v>113</v>
      </c>
      <c r="C141" s="17" t="s">
        <v>357</v>
      </c>
      <c r="D141" s="1005">
        <v>71630.064766815674</v>
      </c>
    </row>
    <row r="142" spans="1:4" ht="30" customHeight="1" thickTop="1" thickBot="1">
      <c r="A142" s="16" t="s">
        <v>341</v>
      </c>
      <c r="B142" s="14" t="s">
        <v>339</v>
      </c>
      <c r="C142" s="17" t="s">
        <v>342</v>
      </c>
      <c r="D142" s="1005">
        <v>1350.5534269902089</v>
      </c>
    </row>
    <row r="143" spans="1:4" ht="30" customHeight="1" thickTop="1" thickBot="1">
      <c r="A143" s="16" t="s">
        <v>354</v>
      </c>
      <c r="B143" s="14" t="s">
        <v>113</v>
      </c>
      <c r="C143" s="17" t="s">
        <v>355</v>
      </c>
      <c r="D143" s="1005">
        <v>71630.064766815674</v>
      </c>
    </row>
    <row r="144" spans="1:4" ht="30" customHeight="1" thickTop="1" thickBot="1">
      <c r="A144" s="16" t="s">
        <v>359</v>
      </c>
      <c r="B144" s="14" t="s">
        <v>113</v>
      </c>
      <c r="C144" s="17" t="s">
        <v>360</v>
      </c>
      <c r="D144" s="1005">
        <v>160000</v>
      </c>
    </row>
    <row r="145" spans="1:4" ht="68.25" customHeight="1" thickTop="1" thickBot="1">
      <c r="A145" s="16" t="s">
        <v>358</v>
      </c>
      <c r="B145" s="14" t="s">
        <v>113</v>
      </c>
      <c r="C145" s="17" t="s">
        <v>2303</v>
      </c>
      <c r="D145" s="1005">
        <v>236528.26734780762</v>
      </c>
    </row>
    <row r="146" spans="1:4" ht="30" customHeight="1" thickTop="1" thickBot="1">
      <c r="A146" s="16" t="s">
        <v>361</v>
      </c>
      <c r="B146" s="14" t="s">
        <v>113</v>
      </c>
      <c r="C146" s="17" t="s">
        <v>1995</v>
      </c>
      <c r="D146" s="1005">
        <v>130822.26479352919</v>
      </c>
    </row>
    <row r="147" spans="1:4" ht="30" customHeight="1" thickTop="1" thickBot="1">
      <c r="A147" s="16" t="s">
        <v>362</v>
      </c>
      <c r="B147" s="14" t="s">
        <v>113</v>
      </c>
      <c r="C147" s="17" t="s">
        <v>1996</v>
      </c>
      <c r="D147" s="1005">
        <v>130822.26479352919</v>
      </c>
    </row>
    <row r="148" spans="1:4" ht="30" customHeight="1" thickTop="1" thickBot="1">
      <c r="A148" s="16" t="s">
        <v>367</v>
      </c>
      <c r="B148" s="14" t="s">
        <v>113</v>
      </c>
      <c r="C148" s="17" t="s">
        <v>368</v>
      </c>
      <c r="D148" s="1005">
        <v>10495.009578544063</v>
      </c>
    </row>
    <row r="149" spans="1:4" ht="30" customHeight="1" thickTop="1" thickBot="1">
      <c r="A149" s="16" t="s">
        <v>363</v>
      </c>
      <c r="B149" s="14" t="s">
        <v>113</v>
      </c>
      <c r="C149" s="17" t="s">
        <v>364</v>
      </c>
      <c r="D149" s="1005">
        <v>5950</v>
      </c>
    </row>
    <row r="150" spans="1:4" ht="30" customHeight="1" thickTop="1" thickBot="1">
      <c r="A150" s="16" t="s">
        <v>158</v>
      </c>
      <c r="B150" s="14" t="s">
        <v>113</v>
      </c>
      <c r="C150" s="17" t="s">
        <v>159</v>
      </c>
      <c r="D150" s="1005">
        <v>37190</v>
      </c>
    </row>
    <row r="151" spans="1:4" ht="30" customHeight="1" thickTop="1" thickBot="1">
      <c r="A151" s="16" t="s">
        <v>369</v>
      </c>
      <c r="B151" s="14" t="s">
        <v>113</v>
      </c>
      <c r="C151" s="17" t="s">
        <v>370</v>
      </c>
      <c r="D151" s="1005">
        <v>95949.765857811857</v>
      </c>
    </row>
    <row r="152" spans="1:4" ht="30" customHeight="1" thickTop="1" thickBot="1">
      <c r="A152" s="16" t="s">
        <v>371</v>
      </c>
      <c r="B152" s="14" t="s">
        <v>113</v>
      </c>
      <c r="C152" s="17" t="s">
        <v>372</v>
      </c>
      <c r="D152" s="1005">
        <v>131282.19546072799</v>
      </c>
    </row>
    <row r="153" spans="1:4" ht="30" customHeight="1" thickTop="1" thickBot="1">
      <c r="A153" s="16" t="s">
        <v>365</v>
      </c>
      <c r="B153" s="14" t="s">
        <v>113</v>
      </c>
      <c r="C153" s="17" t="s">
        <v>366</v>
      </c>
      <c r="D153" s="1005">
        <v>95949.765857811857</v>
      </c>
    </row>
    <row r="154" spans="1:4" ht="30" customHeight="1" thickTop="1" thickBot="1">
      <c r="A154" s="16" t="s">
        <v>373</v>
      </c>
      <c r="B154" s="14" t="s">
        <v>113</v>
      </c>
      <c r="C154" s="17" t="s">
        <v>374</v>
      </c>
      <c r="D154" s="1005">
        <v>50393.784589186893</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E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6" sqref="D6:D372"/>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4" t="s">
        <v>1934</v>
      </c>
      <c r="B1" s="685"/>
      <c r="C1" s="685"/>
      <c r="D1" s="686"/>
    </row>
    <row r="2" spans="1:4" ht="60.75" customHeight="1" thickTop="1" thickBot="1">
      <c r="A2" s="683" t="s">
        <v>375</v>
      </c>
      <c r="B2" s="683"/>
      <c r="C2" s="683"/>
      <c r="D2" s="683"/>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1004">
        <v>4021.1776050141621</v>
      </c>
    </row>
    <row r="7" spans="1:4" ht="16.5" thickTop="1" thickBot="1">
      <c r="A7" s="200" t="s">
        <v>814</v>
      </c>
      <c r="B7" s="200" t="s">
        <v>377</v>
      </c>
      <c r="C7" s="205" t="s">
        <v>815</v>
      </c>
      <c r="D7" s="1004">
        <v>3481.6271921894768</v>
      </c>
    </row>
    <row r="8" spans="1:4" ht="16.5" thickTop="1" thickBot="1">
      <c r="A8" s="200" t="s">
        <v>810</v>
      </c>
      <c r="B8" s="200" t="s">
        <v>377</v>
      </c>
      <c r="C8" s="205" t="s">
        <v>811</v>
      </c>
      <c r="D8" s="1004">
        <v>3227.1222804797198</v>
      </c>
    </row>
    <row r="9" spans="1:4" ht="16.5" thickTop="1" thickBot="1">
      <c r="A9" s="200" t="s">
        <v>812</v>
      </c>
      <c r="B9" s="200" t="s">
        <v>377</v>
      </c>
      <c r="C9" s="205" t="s">
        <v>813</v>
      </c>
      <c r="D9" s="1004">
        <v>3166.0411016693783</v>
      </c>
    </row>
    <row r="10" spans="1:4" ht="16.5" thickTop="1" thickBot="1">
      <c r="A10" s="200" t="s">
        <v>1752</v>
      </c>
      <c r="B10" s="200" t="s">
        <v>377</v>
      </c>
      <c r="C10" s="205" t="s">
        <v>1751</v>
      </c>
      <c r="D10" s="1004">
        <v>4184.0607485084065</v>
      </c>
    </row>
    <row r="11" spans="1:4" ht="16.5" thickTop="1" thickBot="1">
      <c r="A11" s="200" t="s">
        <v>818</v>
      </c>
      <c r="B11" s="200" t="s">
        <v>377</v>
      </c>
      <c r="C11" s="205" t="s">
        <v>819</v>
      </c>
      <c r="D11" s="1004">
        <v>16593.72024347616</v>
      </c>
    </row>
    <row r="12" spans="1:4" ht="16.5" thickTop="1" thickBot="1">
      <c r="A12" s="200" t="s">
        <v>816</v>
      </c>
      <c r="B12" s="200" t="s">
        <v>377</v>
      </c>
      <c r="C12" s="205" t="s">
        <v>817</v>
      </c>
      <c r="D12" s="1004">
        <v>5354.7833423732891</v>
      </c>
    </row>
    <row r="13" spans="1:4" ht="16.5" thickTop="1" thickBot="1">
      <c r="A13" s="200" t="s">
        <v>820</v>
      </c>
      <c r="B13" s="200" t="s">
        <v>92</v>
      </c>
      <c r="C13" s="205" t="s">
        <v>2029</v>
      </c>
      <c r="D13" s="1004">
        <v>935</v>
      </c>
    </row>
    <row r="14" spans="1:4" ht="16.5" thickTop="1" thickBot="1">
      <c r="A14" s="200" t="s">
        <v>822</v>
      </c>
      <c r="B14" s="200" t="s">
        <v>233</v>
      </c>
      <c r="C14" s="205" t="s">
        <v>2031</v>
      </c>
      <c r="D14" s="1004">
        <v>45500</v>
      </c>
    </row>
    <row r="15" spans="1:4" ht="16.5" thickTop="1" thickBot="1">
      <c r="A15" s="200" t="s">
        <v>823</v>
      </c>
      <c r="B15" s="200" t="s">
        <v>92</v>
      </c>
      <c r="C15" s="205" t="s">
        <v>2032</v>
      </c>
      <c r="D15" s="1004">
        <v>920</v>
      </c>
    </row>
    <row r="16" spans="1:4" ht="16.5" thickTop="1" thickBot="1">
      <c r="A16" s="200" t="s">
        <v>821</v>
      </c>
      <c r="B16" s="200" t="s">
        <v>233</v>
      </c>
      <c r="C16" s="205" t="s">
        <v>2030</v>
      </c>
      <c r="D16" s="1004">
        <v>46900.165129874033</v>
      </c>
    </row>
    <row r="17" spans="1:4" ht="16.5" thickTop="1" thickBot="1">
      <c r="A17" s="200" t="s">
        <v>847</v>
      </c>
      <c r="B17" s="200" t="s">
        <v>425</v>
      </c>
      <c r="C17" s="205" t="s">
        <v>848</v>
      </c>
      <c r="D17" s="1004">
        <v>9946.0519496173074</v>
      </c>
    </row>
    <row r="18" spans="1:4" ht="16.5" thickTop="1" thickBot="1">
      <c r="A18" s="200" t="s">
        <v>824</v>
      </c>
      <c r="B18" s="200" t="s">
        <v>388</v>
      </c>
      <c r="C18" s="205" t="s">
        <v>2033</v>
      </c>
      <c r="D18" s="1004">
        <v>65000</v>
      </c>
    </row>
    <row r="19" spans="1:4" ht="31.5" thickTop="1" thickBot="1">
      <c r="A19" s="200" t="s">
        <v>825</v>
      </c>
      <c r="B19" s="200" t="s">
        <v>388</v>
      </c>
      <c r="C19" s="205" t="s">
        <v>826</v>
      </c>
      <c r="D19" s="1004">
        <v>65000</v>
      </c>
    </row>
    <row r="20" spans="1:4" ht="16.5" thickTop="1" thickBot="1">
      <c r="A20" s="200" t="s">
        <v>831</v>
      </c>
      <c r="B20" s="200" t="s">
        <v>388</v>
      </c>
      <c r="C20" s="205" t="s">
        <v>832</v>
      </c>
      <c r="D20" s="1004">
        <v>65000</v>
      </c>
    </row>
    <row r="21" spans="1:4" ht="31.5" thickTop="1" thickBot="1">
      <c r="A21" s="200" t="s">
        <v>827</v>
      </c>
      <c r="B21" s="200" t="s">
        <v>388</v>
      </c>
      <c r="C21" s="205" t="s">
        <v>828</v>
      </c>
      <c r="D21" s="1004">
        <v>65000</v>
      </c>
    </row>
    <row r="22" spans="1:4" ht="31.5" thickTop="1" thickBot="1">
      <c r="A22" s="200" t="s">
        <v>829</v>
      </c>
      <c r="B22" s="200" t="s">
        <v>388</v>
      </c>
      <c r="C22" s="205" t="s">
        <v>830</v>
      </c>
      <c r="D22" s="1004">
        <v>65000</v>
      </c>
    </row>
    <row r="23" spans="1:4" ht="16.5" thickTop="1" thickBot="1">
      <c r="A23" s="200" t="s">
        <v>833</v>
      </c>
      <c r="B23" s="200" t="s">
        <v>388</v>
      </c>
      <c r="C23" s="205" t="s">
        <v>834</v>
      </c>
      <c r="D23" s="1004">
        <v>65000</v>
      </c>
    </row>
    <row r="24" spans="1:4" ht="16.5" thickTop="1" thickBot="1">
      <c r="A24" s="200" t="s">
        <v>843</v>
      </c>
      <c r="B24" s="200" t="s">
        <v>388</v>
      </c>
      <c r="C24" s="205" t="s">
        <v>844</v>
      </c>
      <c r="D24" s="1004">
        <v>40000</v>
      </c>
    </row>
    <row r="25" spans="1:4" ht="16.5" thickTop="1" thickBot="1">
      <c r="A25" s="200" t="s">
        <v>835</v>
      </c>
      <c r="B25" s="200" t="s">
        <v>388</v>
      </c>
      <c r="C25" s="205" t="s">
        <v>836</v>
      </c>
      <c r="D25" s="1004">
        <v>65000</v>
      </c>
    </row>
    <row r="26" spans="1:4" ht="16.5" thickTop="1" thickBot="1">
      <c r="A26" s="200" t="s">
        <v>838</v>
      </c>
      <c r="B26" s="200" t="s">
        <v>388</v>
      </c>
      <c r="C26" s="205" t="s">
        <v>2108</v>
      </c>
      <c r="D26" s="1004">
        <v>65000</v>
      </c>
    </row>
    <row r="27" spans="1:4" ht="16.5" thickTop="1" thickBot="1">
      <c r="A27" s="200" t="s">
        <v>837</v>
      </c>
      <c r="B27" s="200" t="s">
        <v>388</v>
      </c>
      <c r="C27" s="205" t="s">
        <v>2110</v>
      </c>
      <c r="D27" s="1004">
        <v>65000</v>
      </c>
    </row>
    <row r="28" spans="1:4" ht="16.5" thickTop="1" thickBot="1">
      <c r="A28" s="200" t="s">
        <v>840</v>
      </c>
      <c r="B28" s="200" t="s">
        <v>388</v>
      </c>
      <c r="C28" s="205" t="s">
        <v>2109</v>
      </c>
      <c r="D28" s="1004">
        <v>65000</v>
      </c>
    </row>
    <row r="29" spans="1:4" ht="16.5" thickTop="1" thickBot="1">
      <c r="A29" s="200" t="s">
        <v>839</v>
      </c>
      <c r="B29" s="200" t="s">
        <v>388</v>
      </c>
      <c r="C29" s="205" t="s">
        <v>2107</v>
      </c>
      <c r="D29" s="1004">
        <v>65000</v>
      </c>
    </row>
    <row r="30" spans="1:4" ht="31.5" thickTop="1" thickBot="1">
      <c r="A30" s="200" t="s">
        <v>841</v>
      </c>
      <c r="B30" s="200" t="s">
        <v>388</v>
      </c>
      <c r="C30" s="205" t="s">
        <v>842</v>
      </c>
      <c r="D30" s="1004">
        <v>65000</v>
      </c>
    </row>
    <row r="31" spans="1:4" ht="16.5" thickTop="1" thickBot="1">
      <c r="A31" s="200" t="s">
        <v>845</v>
      </c>
      <c r="B31" s="200" t="s">
        <v>425</v>
      </c>
      <c r="C31" s="205" t="s">
        <v>846</v>
      </c>
      <c r="D31" s="1004">
        <v>61.081178810341697</v>
      </c>
    </row>
    <row r="32" spans="1:4" ht="16.5" thickTop="1" thickBot="1">
      <c r="A32" s="200" t="s">
        <v>850</v>
      </c>
      <c r="B32" s="200" t="s">
        <v>144</v>
      </c>
      <c r="C32" s="205" t="s">
        <v>2035</v>
      </c>
      <c r="D32" s="1004">
        <v>610</v>
      </c>
    </row>
    <row r="33" spans="1:4" ht="16.5" thickTop="1" thickBot="1">
      <c r="A33" s="200" t="s">
        <v>851</v>
      </c>
      <c r="B33" s="200" t="s">
        <v>377</v>
      </c>
      <c r="C33" s="205" t="s">
        <v>852</v>
      </c>
      <c r="D33" s="1004">
        <v>5446.405110588802</v>
      </c>
    </row>
    <row r="34" spans="1:4" ht="16.5" thickTop="1" thickBot="1">
      <c r="A34" s="200" t="s">
        <v>857</v>
      </c>
      <c r="B34" s="200" t="s">
        <v>377</v>
      </c>
      <c r="C34" s="205" t="s">
        <v>858</v>
      </c>
      <c r="D34" s="1004">
        <v>5772.1713975772909</v>
      </c>
    </row>
    <row r="35" spans="1:4" ht="16.5" thickTop="1" thickBot="1">
      <c r="A35" s="200" t="s">
        <v>853</v>
      </c>
      <c r="B35" s="200" t="s">
        <v>377</v>
      </c>
      <c r="C35" s="205" t="s">
        <v>854</v>
      </c>
      <c r="D35" s="1004">
        <v>5207.4399999999996</v>
      </c>
    </row>
    <row r="36" spans="1:4" ht="16.5" thickTop="1" thickBot="1">
      <c r="A36" s="200" t="s">
        <v>855</v>
      </c>
      <c r="B36" s="200" t="s">
        <v>377</v>
      </c>
      <c r="C36" s="205" t="s">
        <v>856</v>
      </c>
      <c r="D36" s="1004">
        <v>5894.3337551979739</v>
      </c>
    </row>
    <row r="37" spans="1:4" ht="16.5" thickTop="1" thickBot="1">
      <c r="A37" s="200" t="s">
        <v>976</v>
      </c>
      <c r="B37" s="200" t="s">
        <v>377</v>
      </c>
      <c r="C37" s="205" t="s">
        <v>977</v>
      </c>
      <c r="D37" s="1004">
        <v>4389.3149999999996</v>
      </c>
    </row>
    <row r="38" spans="1:4" ht="16.5" thickTop="1" thickBot="1">
      <c r="A38" s="200" t="s">
        <v>859</v>
      </c>
      <c r="B38" s="200" t="s">
        <v>377</v>
      </c>
      <c r="C38" s="205" t="s">
        <v>860</v>
      </c>
      <c r="D38" s="1004">
        <v>4389.3149999999996</v>
      </c>
    </row>
    <row r="39" spans="1:4" ht="31.5" thickTop="1" thickBot="1">
      <c r="A39" s="200" t="s">
        <v>999</v>
      </c>
      <c r="B39" s="200" t="s">
        <v>92</v>
      </c>
      <c r="C39" s="205" t="s">
        <v>1000</v>
      </c>
      <c r="D39" s="1004">
        <v>380535.74398842879</v>
      </c>
    </row>
    <row r="40" spans="1:4" ht="16.5" thickTop="1" thickBot="1">
      <c r="A40" s="200" t="s">
        <v>974</v>
      </c>
      <c r="B40" s="200" t="s">
        <v>92</v>
      </c>
      <c r="C40" s="205" t="s">
        <v>975</v>
      </c>
      <c r="D40" s="1004">
        <v>30896.89628156451</v>
      </c>
    </row>
    <row r="41" spans="1:4" ht="16.5" thickTop="1" thickBot="1">
      <c r="A41" s="200" t="s">
        <v>899</v>
      </c>
      <c r="B41" s="200" t="s">
        <v>92</v>
      </c>
      <c r="C41" s="205" t="s">
        <v>900</v>
      </c>
      <c r="D41" s="1004">
        <v>977.29886096546716</v>
      </c>
    </row>
    <row r="42" spans="1:4" ht="16.5" thickTop="1" thickBot="1">
      <c r="A42" s="200" t="s">
        <v>437</v>
      </c>
      <c r="B42" s="200" t="s">
        <v>92</v>
      </c>
      <c r="C42" s="205" t="s">
        <v>438</v>
      </c>
      <c r="D42" s="1004">
        <v>14486.419574519374</v>
      </c>
    </row>
    <row r="43" spans="1:4" ht="16.5" thickTop="1" thickBot="1">
      <c r="A43" s="200" t="s">
        <v>376</v>
      </c>
      <c r="B43" s="200" t="s">
        <v>377</v>
      </c>
      <c r="C43" s="205" t="s">
        <v>378</v>
      </c>
      <c r="D43" s="1004">
        <v>5843.4327728560229</v>
      </c>
    </row>
    <row r="44" spans="1:4" ht="31.5" thickTop="1" thickBot="1">
      <c r="A44" s="200" t="s">
        <v>379</v>
      </c>
      <c r="B44" s="200" t="s">
        <v>144</v>
      </c>
      <c r="C44" s="205" t="s">
        <v>380</v>
      </c>
      <c r="D44" s="1004">
        <v>11503</v>
      </c>
    </row>
    <row r="45" spans="1:4" ht="16.5" thickTop="1" thickBot="1">
      <c r="A45" s="200" t="s">
        <v>849</v>
      </c>
      <c r="B45" s="200" t="s">
        <v>377</v>
      </c>
      <c r="C45" s="205" t="s">
        <v>2034</v>
      </c>
      <c r="D45" s="1004">
        <v>5385.3239317784601</v>
      </c>
    </row>
    <row r="46" spans="1:4" ht="16.5" thickTop="1" thickBot="1">
      <c r="A46" s="200" t="s">
        <v>995</v>
      </c>
      <c r="B46" s="200" t="s">
        <v>92</v>
      </c>
      <c r="C46" s="205" t="s">
        <v>2060</v>
      </c>
      <c r="D46" s="1004">
        <v>1000</v>
      </c>
    </row>
    <row r="47" spans="1:4" ht="16.5" thickTop="1" thickBot="1">
      <c r="A47" s="200" t="s">
        <v>996</v>
      </c>
      <c r="B47" s="200" t="s">
        <v>92</v>
      </c>
      <c r="C47" s="205" t="s">
        <v>2061</v>
      </c>
      <c r="D47" s="1004">
        <v>20000</v>
      </c>
    </row>
    <row r="48" spans="1:4" ht="16.5" thickTop="1" thickBot="1">
      <c r="A48" s="200" t="s">
        <v>868</v>
      </c>
      <c r="B48" s="200" t="s">
        <v>388</v>
      </c>
      <c r="C48" s="205" t="s">
        <v>869</v>
      </c>
      <c r="D48" s="1004">
        <v>43435</v>
      </c>
    </row>
    <row r="49" spans="1:4" ht="16.5" thickTop="1" thickBot="1">
      <c r="A49" s="200" t="s">
        <v>871</v>
      </c>
      <c r="B49" s="200" t="s">
        <v>388</v>
      </c>
      <c r="C49" s="205" t="s">
        <v>872</v>
      </c>
      <c r="D49" s="1004">
        <v>33320</v>
      </c>
    </row>
    <row r="50" spans="1:4" ht="16.5" thickTop="1" thickBot="1">
      <c r="A50" s="200" t="s">
        <v>870</v>
      </c>
      <c r="B50" s="200" t="s">
        <v>388</v>
      </c>
      <c r="C50" s="205" t="s">
        <v>2037</v>
      </c>
      <c r="D50" s="1004">
        <v>43435</v>
      </c>
    </row>
    <row r="51" spans="1:4" ht="16.5" thickTop="1" thickBot="1">
      <c r="A51" s="200" t="s">
        <v>867</v>
      </c>
      <c r="B51" s="200" t="s">
        <v>388</v>
      </c>
      <c r="C51" s="205" t="s">
        <v>2036</v>
      </c>
      <c r="D51" s="1004">
        <v>43435</v>
      </c>
    </row>
    <row r="52" spans="1:4" ht="16.5" thickTop="1" thickBot="1">
      <c r="A52" s="200" t="s">
        <v>873</v>
      </c>
      <c r="B52" s="200" t="s">
        <v>388</v>
      </c>
      <c r="C52" s="205" t="s">
        <v>874</v>
      </c>
      <c r="D52" s="1004">
        <v>43435</v>
      </c>
    </row>
    <row r="53" spans="1:4" ht="16.5" thickTop="1" thickBot="1">
      <c r="A53" s="200" t="s">
        <v>381</v>
      </c>
      <c r="B53" s="200" t="s">
        <v>144</v>
      </c>
      <c r="C53" s="205" t="s">
        <v>382</v>
      </c>
      <c r="D53" s="1004">
        <v>4703.2507683963113</v>
      </c>
    </row>
    <row r="54" spans="1:4" ht="16.5" thickTop="1" thickBot="1">
      <c r="A54" s="200" t="s">
        <v>865</v>
      </c>
      <c r="B54" s="200" t="s">
        <v>377</v>
      </c>
      <c r="C54" s="205" t="s">
        <v>866</v>
      </c>
      <c r="D54" s="1004">
        <v>3115.1401193274269</v>
      </c>
    </row>
    <row r="55" spans="1:4" ht="16.5" thickTop="1" thickBot="1">
      <c r="A55" s="200" t="s">
        <v>861</v>
      </c>
      <c r="B55" s="200" t="s">
        <v>425</v>
      </c>
      <c r="C55" s="205" t="s">
        <v>862</v>
      </c>
      <c r="D55" s="1004">
        <v>2748.6530464653765</v>
      </c>
    </row>
    <row r="56" spans="1:4" ht="16.5" thickTop="1" thickBot="1">
      <c r="A56" s="200" t="s">
        <v>863</v>
      </c>
      <c r="B56" s="200" t="s">
        <v>637</v>
      </c>
      <c r="C56" s="205" t="s">
        <v>864</v>
      </c>
      <c r="D56" s="1004">
        <v>8592.085819321399</v>
      </c>
    </row>
    <row r="57" spans="1:4" ht="16.5" thickTop="1" thickBot="1">
      <c r="A57" s="200" t="s">
        <v>383</v>
      </c>
      <c r="B57" s="200" t="s">
        <v>377</v>
      </c>
      <c r="C57" s="205" t="s">
        <v>384</v>
      </c>
      <c r="D57" s="1004">
        <v>3430.7262098475258</v>
      </c>
    </row>
    <row r="58" spans="1:4" ht="16.5" thickTop="1" thickBot="1">
      <c r="A58" s="200" t="s">
        <v>385</v>
      </c>
      <c r="B58" s="200" t="s">
        <v>377</v>
      </c>
      <c r="C58" s="205" t="s">
        <v>386</v>
      </c>
      <c r="D58" s="1004">
        <v>3328.9242451636228</v>
      </c>
    </row>
    <row r="59" spans="1:4" ht="31.5" thickTop="1" thickBot="1">
      <c r="A59" s="200" t="s">
        <v>387</v>
      </c>
      <c r="B59" s="200" t="s">
        <v>388</v>
      </c>
      <c r="C59" s="205" t="s">
        <v>389</v>
      </c>
      <c r="D59" s="1004">
        <v>25419.950581570538</v>
      </c>
    </row>
    <row r="60" spans="1:4" ht="16.5" thickTop="1" thickBot="1">
      <c r="A60" s="200" t="s">
        <v>390</v>
      </c>
      <c r="B60" s="200" t="s">
        <v>377</v>
      </c>
      <c r="C60" s="205" t="s">
        <v>391</v>
      </c>
      <c r="D60" s="1004">
        <v>6942.8939914421735</v>
      </c>
    </row>
    <row r="61" spans="1:4" ht="16.5" thickTop="1" thickBot="1">
      <c r="A61" s="200" t="s">
        <v>392</v>
      </c>
      <c r="B61" s="200" t="s">
        <v>233</v>
      </c>
      <c r="C61" s="205" t="s">
        <v>393</v>
      </c>
      <c r="D61" s="1004">
        <v>94065.015367926215</v>
      </c>
    </row>
    <row r="62" spans="1:4" ht="16.5" thickTop="1" thickBot="1">
      <c r="A62" s="200" t="s">
        <v>400</v>
      </c>
      <c r="B62" s="200" t="s">
        <v>233</v>
      </c>
      <c r="C62" s="205" t="s">
        <v>401</v>
      </c>
      <c r="D62" s="1004">
        <v>5212.2605918158251</v>
      </c>
    </row>
    <row r="63" spans="1:4" ht="16.5" thickTop="1" thickBot="1">
      <c r="A63" s="200" t="s">
        <v>394</v>
      </c>
      <c r="B63" s="200" t="s">
        <v>388</v>
      </c>
      <c r="C63" s="205" t="s">
        <v>395</v>
      </c>
      <c r="D63" s="1004">
        <v>29929.777617067433</v>
      </c>
    </row>
    <row r="64" spans="1:4" ht="16.5" thickTop="1" thickBot="1">
      <c r="A64" s="200" t="s">
        <v>402</v>
      </c>
      <c r="B64" s="200" t="s">
        <v>92</v>
      </c>
      <c r="C64" s="205" t="s">
        <v>403</v>
      </c>
      <c r="D64" s="1004">
        <v>27700</v>
      </c>
    </row>
    <row r="65" spans="1:4" ht="16.5" thickTop="1" thickBot="1">
      <c r="A65" s="200" t="s">
        <v>396</v>
      </c>
      <c r="B65" s="200" t="s">
        <v>92</v>
      </c>
      <c r="C65" s="205" t="s">
        <v>397</v>
      </c>
      <c r="D65" s="1004">
        <v>66171.277044536837</v>
      </c>
    </row>
    <row r="66" spans="1:4" ht="16.5" thickTop="1" thickBot="1">
      <c r="A66" s="200" t="s">
        <v>398</v>
      </c>
      <c r="B66" s="200" t="s">
        <v>92</v>
      </c>
      <c r="C66" s="205" t="s">
        <v>399</v>
      </c>
      <c r="D66" s="1004">
        <v>94492.583619598605</v>
      </c>
    </row>
    <row r="67" spans="1:4" ht="16.5" thickTop="1" thickBot="1">
      <c r="A67" s="200" t="s">
        <v>1001</v>
      </c>
      <c r="B67" s="200" t="s">
        <v>144</v>
      </c>
      <c r="C67" s="205" t="s">
        <v>1002</v>
      </c>
      <c r="D67" s="1004">
        <v>12368.938709094195</v>
      </c>
    </row>
    <row r="68" spans="1:4" ht="16.5" thickTop="1" thickBot="1">
      <c r="A68" s="200" t="s">
        <v>404</v>
      </c>
      <c r="B68" s="200" t="s">
        <v>377</v>
      </c>
      <c r="C68" s="205" t="s">
        <v>405</v>
      </c>
      <c r="D68" s="1004">
        <v>1047</v>
      </c>
    </row>
    <row r="69" spans="1:4" ht="16.5" thickTop="1" thickBot="1">
      <c r="A69" s="200" t="s">
        <v>406</v>
      </c>
      <c r="B69" s="200" t="s">
        <v>377</v>
      </c>
      <c r="C69" s="205" t="s">
        <v>407</v>
      </c>
      <c r="D69" s="1004">
        <v>8958.5728921834489</v>
      </c>
    </row>
    <row r="70" spans="1:4" ht="16.5" thickTop="1" thickBot="1">
      <c r="A70" s="200" t="s">
        <v>408</v>
      </c>
      <c r="B70" s="200" t="s">
        <v>144</v>
      </c>
      <c r="C70" s="205" t="s">
        <v>409</v>
      </c>
      <c r="D70" s="1004">
        <v>43561.060688242025</v>
      </c>
    </row>
    <row r="71" spans="1:4" ht="16.5" thickTop="1" thickBot="1">
      <c r="A71" s="200" t="s">
        <v>410</v>
      </c>
      <c r="B71" s="200" t="s">
        <v>92</v>
      </c>
      <c r="C71" s="205" t="s">
        <v>411</v>
      </c>
      <c r="D71" s="1004">
        <v>12114.433797384438</v>
      </c>
    </row>
    <row r="72" spans="1:4" ht="16.5" thickTop="1" thickBot="1">
      <c r="A72" s="200" t="s">
        <v>412</v>
      </c>
      <c r="B72" s="200" t="s">
        <v>92</v>
      </c>
      <c r="C72" s="205" t="s">
        <v>413</v>
      </c>
      <c r="D72" s="1004">
        <v>20382270.178991139</v>
      </c>
    </row>
    <row r="73" spans="1:4" ht="16.5" thickTop="1" thickBot="1">
      <c r="A73" s="200" t="s">
        <v>882</v>
      </c>
      <c r="B73" s="200" t="s">
        <v>377</v>
      </c>
      <c r="C73" s="205" t="s">
        <v>883</v>
      </c>
      <c r="D73" s="1004">
        <v>1608.4710420056647</v>
      </c>
    </row>
    <row r="74" spans="1:4" ht="16.5" thickTop="1" thickBot="1">
      <c r="A74" s="200" t="s">
        <v>877</v>
      </c>
      <c r="B74" s="200" t="s">
        <v>377</v>
      </c>
      <c r="C74" s="205" t="s">
        <v>878</v>
      </c>
      <c r="D74" s="1004">
        <v>1608.4710420056647</v>
      </c>
    </row>
    <row r="75" spans="1:4" ht="16.5" thickTop="1" thickBot="1">
      <c r="A75" s="200" t="s">
        <v>880</v>
      </c>
      <c r="B75" s="200" t="s">
        <v>377</v>
      </c>
      <c r="C75" s="205" t="s">
        <v>881</v>
      </c>
      <c r="D75" s="1004">
        <v>1608.4710420056647</v>
      </c>
    </row>
    <row r="76" spans="1:4" ht="16.5" thickTop="1" thickBot="1">
      <c r="A76" s="200" t="s">
        <v>894</v>
      </c>
      <c r="B76" s="200" t="s">
        <v>377</v>
      </c>
      <c r="C76" s="205" t="s">
        <v>895</v>
      </c>
      <c r="D76" s="1004">
        <v>2137.8412583619597</v>
      </c>
    </row>
    <row r="77" spans="1:4" ht="16.5" thickTop="1" thickBot="1">
      <c r="A77" s="200" t="s">
        <v>879</v>
      </c>
      <c r="B77" s="200" t="s">
        <v>377</v>
      </c>
      <c r="C77" s="205" t="s">
        <v>2143</v>
      </c>
      <c r="D77" s="1004">
        <v>1689.9126137527871</v>
      </c>
    </row>
    <row r="78" spans="1:4" ht="16.5" thickTop="1" thickBot="1">
      <c r="A78" s="200" t="s">
        <v>889</v>
      </c>
      <c r="B78" s="200" t="s">
        <v>377</v>
      </c>
      <c r="C78" s="205" t="s">
        <v>890</v>
      </c>
      <c r="D78" s="1004">
        <v>2351.6253841981556</v>
      </c>
    </row>
    <row r="79" spans="1:4" ht="16.5" thickTop="1" thickBot="1">
      <c r="A79" s="200" t="s">
        <v>891</v>
      </c>
      <c r="B79" s="200" t="s">
        <v>377</v>
      </c>
      <c r="C79" s="205" t="s">
        <v>2129</v>
      </c>
      <c r="D79" s="1004">
        <v>2351.6253841981556</v>
      </c>
    </row>
    <row r="80" spans="1:4" ht="16.5" thickTop="1" thickBot="1">
      <c r="A80" s="200" t="s">
        <v>892</v>
      </c>
      <c r="B80" s="200" t="s">
        <v>377</v>
      </c>
      <c r="C80" s="205" t="s">
        <v>2130</v>
      </c>
      <c r="D80" s="1004">
        <v>2351.6253841981556</v>
      </c>
    </row>
    <row r="81" spans="1:4" ht="31.5" thickTop="1" thickBot="1">
      <c r="A81" s="200" t="s">
        <v>884</v>
      </c>
      <c r="B81" s="200" t="s">
        <v>377</v>
      </c>
      <c r="C81" s="205" t="s">
        <v>2038</v>
      </c>
      <c r="D81" s="1004">
        <v>2891.1757970228405</v>
      </c>
    </row>
    <row r="82" spans="1:4" ht="31.5" thickTop="1" thickBot="1">
      <c r="A82" s="200" t="s">
        <v>885</v>
      </c>
      <c r="B82" s="200" t="s">
        <v>377</v>
      </c>
      <c r="C82" s="205" t="s">
        <v>2039</v>
      </c>
      <c r="D82" s="1004">
        <v>2891.1757970228405</v>
      </c>
    </row>
    <row r="83" spans="1:4" ht="31.5" thickTop="1" thickBot="1">
      <c r="A83" s="200" t="s">
        <v>886</v>
      </c>
      <c r="B83" s="200" t="s">
        <v>377</v>
      </c>
      <c r="C83" s="205" t="s">
        <v>2040</v>
      </c>
      <c r="D83" s="1004">
        <v>2891.1757970228405</v>
      </c>
    </row>
    <row r="84" spans="1:4" ht="31.5" thickTop="1" thickBot="1">
      <c r="A84" s="200" t="s">
        <v>887</v>
      </c>
      <c r="B84" s="200" t="s">
        <v>377</v>
      </c>
      <c r="C84" s="205" t="s">
        <v>2041</v>
      </c>
      <c r="D84" s="1004">
        <v>2891.1757970228405</v>
      </c>
    </row>
    <row r="85" spans="1:4" ht="16.5" thickTop="1" thickBot="1">
      <c r="A85" s="200" t="s">
        <v>893</v>
      </c>
      <c r="B85" s="200" t="s">
        <v>377</v>
      </c>
      <c r="C85" s="205" t="s">
        <v>2043</v>
      </c>
      <c r="D85" s="1004">
        <v>2891.1757970228405</v>
      </c>
    </row>
    <row r="86" spans="1:4" ht="31.5" thickTop="1" thickBot="1">
      <c r="A86" s="200" t="s">
        <v>888</v>
      </c>
      <c r="B86" s="200" t="s">
        <v>377</v>
      </c>
      <c r="C86" s="205" t="s">
        <v>2042</v>
      </c>
      <c r="D86" s="1004">
        <v>2891.1757970228405</v>
      </c>
    </row>
    <row r="87" spans="1:4" ht="31.5" thickTop="1" thickBot="1">
      <c r="A87" s="200" t="s">
        <v>875</v>
      </c>
      <c r="B87" s="200" t="s">
        <v>377</v>
      </c>
      <c r="C87" s="205" t="s">
        <v>876</v>
      </c>
      <c r="D87" s="1004">
        <v>509.55799999999999</v>
      </c>
    </row>
    <row r="88" spans="1:4" ht="16.5" thickTop="1" thickBot="1">
      <c r="A88" s="200" t="s">
        <v>898</v>
      </c>
      <c r="B88" s="200" t="s">
        <v>377</v>
      </c>
      <c r="C88" s="205" t="s">
        <v>2044</v>
      </c>
      <c r="D88" s="1004">
        <v>702.4335563189295</v>
      </c>
    </row>
    <row r="89" spans="1:4" ht="16.5" thickTop="1" thickBot="1">
      <c r="A89" s="200" t="s">
        <v>896</v>
      </c>
      <c r="B89" s="200" t="s">
        <v>377</v>
      </c>
      <c r="C89" s="205" t="s">
        <v>897</v>
      </c>
      <c r="D89" s="1004">
        <v>671.89296691375876</v>
      </c>
    </row>
    <row r="90" spans="1:4" ht="16.5" thickTop="1" thickBot="1">
      <c r="A90" s="200" t="s">
        <v>997</v>
      </c>
      <c r="B90" s="200" t="s">
        <v>233</v>
      </c>
      <c r="C90" s="205" t="s">
        <v>998</v>
      </c>
      <c r="D90" s="1004">
        <v>5843.4327728560229</v>
      </c>
    </row>
    <row r="91" spans="1:4" ht="31.5" thickTop="1" thickBot="1">
      <c r="A91" s="200" t="s">
        <v>414</v>
      </c>
      <c r="B91" s="200" t="s">
        <v>377</v>
      </c>
      <c r="C91" s="205" t="s">
        <v>415</v>
      </c>
      <c r="D91" s="1004">
        <v>59045.139516663643</v>
      </c>
    </row>
    <row r="92" spans="1:4" ht="16.5" thickTop="1" thickBot="1">
      <c r="A92" s="200" t="s">
        <v>416</v>
      </c>
      <c r="B92" s="200" t="s">
        <v>144</v>
      </c>
      <c r="C92" s="205" t="s">
        <v>417</v>
      </c>
      <c r="D92" s="1004">
        <v>31843.654553124808</v>
      </c>
    </row>
    <row r="93" spans="1:4" ht="16.5" thickTop="1" thickBot="1">
      <c r="A93" s="200" t="s">
        <v>418</v>
      </c>
      <c r="B93" s="200" t="s">
        <v>144</v>
      </c>
      <c r="C93" s="205" t="s">
        <v>419</v>
      </c>
      <c r="D93" s="1004">
        <v>1394.6869161694688</v>
      </c>
    </row>
    <row r="94" spans="1:4" ht="16.5" thickTop="1" thickBot="1">
      <c r="A94" s="200" t="s">
        <v>420</v>
      </c>
      <c r="B94" s="200" t="s">
        <v>144</v>
      </c>
      <c r="C94" s="205" t="s">
        <v>421</v>
      </c>
      <c r="D94" s="1004">
        <v>1394.6869161694688</v>
      </c>
    </row>
    <row r="95" spans="1:4" ht="16.5" thickTop="1" thickBot="1">
      <c r="A95" s="200" t="s">
        <v>422</v>
      </c>
      <c r="B95" s="200" t="s">
        <v>377</v>
      </c>
      <c r="C95" s="205" t="s">
        <v>423</v>
      </c>
      <c r="D95" s="1004">
        <v>4825.4131260169943</v>
      </c>
    </row>
    <row r="96" spans="1:4" ht="16.5" thickTop="1" thickBot="1">
      <c r="A96" s="200" t="s">
        <v>441</v>
      </c>
      <c r="B96" s="200" t="s">
        <v>377</v>
      </c>
      <c r="C96" s="205" t="s">
        <v>442</v>
      </c>
      <c r="D96" s="1004">
        <v>3634.3301392153312</v>
      </c>
    </row>
    <row r="97" spans="1:4" ht="16.5" thickTop="1" thickBot="1">
      <c r="A97" s="200" t="s">
        <v>439</v>
      </c>
      <c r="B97" s="200" t="s">
        <v>377</v>
      </c>
      <c r="C97" s="205" t="s">
        <v>440</v>
      </c>
      <c r="D97" s="1004">
        <v>4010.9974085457716</v>
      </c>
    </row>
    <row r="98" spans="1:4" ht="16.5" thickTop="1" thickBot="1">
      <c r="A98" s="200" t="s">
        <v>424</v>
      </c>
      <c r="B98" s="200" t="s">
        <v>425</v>
      </c>
      <c r="C98" s="205" t="s">
        <v>426</v>
      </c>
      <c r="D98" s="1004">
        <v>3339.1044416320128</v>
      </c>
    </row>
    <row r="99" spans="1:4" ht="31.5" thickTop="1" thickBot="1">
      <c r="A99" s="200" t="s">
        <v>907</v>
      </c>
      <c r="B99" s="200" t="s">
        <v>388</v>
      </c>
      <c r="C99" s="205" t="s">
        <v>2045</v>
      </c>
      <c r="D99" s="1004">
        <v>382928.09015850053</v>
      </c>
    </row>
    <row r="100" spans="1:4" ht="31.5" thickTop="1" thickBot="1">
      <c r="A100" s="200" t="s">
        <v>908</v>
      </c>
      <c r="B100" s="200" t="s">
        <v>388</v>
      </c>
      <c r="C100" s="205" t="s">
        <v>2046</v>
      </c>
      <c r="D100" s="1004">
        <v>374580.32905442046</v>
      </c>
    </row>
    <row r="101" spans="1:4" ht="31.5" thickTop="1" thickBot="1">
      <c r="A101" s="200" t="s">
        <v>909</v>
      </c>
      <c r="B101" s="200" t="s">
        <v>388</v>
      </c>
      <c r="C101" s="205" t="s">
        <v>2047</v>
      </c>
      <c r="D101" s="1004">
        <v>398330.727415175</v>
      </c>
    </row>
    <row r="102" spans="1:4" ht="31.5" thickTop="1" thickBot="1">
      <c r="A102" s="200" t="s">
        <v>910</v>
      </c>
      <c r="B102" s="200" t="s">
        <v>388</v>
      </c>
      <c r="C102" s="205" t="s">
        <v>2048</v>
      </c>
      <c r="D102" s="1004">
        <v>398330.727415175</v>
      </c>
    </row>
    <row r="103" spans="1:4" ht="31.5" thickTop="1" thickBot="1">
      <c r="A103" s="200" t="s">
        <v>911</v>
      </c>
      <c r="B103" s="200" t="s">
        <v>388</v>
      </c>
      <c r="C103" s="205" t="s">
        <v>2049</v>
      </c>
      <c r="D103" s="1004">
        <v>406831.1914662809</v>
      </c>
    </row>
    <row r="104" spans="1:4" ht="16.5" thickTop="1" thickBot="1">
      <c r="A104" s="200" t="s">
        <v>905</v>
      </c>
      <c r="B104" s="200" t="s">
        <v>388</v>
      </c>
      <c r="C104" s="205" t="s">
        <v>2112</v>
      </c>
      <c r="D104" s="1004">
        <v>357000</v>
      </c>
    </row>
    <row r="105" spans="1:4" ht="16.5" thickTop="1" thickBot="1">
      <c r="A105" s="200" t="s">
        <v>904</v>
      </c>
      <c r="B105" s="200" t="s">
        <v>388</v>
      </c>
      <c r="C105" s="205" t="s">
        <v>2113</v>
      </c>
      <c r="D105" s="1004">
        <v>404600</v>
      </c>
    </row>
    <row r="106" spans="1:4" ht="16.5" thickTop="1" thickBot="1">
      <c r="A106" s="200" t="s">
        <v>1745</v>
      </c>
      <c r="B106" s="200" t="s">
        <v>388</v>
      </c>
      <c r="C106" s="205" t="s">
        <v>2111</v>
      </c>
      <c r="D106" s="1004">
        <v>452200</v>
      </c>
    </row>
    <row r="107" spans="1:4" ht="16.5" thickTop="1" thickBot="1">
      <c r="A107" s="200" t="s">
        <v>901</v>
      </c>
      <c r="B107" s="200" t="s">
        <v>388</v>
      </c>
      <c r="C107" s="205" t="s">
        <v>2111</v>
      </c>
      <c r="D107" s="1004">
        <v>452200</v>
      </c>
    </row>
    <row r="108" spans="1:4" ht="16.5" thickTop="1" thickBot="1">
      <c r="A108" s="200" t="s">
        <v>903</v>
      </c>
      <c r="B108" s="200" t="s">
        <v>388</v>
      </c>
      <c r="C108" s="205" t="s">
        <v>2114</v>
      </c>
      <c r="D108" s="1004">
        <v>476000</v>
      </c>
    </row>
    <row r="109" spans="1:4" ht="16.5" thickTop="1" thickBot="1">
      <c r="A109" s="200" t="s">
        <v>902</v>
      </c>
      <c r="B109" s="200" t="s">
        <v>388</v>
      </c>
      <c r="C109" s="205" t="s">
        <v>2115</v>
      </c>
      <c r="D109" s="1004">
        <v>499800</v>
      </c>
    </row>
    <row r="110" spans="1:4" ht="16.5" thickTop="1" thickBot="1">
      <c r="A110" s="200" t="s">
        <v>906</v>
      </c>
      <c r="B110" s="200" t="s">
        <v>388</v>
      </c>
      <c r="C110" s="205" t="s">
        <v>2116</v>
      </c>
      <c r="D110" s="1004">
        <v>357000</v>
      </c>
    </row>
    <row r="111" spans="1:4" ht="16.5" thickTop="1" thickBot="1">
      <c r="A111" s="200" t="s">
        <v>427</v>
      </c>
      <c r="B111" s="200" t="s">
        <v>144</v>
      </c>
      <c r="C111" s="205" t="s">
        <v>428</v>
      </c>
      <c r="D111" s="1004">
        <v>4500</v>
      </c>
    </row>
    <row r="112" spans="1:4" ht="16.5" thickTop="1" thickBot="1">
      <c r="A112" s="200" t="s">
        <v>429</v>
      </c>
      <c r="B112" s="200" t="s">
        <v>233</v>
      </c>
      <c r="C112" s="205" t="s">
        <v>430</v>
      </c>
      <c r="D112" s="1004">
        <v>1200</v>
      </c>
    </row>
    <row r="113" spans="1:4" ht="31.5" thickTop="1" thickBot="1">
      <c r="A113" s="200" t="s">
        <v>431</v>
      </c>
      <c r="B113" s="200" t="s">
        <v>92</v>
      </c>
      <c r="C113" s="205" t="s">
        <v>432</v>
      </c>
      <c r="D113" s="1004">
        <v>1200</v>
      </c>
    </row>
    <row r="114" spans="1:4" ht="31.5" thickTop="1" thickBot="1">
      <c r="A114" s="200" t="s">
        <v>433</v>
      </c>
      <c r="B114" s="200" t="s">
        <v>144</v>
      </c>
      <c r="C114" s="205" t="s">
        <v>434</v>
      </c>
      <c r="D114" s="1004">
        <v>28300</v>
      </c>
    </row>
    <row r="115" spans="1:4" ht="16.5" thickTop="1" thickBot="1">
      <c r="A115" s="200" t="s">
        <v>435</v>
      </c>
      <c r="B115" s="200" t="s">
        <v>92</v>
      </c>
      <c r="C115" s="655" t="s">
        <v>436</v>
      </c>
      <c r="D115" s="1004">
        <v>28300</v>
      </c>
    </row>
    <row r="116" spans="1:4" ht="16.5" thickTop="1" thickBot="1">
      <c r="A116" s="200" t="s">
        <v>443</v>
      </c>
      <c r="B116" s="200" t="s">
        <v>92</v>
      </c>
      <c r="C116" s="659" t="s">
        <v>1997</v>
      </c>
      <c r="D116" s="1004">
        <v>356306.87639365991</v>
      </c>
    </row>
    <row r="117" spans="1:4" ht="16.5" thickTop="1" thickBot="1">
      <c r="A117" s="200" t="s">
        <v>446</v>
      </c>
      <c r="B117" s="200" t="s">
        <v>92</v>
      </c>
      <c r="C117" s="205" t="s">
        <v>447</v>
      </c>
      <c r="D117" s="1004">
        <v>27069.142409449763</v>
      </c>
    </row>
    <row r="118" spans="1:4" ht="31.5" thickTop="1" thickBot="1">
      <c r="A118" s="200" t="s">
        <v>444</v>
      </c>
      <c r="B118" s="200" t="s">
        <v>92</v>
      </c>
      <c r="C118" s="655" t="s">
        <v>445</v>
      </c>
      <c r="D118" s="1004">
        <v>26906.259265955519</v>
      </c>
    </row>
    <row r="119" spans="1:4" ht="31.5" thickTop="1" thickBot="1">
      <c r="A119" s="200" t="s">
        <v>449</v>
      </c>
      <c r="B119" s="200" t="s">
        <v>388</v>
      </c>
      <c r="C119" s="205" t="s">
        <v>450</v>
      </c>
      <c r="D119" s="1004">
        <v>3929.5558367986496</v>
      </c>
    </row>
    <row r="120" spans="1:4" ht="31.5" thickTop="1" thickBot="1">
      <c r="A120" s="200" t="s">
        <v>448</v>
      </c>
      <c r="B120" s="200" t="s">
        <v>388</v>
      </c>
      <c r="C120" s="205" t="s">
        <v>1998</v>
      </c>
      <c r="D120" s="1004">
        <v>3725.9519074308437</v>
      </c>
    </row>
    <row r="121" spans="1:4" ht="31.5" thickTop="1" thickBot="1">
      <c r="A121" s="200" t="s">
        <v>912</v>
      </c>
      <c r="B121" s="200" t="s">
        <v>637</v>
      </c>
      <c r="C121" s="205" t="s">
        <v>913</v>
      </c>
      <c r="D121" s="1004">
        <v>17877.965</v>
      </c>
    </row>
    <row r="122" spans="1:4" ht="16.5" thickTop="1" thickBot="1">
      <c r="A122" s="200" t="s">
        <v>914</v>
      </c>
      <c r="B122" s="200" t="s">
        <v>637</v>
      </c>
      <c r="C122" s="659" t="s">
        <v>2050</v>
      </c>
      <c r="D122" s="1004">
        <v>37575.105164828536</v>
      </c>
    </row>
    <row r="123" spans="1:4" ht="16.5" thickTop="1" thickBot="1">
      <c r="A123" s="200" t="s">
        <v>451</v>
      </c>
      <c r="B123" s="200" t="s">
        <v>388</v>
      </c>
      <c r="C123" s="205" t="s">
        <v>1999</v>
      </c>
      <c r="D123" s="1004">
        <v>2494.1481347556196</v>
      </c>
    </row>
    <row r="124" spans="1:4" ht="16.5" thickTop="1" thickBot="1">
      <c r="A124" s="200" t="s">
        <v>452</v>
      </c>
      <c r="B124" s="200" t="s">
        <v>144</v>
      </c>
      <c r="C124" s="205" t="s">
        <v>453</v>
      </c>
      <c r="D124" s="1004">
        <v>13509.120713553906</v>
      </c>
    </row>
    <row r="125" spans="1:4" ht="16.5" thickTop="1" thickBot="1">
      <c r="A125" s="200" t="s">
        <v>939</v>
      </c>
      <c r="B125" s="200" t="s">
        <v>425</v>
      </c>
      <c r="C125" s="205" t="s">
        <v>2052</v>
      </c>
      <c r="D125" s="1004">
        <v>1842.6155607786413</v>
      </c>
    </row>
    <row r="126" spans="1:4" ht="16.5" thickTop="1" thickBot="1">
      <c r="A126" s="200" t="s">
        <v>940</v>
      </c>
      <c r="B126" s="200" t="s">
        <v>425</v>
      </c>
      <c r="C126" s="205" t="s">
        <v>2053</v>
      </c>
      <c r="D126" s="1004">
        <v>2402.5263665401071</v>
      </c>
    </row>
    <row r="127" spans="1:4" ht="31.5" thickTop="1" thickBot="1">
      <c r="A127" s="200" t="s">
        <v>938</v>
      </c>
      <c r="B127" s="200" t="s">
        <v>425</v>
      </c>
      <c r="C127" s="205" t="s">
        <v>2051</v>
      </c>
      <c r="D127" s="1004">
        <v>2453.4273488820581</v>
      </c>
    </row>
    <row r="128" spans="1:4" ht="16.5" thickTop="1" thickBot="1">
      <c r="A128" s="200" t="s">
        <v>920</v>
      </c>
      <c r="B128" s="200" t="s">
        <v>425</v>
      </c>
      <c r="C128" s="205" t="s">
        <v>921</v>
      </c>
      <c r="D128" s="1004">
        <v>1801.8947749050801</v>
      </c>
    </row>
    <row r="129" spans="1:4" ht="16.5" thickTop="1" thickBot="1">
      <c r="A129" s="200" t="s">
        <v>922</v>
      </c>
      <c r="B129" s="200" t="s">
        <v>425</v>
      </c>
      <c r="C129" s="205" t="s">
        <v>923</v>
      </c>
      <c r="D129" s="1004">
        <v>1801.8947749050801</v>
      </c>
    </row>
    <row r="130" spans="1:4" ht="16.5" thickTop="1" thickBot="1">
      <c r="A130" s="200" t="s">
        <v>924</v>
      </c>
      <c r="B130" s="200" t="s">
        <v>425</v>
      </c>
      <c r="C130" s="205" t="s">
        <v>925</v>
      </c>
      <c r="D130" s="1004">
        <v>1801.8947749050801</v>
      </c>
    </row>
    <row r="131" spans="1:4" ht="16.5" thickTop="1" thickBot="1">
      <c r="A131" s="200" t="s">
        <v>926</v>
      </c>
      <c r="B131" s="200" t="s">
        <v>425</v>
      </c>
      <c r="C131" s="205" t="s">
        <v>927</v>
      </c>
      <c r="D131" s="1004">
        <v>1801.8947749050801</v>
      </c>
    </row>
    <row r="132" spans="1:4" ht="16.5" thickTop="1" thickBot="1">
      <c r="A132" s="200" t="s">
        <v>928</v>
      </c>
      <c r="B132" s="200" t="s">
        <v>425</v>
      </c>
      <c r="C132" s="205" t="s">
        <v>929</v>
      </c>
      <c r="D132" s="1004">
        <v>1801.8947749050801</v>
      </c>
    </row>
    <row r="133" spans="1:4" ht="16.5" thickTop="1" thickBot="1">
      <c r="A133" s="200" t="s">
        <v>932</v>
      </c>
      <c r="B133" s="200" t="s">
        <v>425</v>
      </c>
      <c r="C133" s="205" t="s">
        <v>933</v>
      </c>
      <c r="D133" s="1004">
        <v>1801.8947749050801</v>
      </c>
    </row>
    <row r="134" spans="1:4" ht="16.5" thickTop="1" thickBot="1">
      <c r="A134" s="200" t="s">
        <v>930</v>
      </c>
      <c r="B134" s="200" t="s">
        <v>425</v>
      </c>
      <c r="C134" s="205" t="s">
        <v>931</v>
      </c>
      <c r="D134" s="1004">
        <v>1801.8947749050801</v>
      </c>
    </row>
    <row r="135" spans="1:4" ht="16.5" thickTop="1" thickBot="1">
      <c r="A135" s="200" t="s">
        <v>934</v>
      </c>
      <c r="B135" s="200" t="s">
        <v>425</v>
      </c>
      <c r="C135" s="205" t="s">
        <v>935</v>
      </c>
      <c r="D135" s="1004">
        <v>1801.8947749050801</v>
      </c>
    </row>
    <row r="136" spans="1:4" ht="16.5" thickTop="1" thickBot="1">
      <c r="A136" s="200" t="s">
        <v>936</v>
      </c>
      <c r="B136" s="200" t="s">
        <v>425</v>
      </c>
      <c r="C136" s="205" t="s">
        <v>937</v>
      </c>
      <c r="D136" s="1004">
        <v>1801.8947749050801</v>
      </c>
    </row>
    <row r="137" spans="1:4" ht="31.5" thickTop="1" thickBot="1">
      <c r="A137" s="200" t="s">
        <v>918</v>
      </c>
      <c r="B137" s="200" t="s">
        <v>377</v>
      </c>
      <c r="C137" s="205" t="s">
        <v>919</v>
      </c>
      <c r="D137" s="1004">
        <v>7675.8681371662733</v>
      </c>
    </row>
    <row r="138" spans="1:4" ht="31.5" thickTop="1" thickBot="1">
      <c r="A138" s="200" t="s">
        <v>915</v>
      </c>
      <c r="B138" s="200" t="s">
        <v>916</v>
      </c>
      <c r="C138" s="205" t="s">
        <v>917</v>
      </c>
      <c r="D138" s="1004">
        <v>0</v>
      </c>
    </row>
    <row r="139" spans="1:4" ht="16.5" thickTop="1" thickBot="1">
      <c r="A139" s="200" t="s">
        <v>454</v>
      </c>
      <c r="B139" s="200" t="s">
        <v>377</v>
      </c>
      <c r="C139" s="659" t="s">
        <v>455</v>
      </c>
      <c r="D139" s="1004">
        <v>15270.294702585425</v>
      </c>
    </row>
    <row r="140" spans="1:4" ht="31.5" thickTop="1" thickBot="1">
      <c r="A140" s="200" t="s">
        <v>456</v>
      </c>
      <c r="B140" s="200" t="s">
        <v>457</v>
      </c>
      <c r="C140" s="205" t="s">
        <v>458</v>
      </c>
      <c r="D140" s="1004">
        <v>610.81178810341703</v>
      </c>
    </row>
    <row r="141" spans="1:4" ht="31.5" thickTop="1" thickBot="1">
      <c r="A141" s="200" t="s">
        <v>459</v>
      </c>
      <c r="B141" s="200" t="s">
        <v>144</v>
      </c>
      <c r="C141" s="659" t="s">
        <v>2000</v>
      </c>
      <c r="D141" s="1004">
        <v>5538.0234175375153</v>
      </c>
    </row>
    <row r="142" spans="1:4" ht="31.5" thickTop="1" thickBot="1">
      <c r="A142" s="200" t="s">
        <v>460</v>
      </c>
      <c r="B142" s="200" t="s">
        <v>92</v>
      </c>
      <c r="C142" s="205" t="s">
        <v>461</v>
      </c>
      <c r="D142" s="1004">
        <v>3215</v>
      </c>
    </row>
    <row r="143" spans="1:4" ht="16.5" thickTop="1" thickBot="1">
      <c r="A143" s="200" t="s">
        <v>462</v>
      </c>
      <c r="B143" s="200" t="s">
        <v>463</v>
      </c>
      <c r="C143" s="205" t="s">
        <v>464</v>
      </c>
      <c r="D143" s="1004">
        <v>14320</v>
      </c>
    </row>
    <row r="144" spans="1:4" ht="16.5" thickTop="1" thickBot="1">
      <c r="A144" s="200" t="s">
        <v>465</v>
      </c>
      <c r="B144" s="200" t="s">
        <v>425</v>
      </c>
      <c r="C144" s="205" t="s">
        <v>466</v>
      </c>
      <c r="D144" s="1004">
        <v>27000</v>
      </c>
    </row>
    <row r="145" spans="1:4" ht="16.5" thickTop="1" thickBot="1">
      <c r="A145" s="200" t="s">
        <v>951</v>
      </c>
      <c r="B145" s="200" t="s">
        <v>233</v>
      </c>
      <c r="C145" s="205" t="s">
        <v>953</v>
      </c>
      <c r="D145" s="1004">
        <v>16797.324172843968</v>
      </c>
    </row>
    <row r="146" spans="1:4" ht="46.5" thickTop="1" thickBot="1">
      <c r="A146" s="200" t="s">
        <v>941</v>
      </c>
      <c r="B146" s="200" t="s">
        <v>233</v>
      </c>
      <c r="C146" s="205" t="s">
        <v>942</v>
      </c>
      <c r="D146" s="1004">
        <v>7757.3097089133962</v>
      </c>
    </row>
    <row r="147" spans="1:4" ht="31.5" thickTop="1" thickBot="1">
      <c r="A147" s="200" t="s">
        <v>943</v>
      </c>
      <c r="B147" s="200" t="s">
        <v>233</v>
      </c>
      <c r="C147" s="205" t="s">
        <v>944</v>
      </c>
      <c r="D147" s="1004">
        <v>22559.315373952868</v>
      </c>
    </row>
    <row r="148" spans="1:4" ht="16.5" thickTop="1" thickBot="1">
      <c r="A148" s="200" t="s">
        <v>1775</v>
      </c>
      <c r="B148" s="200" t="s">
        <v>233</v>
      </c>
      <c r="C148" s="205" t="s">
        <v>2054</v>
      </c>
      <c r="D148" s="1004">
        <v>12745.605978424635</v>
      </c>
    </row>
    <row r="149" spans="1:4" ht="31.5" thickTop="1" thickBot="1">
      <c r="A149" s="200" t="s">
        <v>945</v>
      </c>
      <c r="B149" s="200" t="s">
        <v>144</v>
      </c>
      <c r="C149" s="205" t="s">
        <v>946</v>
      </c>
      <c r="D149" s="1004">
        <v>24086.34484421141</v>
      </c>
    </row>
    <row r="150" spans="1:4" ht="16.5" thickTop="1" thickBot="1">
      <c r="A150" s="200" t="s">
        <v>947</v>
      </c>
      <c r="B150" s="200" t="s">
        <v>233</v>
      </c>
      <c r="C150" s="205" t="s">
        <v>948</v>
      </c>
      <c r="D150" s="1004">
        <v>8469.9234617007151</v>
      </c>
    </row>
    <row r="151" spans="1:4" ht="31.5" thickTop="1" thickBot="1">
      <c r="A151" s="200" t="s">
        <v>949</v>
      </c>
      <c r="B151" s="200" t="s">
        <v>457</v>
      </c>
      <c r="C151" s="205" t="s">
        <v>950</v>
      </c>
      <c r="D151" s="1004">
        <v>170365.58789851138</v>
      </c>
    </row>
    <row r="152" spans="1:4" ht="16.5" thickTop="1" thickBot="1">
      <c r="A152" s="200" t="s">
        <v>467</v>
      </c>
      <c r="B152" s="200" t="s">
        <v>92</v>
      </c>
      <c r="C152" s="205" t="s">
        <v>468</v>
      </c>
      <c r="D152" s="1004">
        <v>855.13650334478382</v>
      </c>
    </row>
    <row r="153" spans="1:4" ht="16.5" thickTop="1" thickBot="1">
      <c r="A153" s="200" t="s">
        <v>469</v>
      </c>
      <c r="B153" s="200" t="s">
        <v>377</v>
      </c>
      <c r="C153" s="205" t="s">
        <v>470</v>
      </c>
      <c r="D153" s="1004">
        <v>34826.452118363159</v>
      </c>
    </row>
    <row r="154" spans="1:4" ht="16.5" thickTop="1" thickBot="1">
      <c r="A154" s="200" t="s">
        <v>471</v>
      </c>
      <c r="B154" s="200" t="s">
        <v>377</v>
      </c>
      <c r="C154" s="205" t="s">
        <v>472</v>
      </c>
      <c r="D154" s="1004">
        <v>3977.0668137166272</v>
      </c>
    </row>
    <row r="155" spans="1:4" ht="31.5" thickTop="1" thickBot="1">
      <c r="A155" s="200" t="s">
        <v>987</v>
      </c>
      <c r="B155" s="200" t="s">
        <v>144</v>
      </c>
      <c r="C155" s="205" t="s">
        <v>988</v>
      </c>
      <c r="D155" s="1004">
        <v>61417.125293798577</v>
      </c>
    </row>
    <row r="156" spans="1:4" ht="31.5" thickTop="1" thickBot="1">
      <c r="A156" s="200" t="s">
        <v>989</v>
      </c>
      <c r="B156" s="200" t="s">
        <v>144</v>
      </c>
      <c r="C156" s="205" t="s">
        <v>990</v>
      </c>
      <c r="D156" s="1004">
        <v>17805.163623214605</v>
      </c>
    </row>
    <row r="157" spans="1:4" ht="31.5" thickTop="1" thickBot="1">
      <c r="A157" s="200" t="s">
        <v>991</v>
      </c>
      <c r="B157" s="200" t="s">
        <v>144</v>
      </c>
      <c r="C157" s="205" t="s">
        <v>992</v>
      </c>
      <c r="D157" s="1004">
        <v>33930.594829144815</v>
      </c>
    </row>
    <row r="158" spans="1:4" ht="31.5" thickTop="1" thickBot="1">
      <c r="A158" s="200" t="s">
        <v>993</v>
      </c>
      <c r="B158" s="200" t="s">
        <v>144</v>
      </c>
      <c r="C158" s="205" t="s">
        <v>994</v>
      </c>
      <c r="D158" s="1004">
        <v>53374.770083770258</v>
      </c>
    </row>
    <row r="159" spans="1:4" ht="16.5" thickTop="1" thickBot="1">
      <c r="A159" s="200" t="s">
        <v>475</v>
      </c>
      <c r="B159" s="200" t="s">
        <v>233</v>
      </c>
      <c r="C159" s="205" t="s">
        <v>476</v>
      </c>
      <c r="D159" s="1004">
        <v>7085.4167419996375</v>
      </c>
    </row>
    <row r="160" spans="1:4" ht="16.5" thickTop="1" thickBot="1">
      <c r="A160" s="200" t="s">
        <v>980</v>
      </c>
      <c r="B160" s="200" t="s">
        <v>233</v>
      </c>
      <c r="C160" s="205" t="s">
        <v>476</v>
      </c>
      <c r="D160" s="1004">
        <v>7085.4167419996375</v>
      </c>
    </row>
    <row r="161" spans="1:4" ht="16.5" thickTop="1" thickBot="1">
      <c r="A161" s="200" t="s">
        <v>477</v>
      </c>
      <c r="B161" s="200" t="s">
        <v>233</v>
      </c>
      <c r="C161" s="205" t="s">
        <v>478</v>
      </c>
      <c r="D161" s="1004">
        <v>9610.1054661604285</v>
      </c>
    </row>
    <row r="162" spans="1:4" ht="16.5" thickTop="1" thickBot="1">
      <c r="A162" s="200" t="s">
        <v>981</v>
      </c>
      <c r="B162" s="200" t="s">
        <v>233</v>
      </c>
      <c r="C162" s="205" t="s">
        <v>478</v>
      </c>
      <c r="D162" s="1004">
        <v>9610.1054661604285</v>
      </c>
    </row>
    <row r="163" spans="1:4" ht="16.5" thickTop="1" thickBot="1">
      <c r="A163" s="200" t="s">
        <v>972</v>
      </c>
      <c r="B163" s="200" t="s">
        <v>233</v>
      </c>
      <c r="C163" s="205" t="s">
        <v>973</v>
      </c>
      <c r="D163" s="1004">
        <v>8266.319532332911</v>
      </c>
    </row>
    <row r="164" spans="1:4" ht="16.5" thickTop="1" thickBot="1">
      <c r="A164" s="200" t="s">
        <v>978</v>
      </c>
      <c r="B164" s="200" t="s">
        <v>233</v>
      </c>
      <c r="C164" s="205" t="s">
        <v>973</v>
      </c>
      <c r="D164" s="1004">
        <v>8266.319532332911</v>
      </c>
    </row>
    <row r="165" spans="1:4" ht="16.5" thickTop="1" thickBot="1">
      <c r="A165" s="200" t="s">
        <v>985</v>
      </c>
      <c r="B165" s="200" t="s">
        <v>952</v>
      </c>
      <c r="C165" s="205" t="s">
        <v>986</v>
      </c>
      <c r="D165" s="1004">
        <v>13071.372265413123</v>
      </c>
    </row>
    <row r="166" spans="1:4" ht="16.5" thickTop="1" thickBot="1">
      <c r="A166" s="200" t="s">
        <v>983</v>
      </c>
      <c r="B166" s="200" t="s">
        <v>233</v>
      </c>
      <c r="C166" s="205" t="s">
        <v>984</v>
      </c>
      <c r="D166" s="1004">
        <v>8398.662086421984</v>
      </c>
    </row>
    <row r="167" spans="1:4" ht="16.5" thickTop="1" thickBot="1">
      <c r="A167" s="200" t="s">
        <v>479</v>
      </c>
      <c r="B167" s="200" t="s">
        <v>233</v>
      </c>
      <c r="C167" s="205" t="s">
        <v>480</v>
      </c>
      <c r="D167" s="1004">
        <v>8429.202675827155</v>
      </c>
    </row>
    <row r="168" spans="1:4" ht="16.5" thickTop="1" thickBot="1">
      <c r="A168" s="200" t="s">
        <v>982</v>
      </c>
      <c r="B168" s="200" t="s">
        <v>233</v>
      </c>
      <c r="C168" s="205" t="s">
        <v>480</v>
      </c>
      <c r="D168" s="1004">
        <v>8429.202675827155</v>
      </c>
    </row>
    <row r="169" spans="1:4" ht="16.5" thickTop="1" thickBot="1">
      <c r="A169" s="200" t="s">
        <v>473</v>
      </c>
      <c r="B169" s="200" t="s">
        <v>233</v>
      </c>
      <c r="C169" s="205" t="s">
        <v>474</v>
      </c>
      <c r="D169" s="1004">
        <v>10556.863737720723</v>
      </c>
    </row>
    <row r="170" spans="1:4" ht="16.5" thickTop="1" thickBot="1">
      <c r="A170" s="200" t="s">
        <v>979</v>
      </c>
      <c r="B170" s="200" t="s">
        <v>233</v>
      </c>
      <c r="C170" s="205" t="s">
        <v>474</v>
      </c>
      <c r="D170" s="1004">
        <v>10556.863737720723</v>
      </c>
    </row>
    <row r="171" spans="1:4" ht="16.5" thickTop="1" thickBot="1">
      <c r="A171" s="200" t="s">
        <v>955</v>
      </c>
      <c r="B171" s="200" t="s">
        <v>233</v>
      </c>
      <c r="C171" s="205" t="s">
        <v>956</v>
      </c>
      <c r="D171" s="1004">
        <v>11289.837883444825</v>
      </c>
    </row>
    <row r="172" spans="1:4" ht="16.5" thickTop="1" thickBot="1">
      <c r="A172" s="200" t="s">
        <v>968</v>
      </c>
      <c r="B172" s="200" t="s">
        <v>952</v>
      </c>
      <c r="C172" s="659" t="s">
        <v>969</v>
      </c>
      <c r="D172" s="1004">
        <v>21225.70963659374</v>
      </c>
    </row>
    <row r="173" spans="1:4" ht="16.5" thickTop="1" thickBot="1">
      <c r="A173" s="200" t="s">
        <v>970</v>
      </c>
      <c r="B173" s="200" t="s">
        <v>952</v>
      </c>
      <c r="C173" s="205" t="s">
        <v>971</v>
      </c>
      <c r="D173" s="1004">
        <v>6678.2088832640256</v>
      </c>
    </row>
    <row r="174" spans="1:4" ht="16.5" thickTop="1" thickBot="1">
      <c r="A174" s="200" t="s">
        <v>957</v>
      </c>
      <c r="B174" s="200" t="s">
        <v>233</v>
      </c>
      <c r="C174" s="205" t="s">
        <v>958</v>
      </c>
      <c r="D174" s="1004">
        <v>3695.4113180256727</v>
      </c>
    </row>
    <row r="175" spans="1:4" ht="16.5" thickTop="1" thickBot="1">
      <c r="A175" s="200" t="s">
        <v>959</v>
      </c>
      <c r="B175" s="200" t="s">
        <v>233</v>
      </c>
      <c r="C175" s="205" t="s">
        <v>960</v>
      </c>
      <c r="D175" s="1004">
        <v>3695.4113180256727</v>
      </c>
    </row>
    <row r="176" spans="1:4" ht="31.5" thickTop="1" thickBot="1">
      <c r="A176" s="200" t="s">
        <v>965</v>
      </c>
      <c r="B176" s="200" t="s">
        <v>233</v>
      </c>
      <c r="C176" s="205" t="s">
        <v>2058</v>
      </c>
      <c r="D176" s="1004">
        <v>5140.9992165370932</v>
      </c>
    </row>
    <row r="177" spans="1:5" ht="31.5" thickTop="1" thickBot="1">
      <c r="A177" s="200" t="s">
        <v>961</v>
      </c>
      <c r="B177" s="200" t="s">
        <v>233</v>
      </c>
      <c r="C177" s="205" t="s">
        <v>2056</v>
      </c>
      <c r="D177" s="1004">
        <v>4428.3854637497734</v>
      </c>
    </row>
    <row r="178" spans="1:5" ht="31.5" thickTop="1" thickBot="1">
      <c r="A178" s="200" t="s">
        <v>962</v>
      </c>
      <c r="B178" s="200" t="s">
        <v>233</v>
      </c>
      <c r="C178" s="205" t="s">
        <v>2057</v>
      </c>
      <c r="D178" s="1004">
        <v>5140.9992165370932</v>
      </c>
    </row>
    <row r="179" spans="1:5" ht="31.5" thickTop="1" thickBot="1">
      <c r="A179" s="200" t="s">
        <v>967</v>
      </c>
      <c r="B179" s="200" t="s">
        <v>233</v>
      </c>
      <c r="C179" s="659" t="s">
        <v>2059</v>
      </c>
      <c r="D179" s="1004">
        <v>4428.3854637497734</v>
      </c>
    </row>
    <row r="180" spans="1:5" ht="31.5" thickTop="1" thickBot="1">
      <c r="A180" s="200" t="s">
        <v>954</v>
      </c>
      <c r="B180" s="200" t="s">
        <v>233</v>
      </c>
      <c r="C180" s="205" t="s">
        <v>2055</v>
      </c>
      <c r="D180" s="1004">
        <v>5222.4407882842152</v>
      </c>
    </row>
    <row r="181" spans="1:5" ht="16.5" thickTop="1" thickBot="1">
      <c r="A181" s="200" t="s">
        <v>963</v>
      </c>
      <c r="B181" s="200" t="s">
        <v>233</v>
      </c>
      <c r="C181" s="205" t="s">
        <v>964</v>
      </c>
      <c r="D181" s="1004">
        <v>6179.3792563129018</v>
      </c>
    </row>
    <row r="182" spans="1:5" ht="16.5" thickTop="1" thickBot="1">
      <c r="A182" s="200" t="s">
        <v>966</v>
      </c>
      <c r="B182" s="200" t="s">
        <v>233</v>
      </c>
      <c r="C182" s="205" t="s">
        <v>964</v>
      </c>
      <c r="D182" s="1004">
        <v>6179.3792563129018</v>
      </c>
    </row>
    <row r="183" spans="1:5" ht="16.5" thickTop="1" thickBot="1">
      <c r="A183" s="200" t="s">
        <v>481</v>
      </c>
      <c r="B183" s="200" t="s">
        <v>377</v>
      </c>
      <c r="C183" s="205" t="s">
        <v>482</v>
      </c>
      <c r="D183" s="1004">
        <v>6024.375</v>
      </c>
      <c r="E183" s="657"/>
    </row>
    <row r="184" spans="1:5" ht="16.5" thickTop="1" thickBot="1">
      <c r="A184" s="200" t="s">
        <v>485</v>
      </c>
      <c r="B184" s="200" t="s">
        <v>92</v>
      </c>
      <c r="C184" s="659" t="s">
        <v>486</v>
      </c>
      <c r="D184" s="1004">
        <v>28546.91</v>
      </c>
      <c r="E184" s="658"/>
    </row>
    <row r="185" spans="1:5" ht="16.5" thickTop="1" thickBot="1">
      <c r="A185" s="200" t="s">
        <v>483</v>
      </c>
      <c r="B185" s="200" t="s">
        <v>388</v>
      </c>
      <c r="C185" s="205" t="s">
        <v>484</v>
      </c>
      <c r="D185" s="1004">
        <v>19916.129162900015</v>
      </c>
    </row>
    <row r="186" spans="1:5" ht="16.5" thickTop="1" thickBot="1">
      <c r="A186" s="200" t="s">
        <v>487</v>
      </c>
      <c r="B186" s="200" t="s">
        <v>144</v>
      </c>
      <c r="C186" s="659" t="s">
        <v>2001</v>
      </c>
      <c r="D186" s="1004">
        <v>2300</v>
      </c>
    </row>
    <row r="187" spans="1:5" ht="16.5" thickTop="1" thickBot="1">
      <c r="A187" s="200" t="s">
        <v>1539</v>
      </c>
      <c r="B187" s="200" t="s">
        <v>377</v>
      </c>
      <c r="C187" s="205" t="s">
        <v>1538</v>
      </c>
      <c r="D187" s="1004">
        <v>15470</v>
      </c>
    </row>
    <row r="188" spans="1:5" ht="16.5" thickTop="1" thickBot="1">
      <c r="A188" s="200" t="s">
        <v>1793</v>
      </c>
      <c r="B188" s="200" t="s">
        <v>377</v>
      </c>
      <c r="C188" s="205" t="s">
        <v>1792</v>
      </c>
      <c r="D188" s="1004">
        <v>11228.756704634483</v>
      </c>
    </row>
    <row r="189" spans="1:5" ht="16.5" thickTop="1" thickBot="1">
      <c r="A189" s="200" t="s">
        <v>488</v>
      </c>
      <c r="B189" s="200" t="s">
        <v>377</v>
      </c>
      <c r="C189" s="205" t="s">
        <v>489</v>
      </c>
      <c r="D189" s="1004">
        <v>36607.986500331463</v>
      </c>
    </row>
    <row r="190" spans="1:5" ht="16.5" thickTop="1" thickBot="1">
      <c r="A190" s="200" t="s">
        <v>1750</v>
      </c>
      <c r="B190" s="200" t="s">
        <v>144</v>
      </c>
      <c r="C190" s="205" t="s">
        <v>1749</v>
      </c>
      <c r="D190" s="1004">
        <v>826519.97107213875</v>
      </c>
    </row>
    <row r="191" spans="1:5" ht="16.5" thickTop="1" thickBot="1">
      <c r="A191" s="200" t="s">
        <v>498</v>
      </c>
      <c r="B191" s="200" t="s">
        <v>92</v>
      </c>
      <c r="C191" s="205" t="s">
        <v>499</v>
      </c>
      <c r="D191" s="1004">
        <v>722753.22846983653</v>
      </c>
    </row>
    <row r="192" spans="1:5" ht="16.5" thickTop="1" thickBot="1">
      <c r="A192" s="200" t="s">
        <v>500</v>
      </c>
      <c r="B192" s="200" t="s">
        <v>92</v>
      </c>
      <c r="C192" s="205" t="s">
        <v>501</v>
      </c>
      <c r="D192" s="1004">
        <v>390960.26517206046</v>
      </c>
    </row>
    <row r="193" spans="1:4" ht="16.5" thickTop="1" thickBot="1">
      <c r="A193" s="200" t="s">
        <v>490</v>
      </c>
      <c r="B193" s="200" t="s">
        <v>233</v>
      </c>
      <c r="C193" s="205" t="s">
        <v>491</v>
      </c>
      <c r="D193" s="1004">
        <v>2514.5085276924001</v>
      </c>
    </row>
    <row r="194" spans="1:4" ht="16.5" thickTop="1" thickBot="1">
      <c r="A194" s="200" t="s">
        <v>502</v>
      </c>
      <c r="B194" s="200" t="s">
        <v>92</v>
      </c>
      <c r="C194" s="205" t="s">
        <v>503</v>
      </c>
      <c r="D194" s="1004">
        <v>1018.0196468390284</v>
      </c>
    </row>
    <row r="195" spans="1:4" ht="31.5" thickTop="1" thickBot="1">
      <c r="A195" s="200" t="s">
        <v>492</v>
      </c>
      <c r="B195" s="200" t="s">
        <v>425</v>
      </c>
      <c r="C195" s="205" t="s">
        <v>493</v>
      </c>
      <c r="D195" s="1004">
        <v>1018.0196468390284</v>
      </c>
    </row>
    <row r="196" spans="1:4" ht="16.5" thickTop="1" thickBot="1">
      <c r="A196" s="200" t="s">
        <v>494</v>
      </c>
      <c r="B196" s="200" t="s">
        <v>92</v>
      </c>
      <c r="C196" s="205" t="s">
        <v>495</v>
      </c>
      <c r="D196" s="1004">
        <v>28199.144217441084</v>
      </c>
    </row>
    <row r="197" spans="1:4" ht="16.5" thickTop="1" thickBot="1">
      <c r="A197" s="200" t="s">
        <v>496</v>
      </c>
      <c r="B197" s="200" t="s">
        <v>144</v>
      </c>
      <c r="C197" s="205" t="s">
        <v>497</v>
      </c>
      <c r="D197" s="1004">
        <v>1944.4175254625441</v>
      </c>
    </row>
    <row r="198" spans="1:4" ht="16.5" thickTop="1" thickBot="1">
      <c r="A198" s="200" t="s">
        <v>504</v>
      </c>
      <c r="B198" s="200" t="s">
        <v>92</v>
      </c>
      <c r="C198" s="205" t="s">
        <v>505</v>
      </c>
      <c r="D198" s="1004">
        <v>17683.001265593921</v>
      </c>
    </row>
    <row r="199" spans="1:4" ht="16.5" thickTop="1" thickBot="1">
      <c r="A199" s="200" t="s">
        <v>1009</v>
      </c>
      <c r="B199" s="200" t="s">
        <v>92</v>
      </c>
      <c r="C199" s="205" t="s">
        <v>1010</v>
      </c>
      <c r="D199" s="1004">
        <v>129074.71102272041</v>
      </c>
    </row>
    <row r="200" spans="1:4" ht="31.5" thickTop="1" thickBot="1">
      <c r="A200" s="200" t="s">
        <v>1013</v>
      </c>
      <c r="B200" s="200" t="s">
        <v>92</v>
      </c>
      <c r="C200" s="205" t="s">
        <v>1014</v>
      </c>
      <c r="D200" s="1004">
        <v>141097.52305188932</v>
      </c>
    </row>
    <row r="201" spans="1:4" ht="16.5" thickTop="1" thickBot="1">
      <c r="A201" s="200" t="s">
        <v>1011</v>
      </c>
      <c r="B201" s="200" t="s">
        <v>92</v>
      </c>
      <c r="C201" s="205" t="s">
        <v>1012</v>
      </c>
      <c r="D201" s="1004">
        <v>141097.52305188932</v>
      </c>
    </row>
    <row r="202" spans="1:4" ht="16.5" thickTop="1" thickBot="1">
      <c r="A202" s="200" t="s">
        <v>1015</v>
      </c>
      <c r="B202" s="200" t="s">
        <v>233</v>
      </c>
      <c r="C202" s="205" t="s">
        <v>1016</v>
      </c>
      <c r="D202" s="1004">
        <v>5599</v>
      </c>
    </row>
    <row r="203" spans="1:4" ht="31.5" thickTop="1" thickBot="1">
      <c r="A203" s="200" t="s">
        <v>1003</v>
      </c>
      <c r="B203" s="200" t="s">
        <v>233</v>
      </c>
      <c r="C203" s="659" t="s">
        <v>1004</v>
      </c>
      <c r="D203" s="1004">
        <v>15946</v>
      </c>
    </row>
    <row r="204" spans="1:4" ht="16.5" thickTop="1" thickBot="1">
      <c r="A204" s="200" t="s">
        <v>1007</v>
      </c>
      <c r="B204" s="200" t="s">
        <v>92</v>
      </c>
      <c r="C204" s="205" t="s">
        <v>1008</v>
      </c>
      <c r="D204" s="1004">
        <v>94562.999999999985</v>
      </c>
    </row>
    <row r="205" spans="1:4" ht="16.5" thickTop="1" thickBot="1">
      <c r="A205" s="200" t="s">
        <v>1005</v>
      </c>
      <c r="B205" s="200" t="s">
        <v>92</v>
      </c>
      <c r="C205" s="205" t="s">
        <v>1006</v>
      </c>
      <c r="D205" s="1004">
        <v>70567</v>
      </c>
    </row>
    <row r="206" spans="1:4" ht="16.5" thickTop="1" thickBot="1">
      <c r="A206" s="200" t="s">
        <v>506</v>
      </c>
      <c r="B206" s="200" t="s">
        <v>144</v>
      </c>
      <c r="C206" s="205" t="s">
        <v>2002</v>
      </c>
      <c r="D206" s="1004">
        <v>108795.75965768695</v>
      </c>
    </row>
    <row r="207" spans="1:4" ht="16.5" thickTop="1" thickBot="1">
      <c r="A207" s="200" t="s">
        <v>515</v>
      </c>
      <c r="B207" s="200" t="s">
        <v>144</v>
      </c>
      <c r="C207" s="205" t="s">
        <v>516</v>
      </c>
      <c r="D207" s="1004">
        <v>108795.75965768695</v>
      </c>
    </row>
    <row r="208" spans="1:4" ht="16.5" thickTop="1" thickBot="1">
      <c r="A208" s="200" t="s">
        <v>517</v>
      </c>
      <c r="B208" s="200" t="s">
        <v>144</v>
      </c>
      <c r="C208" s="205" t="s">
        <v>518</v>
      </c>
      <c r="D208" s="1004">
        <v>6932.7137949737835</v>
      </c>
    </row>
    <row r="209" spans="1:4" ht="16.5" thickTop="1" thickBot="1">
      <c r="A209" s="200" t="s">
        <v>519</v>
      </c>
      <c r="B209" s="200" t="s">
        <v>233</v>
      </c>
      <c r="C209" s="205" t="s">
        <v>520</v>
      </c>
      <c r="D209" s="1004">
        <v>11747.946724522388</v>
      </c>
    </row>
    <row r="210" spans="1:4" ht="16.5" thickTop="1" thickBot="1">
      <c r="A210" s="200" t="s">
        <v>522</v>
      </c>
      <c r="B210" s="200" t="s">
        <v>233</v>
      </c>
      <c r="C210" s="205" t="s">
        <v>2004</v>
      </c>
      <c r="D210" s="1004">
        <v>10047.853914301209</v>
      </c>
    </row>
    <row r="211" spans="1:4" ht="16.5" thickTop="1" thickBot="1">
      <c r="A211" s="200" t="s">
        <v>521</v>
      </c>
      <c r="B211" s="200" t="s">
        <v>233</v>
      </c>
      <c r="C211" s="205" t="s">
        <v>2003</v>
      </c>
      <c r="D211" s="1004">
        <v>5375.14373531007</v>
      </c>
    </row>
    <row r="212" spans="1:4" ht="16.5" thickTop="1" thickBot="1">
      <c r="A212" s="200" t="s">
        <v>529</v>
      </c>
      <c r="B212" s="200" t="s">
        <v>388</v>
      </c>
      <c r="C212" s="205" t="s">
        <v>530</v>
      </c>
      <c r="D212" s="1004">
        <v>20808.32158138974</v>
      </c>
    </row>
    <row r="213" spans="1:4" ht="16.5" thickTop="1" thickBot="1">
      <c r="A213" s="200" t="s">
        <v>525</v>
      </c>
      <c r="B213" s="200" t="s">
        <v>388</v>
      </c>
      <c r="C213" s="205" t="s">
        <v>526</v>
      </c>
      <c r="D213" s="1004">
        <v>39376.999939733614</v>
      </c>
    </row>
    <row r="214" spans="1:4" ht="16.5" thickTop="1" thickBot="1">
      <c r="A214" s="200" t="s">
        <v>523</v>
      </c>
      <c r="B214" s="200" t="s">
        <v>388</v>
      </c>
      <c r="C214" s="205" t="s">
        <v>524</v>
      </c>
      <c r="D214" s="1004">
        <v>26651.754354245761</v>
      </c>
    </row>
    <row r="215" spans="1:4" ht="16.5" thickTop="1" thickBot="1">
      <c r="A215" s="200" t="s">
        <v>531</v>
      </c>
      <c r="B215" s="200" t="s">
        <v>388</v>
      </c>
      <c r="C215" s="205" t="s">
        <v>532</v>
      </c>
      <c r="D215" s="1004">
        <v>48325</v>
      </c>
    </row>
    <row r="216" spans="1:4" ht="16.5" thickTop="1" thickBot="1">
      <c r="A216" s="200" t="s">
        <v>535</v>
      </c>
      <c r="B216" s="200" t="s">
        <v>388</v>
      </c>
      <c r="C216" s="205" t="s">
        <v>536</v>
      </c>
      <c r="D216" s="1004">
        <v>48325</v>
      </c>
    </row>
    <row r="217" spans="1:4" ht="16.5" thickTop="1" thickBot="1">
      <c r="A217" s="200" t="s">
        <v>537</v>
      </c>
      <c r="B217" s="200" t="s">
        <v>388</v>
      </c>
      <c r="C217" s="205" t="s">
        <v>538</v>
      </c>
      <c r="D217" s="1004">
        <v>48325</v>
      </c>
    </row>
    <row r="218" spans="1:4" ht="16.5" thickTop="1" thickBot="1">
      <c r="A218" s="200" t="s">
        <v>539</v>
      </c>
      <c r="B218" s="200" t="s">
        <v>388</v>
      </c>
      <c r="C218" s="205" t="s">
        <v>540</v>
      </c>
      <c r="D218" s="1004">
        <v>48325</v>
      </c>
    </row>
    <row r="219" spans="1:4" ht="16.5" thickTop="1" thickBot="1">
      <c r="A219" s="200" t="s">
        <v>541</v>
      </c>
      <c r="B219" s="200" t="s">
        <v>388</v>
      </c>
      <c r="C219" s="205" t="s">
        <v>542</v>
      </c>
      <c r="D219" s="1004">
        <v>48325</v>
      </c>
    </row>
    <row r="220" spans="1:4" ht="16.5" thickTop="1" thickBot="1">
      <c r="A220" s="200" t="s">
        <v>533</v>
      </c>
      <c r="B220" s="200" t="s">
        <v>388</v>
      </c>
      <c r="C220" s="205" t="s">
        <v>534</v>
      </c>
      <c r="D220" s="1004">
        <v>7085.4167419996375</v>
      </c>
    </row>
    <row r="221" spans="1:4" ht="16.5" thickTop="1" thickBot="1">
      <c r="A221" s="200" t="s">
        <v>543</v>
      </c>
      <c r="B221" s="200" t="s">
        <v>388</v>
      </c>
      <c r="C221" s="205" t="s">
        <v>544</v>
      </c>
      <c r="D221" s="1004">
        <v>25226.526848671121</v>
      </c>
    </row>
    <row r="222" spans="1:4" ht="16.5" thickTop="1" thickBot="1">
      <c r="A222" s="200" t="s">
        <v>554</v>
      </c>
      <c r="B222" s="200" t="s">
        <v>388</v>
      </c>
      <c r="C222" s="205" t="s">
        <v>555</v>
      </c>
      <c r="D222" s="1004">
        <v>23903.101307780387</v>
      </c>
    </row>
    <row r="223" spans="1:4" ht="16.5" thickTop="1" thickBot="1">
      <c r="A223" s="200" t="s">
        <v>566</v>
      </c>
      <c r="B223" s="200" t="s">
        <v>388</v>
      </c>
      <c r="C223" s="205" t="s">
        <v>1940</v>
      </c>
      <c r="D223" s="1004">
        <v>4102.6191767612845</v>
      </c>
    </row>
    <row r="224" spans="1:4" ht="31.5" thickTop="1" thickBot="1">
      <c r="A224" s="200" t="s">
        <v>545</v>
      </c>
      <c r="B224" s="200" t="s">
        <v>388</v>
      </c>
      <c r="C224" s="205" t="s">
        <v>546</v>
      </c>
      <c r="D224" s="1004">
        <v>44040</v>
      </c>
    </row>
    <row r="225" spans="1:4" ht="31.5" thickTop="1" thickBot="1">
      <c r="A225" s="200" t="s">
        <v>547</v>
      </c>
      <c r="B225" s="200" t="s">
        <v>388</v>
      </c>
      <c r="C225" s="205" t="s">
        <v>548</v>
      </c>
      <c r="D225" s="1004">
        <v>44040</v>
      </c>
    </row>
    <row r="226" spans="1:4" ht="16.5" thickTop="1" thickBot="1">
      <c r="A226" s="200" t="s">
        <v>549</v>
      </c>
      <c r="B226" s="200" t="s">
        <v>388</v>
      </c>
      <c r="C226" s="205" t="s">
        <v>2005</v>
      </c>
      <c r="D226" s="1004">
        <v>44040</v>
      </c>
    </row>
    <row r="227" spans="1:4" ht="31.5" thickTop="1" thickBot="1">
      <c r="A227" s="200" t="s">
        <v>550</v>
      </c>
      <c r="B227" s="200" t="s">
        <v>388</v>
      </c>
      <c r="C227" s="205" t="s">
        <v>551</v>
      </c>
      <c r="D227" s="1004">
        <v>44040</v>
      </c>
    </row>
    <row r="228" spans="1:4" ht="31.5" thickTop="1" thickBot="1">
      <c r="A228" s="200" t="s">
        <v>552</v>
      </c>
      <c r="B228" s="200" t="s">
        <v>388</v>
      </c>
      <c r="C228" s="205" t="s">
        <v>553</v>
      </c>
      <c r="D228" s="1004">
        <v>40588.443319472062</v>
      </c>
    </row>
    <row r="229" spans="1:4" ht="16.5" thickTop="1" thickBot="1">
      <c r="A229" s="200" t="s">
        <v>556</v>
      </c>
      <c r="B229" s="200" t="s">
        <v>388</v>
      </c>
      <c r="C229" s="205" t="s">
        <v>557</v>
      </c>
      <c r="D229" s="1004">
        <v>48457.735189537751</v>
      </c>
    </row>
    <row r="230" spans="1:4" ht="16.5" thickTop="1" thickBot="1">
      <c r="A230" s="200" t="s">
        <v>558</v>
      </c>
      <c r="B230" s="200" t="s">
        <v>388</v>
      </c>
      <c r="C230" s="205" t="s">
        <v>559</v>
      </c>
      <c r="D230" s="1004">
        <v>48457.735189537751</v>
      </c>
    </row>
    <row r="231" spans="1:4" ht="16.5" thickTop="1" thickBot="1">
      <c r="A231" s="200" t="s">
        <v>527</v>
      </c>
      <c r="B231" s="200" t="s">
        <v>388</v>
      </c>
      <c r="C231" s="205" t="s">
        <v>528</v>
      </c>
      <c r="D231" s="1004">
        <v>42624.482613150118</v>
      </c>
    </row>
    <row r="232" spans="1:4" ht="16.5" thickTop="1" thickBot="1">
      <c r="A232" s="200" t="s">
        <v>560</v>
      </c>
      <c r="B232" s="200" t="s">
        <v>388</v>
      </c>
      <c r="C232" s="205" t="s">
        <v>561</v>
      </c>
      <c r="D232" s="1004">
        <v>50880.62194901464</v>
      </c>
    </row>
    <row r="233" spans="1:4" ht="16.5" thickTop="1" thickBot="1">
      <c r="A233" s="200" t="s">
        <v>562</v>
      </c>
      <c r="B233" s="200" t="s">
        <v>388</v>
      </c>
      <c r="C233" s="205" t="s">
        <v>563</v>
      </c>
      <c r="D233" s="1004">
        <v>25104.364491050441</v>
      </c>
    </row>
    <row r="234" spans="1:4" ht="31.5" thickTop="1" thickBot="1">
      <c r="A234" s="200" t="s">
        <v>564</v>
      </c>
      <c r="B234" s="200" t="s">
        <v>388</v>
      </c>
      <c r="C234" s="205" t="s">
        <v>565</v>
      </c>
      <c r="D234" s="1004">
        <v>25104.364491050441</v>
      </c>
    </row>
    <row r="235" spans="1:4" ht="16.5" thickTop="1" thickBot="1">
      <c r="A235" s="200" t="s">
        <v>567</v>
      </c>
      <c r="B235" s="200" t="s">
        <v>144</v>
      </c>
      <c r="C235" s="205" t="s">
        <v>568</v>
      </c>
      <c r="D235" s="1004">
        <v>870</v>
      </c>
    </row>
    <row r="236" spans="1:4" ht="31.5" thickTop="1" thickBot="1">
      <c r="A236" s="200" t="s">
        <v>571</v>
      </c>
      <c r="B236" s="200" t="s">
        <v>388</v>
      </c>
      <c r="C236" s="205" t="s">
        <v>572</v>
      </c>
      <c r="D236" s="1004">
        <v>339316.12848791655</v>
      </c>
    </row>
    <row r="237" spans="1:4" ht="31.5" thickTop="1" thickBot="1">
      <c r="A237" s="200" t="s">
        <v>573</v>
      </c>
      <c r="B237" s="200" t="s">
        <v>388</v>
      </c>
      <c r="C237" s="205" t="s">
        <v>574</v>
      </c>
      <c r="D237" s="1004">
        <v>345261.36322545644</v>
      </c>
    </row>
    <row r="238" spans="1:4" ht="31.5" thickTop="1" thickBot="1">
      <c r="A238" s="200" t="s">
        <v>575</v>
      </c>
      <c r="B238" s="200" t="s">
        <v>388</v>
      </c>
      <c r="C238" s="205" t="s">
        <v>576</v>
      </c>
      <c r="D238" s="1004">
        <v>367708.69643825706</v>
      </c>
    </row>
    <row r="239" spans="1:4" ht="16.5" thickTop="1" thickBot="1">
      <c r="A239" s="200" t="s">
        <v>588</v>
      </c>
      <c r="B239" s="200" t="s">
        <v>589</v>
      </c>
      <c r="C239" s="205" t="s">
        <v>590</v>
      </c>
      <c r="D239" s="1004">
        <v>377929.61369252088</v>
      </c>
    </row>
    <row r="240" spans="1:4" ht="16.5" thickTop="1" thickBot="1">
      <c r="A240" s="200" t="s">
        <v>577</v>
      </c>
      <c r="B240" s="200" t="s">
        <v>388</v>
      </c>
      <c r="C240" s="205" t="s">
        <v>2006</v>
      </c>
      <c r="D240" s="1004">
        <v>369958.51985777129</v>
      </c>
    </row>
    <row r="241" spans="1:4" ht="16.5" thickTop="1" thickBot="1">
      <c r="A241" s="200" t="s">
        <v>578</v>
      </c>
      <c r="B241" s="200" t="s">
        <v>388</v>
      </c>
      <c r="C241" s="205" t="s">
        <v>2117</v>
      </c>
      <c r="D241" s="1004">
        <v>403858.57409751095</v>
      </c>
    </row>
    <row r="242" spans="1:4" ht="16.5" thickTop="1" thickBot="1">
      <c r="A242" s="209" t="s">
        <v>2119</v>
      </c>
      <c r="B242" s="200" t="s">
        <v>388</v>
      </c>
      <c r="C242" s="205" t="s">
        <v>2118</v>
      </c>
      <c r="D242" s="1004">
        <v>427944.91894172237</v>
      </c>
    </row>
    <row r="243" spans="1:4" ht="16.5" thickTop="1" thickBot="1">
      <c r="A243" s="200" t="s">
        <v>579</v>
      </c>
      <c r="B243" s="200" t="s">
        <v>388</v>
      </c>
      <c r="C243" s="205" t="s">
        <v>580</v>
      </c>
      <c r="D243" s="1004">
        <v>433482.94582052669</v>
      </c>
    </row>
    <row r="244" spans="1:4" ht="16.5" thickTop="1" thickBot="1">
      <c r="A244" s="200" t="s">
        <v>581</v>
      </c>
      <c r="B244" s="200" t="s">
        <v>388</v>
      </c>
      <c r="C244" s="205" t="s">
        <v>582</v>
      </c>
      <c r="D244" s="1004">
        <v>357375.79702284088</v>
      </c>
    </row>
    <row r="245" spans="1:4" ht="16.5" thickTop="1" thickBot="1">
      <c r="A245" s="200" t="s">
        <v>583</v>
      </c>
      <c r="B245" s="200" t="s">
        <v>388</v>
      </c>
      <c r="C245" s="205" t="s">
        <v>584</v>
      </c>
      <c r="D245" s="1004">
        <v>357375.79702284088</v>
      </c>
    </row>
    <row r="246" spans="1:4" ht="16.5" thickTop="1" thickBot="1">
      <c r="A246" s="200" t="s">
        <v>585</v>
      </c>
      <c r="B246" s="200" t="s">
        <v>388</v>
      </c>
      <c r="C246" s="205" t="s">
        <v>2120</v>
      </c>
      <c r="D246" s="1004">
        <v>357375.79702284088</v>
      </c>
    </row>
    <row r="247" spans="1:4" ht="16.5" thickTop="1" thickBot="1">
      <c r="A247" s="200" t="s">
        <v>586</v>
      </c>
      <c r="B247" s="200" t="s">
        <v>388</v>
      </c>
      <c r="C247" s="205" t="s">
        <v>587</v>
      </c>
      <c r="D247" s="1004">
        <v>357375.79702284088</v>
      </c>
    </row>
    <row r="248" spans="1:4" ht="16.5" thickTop="1" thickBot="1">
      <c r="A248" s="200" t="s">
        <v>591</v>
      </c>
      <c r="B248" s="200" t="s">
        <v>388</v>
      </c>
      <c r="C248" s="205" t="s">
        <v>592</v>
      </c>
      <c r="D248" s="1004">
        <v>357375.79702284088</v>
      </c>
    </row>
    <row r="249" spans="1:4" ht="16.5" thickTop="1" thickBot="1">
      <c r="A249" s="200" t="s">
        <v>593</v>
      </c>
      <c r="B249" s="200" t="s">
        <v>388</v>
      </c>
      <c r="C249" s="205" t="s">
        <v>594</v>
      </c>
      <c r="D249" s="1004">
        <v>357375.79702284088</v>
      </c>
    </row>
    <row r="250" spans="1:4" ht="16.5" thickTop="1" thickBot="1">
      <c r="A250" s="200" t="s">
        <v>595</v>
      </c>
      <c r="B250" s="200" t="s">
        <v>388</v>
      </c>
      <c r="C250" s="205" t="s">
        <v>596</v>
      </c>
      <c r="D250" s="1004">
        <v>226672.25456517804</v>
      </c>
    </row>
    <row r="251" spans="1:4" ht="16.5" thickTop="1" thickBot="1">
      <c r="A251" s="200" t="s">
        <v>597</v>
      </c>
      <c r="B251" s="200" t="s">
        <v>388</v>
      </c>
      <c r="C251" s="205" t="s">
        <v>598</v>
      </c>
      <c r="D251" s="1004">
        <v>226672.25456517804</v>
      </c>
    </row>
    <row r="252" spans="1:4" ht="31.5" thickTop="1" thickBot="1">
      <c r="A252" s="200" t="s">
        <v>599</v>
      </c>
      <c r="B252" s="200" t="s">
        <v>388</v>
      </c>
      <c r="C252" s="205" t="s">
        <v>600</v>
      </c>
      <c r="D252" s="1004">
        <v>226672.25456517804</v>
      </c>
    </row>
    <row r="253" spans="1:4" ht="31.5" thickTop="1" thickBot="1">
      <c r="A253" s="200" t="s">
        <v>601</v>
      </c>
      <c r="B253" s="200" t="s">
        <v>388</v>
      </c>
      <c r="C253" s="205" t="s">
        <v>602</v>
      </c>
      <c r="D253" s="1004">
        <v>226672.25456517804</v>
      </c>
    </row>
    <row r="254" spans="1:4" ht="16.5" thickTop="1" thickBot="1">
      <c r="A254" s="200" t="s">
        <v>605</v>
      </c>
      <c r="B254" s="200" t="s">
        <v>233</v>
      </c>
      <c r="C254" s="205" t="s">
        <v>2007</v>
      </c>
      <c r="D254" s="1004">
        <v>19545.977219309345</v>
      </c>
    </row>
    <row r="255" spans="1:4" ht="31.5" thickTop="1" thickBot="1">
      <c r="A255" s="200" t="s">
        <v>603</v>
      </c>
      <c r="B255" s="200" t="s">
        <v>388</v>
      </c>
      <c r="C255" s="205" t="s">
        <v>604</v>
      </c>
      <c r="D255" s="1004">
        <v>348742.99041764595</v>
      </c>
    </row>
    <row r="256" spans="1:4" ht="16.5" thickTop="1" thickBot="1">
      <c r="A256" s="200" t="s">
        <v>569</v>
      </c>
      <c r="B256" s="200" t="s">
        <v>388</v>
      </c>
      <c r="C256" s="205" t="s">
        <v>570</v>
      </c>
      <c r="D256" s="1004">
        <v>330805.48424034228</v>
      </c>
    </row>
    <row r="257" spans="1:4" ht="16.5" thickTop="1" thickBot="1">
      <c r="A257" s="200" t="s">
        <v>606</v>
      </c>
      <c r="B257" s="200" t="s">
        <v>388</v>
      </c>
      <c r="C257" s="205" t="s">
        <v>607</v>
      </c>
      <c r="D257" s="1004">
        <v>401649.47146387026</v>
      </c>
    </row>
    <row r="258" spans="1:4" ht="16.5" thickTop="1" thickBot="1">
      <c r="A258" s="200" t="s">
        <v>608</v>
      </c>
      <c r="B258" s="200" t="s">
        <v>388</v>
      </c>
      <c r="C258" s="205" t="s">
        <v>609</v>
      </c>
      <c r="D258" s="1004">
        <v>401649.47146387026</v>
      </c>
    </row>
    <row r="259" spans="1:4" ht="16.5" thickTop="1" thickBot="1">
      <c r="A259" s="200" t="s">
        <v>507</v>
      </c>
      <c r="B259" s="200" t="s">
        <v>388</v>
      </c>
      <c r="C259" s="205" t="s">
        <v>508</v>
      </c>
      <c r="D259" s="1004">
        <v>401649.47146387026</v>
      </c>
    </row>
    <row r="260" spans="1:4" ht="16.5" thickTop="1" thickBot="1">
      <c r="A260" s="200" t="s">
        <v>1753</v>
      </c>
      <c r="B260" s="200" t="s">
        <v>388</v>
      </c>
      <c r="C260" s="205" t="s">
        <v>1754</v>
      </c>
      <c r="D260" s="1004">
        <v>1285758.8139576928</v>
      </c>
    </row>
    <row r="261" spans="1:4" ht="16.5" thickTop="1" thickBot="1">
      <c r="A261" s="200" t="s">
        <v>509</v>
      </c>
      <c r="B261" s="200" t="s">
        <v>377</v>
      </c>
      <c r="C261" s="205" t="s">
        <v>510</v>
      </c>
      <c r="D261" s="1004">
        <v>2700</v>
      </c>
    </row>
    <row r="262" spans="1:4" ht="46.5" thickTop="1" thickBot="1">
      <c r="A262" s="200" t="s">
        <v>610</v>
      </c>
      <c r="B262" s="200" t="s">
        <v>377</v>
      </c>
      <c r="C262" s="205" t="s">
        <v>2008</v>
      </c>
      <c r="D262" s="1004">
        <v>4000</v>
      </c>
    </row>
    <row r="263" spans="1:4" ht="31.5" thickTop="1" thickBot="1">
      <c r="A263" s="200" t="s">
        <v>611</v>
      </c>
      <c r="B263" s="200" t="s">
        <v>233</v>
      </c>
      <c r="C263" s="205" t="s">
        <v>612</v>
      </c>
      <c r="D263" s="1004">
        <v>50982.423913698542</v>
      </c>
    </row>
    <row r="264" spans="1:4" ht="31.5" thickTop="1" thickBot="1">
      <c r="A264" s="200" t="s">
        <v>613</v>
      </c>
      <c r="B264" s="200" t="s">
        <v>377</v>
      </c>
      <c r="C264" s="205" t="s">
        <v>614</v>
      </c>
      <c r="D264" s="1004">
        <v>10628.125112999456</v>
      </c>
    </row>
    <row r="265" spans="1:4" ht="31.5" thickTop="1" thickBot="1">
      <c r="A265" s="200" t="s">
        <v>615</v>
      </c>
      <c r="B265" s="200" t="s">
        <v>144</v>
      </c>
      <c r="C265" s="205" t="s">
        <v>616</v>
      </c>
      <c r="D265" s="1004">
        <v>7533.3453866088093</v>
      </c>
    </row>
    <row r="266" spans="1:4" ht="31.5" thickTop="1" thickBot="1">
      <c r="A266" s="200" t="s">
        <v>617</v>
      </c>
      <c r="B266" s="200" t="s">
        <v>92</v>
      </c>
      <c r="C266" s="205" t="s">
        <v>618</v>
      </c>
      <c r="D266" s="1004">
        <v>31120.860603869096</v>
      </c>
    </row>
    <row r="267" spans="1:4" ht="31.5" thickTop="1" thickBot="1">
      <c r="A267" s="200" t="s">
        <v>619</v>
      </c>
      <c r="B267" s="200" t="s">
        <v>92</v>
      </c>
      <c r="C267" s="205" t="s">
        <v>620</v>
      </c>
      <c r="D267" s="1004">
        <v>41016.011571144452</v>
      </c>
    </row>
    <row r="268" spans="1:4" ht="31.5" thickTop="1" thickBot="1">
      <c r="A268" s="200" t="s">
        <v>621</v>
      </c>
      <c r="B268" s="200" t="s">
        <v>92</v>
      </c>
      <c r="C268" s="205" t="s">
        <v>622</v>
      </c>
      <c r="D268" s="1004">
        <v>57151.622973543053</v>
      </c>
    </row>
    <row r="269" spans="1:4" ht="16.5" thickTop="1" thickBot="1">
      <c r="A269" s="200" t="s">
        <v>623</v>
      </c>
      <c r="B269" s="200" t="s">
        <v>377</v>
      </c>
      <c r="C269" s="205" t="s">
        <v>624</v>
      </c>
      <c r="D269" s="1004">
        <v>39509.342493822689</v>
      </c>
    </row>
    <row r="270" spans="1:4" ht="16.5" thickTop="1" thickBot="1">
      <c r="A270" s="200" t="s">
        <v>627</v>
      </c>
      <c r="B270" s="200" t="s">
        <v>144</v>
      </c>
      <c r="C270" s="205" t="s">
        <v>628</v>
      </c>
      <c r="D270" s="1004">
        <v>187173.09226782375</v>
      </c>
    </row>
    <row r="271" spans="1:4" ht="16.5" thickTop="1" thickBot="1">
      <c r="A271" s="200" t="s">
        <v>629</v>
      </c>
      <c r="B271" s="200" t="s">
        <v>388</v>
      </c>
      <c r="C271" s="205" t="s">
        <v>2009</v>
      </c>
      <c r="D271" s="1004">
        <v>40537.542337130108</v>
      </c>
    </row>
    <row r="272" spans="1:4" ht="31.5" thickTop="1" thickBot="1">
      <c r="A272" s="200" t="s">
        <v>625</v>
      </c>
      <c r="B272" s="200" t="s">
        <v>388</v>
      </c>
      <c r="C272" s="205" t="s">
        <v>626</v>
      </c>
      <c r="D272" s="1004">
        <v>40537.542337130108</v>
      </c>
    </row>
    <row r="273" spans="1:4" ht="31.5" thickTop="1" thickBot="1">
      <c r="A273" s="200" t="s">
        <v>630</v>
      </c>
      <c r="B273" s="200" t="s">
        <v>388</v>
      </c>
      <c r="C273" s="205" t="s">
        <v>631</v>
      </c>
      <c r="D273" s="1004">
        <v>40537.542337130108</v>
      </c>
    </row>
    <row r="274" spans="1:4" ht="31.5" thickTop="1" thickBot="1">
      <c r="A274" s="200" t="s">
        <v>632</v>
      </c>
      <c r="B274" s="200" t="s">
        <v>144</v>
      </c>
      <c r="C274" s="205" t="s">
        <v>633</v>
      </c>
      <c r="D274" s="1004">
        <v>55000</v>
      </c>
    </row>
    <row r="275" spans="1:4" ht="31.5" thickTop="1" thickBot="1">
      <c r="A275" s="200" t="s">
        <v>634</v>
      </c>
      <c r="B275" s="200" t="s">
        <v>144</v>
      </c>
      <c r="C275" s="205" t="s">
        <v>635</v>
      </c>
      <c r="D275" s="1004">
        <v>40000</v>
      </c>
    </row>
    <row r="276" spans="1:4" ht="31.5" thickTop="1" thickBot="1">
      <c r="A276" s="200" t="s">
        <v>636</v>
      </c>
      <c r="B276" s="200" t="s">
        <v>637</v>
      </c>
      <c r="C276" s="205" t="s">
        <v>2010</v>
      </c>
      <c r="D276" s="1004">
        <v>84444.729705297403</v>
      </c>
    </row>
    <row r="277" spans="1:4" ht="16.5" thickTop="1" thickBot="1">
      <c r="A277" s="200" t="s">
        <v>638</v>
      </c>
      <c r="B277" s="200" t="s">
        <v>637</v>
      </c>
      <c r="C277" s="659" t="s">
        <v>2011</v>
      </c>
      <c r="D277" s="1004">
        <v>39270</v>
      </c>
    </row>
    <row r="278" spans="1:4" ht="16.5" thickTop="1" thickBot="1">
      <c r="A278" s="200" t="s">
        <v>639</v>
      </c>
      <c r="B278" s="200" t="s">
        <v>637</v>
      </c>
      <c r="C278" s="205" t="s">
        <v>640</v>
      </c>
      <c r="D278" s="1004">
        <v>32149.634999999998</v>
      </c>
    </row>
    <row r="279" spans="1:4" ht="16.5" thickTop="1" thickBot="1">
      <c r="A279" s="200" t="s">
        <v>511</v>
      </c>
      <c r="B279" s="200" t="s">
        <v>141</v>
      </c>
      <c r="C279" s="659" t="s">
        <v>512</v>
      </c>
      <c r="D279" s="1004">
        <v>35105</v>
      </c>
    </row>
    <row r="280" spans="1:4" ht="16.5" thickTop="1" thickBot="1">
      <c r="A280" s="200" t="s">
        <v>513</v>
      </c>
      <c r="B280" s="200" t="s">
        <v>141</v>
      </c>
      <c r="C280" s="659" t="s">
        <v>514</v>
      </c>
      <c r="D280" s="1004">
        <v>34510</v>
      </c>
    </row>
    <row r="281" spans="1:4" ht="31.5" thickTop="1" thickBot="1">
      <c r="A281" s="200" t="s">
        <v>641</v>
      </c>
      <c r="B281" s="200" t="s">
        <v>92</v>
      </c>
      <c r="C281" s="205" t="s">
        <v>642</v>
      </c>
      <c r="D281" s="1004">
        <v>90858.253480383282</v>
      </c>
    </row>
    <row r="282" spans="1:4" ht="31.5" thickTop="1" thickBot="1">
      <c r="A282" s="200" t="s">
        <v>643</v>
      </c>
      <c r="B282" s="200" t="s">
        <v>377</v>
      </c>
      <c r="C282" s="205" t="s">
        <v>644</v>
      </c>
      <c r="D282" s="1004">
        <v>7940.5532453444212</v>
      </c>
    </row>
    <row r="283" spans="1:4" ht="31.5" thickTop="1" thickBot="1">
      <c r="A283" s="200" t="s">
        <v>645</v>
      </c>
      <c r="B283" s="200" t="s">
        <v>144</v>
      </c>
      <c r="C283" s="205" t="s">
        <v>646</v>
      </c>
      <c r="D283" s="1004">
        <v>4489.4666425601154</v>
      </c>
    </row>
    <row r="284" spans="1:4" ht="16.5" thickTop="1" thickBot="1">
      <c r="A284" s="200" t="s">
        <v>647</v>
      </c>
      <c r="B284" s="200" t="s">
        <v>92</v>
      </c>
      <c r="C284" s="205" t="s">
        <v>648</v>
      </c>
      <c r="D284" s="1004">
        <v>10500</v>
      </c>
    </row>
    <row r="285" spans="1:4" ht="31.5" thickTop="1" thickBot="1">
      <c r="A285" s="200" t="s">
        <v>649</v>
      </c>
      <c r="B285" s="200" t="s">
        <v>92</v>
      </c>
      <c r="C285" s="205" t="s">
        <v>650</v>
      </c>
      <c r="D285" s="1004">
        <v>92385.28295064182</v>
      </c>
    </row>
    <row r="286" spans="1:4" ht="16.5" thickTop="1" thickBot="1">
      <c r="A286" s="200" t="s">
        <v>651</v>
      </c>
      <c r="B286" s="200" t="s">
        <v>92</v>
      </c>
      <c r="C286" s="205" t="s">
        <v>652</v>
      </c>
      <c r="D286" s="1004">
        <v>25600</v>
      </c>
    </row>
    <row r="287" spans="1:4" ht="16.5" thickTop="1" thickBot="1">
      <c r="A287" s="200" t="s">
        <v>657</v>
      </c>
      <c r="B287" s="200" t="s">
        <v>92</v>
      </c>
      <c r="C287" s="205" t="s">
        <v>658</v>
      </c>
      <c r="D287" s="1004">
        <v>11900</v>
      </c>
    </row>
    <row r="288" spans="1:4" ht="31.5" thickTop="1" thickBot="1">
      <c r="A288" s="200" t="s">
        <v>653</v>
      </c>
      <c r="B288" s="200" t="s">
        <v>92</v>
      </c>
      <c r="C288" s="205" t="s">
        <v>654</v>
      </c>
      <c r="D288" s="1004">
        <v>17850</v>
      </c>
    </row>
    <row r="289" spans="1:4" ht="31.5" thickTop="1" thickBot="1">
      <c r="A289" s="200" t="s">
        <v>655</v>
      </c>
      <c r="B289" s="200" t="s">
        <v>92</v>
      </c>
      <c r="C289" s="659" t="s">
        <v>656</v>
      </c>
      <c r="D289" s="1004">
        <v>109589.8149822214</v>
      </c>
    </row>
    <row r="290" spans="1:4" ht="16.5" thickTop="1" thickBot="1">
      <c r="A290" s="200" t="s">
        <v>659</v>
      </c>
      <c r="B290" s="200" t="s">
        <v>463</v>
      </c>
      <c r="C290" s="205" t="s">
        <v>660</v>
      </c>
      <c r="D290" s="1004">
        <v>2207.4499999999998</v>
      </c>
    </row>
    <row r="291" spans="1:4" ht="16.5" thickTop="1" thickBot="1">
      <c r="A291" s="200" t="s">
        <v>661</v>
      </c>
      <c r="B291" s="200" t="s">
        <v>425</v>
      </c>
      <c r="C291" s="205" t="s">
        <v>2012</v>
      </c>
      <c r="D291" s="1004">
        <v>49251.790514072192</v>
      </c>
    </row>
    <row r="292" spans="1:4" ht="31.5" thickTop="1" thickBot="1">
      <c r="A292" s="200" t="s">
        <v>662</v>
      </c>
      <c r="B292" s="200" t="s">
        <v>377</v>
      </c>
      <c r="C292" s="205" t="s">
        <v>663</v>
      </c>
      <c r="D292" s="1004">
        <v>3461.2667992526963</v>
      </c>
    </row>
    <row r="293" spans="1:4" ht="16.5" thickTop="1" thickBot="1">
      <c r="A293" s="200" t="s">
        <v>664</v>
      </c>
      <c r="B293" s="200" t="s">
        <v>377</v>
      </c>
      <c r="C293" s="205" t="s">
        <v>2013</v>
      </c>
      <c r="D293" s="1004">
        <v>9406.5015367926226</v>
      </c>
    </row>
    <row r="294" spans="1:4" ht="16.5" thickTop="1" thickBot="1">
      <c r="A294" s="200" t="s">
        <v>665</v>
      </c>
      <c r="B294" s="200" t="s">
        <v>92</v>
      </c>
      <c r="C294" s="659" t="s">
        <v>666</v>
      </c>
      <c r="D294" s="1004">
        <v>2290.5442053878137</v>
      </c>
    </row>
    <row r="295" spans="1:4" ht="16.5" thickTop="1" thickBot="1">
      <c r="A295" s="200" t="s">
        <v>671</v>
      </c>
      <c r="B295" s="200" t="s">
        <v>92</v>
      </c>
      <c r="C295" s="205" t="s">
        <v>2014</v>
      </c>
      <c r="D295" s="1004">
        <v>71261.375278731983</v>
      </c>
    </row>
    <row r="296" spans="1:4" ht="16.5" thickTop="1" thickBot="1">
      <c r="A296" s="200" t="s">
        <v>667</v>
      </c>
      <c r="B296" s="200" t="s">
        <v>92</v>
      </c>
      <c r="C296" s="205" t="s">
        <v>668</v>
      </c>
      <c r="D296" s="1004">
        <v>51226.748628939909</v>
      </c>
    </row>
    <row r="297" spans="1:4" ht="16.5" thickTop="1" thickBot="1">
      <c r="A297" s="200" t="s">
        <v>669</v>
      </c>
      <c r="B297" s="200" t="s">
        <v>92</v>
      </c>
      <c r="C297" s="659" t="s">
        <v>670</v>
      </c>
      <c r="D297" s="1004">
        <v>101801.96468390283</v>
      </c>
    </row>
    <row r="298" spans="1:4" ht="16.5" thickTop="1" thickBot="1">
      <c r="A298" s="200" t="s">
        <v>684</v>
      </c>
      <c r="B298" s="200" t="s">
        <v>144</v>
      </c>
      <c r="C298" s="205" t="s">
        <v>685</v>
      </c>
      <c r="D298" s="1004">
        <v>5792.531790514071</v>
      </c>
    </row>
    <row r="299" spans="1:4" ht="16.5" thickTop="1" thickBot="1">
      <c r="A299" s="200" t="s">
        <v>672</v>
      </c>
      <c r="B299" s="200" t="s">
        <v>377</v>
      </c>
      <c r="C299" s="205" t="s">
        <v>673</v>
      </c>
      <c r="D299" s="1004">
        <v>35000</v>
      </c>
    </row>
    <row r="300" spans="1:4" ht="16.5" thickTop="1" thickBot="1">
      <c r="A300" s="200" t="s">
        <v>688</v>
      </c>
      <c r="B300" s="200" t="s">
        <v>377</v>
      </c>
      <c r="C300" s="205" t="s">
        <v>689</v>
      </c>
      <c r="D300" s="1004">
        <v>35000</v>
      </c>
    </row>
    <row r="301" spans="1:4" ht="46.5" thickTop="1" thickBot="1">
      <c r="A301" s="200" t="s">
        <v>690</v>
      </c>
      <c r="B301" s="200" t="s">
        <v>92</v>
      </c>
      <c r="C301" s="205" t="s">
        <v>691</v>
      </c>
      <c r="D301" s="1004">
        <v>378540.42548062431</v>
      </c>
    </row>
    <row r="302" spans="1:4" ht="46.5" thickTop="1" thickBot="1">
      <c r="A302" s="200" t="s">
        <v>692</v>
      </c>
      <c r="B302" s="200" t="s">
        <v>92</v>
      </c>
      <c r="C302" s="205" t="s">
        <v>693</v>
      </c>
      <c r="D302" s="1004">
        <v>330000</v>
      </c>
    </row>
    <row r="303" spans="1:4" ht="46.5" thickTop="1" thickBot="1">
      <c r="A303" s="200" t="s">
        <v>694</v>
      </c>
      <c r="B303" s="200" t="s">
        <v>92</v>
      </c>
      <c r="C303" s="205" t="s">
        <v>695</v>
      </c>
      <c r="D303" s="1004">
        <v>283552.40223949857</v>
      </c>
    </row>
    <row r="304" spans="1:4" ht="46.5" thickTop="1" thickBot="1">
      <c r="A304" s="200" t="s">
        <v>696</v>
      </c>
      <c r="B304" s="200" t="s">
        <v>92</v>
      </c>
      <c r="C304" s="205" t="s">
        <v>697</v>
      </c>
      <c r="D304" s="1004">
        <v>407913.68229735427</v>
      </c>
    </row>
    <row r="305" spans="1:4" ht="46.5" thickTop="1" thickBot="1">
      <c r="A305" s="200" t="s">
        <v>698</v>
      </c>
      <c r="B305" s="200" t="s">
        <v>92</v>
      </c>
      <c r="C305" s="205" t="s">
        <v>699</v>
      </c>
      <c r="D305" s="1004">
        <v>254851.03838968236</v>
      </c>
    </row>
    <row r="306" spans="1:4" ht="46.5" thickTop="1" thickBot="1">
      <c r="A306" s="200" t="s">
        <v>700</v>
      </c>
      <c r="B306" s="200" t="s">
        <v>233</v>
      </c>
      <c r="C306" s="205" t="s">
        <v>701</v>
      </c>
      <c r="D306" s="1004">
        <v>411873.77872355806</v>
      </c>
    </row>
    <row r="307" spans="1:4" ht="16.5" thickTop="1" thickBot="1">
      <c r="A307" s="200" t="s">
        <v>702</v>
      </c>
      <c r="B307" s="200" t="s">
        <v>92</v>
      </c>
      <c r="C307" s="205" t="s">
        <v>703</v>
      </c>
      <c r="D307" s="1004">
        <v>236949</v>
      </c>
    </row>
    <row r="308" spans="1:4" ht="16.5" thickTop="1" thickBot="1">
      <c r="A308" s="200" t="s">
        <v>674</v>
      </c>
      <c r="B308" s="200" t="s">
        <v>377</v>
      </c>
      <c r="C308" s="205" t="s">
        <v>675</v>
      </c>
      <c r="D308" s="1004">
        <v>21897.602603507501</v>
      </c>
    </row>
    <row r="309" spans="1:4" ht="16.5" thickTop="1" thickBot="1">
      <c r="A309" s="200" t="s">
        <v>680</v>
      </c>
      <c r="B309" s="200" t="s">
        <v>377</v>
      </c>
      <c r="C309" s="205" t="s">
        <v>681</v>
      </c>
      <c r="D309" s="1004">
        <v>4678.5087999999996</v>
      </c>
    </row>
    <row r="310" spans="1:4" ht="16.5" thickTop="1" thickBot="1">
      <c r="A310" s="200" t="s">
        <v>678</v>
      </c>
      <c r="B310" s="200" t="s">
        <v>377</v>
      </c>
      <c r="C310" s="205" t="s">
        <v>679</v>
      </c>
      <c r="D310" s="1004">
        <v>16705.702404628457</v>
      </c>
    </row>
    <row r="311" spans="1:4" ht="16.5" thickTop="1" thickBot="1">
      <c r="A311" s="200" t="s">
        <v>676</v>
      </c>
      <c r="B311" s="200" t="s">
        <v>377</v>
      </c>
      <c r="C311" s="659" t="s">
        <v>677</v>
      </c>
      <c r="D311" s="1004">
        <v>95200</v>
      </c>
    </row>
    <row r="312" spans="1:4" ht="16.5" thickTop="1" thickBot="1">
      <c r="A312" s="200" t="s">
        <v>682</v>
      </c>
      <c r="B312" s="200" t="s">
        <v>377</v>
      </c>
      <c r="C312" s="205" t="s">
        <v>683</v>
      </c>
      <c r="D312" s="1004">
        <v>16906.972600000001</v>
      </c>
    </row>
    <row r="313" spans="1:4" ht="16.5" thickTop="1" thickBot="1">
      <c r="A313" s="200" t="s">
        <v>704</v>
      </c>
      <c r="B313" s="200" t="s">
        <v>377</v>
      </c>
      <c r="C313" s="205" t="s">
        <v>705</v>
      </c>
      <c r="D313" s="1004">
        <v>5030.7250000000004</v>
      </c>
    </row>
    <row r="314" spans="1:4" ht="16.5" thickTop="1" thickBot="1">
      <c r="A314" s="200" t="s">
        <v>706</v>
      </c>
      <c r="B314" s="200" t="s">
        <v>377</v>
      </c>
      <c r="C314" s="205" t="s">
        <v>707</v>
      </c>
      <c r="D314" s="1004">
        <v>5149.7250000000004</v>
      </c>
    </row>
    <row r="315" spans="1:4" ht="46.5" thickTop="1" thickBot="1">
      <c r="A315" s="200" t="s">
        <v>712</v>
      </c>
      <c r="B315" s="200" t="s">
        <v>377</v>
      </c>
      <c r="C315" s="205" t="s">
        <v>713</v>
      </c>
      <c r="D315" s="1004">
        <v>12368.938709094195</v>
      </c>
    </row>
    <row r="316" spans="1:4" ht="31.5" thickTop="1" thickBot="1">
      <c r="A316" s="200" t="s">
        <v>708</v>
      </c>
      <c r="B316" s="200" t="s">
        <v>92</v>
      </c>
      <c r="C316" s="205" t="s">
        <v>709</v>
      </c>
      <c r="D316" s="1004">
        <v>12368.938709094195</v>
      </c>
    </row>
    <row r="317" spans="1:4" ht="16.5" thickTop="1" thickBot="1">
      <c r="A317" s="200" t="s">
        <v>710</v>
      </c>
      <c r="B317" s="200" t="s">
        <v>377</v>
      </c>
      <c r="C317" s="205" t="s">
        <v>711</v>
      </c>
      <c r="D317" s="1004">
        <v>18527.957572470317</v>
      </c>
    </row>
    <row r="318" spans="1:4" ht="31.5" thickTop="1" thickBot="1">
      <c r="A318" s="200" t="s">
        <v>714</v>
      </c>
      <c r="B318" s="200" t="s">
        <v>637</v>
      </c>
      <c r="C318" s="205" t="s">
        <v>715</v>
      </c>
      <c r="D318" s="1004">
        <v>41199.255107575475</v>
      </c>
    </row>
    <row r="319" spans="1:4" ht="31.5" thickTop="1" thickBot="1">
      <c r="A319" s="200" t="s">
        <v>716</v>
      </c>
      <c r="B319" s="200" t="s">
        <v>92</v>
      </c>
      <c r="C319" s="205" t="s">
        <v>717</v>
      </c>
      <c r="D319" s="1004">
        <v>17000</v>
      </c>
    </row>
    <row r="320" spans="1:4" ht="46.5" thickTop="1" thickBot="1">
      <c r="A320" s="200" t="s">
        <v>724</v>
      </c>
      <c r="B320" s="200" t="s">
        <v>92</v>
      </c>
      <c r="C320" s="205" t="s">
        <v>725</v>
      </c>
      <c r="D320" s="1004">
        <v>226597.60318447536</v>
      </c>
    </row>
    <row r="321" spans="1:4" ht="46.5" thickTop="1" thickBot="1">
      <c r="A321" s="200" t="s">
        <v>726</v>
      </c>
      <c r="B321" s="200" t="s">
        <v>92</v>
      </c>
      <c r="C321" s="205" t="s">
        <v>727</v>
      </c>
      <c r="D321" s="1004">
        <v>319006.63653347793</v>
      </c>
    </row>
    <row r="322" spans="1:4" ht="46.5" thickTop="1" thickBot="1">
      <c r="A322" s="200" t="s">
        <v>722</v>
      </c>
      <c r="B322" s="200" t="s">
        <v>92</v>
      </c>
      <c r="C322" s="205" t="s">
        <v>723</v>
      </c>
      <c r="D322" s="1004">
        <v>215175.42274694145</v>
      </c>
    </row>
    <row r="323" spans="1:4" ht="61.5" thickTop="1" thickBot="1">
      <c r="A323" s="200" t="s">
        <v>720</v>
      </c>
      <c r="B323" s="200" t="s">
        <v>92</v>
      </c>
      <c r="C323" s="205" t="s">
        <v>721</v>
      </c>
      <c r="D323" s="1004">
        <v>288567.84909299097</v>
      </c>
    </row>
    <row r="324" spans="1:4" ht="16.5" thickTop="1" thickBot="1">
      <c r="A324" s="200" t="s">
        <v>728</v>
      </c>
      <c r="B324" s="200" t="s">
        <v>92</v>
      </c>
      <c r="C324" s="205" t="s">
        <v>729</v>
      </c>
      <c r="D324" s="1004">
        <v>340113.57381787495</v>
      </c>
    </row>
    <row r="325" spans="1:4" ht="16.5" thickTop="1" thickBot="1">
      <c r="A325" s="200" t="s">
        <v>732</v>
      </c>
      <c r="B325" s="200" t="s">
        <v>92</v>
      </c>
      <c r="C325" s="659" t="s">
        <v>733</v>
      </c>
      <c r="D325" s="1004">
        <v>17000</v>
      </c>
    </row>
    <row r="326" spans="1:4" ht="31.5" thickTop="1" thickBot="1">
      <c r="A326" s="200" t="s">
        <v>718</v>
      </c>
      <c r="B326" s="200" t="s">
        <v>92</v>
      </c>
      <c r="C326" s="205" t="s">
        <v>719</v>
      </c>
      <c r="D326" s="1004">
        <v>20000</v>
      </c>
    </row>
    <row r="327" spans="1:4" ht="31.5" thickTop="1" thickBot="1">
      <c r="A327" s="200" t="s">
        <v>730</v>
      </c>
      <c r="B327" s="200" t="s">
        <v>92</v>
      </c>
      <c r="C327" s="205" t="s">
        <v>731</v>
      </c>
      <c r="D327" s="1004">
        <v>20000</v>
      </c>
    </row>
    <row r="328" spans="1:4" ht="31.5" thickTop="1" thickBot="1">
      <c r="A328" s="200" t="s">
        <v>734</v>
      </c>
      <c r="B328" s="200" t="s">
        <v>92</v>
      </c>
      <c r="C328" s="205" t="s">
        <v>735</v>
      </c>
      <c r="D328" s="1004">
        <v>93077.53631049236</v>
      </c>
    </row>
    <row r="329" spans="1:4" ht="16.5" thickTop="1" thickBot="1">
      <c r="A329" s="200" t="s">
        <v>736</v>
      </c>
      <c r="B329" s="200" t="s">
        <v>92</v>
      </c>
      <c r="C329" s="205" t="s">
        <v>737</v>
      </c>
      <c r="D329" s="1004">
        <v>8144.1571747122271</v>
      </c>
    </row>
    <row r="330" spans="1:4" ht="31.5" thickTop="1" thickBot="1">
      <c r="A330" s="200" t="s">
        <v>738</v>
      </c>
      <c r="B330" s="200" t="s">
        <v>92</v>
      </c>
      <c r="C330" s="205" t="s">
        <v>739</v>
      </c>
      <c r="D330" s="1004">
        <v>71261.375278731983</v>
      </c>
    </row>
    <row r="331" spans="1:4" ht="31.5" thickTop="1" thickBot="1">
      <c r="A331" s="200" t="s">
        <v>740</v>
      </c>
      <c r="B331" s="200" t="s">
        <v>92</v>
      </c>
      <c r="C331" s="205" t="s">
        <v>741</v>
      </c>
      <c r="D331" s="1004">
        <v>1781.5343819682996</v>
      </c>
    </row>
    <row r="332" spans="1:4" ht="16.5" thickTop="1" thickBot="1">
      <c r="A332" s="200" t="s">
        <v>743</v>
      </c>
      <c r="B332" s="200" t="s">
        <v>388</v>
      </c>
      <c r="C332" s="205" t="s">
        <v>744</v>
      </c>
      <c r="D332" s="1004">
        <v>45000</v>
      </c>
    </row>
    <row r="333" spans="1:4" ht="31.5" thickTop="1" thickBot="1">
      <c r="A333" s="200" t="s">
        <v>742</v>
      </c>
      <c r="B333" s="200" t="s">
        <v>388</v>
      </c>
      <c r="C333" s="205" t="s">
        <v>2017</v>
      </c>
      <c r="D333" s="1004">
        <v>15000</v>
      </c>
    </row>
    <row r="334" spans="1:4" ht="16.5" thickTop="1" thickBot="1">
      <c r="A334" s="200" t="s">
        <v>747</v>
      </c>
      <c r="B334" s="200" t="s">
        <v>92</v>
      </c>
      <c r="C334" s="205" t="s">
        <v>2018</v>
      </c>
      <c r="D334" s="1004">
        <v>855.13650334478382</v>
      </c>
    </row>
    <row r="335" spans="1:4" ht="16.5" thickTop="1" thickBot="1">
      <c r="A335" s="200" t="s">
        <v>745</v>
      </c>
      <c r="B335" s="200" t="s">
        <v>92</v>
      </c>
      <c r="C335" s="205" t="s">
        <v>746</v>
      </c>
      <c r="D335" s="1004">
        <v>4550.5478213704564</v>
      </c>
    </row>
    <row r="336" spans="1:4" ht="16.5" thickTop="1" thickBot="1">
      <c r="A336" s="200" t="s">
        <v>748</v>
      </c>
      <c r="B336" s="200" t="s">
        <v>377</v>
      </c>
      <c r="C336" s="205" t="s">
        <v>749</v>
      </c>
      <c r="D336" s="1004">
        <v>4743.9715542698723</v>
      </c>
    </row>
    <row r="337" spans="1:4" ht="16.5" thickTop="1" thickBot="1">
      <c r="A337" s="200" t="s">
        <v>753</v>
      </c>
      <c r="B337" s="200" t="s">
        <v>92</v>
      </c>
      <c r="C337" s="205" t="s">
        <v>754</v>
      </c>
      <c r="D337" s="1004">
        <v>335132.06773940811</v>
      </c>
    </row>
    <row r="338" spans="1:4" ht="16.5" thickTop="1" thickBot="1">
      <c r="A338" s="200" t="s">
        <v>751</v>
      </c>
      <c r="B338" s="200" t="s">
        <v>92</v>
      </c>
      <c r="C338" s="205" t="s">
        <v>752</v>
      </c>
      <c r="D338" s="1004">
        <v>65468.843488217914</v>
      </c>
    </row>
    <row r="339" spans="1:4" ht="31.5" thickTop="1" thickBot="1">
      <c r="A339" s="200" t="s">
        <v>750</v>
      </c>
      <c r="B339" s="200" t="s">
        <v>144</v>
      </c>
      <c r="C339" s="205" t="s">
        <v>2019</v>
      </c>
      <c r="D339" s="1004">
        <v>224106.8450551437</v>
      </c>
    </row>
    <row r="340" spans="1:4" ht="31.5" thickTop="1" thickBot="1">
      <c r="A340" s="200" t="s">
        <v>686</v>
      </c>
      <c r="B340" s="200" t="s">
        <v>92</v>
      </c>
      <c r="C340" s="205" t="s">
        <v>2015</v>
      </c>
      <c r="D340" s="1004">
        <v>1820035.8850117517</v>
      </c>
    </row>
    <row r="341" spans="1:4" ht="31.5" thickTop="1" thickBot="1">
      <c r="A341" s="200" t="s">
        <v>755</v>
      </c>
      <c r="B341" s="200" t="s">
        <v>92</v>
      </c>
      <c r="C341" s="205" t="s">
        <v>756</v>
      </c>
      <c r="D341" s="1004">
        <v>1820035.8850117517</v>
      </c>
    </row>
    <row r="342" spans="1:4" ht="31.5" thickTop="1" thickBot="1">
      <c r="A342" s="200" t="s">
        <v>687</v>
      </c>
      <c r="B342" s="200" t="s">
        <v>92</v>
      </c>
      <c r="C342" s="205" t="s">
        <v>2016</v>
      </c>
      <c r="D342" s="1004">
        <v>1144009.7583318264</v>
      </c>
    </row>
    <row r="343" spans="1:4" ht="31.5" thickTop="1" thickBot="1">
      <c r="A343" s="200" t="s">
        <v>757</v>
      </c>
      <c r="B343" s="200" t="s">
        <v>92</v>
      </c>
      <c r="C343" s="205" t="s">
        <v>758</v>
      </c>
      <c r="D343" s="1004">
        <v>1144009.7583318264</v>
      </c>
    </row>
    <row r="344" spans="1:4" ht="31.5" thickTop="1" thickBot="1">
      <c r="A344" s="200" t="s">
        <v>802</v>
      </c>
      <c r="B344" s="200" t="s">
        <v>388</v>
      </c>
      <c r="C344" s="659" t="s">
        <v>803</v>
      </c>
      <c r="D344" s="1004">
        <v>65000</v>
      </c>
    </row>
    <row r="345" spans="1:4" ht="31.5" thickTop="1" thickBot="1">
      <c r="A345" s="200" t="s">
        <v>759</v>
      </c>
      <c r="B345" s="200" t="s">
        <v>377</v>
      </c>
      <c r="C345" s="205" t="s">
        <v>760</v>
      </c>
      <c r="D345" s="1004">
        <v>64063.976375580052</v>
      </c>
    </row>
    <row r="346" spans="1:4" ht="31.5" thickTop="1" thickBot="1">
      <c r="A346" s="200" t="s">
        <v>761</v>
      </c>
      <c r="B346" s="200" t="s">
        <v>144</v>
      </c>
      <c r="C346" s="205" t="s">
        <v>762</v>
      </c>
      <c r="D346" s="1004">
        <v>49944.043873922732</v>
      </c>
    </row>
    <row r="347" spans="1:4" ht="31.5" thickTop="1" thickBot="1">
      <c r="A347" s="200" t="s">
        <v>768</v>
      </c>
      <c r="B347" s="200" t="s">
        <v>92</v>
      </c>
      <c r="C347" s="205" t="s">
        <v>2023</v>
      </c>
      <c r="D347" s="1004">
        <v>74824.444042668591</v>
      </c>
    </row>
    <row r="348" spans="1:4" ht="16.5" thickTop="1" thickBot="1">
      <c r="A348" s="200" t="s">
        <v>773</v>
      </c>
      <c r="B348" s="200" t="s">
        <v>144</v>
      </c>
      <c r="C348" s="205" t="s">
        <v>2024</v>
      </c>
      <c r="D348" s="1004">
        <v>15898.076878201649</v>
      </c>
    </row>
    <row r="349" spans="1:4" ht="31.5" thickTop="1" thickBot="1">
      <c r="A349" s="200" t="s">
        <v>763</v>
      </c>
      <c r="B349" s="200" t="s">
        <v>144</v>
      </c>
      <c r="C349" s="205" t="s">
        <v>764</v>
      </c>
      <c r="D349" s="1004">
        <v>50025.485445669852</v>
      </c>
    </row>
    <row r="350" spans="1:4" ht="31.5" thickTop="1" thickBot="1">
      <c r="A350" s="200" t="s">
        <v>765</v>
      </c>
      <c r="B350" s="200" t="s">
        <v>144</v>
      </c>
      <c r="C350" s="205" t="s">
        <v>2020</v>
      </c>
      <c r="D350" s="1004">
        <v>16084.710420056648</v>
      </c>
    </row>
    <row r="351" spans="1:4" ht="16.5" thickTop="1" thickBot="1">
      <c r="A351" s="200" t="s">
        <v>801</v>
      </c>
      <c r="B351" s="200" t="s">
        <v>144</v>
      </c>
      <c r="C351" s="205" t="s">
        <v>2026</v>
      </c>
      <c r="D351" s="1004">
        <v>173277.12408847103</v>
      </c>
    </row>
    <row r="352" spans="1:4" ht="16.5" thickTop="1" thickBot="1">
      <c r="A352" s="200" t="s">
        <v>769</v>
      </c>
      <c r="B352" s="200" t="s">
        <v>144</v>
      </c>
      <c r="C352" s="205" t="s">
        <v>770</v>
      </c>
      <c r="D352" s="1004">
        <v>202300</v>
      </c>
    </row>
    <row r="353" spans="1:4" ht="16.5" thickTop="1" thickBot="1">
      <c r="A353" s="200" t="s">
        <v>771</v>
      </c>
      <c r="B353" s="200" t="s">
        <v>144</v>
      </c>
      <c r="C353" s="205" t="s">
        <v>772</v>
      </c>
      <c r="D353" s="1004">
        <v>416500</v>
      </c>
    </row>
    <row r="354" spans="1:4" ht="31.5" thickTop="1" thickBot="1">
      <c r="A354" s="200" t="s">
        <v>767</v>
      </c>
      <c r="B354" s="200" t="s">
        <v>144</v>
      </c>
      <c r="C354" s="205" t="s">
        <v>2022</v>
      </c>
      <c r="D354" s="1004">
        <v>5364.9635388416791</v>
      </c>
    </row>
    <row r="355" spans="1:4" ht="16.5" thickTop="1" thickBot="1">
      <c r="A355" s="200" t="s">
        <v>766</v>
      </c>
      <c r="B355" s="200" t="s">
        <v>144</v>
      </c>
      <c r="C355" s="205" t="s">
        <v>2021</v>
      </c>
      <c r="D355" s="1004">
        <v>5364.9635388416791</v>
      </c>
    </row>
    <row r="356" spans="1:4" ht="16.5" thickTop="1" thickBot="1">
      <c r="A356" s="200" t="s">
        <v>778</v>
      </c>
      <c r="B356" s="200" t="s">
        <v>144</v>
      </c>
      <c r="C356" s="205" t="s">
        <v>779</v>
      </c>
      <c r="D356" s="1004">
        <v>42196.914361477728</v>
      </c>
    </row>
    <row r="357" spans="1:4" ht="31.5" thickTop="1" thickBot="1">
      <c r="A357" s="200" t="s">
        <v>774</v>
      </c>
      <c r="B357" s="200" t="s">
        <v>144</v>
      </c>
      <c r="C357" s="205" t="s">
        <v>775</v>
      </c>
      <c r="D357" s="1004">
        <v>416500</v>
      </c>
    </row>
    <row r="358" spans="1:4" ht="31.5" thickTop="1" thickBot="1">
      <c r="A358" s="200" t="s">
        <v>776</v>
      </c>
      <c r="B358" s="200" t="s">
        <v>144</v>
      </c>
      <c r="C358" s="205" t="s">
        <v>777</v>
      </c>
      <c r="D358" s="1004">
        <v>380800</v>
      </c>
    </row>
    <row r="359" spans="1:4" ht="16.5" thickTop="1" thickBot="1">
      <c r="A359" s="200" t="s">
        <v>780</v>
      </c>
      <c r="B359" s="200" t="s">
        <v>144</v>
      </c>
      <c r="C359" s="205" t="s">
        <v>781</v>
      </c>
      <c r="D359" s="1004">
        <v>95200</v>
      </c>
    </row>
    <row r="360" spans="1:4" ht="16.5" thickTop="1" thickBot="1">
      <c r="A360" s="200" t="s">
        <v>782</v>
      </c>
      <c r="B360" s="200" t="s">
        <v>144</v>
      </c>
      <c r="C360" s="205" t="s">
        <v>783</v>
      </c>
      <c r="D360" s="1004">
        <v>128650</v>
      </c>
    </row>
    <row r="361" spans="1:4" ht="16.5" thickTop="1" thickBot="1">
      <c r="A361" s="200" t="s">
        <v>784</v>
      </c>
      <c r="B361" s="200" t="s">
        <v>144</v>
      </c>
      <c r="C361" s="205" t="s">
        <v>785</v>
      </c>
      <c r="D361" s="1004">
        <v>141443.6497318146</v>
      </c>
    </row>
    <row r="362" spans="1:4" ht="16.5" thickTop="1" thickBot="1">
      <c r="A362" s="200" t="s">
        <v>786</v>
      </c>
      <c r="B362" s="200" t="s">
        <v>144</v>
      </c>
      <c r="C362" s="205" t="s">
        <v>787</v>
      </c>
      <c r="D362" s="1004">
        <v>261800</v>
      </c>
    </row>
    <row r="363" spans="1:4" ht="31.5" thickTop="1" thickBot="1">
      <c r="A363" s="200" t="s">
        <v>788</v>
      </c>
      <c r="B363" s="200" t="s">
        <v>144</v>
      </c>
      <c r="C363" s="205" t="s">
        <v>789</v>
      </c>
      <c r="D363" s="1004">
        <v>198659.41140437534</v>
      </c>
    </row>
    <row r="364" spans="1:4" ht="31.5" thickTop="1" thickBot="1">
      <c r="A364" s="200" t="s">
        <v>804</v>
      </c>
      <c r="B364" s="200" t="s">
        <v>144</v>
      </c>
      <c r="C364" s="205" t="s">
        <v>805</v>
      </c>
      <c r="D364" s="1004">
        <v>172024.96338412582</v>
      </c>
    </row>
    <row r="365" spans="1:4" ht="16.5" thickTop="1" thickBot="1">
      <c r="A365" s="200" t="s">
        <v>790</v>
      </c>
      <c r="B365" s="200" t="s">
        <v>144</v>
      </c>
      <c r="C365" s="205" t="s">
        <v>791</v>
      </c>
      <c r="D365" s="1004">
        <v>84371.836037316942</v>
      </c>
    </row>
    <row r="366" spans="1:4" ht="16.5" thickTop="1" thickBot="1">
      <c r="A366" s="200" t="s">
        <v>792</v>
      </c>
      <c r="B366" s="200" t="s">
        <v>144</v>
      </c>
      <c r="C366" s="205" t="s">
        <v>2025</v>
      </c>
      <c r="D366" s="1004">
        <v>77255.474959320185</v>
      </c>
    </row>
    <row r="367" spans="1:4" ht="31.5" thickTop="1" thickBot="1">
      <c r="A367" s="200" t="s">
        <v>793</v>
      </c>
      <c r="B367" s="200" t="s">
        <v>92</v>
      </c>
      <c r="C367" s="659" t="s">
        <v>794</v>
      </c>
      <c r="D367" s="1004">
        <v>84790.856385222665</v>
      </c>
    </row>
    <row r="368" spans="1:4" ht="16.5" thickTop="1" thickBot="1">
      <c r="A368" s="200" t="s">
        <v>797</v>
      </c>
      <c r="B368" s="200" t="s">
        <v>92</v>
      </c>
      <c r="C368" s="205" t="s">
        <v>798</v>
      </c>
      <c r="D368" s="1004">
        <v>2585.7699029711321</v>
      </c>
    </row>
    <row r="369" spans="1:4" ht="31.5" thickTop="1" thickBot="1">
      <c r="A369" s="200" t="s">
        <v>795</v>
      </c>
      <c r="B369" s="200" t="s">
        <v>92</v>
      </c>
      <c r="C369" s="205" t="s">
        <v>796</v>
      </c>
      <c r="D369" s="1004">
        <v>1150.3622009281021</v>
      </c>
    </row>
    <row r="370" spans="1:4" ht="16.5" thickTop="1" thickBot="1">
      <c r="A370" s="200" t="s">
        <v>799</v>
      </c>
      <c r="B370" s="200" t="s">
        <v>92</v>
      </c>
      <c r="C370" s="205" t="s">
        <v>800</v>
      </c>
      <c r="D370" s="1004">
        <v>50391.972518531904</v>
      </c>
    </row>
    <row r="371" spans="1:4" ht="16.5" thickTop="1" thickBot="1">
      <c r="A371" s="200" t="s">
        <v>808</v>
      </c>
      <c r="B371" s="200" t="s">
        <v>92</v>
      </c>
      <c r="C371" s="205" t="s">
        <v>2027</v>
      </c>
      <c r="D371" s="1004">
        <v>50391.972518531904</v>
      </c>
    </row>
    <row r="372" spans="1:4" ht="16.5" thickTop="1" thickBot="1">
      <c r="A372" s="200" t="s">
        <v>806</v>
      </c>
      <c r="B372" s="200" t="s">
        <v>377</v>
      </c>
      <c r="C372" s="205" t="s">
        <v>807</v>
      </c>
      <c r="D372" s="1004">
        <v>3288.2034592900613</v>
      </c>
    </row>
    <row r="373" spans="1:4" ht="16.5" thickTop="1" thickBot="1">
      <c r="A373" s="200"/>
      <c r="B373" s="200"/>
      <c r="C373" s="205"/>
      <c r="D373" s="201"/>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31"/>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D6" sqref="D6:D117"/>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5" ht="99.75" customHeight="1" thickTop="1" thickBot="1">
      <c r="A1" s="684" t="s">
        <v>1934</v>
      </c>
      <c r="B1" s="685"/>
      <c r="C1" s="685"/>
      <c r="D1" s="686"/>
    </row>
    <row r="2" spans="1:5" ht="16.5" thickTop="1" thickBot="1">
      <c r="A2" s="683" t="s">
        <v>1493</v>
      </c>
      <c r="B2" s="683"/>
      <c r="C2" s="683"/>
      <c r="D2" s="683"/>
    </row>
    <row r="3" spans="1:5" ht="16.5" thickTop="1" thickBot="1">
      <c r="A3" s="687"/>
      <c r="B3" s="687"/>
      <c r="C3" s="687"/>
      <c r="D3" s="687"/>
    </row>
    <row r="4" spans="1:5" ht="16.5" thickTop="1" thickBot="1">
      <c r="A4" s="688"/>
      <c r="B4" s="688"/>
      <c r="C4" s="688"/>
      <c r="D4" s="688"/>
    </row>
    <row r="5" spans="1:5" ht="30" customHeight="1" thickTop="1" thickBot="1">
      <c r="A5" s="207"/>
      <c r="B5" s="106"/>
      <c r="C5" s="107"/>
      <c r="D5" s="195"/>
    </row>
    <row r="6" spans="1:5" ht="30" customHeight="1" thickTop="1" thickBot="1">
      <c r="A6" s="208" t="s">
        <v>1350</v>
      </c>
      <c r="B6" s="106" t="s">
        <v>339</v>
      </c>
      <c r="C6" s="108" t="s">
        <v>2132</v>
      </c>
      <c r="D6" s="1006">
        <v>1104.9962769918093</v>
      </c>
    </row>
    <row r="7" spans="1:5" ht="30" customHeight="1" thickTop="1" thickBot="1">
      <c r="A7" s="208" t="s">
        <v>1436</v>
      </c>
      <c r="B7" s="106" t="s">
        <v>339</v>
      </c>
      <c r="C7" s="108" t="s">
        <v>2131</v>
      </c>
      <c r="D7" s="1006">
        <v>1536.9493670886072</v>
      </c>
      <c r="E7" s="109"/>
    </row>
    <row r="8" spans="1:5" ht="30" customHeight="1" thickTop="1" thickBot="1">
      <c r="A8" s="208" t="s">
        <v>1448</v>
      </c>
      <c r="B8" s="106" t="s">
        <v>339</v>
      </c>
      <c r="C8" s="108" t="s">
        <v>2133</v>
      </c>
      <c r="D8" s="1006">
        <v>1536.9493670886072</v>
      </c>
    </row>
    <row r="9" spans="1:5" ht="30" customHeight="1" thickTop="1" thickBot="1">
      <c r="A9" s="208" t="s">
        <v>1309</v>
      </c>
      <c r="B9" s="106" t="s">
        <v>1307</v>
      </c>
      <c r="C9" s="108" t="s">
        <v>1310</v>
      </c>
      <c r="D9" s="1006">
        <v>2913.172002978406</v>
      </c>
    </row>
    <row r="10" spans="1:5" ht="30" customHeight="1" thickTop="1" thickBot="1">
      <c r="A10" s="208" t="s">
        <v>1472</v>
      </c>
      <c r="B10" s="106" t="s">
        <v>339</v>
      </c>
      <c r="C10" s="108" t="s">
        <v>1473</v>
      </c>
      <c r="D10" s="1006">
        <v>1104.9962769918093</v>
      </c>
    </row>
    <row r="11" spans="1:5" ht="30" customHeight="1" thickTop="1" thickBot="1">
      <c r="A11" s="208" t="s">
        <v>1413</v>
      </c>
      <c r="B11" s="106" t="s">
        <v>339</v>
      </c>
      <c r="C11" s="108" t="s">
        <v>1414</v>
      </c>
      <c r="D11" s="1006">
        <v>1104.9962769918093</v>
      </c>
    </row>
    <row r="12" spans="1:5" ht="30" customHeight="1" thickTop="1" thickBot="1">
      <c r="A12" s="208" t="s">
        <v>1415</v>
      </c>
      <c r="B12" s="106" t="s">
        <v>339</v>
      </c>
      <c r="C12" s="108" t="s">
        <v>1416</v>
      </c>
      <c r="D12" s="1006">
        <v>1104.9962769918093</v>
      </c>
    </row>
    <row r="13" spans="1:5" ht="30" customHeight="1" thickTop="1" thickBot="1">
      <c r="A13" s="208" t="s">
        <v>1417</v>
      </c>
      <c r="B13" s="106" t="s">
        <v>339</v>
      </c>
      <c r="C13" s="108" t="s">
        <v>1418</v>
      </c>
      <c r="D13" s="1006">
        <v>1104.9962769918093</v>
      </c>
    </row>
    <row r="14" spans="1:5" ht="30" customHeight="1" thickTop="1" thickBot="1">
      <c r="A14" s="208" t="s">
        <v>1419</v>
      </c>
      <c r="B14" s="106" t="s">
        <v>339</v>
      </c>
      <c r="C14" s="108" t="s">
        <v>1420</v>
      </c>
      <c r="D14" s="1006">
        <v>1104.9962769918093</v>
      </c>
    </row>
    <row r="15" spans="1:5" ht="30" customHeight="1" thickTop="1" thickBot="1">
      <c r="A15" s="208" t="s">
        <v>1401</v>
      </c>
      <c r="B15" s="106" t="s">
        <v>339</v>
      </c>
      <c r="C15" s="108" t="s">
        <v>1944</v>
      </c>
      <c r="D15" s="1006">
        <v>1104.9962769918093</v>
      </c>
    </row>
    <row r="16" spans="1:5" ht="30" customHeight="1" thickTop="1" thickBot="1">
      <c r="A16" s="208" t="s">
        <v>1311</v>
      </c>
      <c r="B16" s="106" t="s">
        <v>339</v>
      </c>
      <c r="C16" s="108" t="s">
        <v>1312</v>
      </c>
      <c r="D16" s="1006">
        <v>1104.9962769918093</v>
      </c>
    </row>
    <row r="17" spans="1:4" ht="30" customHeight="1" thickTop="1" thickBot="1">
      <c r="A17" s="208" t="s">
        <v>1313</v>
      </c>
      <c r="B17" s="106" t="s">
        <v>339</v>
      </c>
      <c r="C17" s="108" t="s">
        <v>1314</v>
      </c>
      <c r="D17" s="1006">
        <v>1104.9962769918093</v>
      </c>
    </row>
    <row r="18" spans="1:4" ht="30" customHeight="1" thickTop="1" thickBot="1">
      <c r="A18" s="208" t="s">
        <v>1315</v>
      </c>
      <c r="B18" s="106" t="s">
        <v>339</v>
      </c>
      <c r="C18" s="108" t="s">
        <v>1316</v>
      </c>
      <c r="D18" s="1006">
        <v>1104.9962769918093</v>
      </c>
    </row>
    <row r="19" spans="1:4" ht="30" customHeight="1" thickTop="1" thickBot="1">
      <c r="A19" s="208" t="s">
        <v>1319</v>
      </c>
      <c r="B19" s="106" t="s">
        <v>339</v>
      </c>
      <c r="C19" s="108" t="s">
        <v>1320</v>
      </c>
      <c r="D19" s="1006">
        <v>1104.9962769918093</v>
      </c>
    </row>
    <row r="20" spans="1:4" ht="30" customHeight="1" thickTop="1" thickBot="1">
      <c r="A20" s="208" t="s">
        <v>1491</v>
      </c>
      <c r="B20" s="106" t="s">
        <v>339</v>
      </c>
      <c r="C20" s="108" t="s">
        <v>1953</v>
      </c>
      <c r="D20" s="1006">
        <v>1536.9493670886072</v>
      </c>
    </row>
    <row r="21" spans="1:4" ht="30" customHeight="1" thickTop="1" thickBot="1">
      <c r="A21" s="208" t="s">
        <v>1323</v>
      </c>
      <c r="B21" s="106" t="s">
        <v>339</v>
      </c>
      <c r="C21" s="108" t="s">
        <v>1324</v>
      </c>
      <c r="D21" s="1006">
        <v>1536.9493670886072</v>
      </c>
    </row>
    <row r="22" spans="1:4" ht="30" customHeight="1" thickTop="1" thickBot="1">
      <c r="A22" s="208" t="s">
        <v>1474</v>
      </c>
      <c r="B22" s="106" t="s">
        <v>339</v>
      </c>
      <c r="C22" s="108" t="s">
        <v>1475</v>
      </c>
      <c r="D22" s="1006">
        <v>1536.9493670886072</v>
      </c>
    </row>
    <row r="23" spans="1:4" ht="30" customHeight="1" thickTop="1" thickBot="1">
      <c r="A23" s="208" t="s">
        <v>1331</v>
      </c>
      <c r="B23" s="106" t="s">
        <v>339</v>
      </c>
      <c r="C23" s="108" t="s">
        <v>1332</v>
      </c>
      <c r="D23" s="1006">
        <v>1104.9962769918093</v>
      </c>
    </row>
    <row r="24" spans="1:4" ht="30" customHeight="1" thickTop="1" thickBot="1">
      <c r="A24" s="208" t="s">
        <v>1353</v>
      </c>
      <c r="B24" s="106" t="s">
        <v>339</v>
      </c>
      <c r="C24" s="108" t="s">
        <v>1354</v>
      </c>
      <c r="D24" s="1006">
        <v>1104.9962769918093</v>
      </c>
    </row>
    <row r="25" spans="1:4" ht="30" customHeight="1" thickTop="1" thickBot="1">
      <c r="A25" s="208" t="s">
        <v>1325</v>
      </c>
      <c r="B25" s="106" t="s">
        <v>339</v>
      </c>
      <c r="C25" s="108" t="s">
        <v>1326</v>
      </c>
      <c r="D25" s="1006">
        <v>1104.9962769918093</v>
      </c>
    </row>
    <row r="26" spans="1:4" ht="30" customHeight="1" thickTop="1" thickBot="1">
      <c r="A26" s="208" t="s">
        <v>1330</v>
      </c>
      <c r="B26" s="106" t="s">
        <v>339</v>
      </c>
      <c r="C26" s="108" t="s">
        <v>1326</v>
      </c>
      <c r="D26" s="1006">
        <v>1104.9962769918093</v>
      </c>
    </row>
    <row r="27" spans="1:4" ht="30" customHeight="1" thickTop="1" thickBot="1">
      <c r="A27" s="208" t="s">
        <v>1387</v>
      </c>
      <c r="B27" s="106" t="s">
        <v>339</v>
      </c>
      <c r="C27" s="108" t="s">
        <v>1388</v>
      </c>
      <c r="D27" s="1006">
        <v>1104.9962769918093</v>
      </c>
    </row>
    <row r="28" spans="1:4" ht="30" customHeight="1" thickTop="1" thickBot="1">
      <c r="A28" s="208" t="s">
        <v>1333</v>
      </c>
      <c r="B28" s="106" t="s">
        <v>339</v>
      </c>
      <c r="C28" s="108" t="s">
        <v>1334</v>
      </c>
      <c r="D28" s="1006">
        <v>1104.9962769918093</v>
      </c>
    </row>
    <row r="29" spans="1:4" ht="30" customHeight="1" thickTop="1" thickBot="1">
      <c r="A29" s="208" t="s">
        <v>1338</v>
      </c>
      <c r="B29" s="106" t="s">
        <v>339</v>
      </c>
      <c r="C29" s="108" t="s">
        <v>1339</v>
      </c>
      <c r="D29" s="1006">
        <v>1104.9962769918093</v>
      </c>
    </row>
    <row r="30" spans="1:4" ht="30" customHeight="1" thickTop="1" thickBot="1">
      <c r="A30" s="208" t="s">
        <v>1336</v>
      </c>
      <c r="B30" s="106" t="s">
        <v>339</v>
      </c>
      <c r="C30" s="108" t="s">
        <v>1337</v>
      </c>
      <c r="D30" s="1006">
        <v>1104.9962769918093</v>
      </c>
    </row>
    <row r="31" spans="1:4" ht="30" customHeight="1" thickTop="1" thickBot="1">
      <c r="A31" s="208" t="s">
        <v>1351</v>
      </c>
      <c r="B31" s="106" t="s">
        <v>339</v>
      </c>
      <c r="C31" s="108" t="s">
        <v>1352</v>
      </c>
      <c r="D31" s="1006">
        <v>1376.2226358897988</v>
      </c>
    </row>
    <row r="32" spans="1:4" ht="30" customHeight="1" thickTop="1" thickBot="1">
      <c r="A32" s="208" t="s">
        <v>1340</v>
      </c>
      <c r="B32" s="106" t="s">
        <v>339</v>
      </c>
      <c r="C32" s="108" t="s">
        <v>1341</v>
      </c>
      <c r="D32" s="1006">
        <v>1104.9962769918093</v>
      </c>
    </row>
    <row r="33" spans="1:4" ht="30" customHeight="1" thickTop="1" thickBot="1">
      <c r="A33" s="208" t="s">
        <v>1356</v>
      </c>
      <c r="B33" s="106" t="s">
        <v>339</v>
      </c>
      <c r="C33" s="108" t="s">
        <v>1341</v>
      </c>
      <c r="D33" s="1006">
        <v>1104.9962769918093</v>
      </c>
    </row>
    <row r="34" spans="1:4" ht="30" customHeight="1" thickTop="1" thickBot="1">
      <c r="A34" s="208" t="s">
        <v>1357</v>
      </c>
      <c r="B34" s="106" t="s">
        <v>339</v>
      </c>
      <c r="C34" s="108" t="s">
        <v>1358</v>
      </c>
      <c r="D34" s="1006">
        <v>1104.9962769918093</v>
      </c>
    </row>
    <row r="35" spans="1:4" ht="30" customHeight="1" thickTop="1" thickBot="1">
      <c r="A35" s="208" t="s">
        <v>1407</v>
      </c>
      <c r="B35" s="106" t="s">
        <v>339</v>
      </c>
      <c r="C35" s="108" t="s">
        <v>1948</v>
      </c>
      <c r="D35" s="1006">
        <v>1376.2226358897988</v>
      </c>
    </row>
    <row r="36" spans="1:4" ht="30" customHeight="1" thickTop="1" thickBot="1">
      <c r="A36" s="208" t="s">
        <v>1488</v>
      </c>
      <c r="B36" s="106" t="s">
        <v>339</v>
      </c>
      <c r="C36" s="108" t="s">
        <v>1489</v>
      </c>
      <c r="D36" s="1006">
        <v>1104.9962769918093</v>
      </c>
    </row>
    <row r="37" spans="1:4" ht="30" customHeight="1" thickTop="1" thickBot="1">
      <c r="A37" s="208" t="s">
        <v>1469</v>
      </c>
      <c r="B37" s="106" t="s">
        <v>339</v>
      </c>
      <c r="C37" s="108" t="s">
        <v>1470</v>
      </c>
      <c r="D37" s="1006">
        <v>1104.9962769918093</v>
      </c>
    </row>
    <row r="38" spans="1:4" ht="30" customHeight="1" thickTop="1" thickBot="1">
      <c r="A38" s="208" t="s">
        <v>1348</v>
      </c>
      <c r="B38" s="106" t="s">
        <v>339</v>
      </c>
      <c r="C38" s="108" t="s">
        <v>1349</v>
      </c>
      <c r="D38" s="1006">
        <v>1104.9962769918093</v>
      </c>
    </row>
    <row r="39" spans="1:4" ht="30" customHeight="1" thickTop="1" thickBot="1">
      <c r="A39" s="208" t="s">
        <v>1305</v>
      </c>
      <c r="B39" s="106" t="s">
        <v>1307</v>
      </c>
      <c r="C39" s="108" t="s">
        <v>1364</v>
      </c>
      <c r="D39" s="1006">
        <v>1104.9962769918093</v>
      </c>
    </row>
    <row r="40" spans="1:4" ht="30" customHeight="1" thickTop="1" thickBot="1">
      <c r="A40" s="208" t="s">
        <v>1345</v>
      </c>
      <c r="B40" s="106" t="s">
        <v>339</v>
      </c>
      <c r="C40" s="108" t="s">
        <v>1346</v>
      </c>
      <c r="D40" s="1006">
        <v>1376.2226358897988</v>
      </c>
    </row>
    <row r="41" spans="1:4" ht="30" customHeight="1" thickTop="1" thickBot="1">
      <c r="A41" s="208" t="s">
        <v>1343</v>
      </c>
      <c r="B41" s="106" t="s">
        <v>339</v>
      </c>
      <c r="C41" s="108" t="s">
        <v>1344</v>
      </c>
      <c r="D41" s="1006">
        <v>1376.2226358897988</v>
      </c>
    </row>
    <row r="42" spans="1:4" ht="30" customHeight="1" thickTop="1" thickBot="1">
      <c r="A42" s="208" t="s">
        <v>1476</v>
      </c>
      <c r="B42" s="106" t="s">
        <v>339</v>
      </c>
      <c r="C42" s="108" t="s">
        <v>1344</v>
      </c>
      <c r="D42" s="1006">
        <v>1376.2226358897988</v>
      </c>
    </row>
    <row r="43" spans="1:4" ht="30" customHeight="1" thickTop="1" thickBot="1">
      <c r="A43" s="208" t="s">
        <v>1317</v>
      </c>
      <c r="B43" s="106" t="s">
        <v>339</v>
      </c>
      <c r="C43" s="108" t="s">
        <v>1318</v>
      </c>
      <c r="D43" s="1006">
        <v>1104.9962769918093</v>
      </c>
    </row>
    <row r="44" spans="1:4" ht="30" customHeight="1" thickTop="1" thickBot="1">
      <c r="A44" s="208" t="s">
        <v>1471</v>
      </c>
      <c r="B44" s="106" t="s">
        <v>339</v>
      </c>
      <c r="C44" s="108" t="s">
        <v>1318</v>
      </c>
      <c r="D44" s="1006">
        <v>1104.9962769918093</v>
      </c>
    </row>
    <row r="45" spans="1:4" ht="30" customHeight="1" thickTop="1" thickBot="1">
      <c r="A45" s="208" t="s">
        <v>1362</v>
      </c>
      <c r="B45" s="106" t="s">
        <v>339</v>
      </c>
      <c r="C45" s="108" t="s">
        <v>1363</v>
      </c>
      <c r="D45" s="1006">
        <v>1104.9962769918093</v>
      </c>
    </row>
    <row r="46" spans="1:4" ht="30" customHeight="1" thickTop="1" thickBot="1">
      <c r="A46" s="208" t="s">
        <v>1371</v>
      </c>
      <c r="B46" s="106" t="s">
        <v>339</v>
      </c>
      <c r="C46" s="108" t="s">
        <v>1372</v>
      </c>
      <c r="D46" s="1006">
        <v>1104.9962769918093</v>
      </c>
    </row>
    <row r="47" spans="1:4" ht="30" customHeight="1" thickTop="1" thickBot="1">
      <c r="A47" s="208" t="s">
        <v>1375</v>
      </c>
      <c r="B47" s="106" t="s">
        <v>339</v>
      </c>
      <c r="C47" s="108" t="s">
        <v>1376</v>
      </c>
      <c r="D47" s="1006">
        <v>1104.9962769918093</v>
      </c>
    </row>
    <row r="48" spans="1:4" ht="30" customHeight="1" thickTop="1" thickBot="1">
      <c r="A48" s="208" t="s">
        <v>1367</v>
      </c>
      <c r="B48" s="106" t="s">
        <v>1307</v>
      </c>
      <c r="C48" s="108" t="s">
        <v>1368</v>
      </c>
      <c r="D48" s="1006">
        <v>1104.9962769918093</v>
      </c>
    </row>
    <row r="49" spans="1:4" ht="30" customHeight="1" thickTop="1" thickBot="1">
      <c r="A49" s="208" t="s">
        <v>1365</v>
      </c>
      <c r="B49" s="106" t="s">
        <v>339</v>
      </c>
      <c r="C49" s="108" t="s">
        <v>1366</v>
      </c>
      <c r="D49" s="1006">
        <v>1104.9962769918093</v>
      </c>
    </row>
    <row r="50" spans="1:4" ht="30" customHeight="1" thickTop="1" thickBot="1">
      <c r="A50" s="208" t="s">
        <v>1369</v>
      </c>
      <c r="B50" s="106" t="s">
        <v>339</v>
      </c>
      <c r="C50" s="108" t="s">
        <v>1370</v>
      </c>
      <c r="D50" s="1006">
        <v>1104.9962769918093</v>
      </c>
    </row>
    <row r="51" spans="1:4" ht="30" customHeight="1" thickTop="1" thickBot="1">
      <c r="A51" s="208" t="s">
        <v>1398</v>
      </c>
      <c r="B51" s="106" t="s">
        <v>1390</v>
      </c>
      <c r="C51" s="108" t="s">
        <v>1399</v>
      </c>
      <c r="D51" s="1006">
        <v>1104.9962769918093</v>
      </c>
    </row>
    <row r="52" spans="1:4" ht="30" customHeight="1" thickTop="1" thickBot="1">
      <c r="A52" s="208" t="s">
        <v>1400</v>
      </c>
      <c r="B52" s="106" t="s">
        <v>1390</v>
      </c>
      <c r="C52" s="108" t="s">
        <v>1399</v>
      </c>
      <c r="D52" s="1006">
        <v>1104.9962769918093</v>
      </c>
    </row>
    <row r="53" spans="1:4" ht="30" customHeight="1" thickTop="1" thickBot="1">
      <c r="A53" s="208" t="s">
        <v>1373</v>
      </c>
      <c r="B53" s="106" t="s">
        <v>339</v>
      </c>
      <c r="C53" s="108" t="s">
        <v>1374</v>
      </c>
      <c r="D53" s="1006">
        <v>1104.9962769918093</v>
      </c>
    </row>
    <row r="54" spans="1:4" ht="30" customHeight="1" thickTop="1" thickBot="1">
      <c r="A54" s="208" t="s">
        <v>1377</v>
      </c>
      <c r="B54" s="106" t="s">
        <v>339</v>
      </c>
      <c r="C54" s="108" t="s">
        <v>1378</v>
      </c>
      <c r="D54" s="1006">
        <v>1536.9493670886072</v>
      </c>
    </row>
    <row r="55" spans="1:4" ht="30" customHeight="1" thickTop="1" thickBot="1">
      <c r="A55" s="208" t="s">
        <v>1462</v>
      </c>
      <c r="B55" s="106" t="s">
        <v>339</v>
      </c>
      <c r="C55" s="108" t="s">
        <v>2135</v>
      </c>
      <c r="D55" s="1006">
        <v>1536.9493670886072</v>
      </c>
    </row>
    <row r="56" spans="1:4" ht="30" customHeight="1" thickTop="1" thickBot="1">
      <c r="A56" s="208" t="s">
        <v>1463</v>
      </c>
      <c r="B56" s="106" t="s">
        <v>339</v>
      </c>
      <c r="C56" s="108" t="s">
        <v>2136</v>
      </c>
      <c r="D56" s="1006">
        <v>1536.9493670886072</v>
      </c>
    </row>
    <row r="57" spans="1:4" ht="30" customHeight="1" thickTop="1" thickBot="1">
      <c r="A57" s="208" t="s">
        <v>1464</v>
      </c>
      <c r="B57" s="106" t="s">
        <v>339</v>
      </c>
      <c r="C57" s="108" t="s">
        <v>2137</v>
      </c>
      <c r="D57" s="1006">
        <v>1536.9493670886072</v>
      </c>
    </row>
    <row r="58" spans="1:4" ht="30" customHeight="1" thickTop="1" thickBot="1">
      <c r="A58" s="208" t="s">
        <v>1441</v>
      </c>
      <c r="B58" s="106" t="s">
        <v>339</v>
      </c>
      <c r="C58" s="108" t="s">
        <v>1951</v>
      </c>
      <c r="D58" s="1006">
        <v>1536.9493670886072</v>
      </c>
    </row>
    <row r="59" spans="1:4" ht="30" customHeight="1" thickTop="1" thickBot="1">
      <c r="A59" s="208" t="s">
        <v>1379</v>
      </c>
      <c r="B59" s="106" t="s">
        <v>339</v>
      </c>
      <c r="C59" s="108" t="s">
        <v>1380</v>
      </c>
      <c r="D59" s="1006">
        <v>1536.9493670886072</v>
      </c>
    </row>
    <row r="60" spans="1:4" ht="30" customHeight="1" thickTop="1" thickBot="1">
      <c r="A60" s="208" t="s">
        <v>1460</v>
      </c>
      <c r="B60" s="106" t="s">
        <v>339</v>
      </c>
      <c r="C60" s="108" t="s">
        <v>1461</v>
      </c>
      <c r="D60" s="1006">
        <v>1536.9493670886072</v>
      </c>
    </row>
    <row r="61" spans="1:4" ht="30" customHeight="1" thickTop="1" thickBot="1">
      <c r="A61" s="208" t="s">
        <v>1446</v>
      </c>
      <c r="B61" s="106" t="s">
        <v>339</v>
      </c>
      <c r="C61" s="108" t="s">
        <v>1447</v>
      </c>
      <c r="D61" s="1006">
        <v>1536.9493670886072</v>
      </c>
    </row>
    <row r="62" spans="1:4" ht="30" customHeight="1" thickTop="1" thickBot="1">
      <c r="A62" s="208" t="s">
        <v>1453</v>
      </c>
      <c r="B62" s="106" t="s">
        <v>339</v>
      </c>
      <c r="C62" s="108" t="s">
        <v>1454</v>
      </c>
      <c r="D62" s="1006">
        <v>1536.9493670886072</v>
      </c>
    </row>
    <row r="63" spans="1:4" ht="30" customHeight="1" thickTop="1" thickBot="1">
      <c r="A63" s="208" t="s">
        <v>1457</v>
      </c>
      <c r="B63" s="106" t="s">
        <v>339</v>
      </c>
      <c r="C63" s="108" t="s">
        <v>1458</v>
      </c>
      <c r="D63" s="1006">
        <v>1536.9493670886072</v>
      </c>
    </row>
    <row r="64" spans="1:4" ht="30" customHeight="1" thickTop="1" thickBot="1">
      <c r="A64" s="208" t="s">
        <v>1444</v>
      </c>
      <c r="B64" s="106" t="s">
        <v>339</v>
      </c>
      <c r="C64" s="108" t="s">
        <v>1445</v>
      </c>
      <c r="D64" s="1006">
        <v>1536.9493670886072</v>
      </c>
    </row>
    <row r="65" spans="1:4" ht="30" customHeight="1" thickTop="1" thickBot="1">
      <c r="A65" s="208" t="s">
        <v>1381</v>
      </c>
      <c r="B65" s="106" t="s">
        <v>339</v>
      </c>
      <c r="C65" s="108" t="s">
        <v>1382</v>
      </c>
      <c r="D65" s="1006">
        <v>1536.9493670886072</v>
      </c>
    </row>
    <row r="66" spans="1:4" ht="30" customHeight="1" thickTop="1" thickBot="1">
      <c r="A66" s="208" t="s">
        <v>1451</v>
      </c>
      <c r="B66" s="106" t="s">
        <v>339</v>
      </c>
      <c r="C66" s="108" t="s">
        <v>1452</v>
      </c>
      <c r="D66" s="1006">
        <v>1536.9493670886072</v>
      </c>
    </row>
    <row r="67" spans="1:4" ht="30" customHeight="1" thickTop="1" thickBot="1">
      <c r="A67" s="208" t="s">
        <v>1455</v>
      </c>
      <c r="B67" s="106" t="s">
        <v>339</v>
      </c>
      <c r="C67" s="108" t="s">
        <v>1456</v>
      </c>
      <c r="D67" s="1006">
        <v>1536.9493670886072</v>
      </c>
    </row>
    <row r="68" spans="1:4" ht="30" customHeight="1" thickTop="1" thickBot="1">
      <c r="A68" s="208" t="s">
        <v>1427</v>
      </c>
      <c r="B68" s="106" t="s">
        <v>339</v>
      </c>
      <c r="C68" s="108" t="s">
        <v>1428</v>
      </c>
      <c r="D68" s="1006">
        <v>1844.3392405063287</v>
      </c>
    </row>
    <row r="69" spans="1:4" ht="30" customHeight="1" thickTop="1" thickBot="1">
      <c r="A69" s="208" t="s">
        <v>1467</v>
      </c>
      <c r="B69" s="106" t="s">
        <v>339</v>
      </c>
      <c r="C69" s="108" t="s">
        <v>2139</v>
      </c>
      <c r="D69" s="1006">
        <v>1536.9493670886072</v>
      </c>
    </row>
    <row r="70" spans="1:4" ht="30" customHeight="1" thickTop="1" thickBot="1">
      <c r="A70" s="208" t="s">
        <v>1468</v>
      </c>
      <c r="B70" s="106" t="s">
        <v>339</v>
      </c>
      <c r="C70" s="108" t="s">
        <v>2140</v>
      </c>
      <c r="D70" s="1006">
        <v>1536.9493670886072</v>
      </c>
    </row>
    <row r="71" spans="1:4" ht="30" customHeight="1" thickTop="1" thickBot="1">
      <c r="A71" s="208" t="s">
        <v>1465</v>
      </c>
      <c r="B71" s="106" t="s">
        <v>339</v>
      </c>
      <c r="C71" s="108" t="s">
        <v>2141</v>
      </c>
      <c r="D71" s="1006">
        <v>1536.9493670886072</v>
      </c>
    </row>
    <row r="72" spans="1:4" ht="30" customHeight="1" thickTop="1" thickBot="1">
      <c r="A72" s="208" t="s">
        <v>1466</v>
      </c>
      <c r="B72" s="106" t="s">
        <v>339</v>
      </c>
      <c r="C72" s="108" t="s">
        <v>2142</v>
      </c>
      <c r="D72" s="1006">
        <v>1536.9493670886072</v>
      </c>
    </row>
    <row r="73" spans="1:4" ht="30" customHeight="1" thickTop="1" thickBot="1">
      <c r="A73" s="208" t="s">
        <v>1434</v>
      </c>
      <c r="B73" s="106" t="s">
        <v>339</v>
      </c>
      <c r="C73" s="108" t="s">
        <v>1435</v>
      </c>
      <c r="D73" s="1006">
        <v>1536.9493670886072</v>
      </c>
    </row>
    <row r="74" spans="1:4" ht="30" customHeight="1" thickTop="1" thickBot="1">
      <c r="A74" s="208" t="s">
        <v>1433</v>
      </c>
      <c r="B74" s="106" t="s">
        <v>339</v>
      </c>
      <c r="C74" s="108" t="s">
        <v>1950</v>
      </c>
      <c r="D74" s="1006">
        <v>1536.9493670886072</v>
      </c>
    </row>
    <row r="75" spans="1:4" ht="30" customHeight="1" thickTop="1" thickBot="1">
      <c r="A75" s="208" t="s">
        <v>1431</v>
      </c>
      <c r="B75" s="106" t="s">
        <v>339</v>
      </c>
      <c r="C75" s="108" t="s">
        <v>1432</v>
      </c>
      <c r="D75" s="1006">
        <v>1536.9493670886072</v>
      </c>
    </row>
    <row r="76" spans="1:4" ht="30" customHeight="1" thickTop="1" thickBot="1">
      <c r="A76" s="208" t="s">
        <v>1459</v>
      </c>
      <c r="B76" s="106" t="s">
        <v>339</v>
      </c>
      <c r="C76" s="108" t="s">
        <v>2134</v>
      </c>
      <c r="D76" s="1006">
        <v>1536.9493670886072</v>
      </c>
    </row>
    <row r="77" spans="1:4" ht="30" customHeight="1" thickTop="1" thickBot="1">
      <c r="A77" s="208" t="s">
        <v>1437</v>
      </c>
      <c r="B77" s="106" t="s">
        <v>339</v>
      </c>
      <c r="C77" s="108" t="s">
        <v>1438</v>
      </c>
      <c r="D77" s="1006">
        <v>1536.9493670886072</v>
      </c>
    </row>
    <row r="78" spans="1:4" ht="30" customHeight="1" thickTop="1" thickBot="1">
      <c r="A78" s="208" t="s">
        <v>1439</v>
      </c>
      <c r="B78" s="106" t="s">
        <v>339</v>
      </c>
      <c r="C78" s="108" t="s">
        <v>1440</v>
      </c>
      <c r="D78" s="1006">
        <v>1536.9493670886072</v>
      </c>
    </row>
    <row r="79" spans="1:4" ht="30" customHeight="1" thickTop="1" thickBot="1">
      <c r="A79" s="208" t="s">
        <v>1442</v>
      </c>
      <c r="B79" s="106" t="s">
        <v>339</v>
      </c>
      <c r="C79" s="108" t="s">
        <v>1443</v>
      </c>
      <c r="D79" s="1006">
        <v>1536.9493670886072</v>
      </c>
    </row>
    <row r="80" spans="1:4" ht="30" customHeight="1" thickTop="1" thickBot="1">
      <c r="A80" s="208" t="s">
        <v>1421</v>
      </c>
      <c r="B80" s="106" t="s">
        <v>339</v>
      </c>
      <c r="C80" s="108" t="s">
        <v>1422</v>
      </c>
      <c r="D80" s="1006">
        <v>1536.9493670886072</v>
      </c>
    </row>
    <row r="81" spans="1:4" ht="30" customHeight="1" thickTop="1" thickBot="1">
      <c r="A81" s="208" t="s">
        <v>1425</v>
      </c>
      <c r="B81" s="106" t="s">
        <v>339</v>
      </c>
      <c r="C81" s="108" t="s">
        <v>1426</v>
      </c>
      <c r="D81" s="1006">
        <v>1536.9493670886072</v>
      </c>
    </row>
    <row r="82" spans="1:4" ht="30" customHeight="1" thickTop="1" thickBot="1">
      <c r="A82" s="208" t="s">
        <v>1429</v>
      </c>
      <c r="B82" s="106" t="s">
        <v>339</v>
      </c>
      <c r="C82" s="108" t="s">
        <v>1430</v>
      </c>
      <c r="D82" s="1006">
        <v>1536.9493670886072</v>
      </c>
    </row>
    <row r="83" spans="1:4" ht="30" customHeight="1" thickTop="1" thickBot="1">
      <c r="A83" s="208" t="s">
        <v>1423</v>
      </c>
      <c r="B83" s="106" t="s">
        <v>339</v>
      </c>
      <c r="C83" s="108" t="s">
        <v>1424</v>
      </c>
      <c r="D83" s="1006">
        <v>1536.9493670886072</v>
      </c>
    </row>
    <row r="84" spans="1:4" ht="30" customHeight="1" thickTop="1" thickBot="1">
      <c r="A84" s="208" t="s">
        <v>1389</v>
      </c>
      <c r="B84" s="106" t="s">
        <v>339</v>
      </c>
      <c r="C84" s="108" t="s">
        <v>1391</v>
      </c>
      <c r="D84" s="1006">
        <v>1376.2226358897988</v>
      </c>
    </row>
    <row r="85" spans="1:4" ht="30" customHeight="1" thickTop="1" thickBot="1">
      <c r="A85" s="208" t="s">
        <v>1392</v>
      </c>
      <c r="B85" s="106" t="s">
        <v>339</v>
      </c>
      <c r="C85" s="108" t="s">
        <v>1943</v>
      </c>
      <c r="D85" s="1006">
        <v>1376.2226358897988</v>
      </c>
    </row>
    <row r="86" spans="1:4" ht="30" customHeight="1" thickTop="1" thickBot="1">
      <c r="A86" s="208" t="s">
        <v>1393</v>
      </c>
      <c r="B86" s="106" t="s">
        <v>1390</v>
      </c>
      <c r="C86" s="108" t="s">
        <v>1394</v>
      </c>
      <c r="D86" s="1006">
        <v>1376.2226358897988</v>
      </c>
    </row>
    <row r="87" spans="1:4" ht="30" customHeight="1" thickTop="1" thickBot="1">
      <c r="A87" s="208" t="s">
        <v>1395</v>
      </c>
      <c r="B87" s="106" t="s">
        <v>339</v>
      </c>
      <c r="C87" s="108" t="s">
        <v>1396</v>
      </c>
      <c r="D87" s="1006">
        <v>1376.2226358897988</v>
      </c>
    </row>
    <row r="88" spans="1:4" ht="30" customHeight="1" thickTop="1" thickBot="1">
      <c r="A88" s="208" t="s">
        <v>1397</v>
      </c>
      <c r="B88" s="106" t="s">
        <v>339</v>
      </c>
      <c r="C88" s="108" t="s">
        <v>1396</v>
      </c>
      <c r="D88" s="1006">
        <v>1376.2226358897988</v>
      </c>
    </row>
    <row r="89" spans="1:4" ht="30" customHeight="1" thickTop="1" thickBot="1">
      <c r="A89" s="208" t="s">
        <v>1327</v>
      </c>
      <c r="B89" s="106" t="s">
        <v>339</v>
      </c>
      <c r="C89" s="108" t="s">
        <v>1936</v>
      </c>
      <c r="D89" s="1006">
        <v>1376.2226358897988</v>
      </c>
    </row>
    <row r="90" spans="1:4" ht="30" customHeight="1" thickTop="1" thickBot="1">
      <c r="A90" s="208" t="s">
        <v>1449</v>
      </c>
      <c r="B90" s="106" t="s">
        <v>339</v>
      </c>
      <c r="C90" s="108" t="s">
        <v>1450</v>
      </c>
      <c r="D90" s="1006">
        <v>1376.2226358897988</v>
      </c>
    </row>
    <row r="91" spans="1:4" ht="30" customHeight="1" thickTop="1" thickBot="1">
      <c r="A91" s="208" t="s">
        <v>1328</v>
      </c>
      <c r="B91" s="106" t="s">
        <v>339</v>
      </c>
      <c r="C91" s="108" t="s">
        <v>1329</v>
      </c>
      <c r="D91" s="1006">
        <v>1104.9962769918093</v>
      </c>
    </row>
    <row r="92" spans="1:4" ht="30" customHeight="1" thickTop="1" thickBot="1">
      <c r="A92" s="208" t="s">
        <v>1361</v>
      </c>
      <c r="B92" s="106" t="s">
        <v>339</v>
      </c>
      <c r="C92" s="108" t="s">
        <v>1942</v>
      </c>
      <c r="D92" s="1006">
        <v>1104.9962769918093</v>
      </c>
    </row>
    <row r="93" spans="1:4" ht="30" customHeight="1" thickTop="1" thickBot="1">
      <c r="A93" s="208" t="s">
        <v>1492</v>
      </c>
      <c r="B93" s="106" t="s">
        <v>1490</v>
      </c>
      <c r="C93" s="108" t="s">
        <v>1954</v>
      </c>
      <c r="D93" s="1006">
        <v>1104.9962769918093</v>
      </c>
    </row>
    <row r="94" spans="1:4" ht="30" customHeight="1" thickTop="1" thickBot="1">
      <c r="A94" s="208" t="s">
        <v>1483</v>
      </c>
      <c r="B94" s="106" t="s">
        <v>92</v>
      </c>
      <c r="C94" s="108" t="s">
        <v>1952</v>
      </c>
      <c r="D94" s="1006">
        <v>102503.47282204019</v>
      </c>
    </row>
    <row r="95" spans="1:4" ht="30" customHeight="1" thickTop="1" thickBot="1">
      <c r="A95" s="208" t="s">
        <v>1306</v>
      </c>
      <c r="B95" s="106" t="s">
        <v>1307</v>
      </c>
      <c r="C95" s="108" t="s">
        <v>1308</v>
      </c>
      <c r="D95" s="1006">
        <v>1104.9962769918093</v>
      </c>
    </row>
    <row r="96" spans="1:4" ht="30" customHeight="1" thickTop="1" thickBot="1">
      <c r="A96" s="208" t="s">
        <v>1715</v>
      </c>
      <c r="B96" s="106" t="s">
        <v>339</v>
      </c>
      <c r="C96" s="108" t="s">
        <v>1935</v>
      </c>
      <c r="D96" s="1006">
        <v>1376.2226358897988</v>
      </c>
    </row>
    <row r="97" spans="1:4" ht="30" customHeight="1" thickTop="1" thickBot="1">
      <c r="A97" s="208" t="s">
        <v>1496</v>
      </c>
      <c r="B97" s="106" t="s">
        <v>339</v>
      </c>
      <c r="C97" s="108" t="s">
        <v>1495</v>
      </c>
      <c r="D97" s="1006">
        <v>1376.2226358897988</v>
      </c>
    </row>
    <row r="98" spans="1:4" ht="30" customHeight="1" thickTop="1" thickBot="1">
      <c r="A98" s="208" t="s">
        <v>1321</v>
      </c>
      <c r="B98" s="106" t="s">
        <v>92</v>
      </c>
      <c r="C98" s="108" t="s">
        <v>1322</v>
      </c>
      <c r="D98" s="1006">
        <v>7765.1102010424411</v>
      </c>
    </row>
    <row r="99" spans="1:4" ht="30" customHeight="1" thickTop="1" thickBot="1">
      <c r="A99" s="208" t="s">
        <v>1335</v>
      </c>
      <c r="B99" s="106" t="s">
        <v>339</v>
      </c>
      <c r="C99" s="108" t="s">
        <v>1937</v>
      </c>
      <c r="D99" s="1006">
        <v>1325.9955323901711</v>
      </c>
    </row>
    <row r="100" spans="1:4" ht="30" customHeight="1" thickTop="1" thickBot="1">
      <c r="A100" s="208" t="s">
        <v>1404</v>
      </c>
      <c r="B100" s="106" t="s">
        <v>1390</v>
      </c>
      <c r="C100" s="108" t="s">
        <v>1947</v>
      </c>
      <c r="D100" s="1006">
        <v>1325.9955323901711</v>
      </c>
    </row>
    <row r="101" spans="1:4" ht="30" customHeight="1" thickTop="1" thickBot="1">
      <c r="A101" s="208" t="s">
        <v>1477</v>
      </c>
      <c r="B101" s="106" t="s">
        <v>339</v>
      </c>
      <c r="C101" s="108" t="s">
        <v>1478</v>
      </c>
      <c r="D101" s="1006">
        <v>1325.9955323901711</v>
      </c>
    </row>
    <row r="102" spans="1:4" ht="30" customHeight="1" thickTop="1" thickBot="1">
      <c r="A102" s="208" t="s">
        <v>1479</v>
      </c>
      <c r="B102" s="106" t="s">
        <v>141</v>
      </c>
      <c r="C102" s="108" t="s">
        <v>1480</v>
      </c>
      <c r="D102" s="1006">
        <v>42194.11206478034</v>
      </c>
    </row>
    <row r="103" spans="1:4" ht="30" customHeight="1" thickTop="1" thickBot="1">
      <c r="A103" s="208" t="s">
        <v>1411</v>
      </c>
      <c r="B103" s="106" t="s">
        <v>344</v>
      </c>
      <c r="C103" s="108" t="s">
        <v>1412</v>
      </c>
      <c r="D103" s="1006">
        <v>673.26418615040939</v>
      </c>
    </row>
    <row r="104" spans="1:4" ht="30" customHeight="1" thickTop="1" thickBot="1">
      <c r="A104" s="208" t="s">
        <v>1409</v>
      </c>
      <c r="B104" s="106" t="s">
        <v>344</v>
      </c>
      <c r="C104" s="108" t="s">
        <v>1410</v>
      </c>
      <c r="D104" s="1006">
        <v>673.14364110201029</v>
      </c>
    </row>
    <row r="105" spans="1:4" ht="30" customHeight="1" thickTop="1" thickBot="1">
      <c r="A105" s="208" t="s">
        <v>1359</v>
      </c>
      <c r="B105" s="106" t="s">
        <v>339</v>
      </c>
      <c r="C105" s="108" t="s">
        <v>1360</v>
      </c>
      <c r="D105" s="1006">
        <v>2370.719285182427</v>
      </c>
    </row>
    <row r="106" spans="1:4" ht="30" customHeight="1" thickTop="1" thickBot="1">
      <c r="A106" s="208" t="s">
        <v>1486</v>
      </c>
      <c r="B106" s="106" t="s">
        <v>92</v>
      </c>
      <c r="C106" s="108" t="s">
        <v>1487</v>
      </c>
      <c r="D106" s="1006">
        <v>184688.40469322409</v>
      </c>
    </row>
    <row r="107" spans="1:4" ht="30" customHeight="1" thickTop="1" thickBot="1">
      <c r="A107" s="208" t="s">
        <v>1385</v>
      </c>
      <c r="B107" s="106" t="s">
        <v>339</v>
      </c>
      <c r="C107" s="108" t="s">
        <v>1386</v>
      </c>
      <c r="D107" s="1006">
        <v>1014.5874906924794</v>
      </c>
    </row>
    <row r="108" spans="1:4" ht="30" customHeight="1" thickTop="1" thickBot="1">
      <c r="A108" s="208" t="s">
        <v>1347</v>
      </c>
      <c r="B108" s="106" t="s">
        <v>339</v>
      </c>
      <c r="C108" s="108" t="s">
        <v>1939</v>
      </c>
      <c r="D108" s="1006">
        <v>1014.5874906924794</v>
      </c>
    </row>
    <row r="109" spans="1:4" ht="30" customHeight="1" thickTop="1" thickBot="1">
      <c r="A109" s="208" t="s">
        <v>1342</v>
      </c>
      <c r="B109" s="106" t="s">
        <v>339</v>
      </c>
      <c r="C109" s="108" t="s">
        <v>1938</v>
      </c>
      <c r="D109" s="1006">
        <v>1014.5874906924794</v>
      </c>
    </row>
    <row r="110" spans="1:4" ht="30" customHeight="1" thickTop="1" thickBot="1">
      <c r="A110" s="208" t="s">
        <v>1481</v>
      </c>
      <c r="B110" s="106" t="s">
        <v>339</v>
      </c>
      <c r="C110" s="108" t="s">
        <v>1482</v>
      </c>
      <c r="D110" s="1006">
        <v>1014.5874906924794</v>
      </c>
    </row>
    <row r="111" spans="1:4" ht="30" customHeight="1" thickTop="1" thickBot="1">
      <c r="A111" s="208" t="s">
        <v>1402</v>
      </c>
      <c r="B111" s="106" t="s">
        <v>1390</v>
      </c>
      <c r="C111" s="108" t="s">
        <v>1945</v>
      </c>
      <c r="D111" s="1006">
        <v>1014.5874906924794</v>
      </c>
    </row>
    <row r="112" spans="1:4" ht="30" customHeight="1" thickTop="1" thickBot="1">
      <c r="A112" s="208" t="s">
        <v>1403</v>
      </c>
      <c r="B112" s="106" t="s">
        <v>344</v>
      </c>
      <c r="C112" s="108" t="s">
        <v>1946</v>
      </c>
      <c r="D112" s="1006">
        <v>3.0136262099776614</v>
      </c>
    </row>
    <row r="113" spans="1:5" ht="30" customHeight="1" thickTop="1" thickBot="1">
      <c r="A113" s="208" t="s">
        <v>1408</v>
      </c>
      <c r="B113" s="106" t="s">
        <v>1390</v>
      </c>
      <c r="C113" s="108" t="s">
        <v>1949</v>
      </c>
      <c r="D113" s="1006">
        <v>636.20662918838411</v>
      </c>
    </row>
    <row r="114" spans="1:5" ht="30" customHeight="1" thickTop="1" thickBot="1">
      <c r="A114" s="208" t="s">
        <v>1484</v>
      </c>
      <c r="B114" s="106" t="s">
        <v>92</v>
      </c>
      <c r="C114" s="108" t="s">
        <v>1485</v>
      </c>
      <c r="D114" s="1006">
        <v>1060247.2728987341</v>
      </c>
    </row>
    <row r="115" spans="1:5" ht="30" customHeight="1" thickTop="1" thickBot="1">
      <c r="A115" s="208" t="s">
        <v>1405</v>
      </c>
      <c r="B115" s="106" t="s">
        <v>92</v>
      </c>
      <c r="C115" s="108" t="s">
        <v>1406</v>
      </c>
      <c r="D115" s="1006">
        <v>1915.3302285927027</v>
      </c>
    </row>
    <row r="116" spans="1:5" ht="30" customHeight="1" thickTop="1" thickBot="1">
      <c r="A116" s="208" t="s">
        <v>1355</v>
      </c>
      <c r="B116" s="106" t="s">
        <v>339</v>
      </c>
      <c r="C116" s="108" t="s">
        <v>1941</v>
      </c>
      <c r="D116" s="1006">
        <v>20.090841399851076</v>
      </c>
      <c r="E116" s="657"/>
    </row>
    <row r="117" spans="1:5" ht="30" customHeight="1" thickTop="1" thickBot="1">
      <c r="A117" s="208" t="s">
        <v>1383</v>
      </c>
      <c r="B117" s="106" t="s">
        <v>92</v>
      </c>
      <c r="C117" s="108" t="s">
        <v>1384</v>
      </c>
      <c r="D117" s="1006">
        <v>480348.58190394629</v>
      </c>
    </row>
    <row r="118" spans="1:5" ht="15.75" thickTop="1">
      <c r="D118" s="656"/>
    </row>
    <row r="119" spans="1:5">
      <c r="D119" s="656"/>
    </row>
    <row r="120" spans="1:5">
      <c r="D120" s="656"/>
    </row>
    <row r="121" spans="1:5">
      <c r="D121" s="656"/>
    </row>
    <row r="122" spans="1:5">
      <c r="D122" s="656"/>
    </row>
    <row r="123" spans="1:5">
      <c r="D123" s="656"/>
    </row>
    <row r="124" spans="1:5">
      <c r="D124" s="656"/>
    </row>
    <row r="125" spans="1:5">
      <c r="D125" s="656"/>
    </row>
    <row r="126" spans="1:5">
      <c r="D126" s="656"/>
    </row>
    <row r="127" spans="1:5">
      <c r="D127" s="656"/>
    </row>
    <row r="128" spans="1:5">
      <c r="D128" s="656"/>
    </row>
    <row r="129" spans="4:4">
      <c r="D129" s="656"/>
    </row>
    <row r="130" spans="4:4">
      <c r="D130" s="656"/>
    </row>
    <row r="131" spans="4:4">
      <c r="D131" s="656"/>
    </row>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1" customWidth="1"/>
    <col min="2" max="2" width="15.42578125" style="541" customWidth="1"/>
    <col min="3" max="3" width="7.28515625" style="541" customWidth="1"/>
    <col min="4" max="4" width="11.42578125" style="541"/>
    <col min="5" max="5" width="5.7109375" style="541" customWidth="1"/>
    <col min="6" max="6" width="5.7109375" style="541" hidden="1" customWidth="1"/>
    <col min="7" max="7" width="9.5703125" style="541" customWidth="1"/>
    <col min="8" max="8" width="14" style="541" customWidth="1"/>
    <col min="9" max="9" width="16.28515625" style="541" customWidth="1"/>
    <col min="10" max="10" width="15.85546875" style="541" customWidth="1"/>
    <col min="11" max="11" width="11.7109375" style="541" customWidth="1"/>
    <col min="12" max="12" width="8.28515625" style="541" customWidth="1"/>
    <col min="13" max="13" width="16.5703125" style="541" customWidth="1"/>
    <col min="14" max="256" width="11.42578125" style="541"/>
    <col min="257" max="257" width="22.7109375" style="541" customWidth="1"/>
    <col min="258" max="258" width="15.42578125" style="541" customWidth="1"/>
    <col min="259" max="259" width="7.28515625" style="541" customWidth="1"/>
    <col min="260" max="260" width="11.42578125" style="541"/>
    <col min="261" max="261" width="5.7109375" style="541" customWidth="1"/>
    <col min="262" max="262" width="0" style="541" hidden="1" customWidth="1"/>
    <col min="263" max="263" width="9.5703125" style="541" customWidth="1"/>
    <col min="264" max="264" width="14" style="541" customWidth="1"/>
    <col min="265" max="265" width="16.28515625" style="541" customWidth="1"/>
    <col min="266" max="266" width="15.85546875" style="541" customWidth="1"/>
    <col min="267" max="267" width="11.7109375" style="541" customWidth="1"/>
    <col min="268" max="268" width="8.28515625" style="541" customWidth="1"/>
    <col min="269" max="269" width="16.5703125" style="541" customWidth="1"/>
    <col min="270" max="512" width="11.42578125" style="541"/>
    <col min="513" max="513" width="22.7109375" style="541" customWidth="1"/>
    <col min="514" max="514" width="15.42578125" style="541" customWidth="1"/>
    <col min="515" max="515" width="7.28515625" style="541" customWidth="1"/>
    <col min="516" max="516" width="11.42578125" style="541"/>
    <col min="517" max="517" width="5.7109375" style="541" customWidth="1"/>
    <col min="518" max="518" width="0" style="541" hidden="1" customWidth="1"/>
    <col min="519" max="519" width="9.5703125" style="541" customWidth="1"/>
    <col min="520" max="520" width="14" style="541" customWidth="1"/>
    <col min="521" max="521" width="16.28515625" style="541" customWidth="1"/>
    <col min="522" max="522" width="15.85546875" style="541" customWidth="1"/>
    <col min="523" max="523" width="11.7109375" style="541" customWidth="1"/>
    <col min="524" max="524" width="8.28515625" style="541" customWidth="1"/>
    <col min="525" max="525" width="16.5703125" style="541" customWidth="1"/>
    <col min="526" max="768" width="11.42578125" style="541"/>
    <col min="769" max="769" width="22.7109375" style="541" customWidth="1"/>
    <col min="770" max="770" width="15.42578125" style="541" customWidth="1"/>
    <col min="771" max="771" width="7.28515625" style="541" customWidth="1"/>
    <col min="772" max="772" width="11.42578125" style="541"/>
    <col min="773" max="773" width="5.7109375" style="541" customWidth="1"/>
    <col min="774" max="774" width="0" style="541" hidden="1" customWidth="1"/>
    <col min="775" max="775" width="9.5703125" style="541" customWidth="1"/>
    <col min="776" max="776" width="14" style="541" customWidth="1"/>
    <col min="777" max="777" width="16.28515625" style="541" customWidth="1"/>
    <col min="778" max="778" width="15.85546875" style="541" customWidth="1"/>
    <col min="779" max="779" width="11.7109375" style="541" customWidth="1"/>
    <col min="780" max="780" width="8.28515625" style="541" customWidth="1"/>
    <col min="781" max="781" width="16.5703125" style="541" customWidth="1"/>
    <col min="782" max="1024" width="11.42578125" style="541"/>
    <col min="1025" max="1025" width="22.7109375" style="541" customWidth="1"/>
    <col min="1026" max="1026" width="15.42578125" style="541" customWidth="1"/>
    <col min="1027" max="1027" width="7.28515625" style="541" customWidth="1"/>
    <col min="1028" max="1028" width="11.42578125" style="541"/>
    <col min="1029" max="1029" width="5.7109375" style="541" customWidth="1"/>
    <col min="1030" max="1030" width="0" style="541" hidden="1" customWidth="1"/>
    <col min="1031" max="1031" width="9.5703125" style="541" customWidth="1"/>
    <col min="1032" max="1032" width="14" style="541" customWidth="1"/>
    <col min="1033" max="1033" width="16.28515625" style="541" customWidth="1"/>
    <col min="1034" max="1034" width="15.85546875" style="541" customWidth="1"/>
    <col min="1035" max="1035" width="11.7109375" style="541" customWidth="1"/>
    <col min="1036" max="1036" width="8.28515625" style="541" customWidth="1"/>
    <col min="1037" max="1037" width="16.5703125" style="541" customWidth="1"/>
    <col min="1038" max="1280" width="11.42578125" style="541"/>
    <col min="1281" max="1281" width="22.7109375" style="541" customWidth="1"/>
    <col min="1282" max="1282" width="15.42578125" style="541" customWidth="1"/>
    <col min="1283" max="1283" width="7.28515625" style="541" customWidth="1"/>
    <col min="1284" max="1284" width="11.42578125" style="541"/>
    <col min="1285" max="1285" width="5.7109375" style="541" customWidth="1"/>
    <col min="1286" max="1286" width="0" style="541" hidden="1" customWidth="1"/>
    <col min="1287" max="1287" width="9.5703125" style="541" customWidth="1"/>
    <col min="1288" max="1288" width="14" style="541" customWidth="1"/>
    <col min="1289" max="1289" width="16.28515625" style="541" customWidth="1"/>
    <col min="1290" max="1290" width="15.85546875" style="541" customWidth="1"/>
    <col min="1291" max="1291" width="11.7109375" style="541" customWidth="1"/>
    <col min="1292" max="1292" width="8.28515625" style="541" customWidth="1"/>
    <col min="1293" max="1293" width="16.5703125" style="541" customWidth="1"/>
    <col min="1294" max="1536" width="11.42578125" style="541"/>
    <col min="1537" max="1537" width="22.7109375" style="541" customWidth="1"/>
    <col min="1538" max="1538" width="15.42578125" style="541" customWidth="1"/>
    <col min="1539" max="1539" width="7.28515625" style="541" customWidth="1"/>
    <col min="1540" max="1540" width="11.42578125" style="541"/>
    <col min="1541" max="1541" width="5.7109375" style="541" customWidth="1"/>
    <col min="1542" max="1542" width="0" style="541" hidden="1" customWidth="1"/>
    <col min="1543" max="1543" width="9.5703125" style="541" customWidth="1"/>
    <col min="1544" max="1544" width="14" style="541" customWidth="1"/>
    <col min="1545" max="1545" width="16.28515625" style="541" customWidth="1"/>
    <col min="1546" max="1546" width="15.85546875" style="541" customWidth="1"/>
    <col min="1547" max="1547" width="11.7109375" style="541" customWidth="1"/>
    <col min="1548" max="1548" width="8.28515625" style="541" customWidth="1"/>
    <col min="1549" max="1549" width="16.5703125" style="541" customWidth="1"/>
    <col min="1550" max="1792" width="11.42578125" style="541"/>
    <col min="1793" max="1793" width="22.7109375" style="541" customWidth="1"/>
    <col min="1794" max="1794" width="15.42578125" style="541" customWidth="1"/>
    <col min="1795" max="1795" width="7.28515625" style="541" customWidth="1"/>
    <col min="1796" max="1796" width="11.42578125" style="541"/>
    <col min="1797" max="1797" width="5.7109375" style="541" customWidth="1"/>
    <col min="1798" max="1798" width="0" style="541" hidden="1" customWidth="1"/>
    <col min="1799" max="1799" width="9.5703125" style="541" customWidth="1"/>
    <col min="1800" max="1800" width="14" style="541" customWidth="1"/>
    <col min="1801" max="1801" width="16.28515625" style="541" customWidth="1"/>
    <col min="1802" max="1802" width="15.85546875" style="541" customWidth="1"/>
    <col min="1803" max="1803" width="11.7109375" style="541" customWidth="1"/>
    <col min="1804" max="1804" width="8.28515625" style="541" customWidth="1"/>
    <col min="1805" max="1805" width="16.5703125" style="541" customWidth="1"/>
    <col min="1806" max="2048" width="11.42578125" style="541"/>
    <col min="2049" max="2049" width="22.7109375" style="541" customWidth="1"/>
    <col min="2050" max="2050" width="15.42578125" style="541" customWidth="1"/>
    <col min="2051" max="2051" width="7.28515625" style="541" customWidth="1"/>
    <col min="2052" max="2052" width="11.42578125" style="541"/>
    <col min="2053" max="2053" width="5.7109375" style="541" customWidth="1"/>
    <col min="2054" max="2054" width="0" style="541" hidden="1" customWidth="1"/>
    <col min="2055" max="2055" width="9.5703125" style="541" customWidth="1"/>
    <col min="2056" max="2056" width="14" style="541" customWidth="1"/>
    <col min="2057" max="2057" width="16.28515625" style="541" customWidth="1"/>
    <col min="2058" max="2058" width="15.85546875" style="541" customWidth="1"/>
    <col min="2059" max="2059" width="11.7109375" style="541" customWidth="1"/>
    <col min="2060" max="2060" width="8.28515625" style="541" customWidth="1"/>
    <col min="2061" max="2061" width="16.5703125" style="541" customWidth="1"/>
    <col min="2062" max="2304" width="11.42578125" style="541"/>
    <col min="2305" max="2305" width="22.7109375" style="541" customWidth="1"/>
    <col min="2306" max="2306" width="15.42578125" style="541" customWidth="1"/>
    <col min="2307" max="2307" width="7.28515625" style="541" customWidth="1"/>
    <col min="2308" max="2308" width="11.42578125" style="541"/>
    <col min="2309" max="2309" width="5.7109375" style="541" customWidth="1"/>
    <col min="2310" max="2310" width="0" style="541" hidden="1" customWidth="1"/>
    <col min="2311" max="2311" width="9.5703125" style="541" customWidth="1"/>
    <col min="2312" max="2312" width="14" style="541" customWidth="1"/>
    <col min="2313" max="2313" width="16.28515625" style="541" customWidth="1"/>
    <col min="2314" max="2314" width="15.85546875" style="541" customWidth="1"/>
    <col min="2315" max="2315" width="11.7109375" style="541" customWidth="1"/>
    <col min="2316" max="2316" width="8.28515625" style="541" customWidth="1"/>
    <col min="2317" max="2317" width="16.5703125" style="541" customWidth="1"/>
    <col min="2318" max="2560" width="11.42578125" style="541"/>
    <col min="2561" max="2561" width="22.7109375" style="541" customWidth="1"/>
    <col min="2562" max="2562" width="15.42578125" style="541" customWidth="1"/>
    <col min="2563" max="2563" width="7.28515625" style="541" customWidth="1"/>
    <col min="2564" max="2564" width="11.42578125" style="541"/>
    <col min="2565" max="2565" width="5.7109375" style="541" customWidth="1"/>
    <col min="2566" max="2566" width="0" style="541" hidden="1" customWidth="1"/>
    <col min="2567" max="2567" width="9.5703125" style="541" customWidth="1"/>
    <col min="2568" max="2568" width="14" style="541" customWidth="1"/>
    <col min="2569" max="2569" width="16.28515625" style="541" customWidth="1"/>
    <col min="2570" max="2570" width="15.85546875" style="541" customWidth="1"/>
    <col min="2571" max="2571" width="11.7109375" style="541" customWidth="1"/>
    <col min="2572" max="2572" width="8.28515625" style="541" customWidth="1"/>
    <col min="2573" max="2573" width="16.5703125" style="541" customWidth="1"/>
    <col min="2574" max="2816" width="11.42578125" style="541"/>
    <col min="2817" max="2817" width="22.7109375" style="541" customWidth="1"/>
    <col min="2818" max="2818" width="15.42578125" style="541" customWidth="1"/>
    <col min="2819" max="2819" width="7.28515625" style="541" customWidth="1"/>
    <col min="2820" max="2820" width="11.42578125" style="541"/>
    <col min="2821" max="2821" width="5.7109375" style="541" customWidth="1"/>
    <col min="2822" max="2822" width="0" style="541" hidden="1" customWidth="1"/>
    <col min="2823" max="2823" width="9.5703125" style="541" customWidth="1"/>
    <col min="2824" max="2824" width="14" style="541" customWidth="1"/>
    <col min="2825" max="2825" width="16.28515625" style="541" customWidth="1"/>
    <col min="2826" max="2826" width="15.85546875" style="541" customWidth="1"/>
    <col min="2827" max="2827" width="11.7109375" style="541" customWidth="1"/>
    <col min="2828" max="2828" width="8.28515625" style="541" customWidth="1"/>
    <col min="2829" max="2829" width="16.5703125" style="541" customWidth="1"/>
    <col min="2830" max="3072" width="11.42578125" style="541"/>
    <col min="3073" max="3073" width="22.7109375" style="541" customWidth="1"/>
    <col min="3074" max="3074" width="15.42578125" style="541" customWidth="1"/>
    <col min="3075" max="3075" width="7.28515625" style="541" customWidth="1"/>
    <col min="3076" max="3076" width="11.42578125" style="541"/>
    <col min="3077" max="3077" width="5.7109375" style="541" customWidth="1"/>
    <col min="3078" max="3078" width="0" style="541" hidden="1" customWidth="1"/>
    <col min="3079" max="3079" width="9.5703125" style="541" customWidth="1"/>
    <col min="3080" max="3080" width="14" style="541" customWidth="1"/>
    <col min="3081" max="3081" width="16.28515625" style="541" customWidth="1"/>
    <col min="3082" max="3082" width="15.85546875" style="541" customWidth="1"/>
    <col min="3083" max="3083" width="11.7109375" style="541" customWidth="1"/>
    <col min="3084" max="3084" width="8.28515625" style="541" customWidth="1"/>
    <col min="3085" max="3085" width="16.5703125" style="541" customWidth="1"/>
    <col min="3086" max="3328" width="11.42578125" style="541"/>
    <col min="3329" max="3329" width="22.7109375" style="541" customWidth="1"/>
    <col min="3330" max="3330" width="15.42578125" style="541" customWidth="1"/>
    <col min="3331" max="3331" width="7.28515625" style="541" customWidth="1"/>
    <col min="3332" max="3332" width="11.42578125" style="541"/>
    <col min="3333" max="3333" width="5.7109375" style="541" customWidth="1"/>
    <col min="3334" max="3334" width="0" style="541" hidden="1" customWidth="1"/>
    <col min="3335" max="3335" width="9.5703125" style="541" customWidth="1"/>
    <col min="3336" max="3336" width="14" style="541" customWidth="1"/>
    <col min="3337" max="3337" width="16.28515625" style="541" customWidth="1"/>
    <col min="3338" max="3338" width="15.85546875" style="541" customWidth="1"/>
    <col min="3339" max="3339" width="11.7109375" style="541" customWidth="1"/>
    <col min="3340" max="3340" width="8.28515625" style="541" customWidth="1"/>
    <col min="3341" max="3341" width="16.5703125" style="541" customWidth="1"/>
    <col min="3342" max="3584" width="11.42578125" style="541"/>
    <col min="3585" max="3585" width="22.7109375" style="541" customWidth="1"/>
    <col min="3586" max="3586" width="15.42578125" style="541" customWidth="1"/>
    <col min="3587" max="3587" width="7.28515625" style="541" customWidth="1"/>
    <col min="3588" max="3588" width="11.42578125" style="541"/>
    <col min="3589" max="3589" width="5.7109375" style="541" customWidth="1"/>
    <col min="3590" max="3590" width="0" style="541" hidden="1" customWidth="1"/>
    <col min="3591" max="3591" width="9.5703125" style="541" customWidth="1"/>
    <col min="3592" max="3592" width="14" style="541" customWidth="1"/>
    <col min="3593" max="3593" width="16.28515625" style="541" customWidth="1"/>
    <col min="3594" max="3594" width="15.85546875" style="541" customWidth="1"/>
    <col min="3595" max="3595" width="11.7109375" style="541" customWidth="1"/>
    <col min="3596" max="3596" width="8.28515625" style="541" customWidth="1"/>
    <col min="3597" max="3597" width="16.5703125" style="541" customWidth="1"/>
    <col min="3598" max="3840" width="11.42578125" style="541"/>
    <col min="3841" max="3841" width="22.7109375" style="541" customWidth="1"/>
    <col min="3842" max="3842" width="15.42578125" style="541" customWidth="1"/>
    <col min="3843" max="3843" width="7.28515625" style="541" customWidth="1"/>
    <col min="3844" max="3844" width="11.42578125" style="541"/>
    <col min="3845" max="3845" width="5.7109375" style="541" customWidth="1"/>
    <col min="3846" max="3846" width="0" style="541" hidden="1" customWidth="1"/>
    <col min="3847" max="3847" width="9.5703125" style="541" customWidth="1"/>
    <col min="3848" max="3848" width="14" style="541" customWidth="1"/>
    <col min="3849" max="3849" width="16.28515625" style="541" customWidth="1"/>
    <col min="3850" max="3850" width="15.85546875" style="541" customWidth="1"/>
    <col min="3851" max="3851" width="11.7109375" style="541" customWidth="1"/>
    <col min="3852" max="3852" width="8.28515625" style="541" customWidth="1"/>
    <col min="3853" max="3853" width="16.5703125" style="541" customWidth="1"/>
    <col min="3854" max="4096" width="11.42578125" style="541"/>
    <col min="4097" max="4097" width="22.7109375" style="541" customWidth="1"/>
    <col min="4098" max="4098" width="15.42578125" style="541" customWidth="1"/>
    <col min="4099" max="4099" width="7.28515625" style="541" customWidth="1"/>
    <col min="4100" max="4100" width="11.42578125" style="541"/>
    <col min="4101" max="4101" width="5.7109375" style="541" customWidth="1"/>
    <col min="4102" max="4102" width="0" style="541" hidden="1" customWidth="1"/>
    <col min="4103" max="4103" width="9.5703125" style="541" customWidth="1"/>
    <col min="4104" max="4104" width="14" style="541" customWidth="1"/>
    <col min="4105" max="4105" width="16.28515625" style="541" customWidth="1"/>
    <col min="4106" max="4106" width="15.85546875" style="541" customWidth="1"/>
    <col min="4107" max="4107" width="11.7109375" style="541" customWidth="1"/>
    <col min="4108" max="4108" width="8.28515625" style="541" customWidth="1"/>
    <col min="4109" max="4109" width="16.5703125" style="541" customWidth="1"/>
    <col min="4110" max="4352" width="11.42578125" style="541"/>
    <col min="4353" max="4353" width="22.7109375" style="541" customWidth="1"/>
    <col min="4354" max="4354" width="15.42578125" style="541" customWidth="1"/>
    <col min="4355" max="4355" width="7.28515625" style="541" customWidth="1"/>
    <col min="4356" max="4356" width="11.42578125" style="541"/>
    <col min="4357" max="4357" width="5.7109375" style="541" customWidth="1"/>
    <col min="4358" max="4358" width="0" style="541" hidden="1" customWidth="1"/>
    <col min="4359" max="4359" width="9.5703125" style="541" customWidth="1"/>
    <col min="4360" max="4360" width="14" style="541" customWidth="1"/>
    <col min="4361" max="4361" width="16.28515625" style="541" customWidth="1"/>
    <col min="4362" max="4362" width="15.85546875" style="541" customWidth="1"/>
    <col min="4363" max="4363" width="11.7109375" style="541" customWidth="1"/>
    <col min="4364" max="4364" width="8.28515625" style="541" customWidth="1"/>
    <col min="4365" max="4365" width="16.5703125" style="541" customWidth="1"/>
    <col min="4366" max="4608" width="11.42578125" style="541"/>
    <col min="4609" max="4609" width="22.7109375" style="541" customWidth="1"/>
    <col min="4610" max="4610" width="15.42578125" style="541" customWidth="1"/>
    <col min="4611" max="4611" width="7.28515625" style="541" customWidth="1"/>
    <col min="4612" max="4612" width="11.42578125" style="541"/>
    <col min="4613" max="4613" width="5.7109375" style="541" customWidth="1"/>
    <col min="4614" max="4614" width="0" style="541" hidden="1" customWidth="1"/>
    <col min="4615" max="4615" width="9.5703125" style="541" customWidth="1"/>
    <col min="4616" max="4616" width="14" style="541" customWidth="1"/>
    <col min="4617" max="4617" width="16.28515625" style="541" customWidth="1"/>
    <col min="4618" max="4618" width="15.85546875" style="541" customWidth="1"/>
    <col min="4619" max="4619" width="11.7109375" style="541" customWidth="1"/>
    <col min="4620" max="4620" width="8.28515625" style="541" customWidth="1"/>
    <col min="4621" max="4621" width="16.5703125" style="541" customWidth="1"/>
    <col min="4622" max="4864" width="11.42578125" style="541"/>
    <col min="4865" max="4865" width="22.7109375" style="541" customWidth="1"/>
    <col min="4866" max="4866" width="15.42578125" style="541" customWidth="1"/>
    <col min="4867" max="4867" width="7.28515625" style="541" customWidth="1"/>
    <col min="4868" max="4868" width="11.42578125" style="541"/>
    <col min="4869" max="4869" width="5.7109375" style="541" customWidth="1"/>
    <col min="4870" max="4870" width="0" style="541" hidden="1" customWidth="1"/>
    <col min="4871" max="4871" width="9.5703125" style="541" customWidth="1"/>
    <col min="4872" max="4872" width="14" style="541" customWidth="1"/>
    <col min="4873" max="4873" width="16.28515625" style="541" customWidth="1"/>
    <col min="4874" max="4874" width="15.85546875" style="541" customWidth="1"/>
    <col min="4875" max="4875" width="11.7109375" style="541" customWidth="1"/>
    <col min="4876" max="4876" width="8.28515625" style="541" customWidth="1"/>
    <col min="4877" max="4877" width="16.5703125" style="541" customWidth="1"/>
    <col min="4878" max="5120" width="11.42578125" style="541"/>
    <col min="5121" max="5121" width="22.7109375" style="541" customWidth="1"/>
    <col min="5122" max="5122" width="15.42578125" style="541" customWidth="1"/>
    <col min="5123" max="5123" width="7.28515625" style="541" customWidth="1"/>
    <col min="5124" max="5124" width="11.42578125" style="541"/>
    <col min="5125" max="5125" width="5.7109375" style="541" customWidth="1"/>
    <col min="5126" max="5126" width="0" style="541" hidden="1" customWidth="1"/>
    <col min="5127" max="5127" width="9.5703125" style="541" customWidth="1"/>
    <col min="5128" max="5128" width="14" style="541" customWidth="1"/>
    <col min="5129" max="5129" width="16.28515625" style="541" customWidth="1"/>
    <col min="5130" max="5130" width="15.85546875" style="541" customWidth="1"/>
    <col min="5131" max="5131" width="11.7109375" style="541" customWidth="1"/>
    <col min="5132" max="5132" width="8.28515625" style="541" customWidth="1"/>
    <col min="5133" max="5133" width="16.5703125" style="541" customWidth="1"/>
    <col min="5134" max="5376" width="11.42578125" style="541"/>
    <col min="5377" max="5377" width="22.7109375" style="541" customWidth="1"/>
    <col min="5378" max="5378" width="15.42578125" style="541" customWidth="1"/>
    <col min="5379" max="5379" width="7.28515625" style="541" customWidth="1"/>
    <col min="5380" max="5380" width="11.42578125" style="541"/>
    <col min="5381" max="5381" width="5.7109375" style="541" customWidth="1"/>
    <col min="5382" max="5382" width="0" style="541" hidden="1" customWidth="1"/>
    <col min="5383" max="5383" width="9.5703125" style="541" customWidth="1"/>
    <col min="5384" max="5384" width="14" style="541" customWidth="1"/>
    <col min="5385" max="5385" width="16.28515625" style="541" customWidth="1"/>
    <col min="5386" max="5386" width="15.85546875" style="541" customWidth="1"/>
    <col min="5387" max="5387" width="11.7109375" style="541" customWidth="1"/>
    <col min="5388" max="5388" width="8.28515625" style="541" customWidth="1"/>
    <col min="5389" max="5389" width="16.5703125" style="541" customWidth="1"/>
    <col min="5390" max="5632" width="11.42578125" style="541"/>
    <col min="5633" max="5633" width="22.7109375" style="541" customWidth="1"/>
    <col min="5634" max="5634" width="15.42578125" style="541" customWidth="1"/>
    <col min="5635" max="5635" width="7.28515625" style="541" customWidth="1"/>
    <col min="5636" max="5636" width="11.42578125" style="541"/>
    <col min="5637" max="5637" width="5.7109375" style="541" customWidth="1"/>
    <col min="5638" max="5638" width="0" style="541" hidden="1" customWidth="1"/>
    <col min="5639" max="5639" width="9.5703125" style="541" customWidth="1"/>
    <col min="5640" max="5640" width="14" style="541" customWidth="1"/>
    <col min="5641" max="5641" width="16.28515625" style="541" customWidth="1"/>
    <col min="5642" max="5642" width="15.85546875" style="541" customWidth="1"/>
    <col min="5643" max="5643" width="11.7109375" style="541" customWidth="1"/>
    <col min="5644" max="5644" width="8.28515625" style="541" customWidth="1"/>
    <col min="5645" max="5645" width="16.5703125" style="541" customWidth="1"/>
    <col min="5646" max="5888" width="11.42578125" style="541"/>
    <col min="5889" max="5889" width="22.7109375" style="541" customWidth="1"/>
    <col min="5890" max="5890" width="15.42578125" style="541" customWidth="1"/>
    <col min="5891" max="5891" width="7.28515625" style="541" customWidth="1"/>
    <col min="5892" max="5892" width="11.42578125" style="541"/>
    <col min="5893" max="5893" width="5.7109375" style="541" customWidth="1"/>
    <col min="5894" max="5894" width="0" style="541" hidden="1" customWidth="1"/>
    <col min="5895" max="5895" width="9.5703125" style="541" customWidth="1"/>
    <col min="5896" max="5896" width="14" style="541" customWidth="1"/>
    <col min="5897" max="5897" width="16.28515625" style="541" customWidth="1"/>
    <col min="5898" max="5898" width="15.85546875" style="541" customWidth="1"/>
    <col min="5899" max="5899" width="11.7109375" style="541" customWidth="1"/>
    <col min="5900" max="5900" width="8.28515625" style="541" customWidth="1"/>
    <col min="5901" max="5901" width="16.5703125" style="541" customWidth="1"/>
    <col min="5902" max="6144" width="11.42578125" style="541"/>
    <col min="6145" max="6145" width="22.7109375" style="541" customWidth="1"/>
    <col min="6146" max="6146" width="15.42578125" style="541" customWidth="1"/>
    <col min="6147" max="6147" width="7.28515625" style="541" customWidth="1"/>
    <col min="6148" max="6148" width="11.42578125" style="541"/>
    <col min="6149" max="6149" width="5.7109375" style="541" customWidth="1"/>
    <col min="6150" max="6150" width="0" style="541" hidden="1" customWidth="1"/>
    <col min="6151" max="6151" width="9.5703125" style="541" customWidth="1"/>
    <col min="6152" max="6152" width="14" style="541" customWidth="1"/>
    <col min="6153" max="6153" width="16.28515625" style="541" customWidth="1"/>
    <col min="6154" max="6154" width="15.85546875" style="541" customWidth="1"/>
    <col min="6155" max="6155" width="11.7109375" style="541" customWidth="1"/>
    <col min="6156" max="6156" width="8.28515625" style="541" customWidth="1"/>
    <col min="6157" max="6157" width="16.5703125" style="541" customWidth="1"/>
    <col min="6158" max="6400" width="11.42578125" style="541"/>
    <col min="6401" max="6401" width="22.7109375" style="541" customWidth="1"/>
    <col min="6402" max="6402" width="15.42578125" style="541" customWidth="1"/>
    <col min="6403" max="6403" width="7.28515625" style="541" customWidth="1"/>
    <col min="6404" max="6404" width="11.42578125" style="541"/>
    <col min="6405" max="6405" width="5.7109375" style="541" customWidth="1"/>
    <col min="6406" max="6406" width="0" style="541" hidden="1" customWidth="1"/>
    <col min="6407" max="6407" width="9.5703125" style="541" customWidth="1"/>
    <col min="6408" max="6408" width="14" style="541" customWidth="1"/>
    <col min="6409" max="6409" width="16.28515625" style="541" customWidth="1"/>
    <col min="6410" max="6410" width="15.85546875" style="541" customWidth="1"/>
    <col min="6411" max="6411" width="11.7109375" style="541" customWidth="1"/>
    <col min="6412" max="6412" width="8.28515625" style="541" customWidth="1"/>
    <col min="6413" max="6413" width="16.5703125" style="541" customWidth="1"/>
    <col min="6414" max="6656" width="11.42578125" style="541"/>
    <col min="6657" max="6657" width="22.7109375" style="541" customWidth="1"/>
    <col min="6658" max="6658" width="15.42578125" style="541" customWidth="1"/>
    <col min="6659" max="6659" width="7.28515625" style="541" customWidth="1"/>
    <col min="6660" max="6660" width="11.42578125" style="541"/>
    <col min="6661" max="6661" width="5.7109375" style="541" customWidth="1"/>
    <col min="6662" max="6662" width="0" style="541" hidden="1" customWidth="1"/>
    <col min="6663" max="6663" width="9.5703125" style="541" customWidth="1"/>
    <col min="6664" max="6664" width="14" style="541" customWidth="1"/>
    <col min="6665" max="6665" width="16.28515625" style="541" customWidth="1"/>
    <col min="6666" max="6666" width="15.85546875" style="541" customWidth="1"/>
    <col min="6667" max="6667" width="11.7109375" style="541" customWidth="1"/>
    <col min="6668" max="6668" width="8.28515625" style="541" customWidth="1"/>
    <col min="6669" max="6669" width="16.5703125" style="541" customWidth="1"/>
    <col min="6670" max="6912" width="11.42578125" style="541"/>
    <col min="6913" max="6913" width="22.7109375" style="541" customWidth="1"/>
    <col min="6914" max="6914" width="15.42578125" style="541" customWidth="1"/>
    <col min="6915" max="6915" width="7.28515625" style="541" customWidth="1"/>
    <col min="6916" max="6916" width="11.42578125" style="541"/>
    <col min="6917" max="6917" width="5.7109375" style="541" customWidth="1"/>
    <col min="6918" max="6918" width="0" style="541" hidden="1" customWidth="1"/>
    <col min="6919" max="6919" width="9.5703125" style="541" customWidth="1"/>
    <col min="6920" max="6920" width="14" style="541" customWidth="1"/>
    <col min="6921" max="6921" width="16.28515625" style="541" customWidth="1"/>
    <col min="6922" max="6922" width="15.85546875" style="541" customWidth="1"/>
    <col min="6923" max="6923" width="11.7109375" style="541" customWidth="1"/>
    <col min="6924" max="6924" width="8.28515625" style="541" customWidth="1"/>
    <col min="6925" max="6925" width="16.5703125" style="541" customWidth="1"/>
    <col min="6926" max="7168" width="11.42578125" style="541"/>
    <col min="7169" max="7169" width="22.7109375" style="541" customWidth="1"/>
    <col min="7170" max="7170" width="15.42578125" style="541" customWidth="1"/>
    <col min="7171" max="7171" width="7.28515625" style="541" customWidth="1"/>
    <col min="7172" max="7172" width="11.42578125" style="541"/>
    <col min="7173" max="7173" width="5.7109375" style="541" customWidth="1"/>
    <col min="7174" max="7174" width="0" style="541" hidden="1" customWidth="1"/>
    <col min="7175" max="7175" width="9.5703125" style="541" customWidth="1"/>
    <col min="7176" max="7176" width="14" style="541" customWidth="1"/>
    <col min="7177" max="7177" width="16.28515625" style="541" customWidth="1"/>
    <col min="7178" max="7178" width="15.85546875" style="541" customWidth="1"/>
    <col min="7179" max="7179" width="11.7109375" style="541" customWidth="1"/>
    <col min="7180" max="7180" width="8.28515625" style="541" customWidth="1"/>
    <col min="7181" max="7181" width="16.5703125" style="541" customWidth="1"/>
    <col min="7182" max="7424" width="11.42578125" style="541"/>
    <col min="7425" max="7425" width="22.7109375" style="541" customWidth="1"/>
    <col min="7426" max="7426" width="15.42578125" style="541" customWidth="1"/>
    <col min="7427" max="7427" width="7.28515625" style="541" customWidth="1"/>
    <col min="7428" max="7428" width="11.42578125" style="541"/>
    <col min="7429" max="7429" width="5.7109375" style="541" customWidth="1"/>
    <col min="7430" max="7430" width="0" style="541" hidden="1" customWidth="1"/>
    <col min="7431" max="7431" width="9.5703125" style="541" customWidth="1"/>
    <col min="7432" max="7432" width="14" style="541" customWidth="1"/>
    <col min="7433" max="7433" width="16.28515625" style="541" customWidth="1"/>
    <col min="7434" max="7434" width="15.85546875" style="541" customWidth="1"/>
    <col min="7435" max="7435" width="11.7109375" style="541" customWidth="1"/>
    <col min="7436" max="7436" width="8.28515625" style="541" customWidth="1"/>
    <col min="7437" max="7437" width="16.5703125" style="541" customWidth="1"/>
    <col min="7438" max="7680" width="11.42578125" style="541"/>
    <col min="7681" max="7681" width="22.7109375" style="541" customWidth="1"/>
    <col min="7682" max="7682" width="15.42578125" style="541" customWidth="1"/>
    <col min="7683" max="7683" width="7.28515625" style="541" customWidth="1"/>
    <col min="7684" max="7684" width="11.42578125" style="541"/>
    <col min="7685" max="7685" width="5.7109375" style="541" customWidth="1"/>
    <col min="7686" max="7686" width="0" style="541" hidden="1" customWidth="1"/>
    <col min="7687" max="7687" width="9.5703125" style="541" customWidth="1"/>
    <col min="7688" max="7688" width="14" style="541" customWidth="1"/>
    <col min="7689" max="7689" width="16.28515625" style="541" customWidth="1"/>
    <col min="7690" max="7690" width="15.85546875" style="541" customWidth="1"/>
    <col min="7691" max="7691" width="11.7109375" style="541" customWidth="1"/>
    <col min="7692" max="7692" width="8.28515625" style="541" customWidth="1"/>
    <col min="7693" max="7693" width="16.5703125" style="541" customWidth="1"/>
    <col min="7694" max="7936" width="11.42578125" style="541"/>
    <col min="7937" max="7937" width="22.7109375" style="541" customWidth="1"/>
    <col min="7938" max="7938" width="15.42578125" style="541" customWidth="1"/>
    <col min="7939" max="7939" width="7.28515625" style="541" customWidth="1"/>
    <col min="7940" max="7940" width="11.42578125" style="541"/>
    <col min="7941" max="7941" width="5.7109375" style="541" customWidth="1"/>
    <col min="7942" max="7942" width="0" style="541" hidden="1" customWidth="1"/>
    <col min="7943" max="7943" width="9.5703125" style="541" customWidth="1"/>
    <col min="7944" max="7944" width="14" style="541" customWidth="1"/>
    <col min="7945" max="7945" width="16.28515625" style="541" customWidth="1"/>
    <col min="7946" max="7946" width="15.85546875" style="541" customWidth="1"/>
    <col min="7947" max="7947" width="11.7109375" style="541" customWidth="1"/>
    <col min="7948" max="7948" width="8.28515625" style="541" customWidth="1"/>
    <col min="7949" max="7949" width="16.5703125" style="541" customWidth="1"/>
    <col min="7950" max="8192" width="11.42578125" style="541"/>
    <col min="8193" max="8193" width="22.7109375" style="541" customWidth="1"/>
    <col min="8194" max="8194" width="15.42578125" style="541" customWidth="1"/>
    <col min="8195" max="8195" width="7.28515625" style="541" customWidth="1"/>
    <col min="8196" max="8196" width="11.42578125" style="541"/>
    <col min="8197" max="8197" width="5.7109375" style="541" customWidth="1"/>
    <col min="8198" max="8198" width="0" style="541" hidden="1" customWidth="1"/>
    <col min="8199" max="8199" width="9.5703125" style="541" customWidth="1"/>
    <col min="8200" max="8200" width="14" style="541" customWidth="1"/>
    <col min="8201" max="8201" width="16.28515625" style="541" customWidth="1"/>
    <col min="8202" max="8202" width="15.85546875" style="541" customWidth="1"/>
    <col min="8203" max="8203" width="11.7109375" style="541" customWidth="1"/>
    <col min="8204" max="8204" width="8.28515625" style="541" customWidth="1"/>
    <col min="8205" max="8205" width="16.5703125" style="541" customWidth="1"/>
    <col min="8206" max="8448" width="11.42578125" style="541"/>
    <col min="8449" max="8449" width="22.7109375" style="541" customWidth="1"/>
    <col min="8450" max="8450" width="15.42578125" style="541" customWidth="1"/>
    <col min="8451" max="8451" width="7.28515625" style="541" customWidth="1"/>
    <col min="8452" max="8452" width="11.42578125" style="541"/>
    <col min="8453" max="8453" width="5.7109375" style="541" customWidth="1"/>
    <col min="8454" max="8454" width="0" style="541" hidden="1" customWidth="1"/>
    <col min="8455" max="8455" width="9.5703125" style="541" customWidth="1"/>
    <col min="8456" max="8456" width="14" style="541" customWidth="1"/>
    <col min="8457" max="8457" width="16.28515625" style="541" customWidth="1"/>
    <col min="8458" max="8458" width="15.85546875" style="541" customWidth="1"/>
    <col min="8459" max="8459" width="11.7109375" style="541" customWidth="1"/>
    <col min="8460" max="8460" width="8.28515625" style="541" customWidth="1"/>
    <col min="8461" max="8461" width="16.5703125" style="541" customWidth="1"/>
    <col min="8462" max="8704" width="11.42578125" style="541"/>
    <col min="8705" max="8705" width="22.7109375" style="541" customWidth="1"/>
    <col min="8706" max="8706" width="15.42578125" style="541" customWidth="1"/>
    <col min="8707" max="8707" width="7.28515625" style="541" customWidth="1"/>
    <col min="8708" max="8708" width="11.42578125" style="541"/>
    <col min="8709" max="8709" width="5.7109375" style="541" customWidth="1"/>
    <col min="8710" max="8710" width="0" style="541" hidden="1" customWidth="1"/>
    <col min="8711" max="8711" width="9.5703125" style="541" customWidth="1"/>
    <col min="8712" max="8712" width="14" style="541" customWidth="1"/>
    <col min="8713" max="8713" width="16.28515625" style="541" customWidth="1"/>
    <col min="8714" max="8714" width="15.85546875" style="541" customWidth="1"/>
    <col min="8715" max="8715" width="11.7109375" style="541" customWidth="1"/>
    <col min="8716" max="8716" width="8.28515625" style="541" customWidth="1"/>
    <col min="8717" max="8717" width="16.5703125" style="541" customWidth="1"/>
    <col min="8718" max="8960" width="11.42578125" style="541"/>
    <col min="8961" max="8961" width="22.7109375" style="541" customWidth="1"/>
    <col min="8962" max="8962" width="15.42578125" style="541" customWidth="1"/>
    <col min="8963" max="8963" width="7.28515625" style="541" customWidth="1"/>
    <col min="8964" max="8964" width="11.42578125" style="541"/>
    <col min="8965" max="8965" width="5.7109375" style="541" customWidth="1"/>
    <col min="8966" max="8966" width="0" style="541" hidden="1" customWidth="1"/>
    <col min="8967" max="8967" width="9.5703125" style="541" customWidth="1"/>
    <col min="8968" max="8968" width="14" style="541" customWidth="1"/>
    <col min="8969" max="8969" width="16.28515625" style="541" customWidth="1"/>
    <col min="8970" max="8970" width="15.85546875" style="541" customWidth="1"/>
    <col min="8971" max="8971" width="11.7109375" style="541" customWidth="1"/>
    <col min="8972" max="8972" width="8.28515625" style="541" customWidth="1"/>
    <col min="8973" max="8973" width="16.5703125" style="541" customWidth="1"/>
    <col min="8974" max="9216" width="11.42578125" style="541"/>
    <col min="9217" max="9217" width="22.7109375" style="541" customWidth="1"/>
    <col min="9218" max="9218" width="15.42578125" style="541" customWidth="1"/>
    <col min="9219" max="9219" width="7.28515625" style="541" customWidth="1"/>
    <col min="9220" max="9220" width="11.42578125" style="541"/>
    <col min="9221" max="9221" width="5.7109375" style="541" customWidth="1"/>
    <col min="9222" max="9222" width="0" style="541" hidden="1" customWidth="1"/>
    <col min="9223" max="9223" width="9.5703125" style="541" customWidth="1"/>
    <col min="9224" max="9224" width="14" style="541" customWidth="1"/>
    <col min="9225" max="9225" width="16.28515625" style="541" customWidth="1"/>
    <col min="9226" max="9226" width="15.85546875" style="541" customWidth="1"/>
    <col min="9227" max="9227" width="11.7109375" style="541" customWidth="1"/>
    <col min="9228" max="9228" width="8.28515625" style="541" customWidth="1"/>
    <col min="9229" max="9229" width="16.5703125" style="541" customWidth="1"/>
    <col min="9230" max="9472" width="11.42578125" style="541"/>
    <col min="9473" max="9473" width="22.7109375" style="541" customWidth="1"/>
    <col min="9474" max="9474" width="15.42578125" style="541" customWidth="1"/>
    <col min="9475" max="9475" width="7.28515625" style="541" customWidth="1"/>
    <col min="9476" max="9476" width="11.42578125" style="541"/>
    <col min="9477" max="9477" width="5.7109375" style="541" customWidth="1"/>
    <col min="9478" max="9478" width="0" style="541" hidden="1" customWidth="1"/>
    <col min="9479" max="9479" width="9.5703125" style="541" customWidth="1"/>
    <col min="9480" max="9480" width="14" style="541" customWidth="1"/>
    <col min="9481" max="9481" width="16.28515625" style="541" customWidth="1"/>
    <col min="9482" max="9482" width="15.85546875" style="541" customWidth="1"/>
    <col min="9483" max="9483" width="11.7109375" style="541" customWidth="1"/>
    <col min="9484" max="9484" width="8.28515625" style="541" customWidth="1"/>
    <col min="9485" max="9485" width="16.5703125" style="541" customWidth="1"/>
    <col min="9486" max="9728" width="11.42578125" style="541"/>
    <col min="9729" max="9729" width="22.7109375" style="541" customWidth="1"/>
    <col min="9730" max="9730" width="15.42578125" style="541" customWidth="1"/>
    <col min="9731" max="9731" width="7.28515625" style="541" customWidth="1"/>
    <col min="9732" max="9732" width="11.42578125" style="541"/>
    <col min="9733" max="9733" width="5.7109375" style="541" customWidth="1"/>
    <col min="9734" max="9734" width="0" style="541" hidden="1" customWidth="1"/>
    <col min="9735" max="9735" width="9.5703125" style="541" customWidth="1"/>
    <col min="9736" max="9736" width="14" style="541" customWidth="1"/>
    <col min="9737" max="9737" width="16.28515625" style="541" customWidth="1"/>
    <col min="9738" max="9738" width="15.85546875" style="541" customWidth="1"/>
    <col min="9739" max="9739" width="11.7109375" style="541" customWidth="1"/>
    <col min="9740" max="9740" width="8.28515625" style="541" customWidth="1"/>
    <col min="9741" max="9741" width="16.5703125" style="541" customWidth="1"/>
    <col min="9742" max="9984" width="11.42578125" style="541"/>
    <col min="9985" max="9985" width="22.7109375" style="541" customWidth="1"/>
    <col min="9986" max="9986" width="15.42578125" style="541" customWidth="1"/>
    <col min="9987" max="9987" width="7.28515625" style="541" customWidth="1"/>
    <col min="9988" max="9988" width="11.42578125" style="541"/>
    <col min="9989" max="9989" width="5.7109375" style="541" customWidth="1"/>
    <col min="9990" max="9990" width="0" style="541" hidden="1" customWidth="1"/>
    <col min="9991" max="9991" width="9.5703125" style="541" customWidth="1"/>
    <col min="9992" max="9992" width="14" style="541" customWidth="1"/>
    <col min="9993" max="9993" width="16.28515625" style="541" customWidth="1"/>
    <col min="9994" max="9994" width="15.85546875" style="541" customWidth="1"/>
    <col min="9995" max="9995" width="11.7109375" style="541" customWidth="1"/>
    <col min="9996" max="9996" width="8.28515625" style="541" customWidth="1"/>
    <col min="9997" max="9997" width="16.5703125" style="541" customWidth="1"/>
    <col min="9998" max="10240" width="11.42578125" style="541"/>
    <col min="10241" max="10241" width="22.7109375" style="541" customWidth="1"/>
    <col min="10242" max="10242" width="15.42578125" style="541" customWidth="1"/>
    <col min="10243" max="10243" width="7.28515625" style="541" customWidth="1"/>
    <col min="10244" max="10244" width="11.42578125" style="541"/>
    <col min="10245" max="10245" width="5.7109375" style="541" customWidth="1"/>
    <col min="10246" max="10246" width="0" style="541" hidden="1" customWidth="1"/>
    <col min="10247" max="10247" width="9.5703125" style="541" customWidth="1"/>
    <col min="10248" max="10248" width="14" style="541" customWidth="1"/>
    <col min="10249" max="10249" width="16.28515625" style="541" customWidth="1"/>
    <col min="10250" max="10250" width="15.85546875" style="541" customWidth="1"/>
    <col min="10251" max="10251" width="11.7109375" style="541" customWidth="1"/>
    <col min="10252" max="10252" width="8.28515625" style="541" customWidth="1"/>
    <col min="10253" max="10253" width="16.5703125" style="541" customWidth="1"/>
    <col min="10254" max="10496" width="11.42578125" style="541"/>
    <col min="10497" max="10497" width="22.7109375" style="541" customWidth="1"/>
    <col min="10498" max="10498" width="15.42578125" style="541" customWidth="1"/>
    <col min="10499" max="10499" width="7.28515625" style="541" customWidth="1"/>
    <col min="10500" max="10500" width="11.42578125" style="541"/>
    <col min="10501" max="10501" width="5.7109375" style="541" customWidth="1"/>
    <col min="10502" max="10502" width="0" style="541" hidden="1" customWidth="1"/>
    <col min="10503" max="10503" width="9.5703125" style="541" customWidth="1"/>
    <col min="10504" max="10504" width="14" style="541" customWidth="1"/>
    <col min="10505" max="10505" width="16.28515625" style="541" customWidth="1"/>
    <col min="10506" max="10506" width="15.85546875" style="541" customWidth="1"/>
    <col min="10507" max="10507" width="11.7109375" style="541" customWidth="1"/>
    <col min="10508" max="10508" width="8.28515625" style="541" customWidth="1"/>
    <col min="10509" max="10509" width="16.5703125" style="541" customWidth="1"/>
    <col min="10510" max="10752" width="11.42578125" style="541"/>
    <col min="10753" max="10753" width="22.7109375" style="541" customWidth="1"/>
    <col min="10754" max="10754" width="15.42578125" style="541" customWidth="1"/>
    <col min="10755" max="10755" width="7.28515625" style="541" customWidth="1"/>
    <col min="10756" max="10756" width="11.42578125" style="541"/>
    <col min="10757" max="10757" width="5.7109375" style="541" customWidth="1"/>
    <col min="10758" max="10758" width="0" style="541" hidden="1" customWidth="1"/>
    <col min="10759" max="10759" width="9.5703125" style="541" customWidth="1"/>
    <col min="10760" max="10760" width="14" style="541" customWidth="1"/>
    <col min="10761" max="10761" width="16.28515625" style="541" customWidth="1"/>
    <col min="10762" max="10762" width="15.85546875" style="541" customWidth="1"/>
    <col min="10763" max="10763" width="11.7109375" style="541" customWidth="1"/>
    <col min="10764" max="10764" width="8.28515625" style="541" customWidth="1"/>
    <col min="10765" max="10765" width="16.5703125" style="541" customWidth="1"/>
    <col min="10766" max="11008" width="11.42578125" style="541"/>
    <col min="11009" max="11009" width="22.7109375" style="541" customWidth="1"/>
    <col min="11010" max="11010" width="15.42578125" style="541" customWidth="1"/>
    <col min="11011" max="11011" width="7.28515625" style="541" customWidth="1"/>
    <col min="11012" max="11012" width="11.42578125" style="541"/>
    <col min="11013" max="11013" width="5.7109375" style="541" customWidth="1"/>
    <col min="11014" max="11014" width="0" style="541" hidden="1" customWidth="1"/>
    <col min="11015" max="11015" width="9.5703125" style="541" customWidth="1"/>
    <col min="11016" max="11016" width="14" style="541" customWidth="1"/>
    <col min="11017" max="11017" width="16.28515625" style="541" customWidth="1"/>
    <col min="11018" max="11018" width="15.85546875" style="541" customWidth="1"/>
    <col min="11019" max="11019" width="11.7109375" style="541" customWidth="1"/>
    <col min="11020" max="11020" width="8.28515625" style="541" customWidth="1"/>
    <col min="11021" max="11021" width="16.5703125" style="541" customWidth="1"/>
    <col min="11022" max="11264" width="11.42578125" style="541"/>
    <col min="11265" max="11265" width="22.7109375" style="541" customWidth="1"/>
    <col min="11266" max="11266" width="15.42578125" style="541" customWidth="1"/>
    <col min="11267" max="11267" width="7.28515625" style="541" customWidth="1"/>
    <col min="11268" max="11268" width="11.42578125" style="541"/>
    <col min="11269" max="11269" width="5.7109375" style="541" customWidth="1"/>
    <col min="11270" max="11270" width="0" style="541" hidden="1" customWidth="1"/>
    <col min="11271" max="11271" width="9.5703125" style="541" customWidth="1"/>
    <col min="11272" max="11272" width="14" style="541" customWidth="1"/>
    <col min="11273" max="11273" width="16.28515625" style="541" customWidth="1"/>
    <col min="11274" max="11274" width="15.85546875" style="541" customWidth="1"/>
    <col min="11275" max="11275" width="11.7109375" style="541" customWidth="1"/>
    <col min="11276" max="11276" width="8.28515625" style="541" customWidth="1"/>
    <col min="11277" max="11277" width="16.5703125" style="541" customWidth="1"/>
    <col min="11278" max="11520" width="11.42578125" style="541"/>
    <col min="11521" max="11521" width="22.7109375" style="541" customWidth="1"/>
    <col min="11522" max="11522" width="15.42578125" style="541" customWidth="1"/>
    <col min="11523" max="11523" width="7.28515625" style="541" customWidth="1"/>
    <col min="11524" max="11524" width="11.42578125" style="541"/>
    <col min="11525" max="11525" width="5.7109375" style="541" customWidth="1"/>
    <col min="11526" max="11526" width="0" style="541" hidden="1" customWidth="1"/>
    <col min="11527" max="11527" width="9.5703125" style="541" customWidth="1"/>
    <col min="11528" max="11528" width="14" style="541" customWidth="1"/>
    <col min="11529" max="11529" width="16.28515625" style="541" customWidth="1"/>
    <col min="11530" max="11530" width="15.85546875" style="541" customWidth="1"/>
    <col min="11531" max="11531" width="11.7109375" style="541" customWidth="1"/>
    <col min="11532" max="11532" width="8.28515625" style="541" customWidth="1"/>
    <col min="11533" max="11533" width="16.5703125" style="541" customWidth="1"/>
    <col min="11534" max="11776" width="11.42578125" style="541"/>
    <col min="11777" max="11777" width="22.7109375" style="541" customWidth="1"/>
    <col min="11778" max="11778" width="15.42578125" style="541" customWidth="1"/>
    <col min="11779" max="11779" width="7.28515625" style="541" customWidth="1"/>
    <col min="11780" max="11780" width="11.42578125" style="541"/>
    <col min="11781" max="11781" width="5.7109375" style="541" customWidth="1"/>
    <col min="11782" max="11782" width="0" style="541" hidden="1" customWidth="1"/>
    <col min="11783" max="11783" width="9.5703125" style="541" customWidth="1"/>
    <col min="11784" max="11784" width="14" style="541" customWidth="1"/>
    <col min="11785" max="11785" width="16.28515625" style="541" customWidth="1"/>
    <col min="11786" max="11786" width="15.85546875" style="541" customWidth="1"/>
    <col min="11787" max="11787" width="11.7109375" style="541" customWidth="1"/>
    <col min="11788" max="11788" width="8.28515625" style="541" customWidth="1"/>
    <col min="11789" max="11789" width="16.5703125" style="541" customWidth="1"/>
    <col min="11790" max="12032" width="11.42578125" style="541"/>
    <col min="12033" max="12033" width="22.7109375" style="541" customWidth="1"/>
    <col min="12034" max="12034" width="15.42578125" style="541" customWidth="1"/>
    <col min="12035" max="12035" width="7.28515625" style="541" customWidth="1"/>
    <col min="12036" max="12036" width="11.42578125" style="541"/>
    <col min="12037" max="12037" width="5.7109375" style="541" customWidth="1"/>
    <col min="12038" max="12038" width="0" style="541" hidden="1" customWidth="1"/>
    <col min="12039" max="12039" width="9.5703125" style="541" customWidth="1"/>
    <col min="12040" max="12040" width="14" style="541" customWidth="1"/>
    <col min="12041" max="12041" width="16.28515625" style="541" customWidth="1"/>
    <col min="12042" max="12042" width="15.85546875" style="541" customWidth="1"/>
    <col min="12043" max="12043" width="11.7109375" style="541" customWidth="1"/>
    <col min="12044" max="12044" width="8.28515625" style="541" customWidth="1"/>
    <col min="12045" max="12045" width="16.5703125" style="541" customWidth="1"/>
    <col min="12046" max="12288" width="11.42578125" style="541"/>
    <col min="12289" max="12289" width="22.7109375" style="541" customWidth="1"/>
    <col min="12290" max="12290" width="15.42578125" style="541" customWidth="1"/>
    <col min="12291" max="12291" width="7.28515625" style="541" customWidth="1"/>
    <col min="12292" max="12292" width="11.42578125" style="541"/>
    <col min="12293" max="12293" width="5.7109375" style="541" customWidth="1"/>
    <col min="12294" max="12294" width="0" style="541" hidden="1" customWidth="1"/>
    <col min="12295" max="12295" width="9.5703125" style="541" customWidth="1"/>
    <col min="12296" max="12296" width="14" style="541" customWidth="1"/>
    <col min="12297" max="12297" width="16.28515625" style="541" customWidth="1"/>
    <col min="12298" max="12298" width="15.85546875" style="541" customWidth="1"/>
    <col min="12299" max="12299" width="11.7109375" style="541" customWidth="1"/>
    <col min="12300" max="12300" width="8.28515625" style="541" customWidth="1"/>
    <col min="12301" max="12301" width="16.5703125" style="541" customWidth="1"/>
    <col min="12302" max="12544" width="11.42578125" style="541"/>
    <col min="12545" max="12545" width="22.7109375" style="541" customWidth="1"/>
    <col min="12546" max="12546" width="15.42578125" style="541" customWidth="1"/>
    <col min="12547" max="12547" width="7.28515625" style="541" customWidth="1"/>
    <col min="12548" max="12548" width="11.42578125" style="541"/>
    <col min="12549" max="12549" width="5.7109375" style="541" customWidth="1"/>
    <col min="12550" max="12550" width="0" style="541" hidden="1" customWidth="1"/>
    <col min="12551" max="12551" width="9.5703125" style="541" customWidth="1"/>
    <col min="12552" max="12552" width="14" style="541" customWidth="1"/>
    <col min="12553" max="12553" width="16.28515625" style="541" customWidth="1"/>
    <col min="12554" max="12554" width="15.85546875" style="541" customWidth="1"/>
    <col min="12555" max="12555" width="11.7109375" style="541" customWidth="1"/>
    <col min="12556" max="12556" width="8.28515625" style="541" customWidth="1"/>
    <col min="12557" max="12557" width="16.5703125" style="541" customWidth="1"/>
    <col min="12558" max="12800" width="11.42578125" style="541"/>
    <col min="12801" max="12801" width="22.7109375" style="541" customWidth="1"/>
    <col min="12802" max="12802" width="15.42578125" style="541" customWidth="1"/>
    <col min="12803" max="12803" width="7.28515625" style="541" customWidth="1"/>
    <col min="12804" max="12804" width="11.42578125" style="541"/>
    <col min="12805" max="12805" width="5.7109375" style="541" customWidth="1"/>
    <col min="12806" max="12806" width="0" style="541" hidden="1" customWidth="1"/>
    <col min="12807" max="12807" width="9.5703125" style="541" customWidth="1"/>
    <col min="12808" max="12808" width="14" style="541" customWidth="1"/>
    <col min="12809" max="12809" width="16.28515625" style="541" customWidth="1"/>
    <col min="12810" max="12810" width="15.85546875" style="541" customWidth="1"/>
    <col min="12811" max="12811" width="11.7109375" style="541" customWidth="1"/>
    <col min="12812" max="12812" width="8.28515625" style="541" customWidth="1"/>
    <col min="12813" max="12813" width="16.5703125" style="541" customWidth="1"/>
    <col min="12814" max="13056" width="11.42578125" style="541"/>
    <col min="13057" max="13057" width="22.7109375" style="541" customWidth="1"/>
    <col min="13058" max="13058" width="15.42578125" style="541" customWidth="1"/>
    <col min="13059" max="13059" width="7.28515625" style="541" customWidth="1"/>
    <col min="13060" max="13060" width="11.42578125" style="541"/>
    <col min="13061" max="13061" width="5.7109375" style="541" customWidth="1"/>
    <col min="13062" max="13062" width="0" style="541" hidden="1" customWidth="1"/>
    <col min="13063" max="13063" width="9.5703125" style="541" customWidth="1"/>
    <col min="13064" max="13064" width="14" style="541" customWidth="1"/>
    <col min="13065" max="13065" width="16.28515625" style="541" customWidth="1"/>
    <col min="13066" max="13066" width="15.85546875" style="541" customWidth="1"/>
    <col min="13067" max="13067" width="11.7109375" style="541" customWidth="1"/>
    <col min="13068" max="13068" width="8.28515625" style="541" customWidth="1"/>
    <col min="13069" max="13069" width="16.5703125" style="541" customWidth="1"/>
    <col min="13070" max="13312" width="11.42578125" style="541"/>
    <col min="13313" max="13313" width="22.7109375" style="541" customWidth="1"/>
    <col min="13314" max="13314" width="15.42578125" style="541" customWidth="1"/>
    <col min="13315" max="13315" width="7.28515625" style="541" customWidth="1"/>
    <col min="13316" max="13316" width="11.42578125" style="541"/>
    <col min="13317" max="13317" width="5.7109375" style="541" customWidth="1"/>
    <col min="13318" max="13318" width="0" style="541" hidden="1" customWidth="1"/>
    <col min="13319" max="13319" width="9.5703125" style="541" customWidth="1"/>
    <col min="13320" max="13320" width="14" style="541" customWidth="1"/>
    <col min="13321" max="13321" width="16.28515625" style="541" customWidth="1"/>
    <col min="13322" max="13322" width="15.85546875" style="541" customWidth="1"/>
    <col min="13323" max="13323" width="11.7109375" style="541" customWidth="1"/>
    <col min="13324" max="13324" width="8.28515625" style="541" customWidth="1"/>
    <col min="13325" max="13325" width="16.5703125" style="541" customWidth="1"/>
    <col min="13326" max="13568" width="11.42578125" style="541"/>
    <col min="13569" max="13569" width="22.7109375" style="541" customWidth="1"/>
    <col min="13570" max="13570" width="15.42578125" style="541" customWidth="1"/>
    <col min="13571" max="13571" width="7.28515625" style="541" customWidth="1"/>
    <col min="13572" max="13572" width="11.42578125" style="541"/>
    <col min="13573" max="13573" width="5.7109375" style="541" customWidth="1"/>
    <col min="13574" max="13574" width="0" style="541" hidden="1" customWidth="1"/>
    <col min="13575" max="13575" width="9.5703125" style="541" customWidth="1"/>
    <col min="13576" max="13576" width="14" style="541" customWidth="1"/>
    <col min="13577" max="13577" width="16.28515625" style="541" customWidth="1"/>
    <col min="13578" max="13578" width="15.85546875" style="541" customWidth="1"/>
    <col min="13579" max="13579" width="11.7109375" style="541" customWidth="1"/>
    <col min="13580" max="13580" width="8.28515625" style="541" customWidth="1"/>
    <col min="13581" max="13581" width="16.5703125" style="541" customWidth="1"/>
    <col min="13582" max="13824" width="11.42578125" style="541"/>
    <col min="13825" max="13825" width="22.7109375" style="541" customWidth="1"/>
    <col min="13826" max="13826" width="15.42578125" style="541" customWidth="1"/>
    <col min="13827" max="13827" width="7.28515625" style="541" customWidth="1"/>
    <col min="13828" max="13828" width="11.42578125" style="541"/>
    <col min="13829" max="13829" width="5.7109375" style="541" customWidth="1"/>
    <col min="13830" max="13830" width="0" style="541" hidden="1" customWidth="1"/>
    <col min="13831" max="13831" width="9.5703125" style="541" customWidth="1"/>
    <col min="13832" max="13832" width="14" style="541" customWidth="1"/>
    <col min="13833" max="13833" width="16.28515625" style="541" customWidth="1"/>
    <col min="13834" max="13834" width="15.85546875" style="541" customWidth="1"/>
    <col min="13835" max="13835" width="11.7109375" style="541" customWidth="1"/>
    <col min="13836" max="13836" width="8.28515625" style="541" customWidth="1"/>
    <col min="13837" max="13837" width="16.5703125" style="541" customWidth="1"/>
    <col min="13838" max="14080" width="11.42578125" style="541"/>
    <col min="14081" max="14081" width="22.7109375" style="541" customWidth="1"/>
    <col min="14082" max="14082" width="15.42578125" style="541" customWidth="1"/>
    <col min="14083" max="14083" width="7.28515625" style="541" customWidth="1"/>
    <col min="14084" max="14084" width="11.42578125" style="541"/>
    <col min="14085" max="14085" width="5.7109375" style="541" customWidth="1"/>
    <col min="14086" max="14086" width="0" style="541" hidden="1" customWidth="1"/>
    <col min="14087" max="14087" width="9.5703125" style="541" customWidth="1"/>
    <col min="14088" max="14088" width="14" style="541" customWidth="1"/>
    <col min="14089" max="14089" width="16.28515625" style="541" customWidth="1"/>
    <col min="14090" max="14090" width="15.85546875" style="541" customWidth="1"/>
    <col min="14091" max="14091" width="11.7109375" style="541" customWidth="1"/>
    <col min="14092" max="14092" width="8.28515625" style="541" customWidth="1"/>
    <col min="14093" max="14093" width="16.5703125" style="541" customWidth="1"/>
    <col min="14094" max="14336" width="11.42578125" style="541"/>
    <col min="14337" max="14337" width="22.7109375" style="541" customWidth="1"/>
    <col min="14338" max="14338" width="15.42578125" style="541" customWidth="1"/>
    <col min="14339" max="14339" width="7.28515625" style="541" customWidth="1"/>
    <col min="14340" max="14340" width="11.42578125" style="541"/>
    <col min="14341" max="14341" width="5.7109375" style="541" customWidth="1"/>
    <col min="14342" max="14342" width="0" style="541" hidden="1" customWidth="1"/>
    <col min="14343" max="14343" width="9.5703125" style="541" customWidth="1"/>
    <col min="14344" max="14344" width="14" style="541" customWidth="1"/>
    <col min="14345" max="14345" width="16.28515625" style="541" customWidth="1"/>
    <col min="14346" max="14346" width="15.85546875" style="541" customWidth="1"/>
    <col min="14347" max="14347" width="11.7109375" style="541" customWidth="1"/>
    <col min="14348" max="14348" width="8.28515625" style="541" customWidth="1"/>
    <col min="14349" max="14349" width="16.5703125" style="541" customWidth="1"/>
    <col min="14350" max="14592" width="11.42578125" style="541"/>
    <col min="14593" max="14593" width="22.7109375" style="541" customWidth="1"/>
    <col min="14594" max="14594" width="15.42578125" style="541" customWidth="1"/>
    <col min="14595" max="14595" width="7.28515625" style="541" customWidth="1"/>
    <col min="14596" max="14596" width="11.42578125" style="541"/>
    <col min="14597" max="14597" width="5.7109375" style="541" customWidth="1"/>
    <col min="14598" max="14598" width="0" style="541" hidden="1" customWidth="1"/>
    <col min="14599" max="14599" width="9.5703125" style="541" customWidth="1"/>
    <col min="14600" max="14600" width="14" style="541" customWidth="1"/>
    <col min="14601" max="14601" width="16.28515625" style="541" customWidth="1"/>
    <col min="14602" max="14602" width="15.85546875" style="541" customWidth="1"/>
    <col min="14603" max="14603" width="11.7109375" style="541" customWidth="1"/>
    <col min="14604" max="14604" width="8.28515625" style="541" customWidth="1"/>
    <col min="14605" max="14605" width="16.5703125" style="541" customWidth="1"/>
    <col min="14606" max="14848" width="11.42578125" style="541"/>
    <col min="14849" max="14849" width="22.7109375" style="541" customWidth="1"/>
    <col min="14850" max="14850" width="15.42578125" style="541" customWidth="1"/>
    <col min="14851" max="14851" width="7.28515625" style="541" customWidth="1"/>
    <col min="14852" max="14852" width="11.42578125" style="541"/>
    <col min="14853" max="14853" width="5.7109375" style="541" customWidth="1"/>
    <col min="14854" max="14854" width="0" style="541" hidden="1" customWidth="1"/>
    <col min="14855" max="14855" width="9.5703125" style="541" customWidth="1"/>
    <col min="14856" max="14856" width="14" style="541" customWidth="1"/>
    <col min="14857" max="14857" width="16.28515625" style="541" customWidth="1"/>
    <col min="14858" max="14858" width="15.85546875" style="541" customWidth="1"/>
    <col min="14859" max="14859" width="11.7109375" style="541" customWidth="1"/>
    <col min="14860" max="14860" width="8.28515625" style="541" customWidth="1"/>
    <col min="14861" max="14861" width="16.5703125" style="541" customWidth="1"/>
    <col min="14862" max="15104" width="11.42578125" style="541"/>
    <col min="15105" max="15105" width="22.7109375" style="541" customWidth="1"/>
    <col min="15106" max="15106" width="15.42578125" style="541" customWidth="1"/>
    <col min="15107" max="15107" width="7.28515625" style="541" customWidth="1"/>
    <col min="15108" max="15108" width="11.42578125" style="541"/>
    <col min="15109" max="15109" width="5.7109375" style="541" customWidth="1"/>
    <col min="15110" max="15110" width="0" style="541" hidden="1" customWidth="1"/>
    <col min="15111" max="15111" width="9.5703125" style="541" customWidth="1"/>
    <col min="15112" max="15112" width="14" style="541" customWidth="1"/>
    <col min="15113" max="15113" width="16.28515625" style="541" customWidth="1"/>
    <col min="15114" max="15114" width="15.85546875" style="541" customWidth="1"/>
    <col min="15115" max="15115" width="11.7109375" style="541" customWidth="1"/>
    <col min="15116" max="15116" width="8.28515625" style="541" customWidth="1"/>
    <col min="15117" max="15117" width="16.5703125" style="541" customWidth="1"/>
    <col min="15118" max="15360" width="11.42578125" style="541"/>
    <col min="15361" max="15361" width="22.7109375" style="541" customWidth="1"/>
    <col min="15362" max="15362" width="15.42578125" style="541" customWidth="1"/>
    <col min="15363" max="15363" width="7.28515625" style="541" customWidth="1"/>
    <col min="15364" max="15364" width="11.42578125" style="541"/>
    <col min="15365" max="15365" width="5.7109375" style="541" customWidth="1"/>
    <col min="15366" max="15366" width="0" style="541" hidden="1" customWidth="1"/>
    <col min="15367" max="15367" width="9.5703125" style="541" customWidth="1"/>
    <col min="15368" max="15368" width="14" style="541" customWidth="1"/>
    <col min="15369" max="15369" width="16.28515625" style="541" customWidth="1"/>
    <col min="15370" max="15370" width="15.85546875" style="541" customWidth="1"/>
    <col min="15371" max="15371" width="11.7109375" style="541" customWidth="1"/>
    <col min="15372" max="15372" width="8.28515625" style="541" customWidth="1"/>
    <col min="15373" max="15373" width="16.5703125" style="541" customWidth="1"/>
    <col min="15374" max="15616" width="11.42578125" style="541"/>
    <col min="15617" max="15617" width="22.7109375" style="541" customWidth="1"/>
    <col min="15618" max="15618" width="15.42578125" style="541" customWidth="1"/>
    <col min="15619" max="15619" width="7.28515625" style="541" customWidth="1"/>
    <col min="15620" max="15620" width="11.42578125" style="541"/>
    <col min="15621" max="15621" width="5.7109375" style="541" customWidth="1"/>
    <col min="15622" max="15622" width="0" style="541" hidden="1" customWidth="1"/>
    <col min="15623" max="15623" width="9.5703125" style="541" customWidth="1"/>
    <col min="15624" max="15624" width="14" style="541" customWidth="1"/>
    <col min="15625" max="15625" width="16.28515625" style="541" customWidth="1"/>
    <col min="15626" max="15626" width="15.85546875" style="541" customWidth="1"/>
    <col min="15627" max="15627" width="11.7109375" style="541" customWidth="1"/>
    <col min="15628" max="15628" width="8.28515625" style="541" customWidth="1"/>
    <col min="15629" max="15629" width="16.5703125" style="541" customWidth="1"/>
    <col min="15630" max="15872" width="11.42578125" style="541"/>
    <col min="15873" max="15873" width="22.7109375" style="541" customWidth="1"/>
    <col min="15874" max="15874" width="15.42578125" style="541" customWidth="1"/>
    <col min="15875" max="15875" width="7.28515625" style="541" customWidth="1"/>
    <col min="15876" max="15876" width="11.42578125" style="541"/>
    <col min="15877" max="15877" width="5.7109375" style="541" customWidth="1"/>
    <col min="15878" max="15878" width="0" style="541" hidden="1" customWidth="1"/>
    <col min="15879" max="15879" width="9.5703125" style="541" customWidth="1"/>
    <col min="15880" max="15880" width="14" style="541" customWidth="1"/>
    <col min="15881" max="15881" width="16.28515625" style="541" customWidth="1"/>
    <col min="15882" max="15882" width="15.85546875" style="541" customWidth="1"/>
    <col min="15883" max="15883" width="11.7109375" style="541" customWidth="1"/>
    <col min="15884" max="15884" width="8.28515625" style="541" customWidth="1"/>
    <col min="15885" max="15885" width="16.5703125" style="541" customWidth="1"/>
    <col min="15886" max="16128" width="11.42578125" style="541"/>
    <col min="16129" max="16129" width="22.7109375" style="541" customWidth="1"/>
    <col min="16130" max="16130" width="15.42578125" style="541" customWidth="1"/>
    <col min="16131" max="16131" width="7.28515625" style="541" customWidth="1"/>
    <col min="16132" max="16132" width="11.42578125" style="541"/>
    <col min="16133" max="16133" width="5.7109375" style="541" customWidth="1"/>
    <col min="16134" max="16134" width="0" style="541" hidden="1" customWidth="1"/>
    <col min="16135" max="16135" width="9.5703125" style="541" customWidth="1"/>
    <col min="16136" max="16136" width="14" style="541" customWidth="1"/>
    <col min="16137" max="16137" width="16.28515625" style="541" customWidth="1"/>
    <col min="16138" max="16138" width="15.85546875" style="541" customWidth="1"/>
    <col min="16139" max="16139" width="11.7109375" style="541" customWidth="1"/>
    <col min="16140" max="16140" width="8.28515625" style="541" customWidth="1"/>
    <col min="16141" max="16141" width="16.5703125" style="541" customWidth="1"/>
    <col min="16142" max="16384" width="11.42578125" style="541"/>
  </cols>
  <sheetData>
    <row r="1" spans="1:13" s="498" customFormat="1">
      <c r="A1" s="786"/>
      <c r="B1" s="789"/>
      <c r="C1" s="790"/>
      <c r="D1" s="790"/>
      <c r="E1" s="790"/>
      <c r="F1" s="790"/>
      <c r="G1" s="790"/>
      <c r="H1" s="790"/>
      <c r="I1" s="791"/>
      <c r="J1" s="752" t="s">
        <v>1017</v>
      </c>
      <c r="K1" s="759" t="s">
        <v>2304</v>
      </c>
      <c r="L1" s="760"/>
      <c r="M1" s="761"/>
    </row>
    <row r="2" spans="1:13" s="498" customFormat="1">
      <c r="A2" s="787"/>
      <c r="B2" s="765" t="s">
        <v>1018</v>
      </c>
      <c r="C2" s="766"/>
      <c r="D2" s="766"/>
      <c r="E2" s="766"/>
      <c r="F2" s="766"/>
      <c r="G2" s="766"/>
      <c r="H2" s="766"/>
      <c r="I2" s="767"/>
      <c r="J2" s="753"/>
      <c r="K2" s="762"/>
      <c r="L2" s="763"/>
      <c r="M2" s="764"/>
    </row>
    <row r="3" spans="1:13" s="498" customFormat="1">
      <c r="A3" s="787"/>
      <c r="B3" s="768" t="s">
        <v>2305</v>
      </c>
      <c r="C3" s="769"/>
      <c r="D3" s="769"/>
      <c r="E3" s="769"/>
      <c r="F3" s="769"/>
      <c r="G3" s="769"/>
      <c r="H3" s="769"/>
      <c r="I3" s="770"/>
      <c r="J3" s="757" t="s">
        <v>1019</v>
      </c>
      <c r="K3" s="772">
        <v>1</v>
      </c>
      <c r="L3" s="773"/>
      <c r="M3" s="774"/>
    </row>
    <row r="4" spans="1:13" s="498" customFormat="1">
      <c r="A4" s="787"/>
      <c r="B4" s="768" t="s">
        <v>2306</v>
      </c>
      <c r="C4" s="769"/>
      <c r="D4" s="769"/>
      <c r="E4" s="769"/>
      <c r="F4" s="769"/>
      <c r="G4" s="769"/>
      <c r="H4" s="769"/>
      <c r="I4" s="770"/>
      <c r="J4" s="771"/>
      <c r="K4" s="775"/>
      <c r="L4" s="776"/>
      <c r="M4" s="777"/>
    </row>
    <row r="5" spans="1:13" s="498" customFormat="1">
      <c r="A5" s="787"/>
      <c r="B5" s="754" t="s">
        <v>2307</v>
      </c>
      <c r="C5" s="755"/>
      <c r="D5" s="755"/>
      <c r="E5" s="755"/>
      <c r="F5" s="755"/>
      <c r="G5" s="755"/>
      <c r="H5" s="755"/>
      <c r="I5" s="756"/>
      <c r="J5" s="757" t="s">
        <v>1020</v>
      </c>
      <c r="K5" s="778"/>
      <c r="L5" s="778" t="s">
        <v>1021</v>
      </c>
      <c r="M5" s="780"/>
    </row>
    <row r="6" spans="1:13" s="498" customFormat="1" ht="13.5" customHeight="1" thickBot="1">
      <c r="A6" s="788"/>
      <c r="B6" s="792"/>
      <c r="C6" s="793"/>
      <c r="D6" s="793"/>
      <c r="E6" s="793"/>
      <c r="F6" s="793"/>
      <c r="G6" s="793"/>
      <c r="H6" s="793"/>
      <c r="I6" s="794"/>
      <c r="J6" s="758"/>
      <c r="K6" s="779"/>
      <c r="L6" s="779"/>
      <c r="M6" s="781"/>
    </row>
    <row r="7" spans="1:13" s="503" customFormat="1" ht="9" thickBot="1">
      <c r="A7" s="499"/>
      <c r="B7" s="500"/>
      <c r="C7" s="500"/>
      <c r="D7" s="500"/>
      <c r="E7" s="500"/>
      <c r="F7" s="500"/>
      <c r="G7" s="500"/>
      <c r="H7" s="500"/>
      <c r="I7" s="500"/>
      <c r="J7" s="500"/>
      <c r="K7" s="501"/>
      <c r="L7" s="501"/>
      <c r="M7" s="502"/>
    </row>
    <row r="8" spans="1:13" s="498" customFormat="1" ht="21.95" customHeight="1">
      <c r="A8" s="504"/>
      <c r="B8" s="505"/>
      <c r="C8" s="505"/>
      <c r="D8" s="505"/>
      <c r="E8" s="505"/>
      <c r="F8" s="505"/>
      <c r="G8" s="506"/>
      <c r="H8" s="505"/>
      <c r="I8" s="505"/>
      <c r="J8" s="507" t="s">
        <v>1022</v>
      </c>
      <c r="K8" s="508"/>
      <c r="L8" s="508"/>
      <c r="M8" s="509"/>
    </row>
    <row r="9" spans="1:13" s="516" customFormat="1" ht="11.25">
      <c r="A9" s="510"/>
      <c r="B9" s="511"/>
      <c r="C9" s="511"/>
      <c r="D9" s="511"/>
      <c r="E9" s="511"/>
      <c r="F9" s="511"/>
      <c r="G9" s="512"/>
      <c r="H9" s="511"/>
      <c r="I9" s="511"/>
      <c r="J9" s="513"/>
      <c r="K9" s="514" t="s">
        <v>2308</v>
      </c>
      <c r="L9" s="514" t="s">
        <v>2309</v>
      </c>
      <c r="M9" s="515" t="s">
        <v>2310</v>
      </c>
    </row>
    <row r="10" spans="1:13" s="498" customFormat="1" ht="27.75" customHeight="1">
      <c r="A10" s="783" t="s">
        <v>2311</v>
      </c>
      <c r="B10" s="784"/>
      <c r="C10" s="784"/>
      <c r="D10" s="784"/>
      <c r="E10" s="517" t="s">
        <v>2312</v>
      </c>
      <c r="F10" s="518"/>
      <c r="H10" s="785" t="s">
        <v>2313</v>
      </c>
      <c r="I10" s="785"/>
      <c r="J10" s="519" t="s">
        <v>2312</v>
      </c>
      <c r="K10" s="520"/>
      <c r="L10" s="520"/>
      <c r="M10" s="521"/>
    </row>
    <row r="11" spans="1:13" s="498" customFormat="1" ht="24" customHeight="1">
      <c r="A11" s="522" t="s">
        <v>1023</v>
      </c>
      <c r="B11" s="523"/>
      <c r="C11" s="782"/>
      <c r="D11" s="782"/>
      <c r="E11" s="524"/>
      <c r="F11" s="524"/>
      <c r="G11" s="525"/>
      <c r="I11" s="526" t="s">
        <v>1024</v>
      </c>
      <c r="J11" s="523"/>
      <c r="K11" s="527"/>
      <c r="L11" s="527"/>
      <c r="M11" s="528"/>
    </row>
    <row r="12" spans="1:13" s="498" customFormat="1" ht="13.5" thickBot="1">
      <c r="A12" s="529"/>
      <c r="B12" s="530"/>
      <c r="C12" s="531"/>
      <c r="D12" s="531"/>
      <c r="E12" s="531"/>
      <c r="F12" s="531"/>
      <c r="G12" s="530"/>
      <c r="H12" s="531"/>
      <c r="I12" s="530"/>
      <c r="J12" s="531"/>
      <c r="K12" s="741"/>
      <c r="L12" s="741"/>
      <c r="M12" s="742"/>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1.25">
      <c r="A25" s="557"/>
      <c r="B25" s="558"/>
      <c r="C25" s="559"/>
      <c r="D25" s="559"/>
      <c r="E25" s="743" t="s">
        <v>2308</v>
      </c>
      <c r="F25" s="743"/>
      <c r="G25" s="743"/>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5">
      <c r="A27" s="744" t="s">
        <v>1026</v>
      </c>
      <c r="B27" s="745"/>
      <c r="C27" s="745"/>
      <c r="D27" s="745"/>
      <c r="E27" s="745"/>
      <c r="F27" s="745"/>
      <c r="G27" s="745"/>
      <c r="H27" s="745"/>
      <c r="I27" s="745"/>
      <c r="J27" s="745"/>
      <c r="K27" s="745"/>
      <c r="L27" s="745"/>
      <c r="M27" s="746"/>
    </row>
    <row r="28" spans="1:13" ht="13.5" thickBot="1">
      <c r="A28" s="564"/>
      <c r="B28" s="565"/>
      <c r="C28" s="565"/>
      <c r="D28" s="565"/>
      <c r="E28" s="565"/>
      <c r="F28" s="565"/>
      <c r="G28" s="565"/>
      <c r="H28" s="565"/>
      <c r="I28" s="565"/>
      <c r="J28" s="565"/>
      <c r="K28" s="565"/>
      <c r="L28" s="565"/>
      <c r="M28" s="566"/>
    </row>
    <row r="29" spans="1:13" ht="25.5">
      <c r="A29" s="567" t="s">
        <v>1027</v>
      </c>
      <c r="B29" s="747" t="s">
        <v>1028</v>
      </c>
      <c r="C29" s="748"/>
      <c r="D29" s="748"/>
      <c r="E29" s="748"/>
      <c r="F29" s="748"/>
      <c r="G29" s="748"/>
      <c r="H29" s="748"/>
      <c r="I29" s="749"/>
      <c r="J29" s="568" t="s">
        <v>2321</v>
      </c>
      <c r="K29" s="750" t="s">
        <v>1029</v>
      </c>
      <c r="L29" s="751"/>
      <c r="M29" s="567" t="s">
        <v>1030</v>
      </c>
    </row>
    <row r="30" spans="1:13" ht="13.5" thickBot="1">
      <c r="A30" s="569"/>
      <c r="B30" s="570"/>
      <c r="C30" s="571"/>
      <c r="D30" s="571"/>
      <c r="E30" s="571"/>
      <c r="F30" s="571"/>
      <c r="G30" s="571"/>
      <c r="H30" s="571"/>
      <c r="I30" s="571"/>
      <c r="J30" s="572"/>
      <c r="K30" s="734"/>
      <c r="L30" s="735"/>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12" t="s">
        <v>1028</v>
      </c>
      <c r="B34" s="713"/>
      <c r="C34" s="713"/>
      <c r="D34" s="713"/>
      <c r="E34" s="713"/>
      <c r="F34" s="713"/>
      <c r="G34" s="732"/>
      <c r="H34" s="736" t="s">
        <v>1032</v>
      </c>
      <c r="I34" s="737"/>
      <c r="J34" s="580" t="s">
        <v>1033</v>
      </c>
      <c r="K34" s="733" t="s">
        <v>1034</v>
      </c>
      <c r="L34" s="732"/>
      <c r="M34" s="581" t="s">
        <v>1035</v>
      </c>
    </row>
    <row r="35" spans="1:13" s="582" customFormat="1" ht="12">
      <c r="A35" s="738"/>
      <c r="B35" s="739"/>
      <c r="C35" s="739"/>
      <c r="D35" s="739"/>
      <c r="E35" s="739"/>
      <c r="F35" s="739"/>
      <c r="G35" s="717"/>
      <c r="H35" s="740"/>
      <c r="I35" s="718"/>
      <c r="J35" s="583"/>
      <c r="K35" s="716"/>
      <c r="L35" s="717"/>
      <c r="M35" s="584"/>
    </row>
    <row r="36" spans="1:13" s="582" customFormat="1" thickBot="1">
      <c r="A36" s="729"/>
      <c r="B36" s="730"/>
      <c r="C36" s="730"/>
      <c r="D36" s="730"/>
      <c r="E36" s="730"/>
      <c r="F36" s="730"/>
      <c r="G36" s="711"/>
      <c r="H36" s="731"/>
      <c r="I36" s="719"/>
      <c r="J36" s="585"/>
      <c r="K36" s="710"/>
      <c r="L36" s="711"/>
      <c r="M36" s="586"/>
    </row>
    <row r="37" spans="1:13" s="582" customFormat="1" thickBot="1">
      <c r="A37" s="705" t="s">
        <v>1037</v>
      </c>
      <c r="B37" s="706"/>
      <c r="C37" s="706"/>
      <c r="D37" s="706"/>
      <c r="E37" s="706"/>
      <c r="F37" s="706"/>
      <c r="G37" s="706"/>
      <c r="H37" s="706"/>
      <c r="I37" s="706"/>
      <c r="J37" s="706"/>
      <c r="K37" s="706"/>
      <c r="L37" s="707"/>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12" t="s">
        <v>1028</v>
      </c>
      <c r="B41" s="713"/>
      <c r="C41" s="713"/>
      <c r="D41" s="713"/>
      <c r="E41" s="713"/>
      <c r="F41" s="713"/>
      <c r="G41" s="713"/>
      <c r="H41" s="732"/>
      <c r="I41" s="596" t="s">
        <v>1029</v>
      </c>
      <c r="J41" s="580" t="s">
        <v>1030</v>
      </c>
      <c r="K41" s="733" t="s">
        <v>1039</v>
      </c>
      <c r="L41" s="732"/>
      <c r="M41" s="581" t="s">
        <v>1035</v>
      </c>
    </row>
    <row r="42" spans="1:13" s="582" customFormat="1" ht="12">
      <c r="A42" s="699"/>
      <c r="B42" s="700"/>
      <c r="C42" s="700"/>
      <c r="D42" s="700"/>
      <c r="E42" s="700"/>
      <c r="F42" s="700"/>
      <c r="G42" s="700"/>
      <c r="H42" s="718"/>
      <c r="I42" s="597"/>
      <c r="J42" s="583"/>
      <c r="K42" s="716"/>
      <c r="L42" s="717"/>
      <c r="M42" s="584"/>
    </row>
    <row r="43" spans="1:13" s="582" customFormat="1" thickBot="1">
      <c r="A43" s="708"/>
      <c r="B43" s="709"/>
      <c r="C43" s="709"/>
      <c r="D43" s="709"/>
      <c r="E43" s="709"/>
      <c r="F43" s="709"/>
      <c r="G43" s="709"/>
      <c r="H43" s="719"/>
      <c r="I43" s="598"/>
      <c r="J43" s="599"/>
      <c r="K43" s="710"/>
      <c r="L43" s="711"/>
      <c r="M43" s="600"/>
    </row>
    <row r="44" spans="1:13" s="582" customFormat="1" thickBot="1">
      <c r="A44" s="705" t="s">
        <v>1037</v>
      </c>
      <c r="B44" s="706"/>
      <c r="C44" s="706"/>
      <c r="D44" s="706"/>
      <c r="E44" s="706"/>
      <c r="F44" s="706"/>
      <c r="G44" s="706"/>
      <c r="H44" s="706"/>
      <c r="I44" s="706"/>
      <c r="J44" s="706"/>
      <c r="K44" s="706"/>
      <c r="L44" s="707"/>
      <c r="M44" s="587">
        <v>0</v>
      </c>
    </row>
    <row r="45" spans="1:13" s="582" customFormat="1" ht="12">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20" t="s">
        <v>1041</v>
      </c>
      <c r="B48" s="721"/>
      <c r="C48" s="721"/>
      <c r="D48" s="721"/>
      <c r="E48" s="722"/>
      <c r="F48" s="603"/>
      <c r="G48" s="604" t="s">
        <v>1029</v>
      </c>
      <c r="H48" s="605" t="s">
        <v>1042</v>
      </c>
      <c r="I48" s="606" t="s">
        <v>2339</v>
      </c>
      <c r="J48" s="605" t="s">
        <v>2340</v>
      </c>
      <c r="K48" s="723" t="s">
        <v>1045</v>
      </c>
      <c r="L48" s="722"/>
      <c r="M48" s="607" t="s">
        <v>1035</v>
      </c>
    </row>
    <row r="49" spans="1:13" s="582" customFormat="1" ht="12">
      <c r="A49" s="608"/>
      <c r="B49" s="609"/>
      <c r="C49" s="609"/>
      <c r="D49" s="609"/>
      <c r="E49" s="609"/>
      <c r="F49" s="609"/>
      <c r="G49" s="610"/>
      <c r="H49" s="583"/>
      <c r="I49" s="597"/>
      <c r="J49" s="583"/>
      <c r="K49" s="716"/>
      <c r="L49" s="717"/>
      <c r="M49" s="584"/>
    </row>
    <row r="50" spans="1:13" s="582" customFormat="1" thickBot="1">
      <c r="A50" s="611"/>
      <c r="B50" s="612"/>
      <c r="C50" s="612"/>
      <c r="D50" s="612"/>
      <c r="E50" s="612"/>
      <c r="F50" s="612"/>
      <c r="G50" s="613"/>
      <c r="H50" s="585"/>
      <c r="I50" s="595"/>
      <c r="J50" s="585"/>
      <c r="K50" s="710"/>
      <c r="L50" s="711"/>
      <c r="M50" s="586"/>
    </row>
    <row r="51" spans="1:13" s="582" customFormat="1" thickBot="1">
      <c r="A51" s="724" t="s">
        <v>1037</v>
      </c>
      <c r="B51" s="725"/>
      <c r="C51" s="725"/>
      <c r="D51" s="725"/>
      <c r="E51" s="725"/>
      <c r="F51" s="725"/>
      <c r="G51" s="725"/>
      <c r="H51" s="725"/>
      <c r="I51" s="725"/>
      <c r="J51" s="725"/>
      <c r="K51" s="725"/>
      <c r="L51" s="726"/>
      <c r="M51" s="614">
        <v>0</v>
      </c>
    </row>
    <row r="52" spans="1:13" s="582" customFormat="1" ht="12">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20" t="s">
        <v>1028</v>
      </c>
      <c r="B55" s="721"/>
      <c r="C55" s="721"/>
      <c r="D55" s="721"/>
      <c r="E55" s="721"/>
      <c r="F55" s="721"/>
      <c r="G55" s="722"/>
      <c r="H55" s="604" t="s">
        <v>1048</v>
      </c>
      <c r="I55" s="606" t="s">
        <v>1049</v>
      </c>
      <c r="J55" s="605" t="s">
        <v>1050</v>
      </c>
      <c r="K55" s="727" t="s">
        <v>1034</v>
      </c>
      <c r="L55" s="728"/>
      <c r="M55" s="615" t="s">
        <v>1035</v>
      </c>
    </row>
    <row r="56" spans="1:13" s="582" customFormat="1" ht="12">
      <c r="A56" s="699"/>
      <c r="B56" s="700"/>
      <c r="C56" s="700"/>
      <c r="D56" s="700"/>
      <c r="E56" s="700"/>
      <c r="F56" s="700"/>
      <c r="G56" s="700"/>
      <c r="H56" s="583"/>
      <c r="I56" s="597"/>
      <c r="J56" s="583"/>
      <c r="K56" s="716"/>
      <c r="L56" s="717"/>
      <c r="M56" s="584"/>
    </row>
    <row r="57" spans="1:13" s="582" customFormat="1" thickBot="1">
      <c r="A57" s="708"/>
      <c r="B57" s="709"/>
      <c r="C57" s="709"/>
      <c r="D57" s="709"/>
      <c r="E57" s="709"/>
      <c r="F57" s="709"/>
      <c r="G57" s="709"/>
      <c r="H57" s="585"/>
      <c r="I57" s="595"/>
      <c r="J57" s="585"/>
      <c r="K57" s="710"/>
      <c r="L57" s="711"/>
      <c r="M57" s="586"/>
    </row>
    <row r="58" spans="1:13" s="582" customFormat="1" thickBot="1">
      <c r="A58" s="705" t="s">
        <v>1037</v>
      </c>
      <c r="B58" s="706"/>
      <c r="C58" s="706"/>
      <c r="D58" s="706"/>
      <c r="E58" s="706"/>
      <c r="F58" s="706"/>
      <c r="G58" s="706"/>
      <c r="H58" s="706"/>
      <c r="I58" s="706"/>
      <c r="J58" s="706"/>
      <c r="K58" s="706"/>
      <c r="L58" s="707"/>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thickBot="1">
      <c r="A60" s="705" t="s">
        <v>1051</v>
      </c>
      <c r="B60" s="706"/>
      <c r="C60" s="706"/>
      <c r="D60" s="706"/>
      <c r="E60" s="706"/>
      <c r="F60" s="706"/>
      <c r="G60" s="706"/>
      <c r="H60" s="706"/>
      <c r="I60" s="706"/>
      <c r="J60" s="706"/>
      <c r="K60" s="706"/>
      <c r="L60" s="707"/>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12" t="s">
        <v>1028</v>
      </c>
      <c r="B64" s="713"/>
      <c r="C64" s="713"/>
      <c r="D64" s="713"/>
      <c r="E64" s="713"/>
      <c r="F64" s="713"/>
      <c r="G64" s="713"/>
      <c r="H64" s="616"/>
      <c r="I64" s="617"/>
      <c r="J64" s="618" t="s">
        <v>1054</v>
      </c>
      <c r="K64" s="714" t="s">
        <v>1055</v>
      </c>
      <c r="L64" s="715"/>
      <c r="M64" s="619"/>
    </row>
    <row r="65" spans="1:13" s="582" customFormat="1" ht="12">
      <c r="A65" s="699" t="s">
        <v>2341</v>
      </c>
      <c r="B65" s="700"/>
      <c r="C65" s="700"/>
      <c r="D65" s="700"/>
      <c r="E65" s="700"/>
      <c r="F65" s="700"/>
      <c r="G65" s="700"/>
      <c r="H65" s="620"/>
      <c r="I65" s="621"/>
      <c r="J65" s="622"/>
      <c r="K65" s="701"/>
      <c r="L65" s="702"/>
      <c r="M65" s="623"/>
    </row>
    <row r="66" spans="1:13" s="582" customFormat="1" ht="12">
      <c r="A66" s="624" t="s">
        <v>1057</v>
      </c>
      <c r="B66" s="625"/>
      <c r="C66" s="625"/>
      <c r="D66" s="625"/>
      <c r="E66" s="625"/>
      <c r="F66" s="625"/>
      <c r="G66" s="625"/>
      <c r="H66" s="620"/>
      <c r="I66" s="621"/>
      <c r="J66" s="622"/>
      <c r="K66" s="701"/>
      <c r="L66" s="702"/>
      <c r="M66" s="623"/>
    </row>
    <row r="67" spans="1:13" s="582" customFormat="1" thickBot="1">
      <c r="A67" s="611" t="s">
        <v>1058</v>
      </c>
      <c r="B67" s="612"/>
      <c r="C67" s="612"/>
      <c r="D67" s="612"/>
      <c r="E67" s="612"/>
      <c r="F67" s="612"/>
      <c r="G67" s="612"/>
      <c r="H67" s="626"/>
      <c r="I67" s="627"/>
      <c r="J67" s="622"/>
      <c r="K67" s="703"/>
      <c r="L67" s="704"/>
      <c r="M67" s="623"/>
    </row>
    <row r="68" spans="1:13" s="582" customFormat="1" thickBot="1">
      <c r="A68" s="705" t="s">
        <v>1037</v>
      </c>
      <c r="B68" s="706"/>
      <c r="C68" s="706"/>
      <c r="D68" s="706"/>
      <c r="E68" s="706"/>
      <c r="F68" s="706"/>
      <c r="G68" s="706"/>
      <c r="H68" s="706"/>
      <c r="I68" s="706"/>
      <c r="J68" s="706"/>
      <c r="K68" s="706"/>
      <c r="L68" s="707"/>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thickBot="1">
      <c r="A70" s="705" t="s">
        <v>2342</v>
      </c>
      <c r="B70" s="706"/>
      <c r="C70" s="706"/>
      <c r="D70" s="706"/>
      <c r="E70" s="706"/>
      <c r="F70" s="706"/>
      <c r="G70" s="706"/>
      <c r="H70" s="706"/>
      <c r="I70" s="706"/>
      <c r="J70" s="706"/>
      <c r="K70" s="706"/>
      <c r="L70" s="707"/>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2">
      <c r="A75" s="628"/>
      <c r="B75" s="629"/>
      <c r="C75" s="629"/>
      <c r="D75" s="630" t="s">
        <v>1060</v>
      </c>
      <c r="E75" s="630"/>
      <c r="F75" s="630"/>
      <c r="G75" s="630"/>
      <c r="H75" s="630"/>
      <c r="I75" s="630"/>
      <c r="J75" s="629"/>
      <c r="K75" s="629"/>
      <c r="L75" s="629"/>
      <c r="M75" s="631"/>
    </row>
    <row r="76" spans="1:13" s="582" customFormat="1" ht="12">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5"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5"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89" t="s">
        <v>2324</v>
      </c>
      <c r="B87" s="690"/>
      <c r="C87" s="690"/>
      <c r="D87" s="690"/>
      <c r="E87" s="690"/>
      <c r="F87" s="690"/>
      <c r="G87" s="690"/>
      <c r="H87" s="690"/>
      <c r="I87" s="690"/>
      <c r="J87" s="690"/>
      <c r="K87" s="690"/>
      <c r="L87" s="690"/>
      <c r="M87" s="691"/>
    </row>
    <row r="88" spans="1:13" ht="17.25" customHeight="1">
      <c r="A88" s="689"/>
      <c r="B88" s="690"/>
      <c r="C88" s="690"/>
      <c r="D88" s="690"/>
      <c r="E88" s="690"/>
      <c r="F88" s="690"/>
      <c r="G88" s="690"/>
      <c r="H88" s="690"/>
      <c r="I88" s="690"/>
      <c r="J88" s="690"/>
      <c r="K88" s="690"/>
      <c r="L88" s="690"/>
      <c r="M88" s="691"/>
    </row>
    <row r="89" spans="1:13" ht="18.75" customHeight="1">
      <c r="A89" s="692" t="s">
        <v>2325</v>
      </c>
      <c r="B89" s="693"/>
      <c r="C89" s="693"/>
      <c r="D89" s="693"/>
      <c r="E89" s="693"/>
      <c r="F89" s="693"/>
      <c r="G89" s="693"/>
      <c r="H89" s="693"/>
      <c r="I89" s="693"/>
      <c r="J89" s="693"/>
      <c r="K89" s="693"/>
      <c r="L89" s="693"/>
      <c r="M89" s="694"/>
    </row>
    <row r="90" spans="1:13" ht="21.75" customHeight="1">
      <c r="A90" s="692"/>
      <c r="B90" s="693"/>
      <c r="C90" s="693"/>
      <c r="D90" s="693"/>
      <c r="E90" s="693"/>
      <c r="F90" s="693"/>
      <c r="G90" s="693"/>
      <c r="H90" s="693"/>
      <c r="I90" s="693"/>
      <c r="J90" s="693"/>
      <c r="K90" s="693"/>
      <c r="L90" s="693"/>
      <c r="M90" s="694"/>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2">
      <c r="A95" s="628"/>
      <c r="B95" s="629"/>
      <c r="C95" s="629"/>
      <c r="D95" s="629" t="s">
        <v>1060</v>
      </c>
      <c r="E95" s="630"/>
      <c r="F95" s="629"/>
      <c r="G95" s="629"/>
      <c r="H95" s="629"/>
      <c r="I95" s="629"/>
      <c r="J95" s="629"/>
      <c r="K95" s="629"/>
      <c r="L95" s="629"/>
      <c r="M95" s="631"/>
    </row>
    <row r="96" spans="1:13" s="582" customFormat="1" ht="12">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695"/>
      <c r="J100" s="695"/>
      <c r="K100" s="695"/>
      <c r="L100" s="695"/>
      <c r="M100" s="696"/>
    </row>
    <row r="101" spans="1:13" ht="13.5" thickBot="1">
      <c r="A101" s="652" t="s">
        <v>2327</v>
      </c>
      <c r="B101" s="653"/>
      <c r="C101" s="653"/>
      <c r="D101" s="654"/>
      <c r="E101" s="654"/>
      <c r="F101" s="654"/>
      <c r="G101" s="654"/>
      <c r="H101" s="654"/>
      <c r="I101" s="697"/>
      <c r="J101" s="697"/>
      <c r="K101" s="697"/>
      <c r="L101" s="697"/>
      <c r="M101" s="698"/>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5"/>
      <c r="C1" s="880"/>
      <c r="D1" s="881"/>
      <c r="E1" s="881"/>
      <c r="F1" s="881"/>
      <c r="G1" s="881"/>
      <c r="H1" s="881"/>
      <c r="I1" s="881"/>
      <c r="J1" s="882"/>
      <c r="K1" s="883" t="s">
        <v>1017</v>
      </c>
      <c r="L1" s="885" t="s">
        <v>2304</v>
      </c>
      <c r="M1" s="886"/>
      <c r="N1" s="887"/>
    </row>
    <row r="2" spans="2:14">
      <c r="B2" s="866"/>
      <c r="C2" s="877" t="s">
        <v>1018</v>
      </c>
      <c r="D2" s="878"/>
      <c r="E2" s="878"/>
      <c r="F2" s="878"/>
      <c r="G2" s="878"/>
      <c r="H2" s="878"/>
      <c r="I2" s="878"/>
      <c r="J2" s="879"/>
      <c r="K2" s="884"/>
      <c r="L2" s="888"/>
      <c r="M2" s="889"/>
      <c r="N2" s="890"/>
    </row>
    <row r="3" spans="2:14">
      <c r="B3" s="866"/>
      <c r="C3" s="877" t="s">
        <v>2305</v>
      </c>
      <c r="D3" s="878"/>
      <c r="E3" s="878"/>
      <c r="F3" s="878"/>
      <c r="G3" s="878"/>
      <c r="H3" s="878"/>
      <c r="I3" s="878"/>
      <c r="J3" s="879"/>
      <c r="K3" s="868" t="s">
        <v>1019</v>
      </c>
      <c r="L3" s="893">
        <v>1</v>
      </c>
      <c r="M3" s="894"/>
      <c r="N3" s="895"/>
    </row>
    <row r="4" spans="2:14">
      <c r="B4" s="866"/>
      <c r="C4" s="877" t="s">
        <v>2306</v>
      </c>
      <c r="D4" s="878"/>
      <c r="E4" s="878"/>
      <c r="F4" s="878"/>
      <c r="G4" s="878"/>
      <c r="H4" s="878"/>
      <c r="I4" s="878"/>
      <c r="J4" s="879"/>
      <c r="K4" s="891"/>
      <c r="L4" s="896"/>
      <c r="M4" s="897"/>
      <c r="N4" s="898"/>
    </row>
    <row r="5" spans="2:14">
      <c r="B5" s="866"/>
      <c r="C5" s="877" t="s">
        <v>2307</v>
      </c>
      <c r="D5" s="878"/>
      <c r="E5" s="878"/>
      <c r="F5" s="878"/>
      <c r="G5" s="878"/>
      <c r="H5" s="878"/>
      <c r="I5" s="878"/>
      <c r="J5" s="879"/>
      <c r="K5" s="868" t="s">
        <v>1020</v>
      </c>
      <c r="L5" s="870"/>
      <c r="M5" s="870" t="s">
        <v>1021</v>
      </c>
      <c r="N5" s="872"/>
    </row>
    <row r="6" spans="2:14" ht="15.75" thickBot="1">
      <c r="B6" s="867"/>
      <c r="C6" s="874"/>
      <c r="D6" s="875"/>
      <c r="E6" s="875"/>
      <c r="F6" s="875"/>
      <c r="G6" s="875"/>
      <c r="H6" s="875"/>
      <c r="I6" s="875"/>
      <c r="J6" s="876"/>
      <c r="K6" s="869"/>
      <c r="L6" s="871"/>
      <c r="M6" s="871"/>
      <c r="N6" s="873"/>
    </row>
    <row r="7" spans="2:14" ht="15.7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25">
      <c r="B10" s="899" t="s">
        <v>2311</v>
      </c>
      <c r="C10" s="900"/>
      <c r="D10" s="900"/>
      <c r="E10" s="900"/>
      <c r="F10" s="367" t="s">
        <v>2312</v>
      </c>
      <c r="G10" s="85"/>
      <c r="H10" s="368"/>
      <c r="I10" s="901" t="s">
        <v>2313</v>
      </c>
      <c r="J10" s="901"/>
      <c r="K10" s="369" t="s">
        <v>2312</v>
      </c>
      <c r="L10" s="365"/>
      <c r="M10" s="365"/>
      <c r="N10" s="366"/>
    </row>
    <row r="11" spans="2:14">
      <c r="B11" s="370" t="s">
        <v>1023</v>
      </c>
      <c r="C11" s="371"/>
      <c r="D11" s="892"/>
      <c r="E11" s="892"/>
      <c r="F11" s="372"/>
      <c r="G11" s="373"/>
      <c r="H11" s="371"/>
      <c r="I11" s="368"/>
      <c r="J11" s="374" t="s">
        <v>1024</v>
      </c>
      <c r="K11" s="375"/>
      <c r="L11" s="372"/>
      <c r="M11" s="372"/>
      <c r="N11" s="376"/>
    </row>
    <row r="12" spans="2:14" ht="15.75" thickBot="1">
      <c r="B12" s="377"/>
      <c r="C12" s="378"/>
      <c r="D12" s="379"/>
      <c r="E12" s="379"/>
      <c r="F12" s="379"/>
      <c r="G12" s="379"/>
      <c r="H12" s="378"/>
      <c r="I12" s="379"/>
      <c r="J12" s="378"/>
      <c r="K12" s="379"/>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902" t="s">
        <v>2328</v>
      </c>
      <c r="G25" s="903"/>
      <c r="H25" s="903"/>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VLOOKUP(A36,EQUIPOS!A6:D161,4,FALSE)</f>
        <v>136063.21839080463</v>
      </c>
      <c r="L36" s="279"/>
      <c r="M36" s="280">
        <v>0.15</v>
      </c>
      <c r="N36" s="281">
        <f>K36/M36</f>
        <v>907088.12260536419</v>
      </c>
    </row>
    <row r="37" spans="1:14">
      <c r="A37" t="s">
        <v>150</v>
      </c>
      <c r="B37" s="834" t="str">
        <f>VLOOKUP(A37,EQUIPOS!A7:D154,3,FALSE)</f>
        <v>Cargador : Potencia en el volante 125 hp, Clasificación de RPM del motor 2300.</v>
      </c>
      <c r="C37" s="835"/>
      <c r="D37" s="835"/>
      <c r="E37" s="835"/>
      <c r="F37" s="835"/>
      <c r="G37" s="835"/>
      <c r="H37" s="836"/>
      <c r="I37" s="276"/>
      <c r="J37" s="277"/>
      <c r="K37" s="278">
        <f>VLOOKUP(A37,EQUIPOS!A7:D162,4,FALSE)</f>
        <v>144952.68199233719</v>
      </c>
      <c r="L37" s="279"/>
      <c r="M37" s="280">
        <v>0.15</v>
      </c>
      <c r="N37" s="281">
        <f>K37/M37</f>
        <v>966351.21328224801</v>
      </c>
    </row>
    <row r="38" spans="1:14">
      <c r="A38" t="s">
        <v>273</v>
      </c>
      <c r="B38" s="834" t="str">
        <f>VLOOKUP(A38,EQUIPOS!A8:D154,3,FALSE)</f>
        <v>Motosierra, 93.6 cm3 - 7.1 HP, 45-90 cm - 7.9 kg</v>
      </c>
      <c r="C38" s="835"/>
      <c r="D38" s="835"/>
      <c r="E38" s="835"/>
      <c r="F38" s="835"/>
      <c r="G38" s="835"/>
      <c r="H38" s="836"/>
      <c r="I38" s="276"/>
      <c r="J38" s="277"/>
      <c r="K38" s="278">
        <f>VLOOKUP(A38,EQUIPOS!A8:D163,4,FALSE)</f>
        <v>7942.0604512558548</v>
      </c>
      <c r="L38" s="279"/>
      <c r="M38" s="280">
        <v>0.15</v>
      </c>
      <c r="N38" s="282">
        <f>K38/M38</f>
        <v>52947.069675039034</v>
      </c>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8511.2083333333339</v>
      </c>
    </row>
    <row r="43" spans="1:14" ht="15.75" thickBot="1">
      <c r="B43" s="821" t="s">
        <v>1037</v>
      </c>
      <c r="C43" s="822"/>
      <c r="D43" s="822"/>
      <c r="E43" s="822"/>
      <c r="F43" s="822"/>
      <c r="G43" s="822"/>
      <c r="H43" s="822"/>
      <c r="I43" s="822"/>
      <c r="J43" s="822"/>
      <c r="K43" s="822"/>
      <c r="L43" s="822"/>
      <c r="M43" s="823"/>
      <c r="N43" s="105">
        <f>SUM(N36:N42)</f>
        <v>1934897.6138959846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795" t="s">
        <v>1041</v>
      </c>
      <c r="C58" s="796"/>
      <c r="D58" s="796"/>
      <c r="E58" s="796"/>
      <c r="F58" s="796"/>
      <c r="G58" s="797"/>
      <c r="H58" s="79" t="s">
        <v>1029</v>
      </c>
      <c r="I58" s="80" t="s">
        <v>1042</v>
      </c>
      <c r="J58" s="81" t="s">
        <v>1043</v>
      </c>
      <c r="K58" s="79" t="s">
        <v>1044</v>
      </c>
      <c r="L58" s="824" t="s">
        <v>1045</v>
      </c>
      <c r="M58" s="797"/>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25">
        <v>983.54</v>
      </c>
      <c r="M59" s="826"/>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54"/>
      <c r="J64" s="54"/>
      <c r="K64" s="54"/>
      <c r="L64" s="810"/>
      <c r="M64" s="811"/>
      <c r="N64" s="305"/>
    </row>
    <row r="65" spans="1:15" ht="15.75" thickBot="1">
      <c r="B65" s="827" t="s">
        <v>1037</v>
      </c>
      <c r="C65" s="828"/>
      <c r="D65" s="828"/>
      <c r="E65" s="828"/>
      <c r="F65" s="828"/>
      <c r="G65" s="828"/>
      <c r="H65" s="828"/>
      <c r="I65" s="828"/>
      <c r="J65" s="828"/>
      <c r="K65" s="828"/>
      <c r="L65" s="828"/>
      <c r="M65" s="829"/>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1.2</v>
      </c>
      <c r="N70" s="305">
        <f>K70/M70</f>
        <v>170224.16666666669</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54"/>
      <c r="J75" s="54"/>
      <c r="K75" s="54"/>
      <c r="L75" s="810"/>
      <c r="M75" s="811"/>
      <c r="N75" s="305"/>
    </row>
    <row r="76" spans="1:15" ht="15.75" thickBot="1">
      <c r="B76" s="821" t="s">
        <v>1037</v>
      </c>
      <c r="C76" s="822"/>
      <c r="D76" s="822"/>
      <c r="E76" s="822"/>
      <c r="F76" s="822"/>
      <c r="G76" s="822"/>
      <c r="H76" s="822"/>
      <c r="I76" s="828"/>
      <c r="J76" s="828"/>
      <c r="K76" s="828"/>
      <c r="L76" s="828"/>
      <c r="M76" s="829"/>
      <c r="N76" s="310">
        <f>N70+N71+N72+N73+N74</f>
        <v>170224.16666666669</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2139545.6805626513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427909.13611253025</v>
      </c>
      <c r="M83" s="856"/>
      <c r="N83" s="57"/>
    </row>
    <row r="84" spans="1:14">
      <c r="B84" s="95" t="s">
        <v>1057</v>
      </c>
      <c r="C84" s="96"/>
      <c r="D84" s="96"/>
      <c r="E84" s="96"/>
      <c r="F84" s="96"/>
      <c r="G84" s="96"/>
      <c r="H84" s="96"/>
      <c r="I84" s="93"/>
      <c r="J84" s="94"/>
      <c r="K84" s="313">
        <v>0.05</v>
      </c>
      <c r="L84" s="855">
        <f>N78*K84</f>
        <v>106977.28402813256</v>
      </c>
      <c r="M84" s="856"/>
      <c r="N84" s="57"/>
    </row>
    <row r="85" spans="1:14" ht="15.75" thickBot="1">
      <c r="B85" s="97" t="s">
        <v>1058</v>
      </c>
      <c r="C85" s="98"/>
      <c r="D85" s="98"/>
      <c r="E85" s="98"/>
      <c r="F85" s="98"/>
      <c r="G85" s="98"/>
      <c r="H85" s="98"/>
      <c r="I85" s="99"/>
      <c r="J85" s="100"/>
      <c r="K85" s="314">
        <v>0.05</v>
      </c>
      <c r="L85" s="857">
        <f>N78*K85</f>
        <v>106977.28402813256</v>
      </c>
      <c r="M85" s="858"/>
      <c r="N85" s="57"/>
    </row>
    <row r="86" spans="1:14" ht="15.75" thickBot="1">
      <c r="B86" s="821" t="s">
        <v>1037</v>
      </c>
      <c r="C86" s="822"/>
      <c r="D86" s="822"/>
      <c r="E86" s="822"/>
      <c r="F86" s="822"/>
      <c r="G86" s="822"/>
      <c r="H86" s="822"/>
      <c r="I86" s="822"/>
      <c r="J86" s="822"/>
      <c r="K86" s="822"/>
      <c r="L86" s="822"/>
      <c r="M86" s="823"/>
      <c r="N86" s="58">
        <f>L83+L84+L85</f>
        <v>641863.70416879538</v>
      </c>
    </row>
    <row r="87" spans="1:14" ht="15.75" thickBot="1">
      <c r="B87" s="39"/>
      <c r="C87" s="40"/>
      <c r="D87" s="40"/>
      <c r="E87" s="40"/>
      <c r="F87" s="40"/>
      <c r="G87" s="40"/>
      <c r="H87" s="40"/>
      <c r="I87" s="40"/>
      <c r="J87" s="40"/>
      <c r="K87" s="40"/>
      <c r="L87" s="40"/>
      <c r="M87" s="40"/>
      <c r="N87" s="41"/>
    </row>
    <row r="88" spans="1:14" ht="15.75" thickBot="1">
      <c r="A88" t="s">
        <v>2121</v>
      </c>
      <c r="B88" s="821" t="s">
        <v>1059</v>
      </c>
      <c r="C88" s="822"/>
      <c r="D88" s="822"/>
      <c r="E88" s="822"/>
      <c r="F88" s="822"/>
      <c r="G88" s="822"/>
      <c r="H88" s="822"/>
      <c r="I88" s="822"/>
      <c r="J88" s="822"/>
      <c r="K88" s="822"/>
      <c r="L88" s="822"/>
      <c r="M88" s="823"/>
      <c r="N88" s="196">
        <f>N78+N86</f>
        <v>2781409.3847314464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4"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5"/>
      <c r="C1" s="880"/>
      <c r="D1" s="881"/>
      <c r="E1" s="881"/>
      <c r="F1" s="881"/>
      <c r="G1" s="881"/>
      <c r="H1" s="881"/>
      <c r="I1" s="881"/>
      <c r="J1" s="882"/>
      <c r="K1" s="883" t="s">
        <v>1017</v>
      </c>
      <c r="L1" s="885" t="s">
        <v>2304</v>
      </c>
      <c r="M1" s="886"/>
      <c r="N1" s="887"/>
    </row>
    <row r="2" spans="2:14">
      <c r="B2" s="866"/>
      <c r="C2" s="877" t="s">
        <v>1018</v>
      </c>
      <c r="D2" s="878"/>
      <c r="E2" s="878"/>
      <c r="F2" s="878"/>
      <c r="G2" s="878"/>
      <c r="H2" s="878"/>
      <c r="I2" s="878"/>
      <c r="J2" s="879"/>
      <c r="K2" s="884"/>
      <c r="L2" s="888"/>
      <c r="M2" s="889"/>
      <c r="N2" s="890"/>
    </row>
    <row r="3" spans="2:14">
      <c r="B3" s="866"/>
      <c r="C3" s="877" t="s">
        <v>2305</v>
      </c>
      <c r="D3" s="878"/>
      <c r="E3" s="878"/>
      <c r="F3" s="878"/>
      <c r="G3" s="878"/>
      <c r="H3" s="878"/>
      <c r="I3" s="878"/>
      <c r="J3" s="879"/>
      <c r="K3" s="868" t="s">
        <v>1019</v>
      </c>
      <c r="L3" s="893">
        <v>1</v>
      </c>
      <c r="M3" s="894"/>
      <c r="N3" s="895"/>
    </row>
    <row r="4" spans="2:14">
      <c r="B4" s="866"/>
      <c r="C4" s="877" t="s">
        <v>2306</v>
      </c>
      <c r="D4" s="878"/>
      <c r="E4" s="878"/>
      <c r="F4" s="878"/>
      <c r="G4" s="878"/>
      <c r="H4" s="878"/>
      <c r="I4" s="878"/>
      <c r="J4" s="879"/>
      <c r="K4" s="891"/>
      <c r="L4" s="896"/>
      <c r="M4" s="897"/>
      <c r="N4" s="898"/>
    </row>
    <row r="5" spans="2:14">
      <c r="B5" s="866"/>
      <c r="C5" s="877" t="s">
        <v>2307</v>
      </c>
      <c r="D5" s="878"/>
      <c r="E5" s="878"/>
      <c r="F5" s="878"/>
      <c r="G5" s="878"/>
      <c r="H5" s="878"/>
      <c r="I5" s="878"/>
      <c r="J5" s="879"/>
      <c r="K5" s="868" t="s">
        <v>1020</v>
      </c>
      <c r="L5" s="870"/>
      <c r="M5" s="870" t="s">
        <v>1021</v>
      </c>
      <c r="N5" s="872"/>
    </row>
    <row r="6" spans="2:14" ht="15.75" thickBot="1">
      <c r="B6" s="867"/>
      <c r="C6" s="874"/>
      <c r="D6" s="875"/>
      <c r="E6" s="875"/>
      <c r="F6" s="875"/>
      <c r="G6" s="875"/>
      <c r="H6" s="875"/>
      <c r="I6" s="875"/>
      <c r="J6" s="876"/>
      <c r="K6" s="869"/>
      <c r="L6" s="871"/>
      <c r="M6" s="871"/>
      <c r="N6" s="873"/>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9" t="s">
        <v>2311</v>
      </c>
      <c r="C10" s="900"/>
      <c r="D10" s="900"/>
      <c r="E10" s="900"/>
      <c r="F10" s="400" t="s">
        <v>2312</v>
      </c>
      <c r="G10" s="85"/>
      <c r="H10" s="368"/>
      <c r="I10" s="901" t="s">
        <v>2313</v>
      </c>
      <c r="J10" s="901"/>
      <c r="K10" s="401" t="s">
        <v>2312</v>
      </c>
      <c r="L10" s="365"/>
      <c r="M10" s="365"/>
      <c r="N10" s="36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249</v>
      </c>
      <c r="B36" s="834" t="str">
        <f>VLOOKUP(A36,EQUIPOS!A6:D154,3,FALSE)</f>
        <v>Guadañadora, Cilindraje 41.5 cm3, Longitud del mango 1450 mm, Peso 7.4 kg</v>
      </c>
      <c r="C36" s="835"/>
      <c r="D36" s="835"/>
      <c r="E36" s="835"/>
      <c r="F36" s="835"/>
      <c r="G36" s="835"/>
      <c r="H36" s="836"/>
      <c r="I36" s="276"/>
      <c r="J36" s="277"/>
      <c r="K36" s="278">
        <f>VLOOKUP(A36,EQUIPOS!A6:D161,4,FALSE)</f>
        <v>5300</v>
      </c>
      <c r="L36" s="279"/>
      <c r="M36" s="280">
        <v>0.36</v>
      </c>
      <c r="N36" s="281">
        <f>K36/M36</f>
        <v>14722.222222222223</v>
      </c>
    </row>
    <row r="37" spans="1:14">
      <c r="A37" t="s">
        <v>273</v>
      </c>
      <c r="B37" s="834" t="str">
        <f>VLOOKUP(A37,EQUIPOS!A7:D154,3,FALSE)</f>
        <v>Motosierra, 93.6 cm3 - 7.1 HP, 45-90 cm - 7.9 kg</v>
      </c>
      <c r="C37" s="835"/>
      <c r="D37" s="835"/>
      <c r="E37" s="835"/>
      <c r="F37" s="835"/>
      <c r="G37" s="835"/>
      <c r="H37" s="836"/>
      <c r="I37" s="276"/>
      <c r="J37" s="277"/>
      <c r="K37" s="278">
        <f>VLOOKUP(A37,EQUIPOS!A7:D162,4,FALSE)</f>
        <v>7942.0604512558548</v>
      </c>
      <c r="L37" s="279"/>
      <c r="M37" s="280">
        <v>0.10299999999999999</v>
      </c>
      <c r="N37" s="281">
        <f>K37/M37</f>
        <v>77107.383021901507</v>
      </c>
    </row>
    <row r="38" spans="1:14">
      <c r="B38" s="834"/>
      <c r="C38" s="835"/>
      <c r="D38" s="835"/>
      <c r="E38" s="835"/>
      <c r="F38" s="835"/>
      <c r="G38" s="835"/>
      <c r="H38" s="836"/>
      <c r="I38" s="276"/>
      <c r="J38" s="277"/>
      <c r="K38" s="278"/>
      <c r="L38" s="279"/>
      <c r="M38" s="280"/>
      <c r="N38" s="282"/>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1773.1597222222224</v>
      </c>
    </row>
    <row r="43" spans="1:14" ht="15.75" thickBot="1">
      <c r="B43" s="821" t="s">
        <v>1037</v>
      </c>
      <c r="C43" s="822"/>
      <c r="D43" s="822"/>
      <c r="E43" s="822"/>
      <c r="F43" s="822"/>
      <c r="G43" s="822"/>
      <c r="H43" s="822"/>
      <c r="I43" s="822"/>
      <c r="J43" s="822"/>
      <c r="K43" s="822"/>
      <c r="L43" s="822"/>
      <c r="M43" s="823"/>
      <c r="N43" s="105">
        <f>SUM(N36:N42)</f>
        <v>93602.764966345945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25">
        <f>'900.2'!N78</f>
        <v>763.54219074525599</v>
      </c>
      <c r="M59" s="826"/>
      <c r="N59" s="296">
        <f>K59*L59</f>
        <v>38177.109537262797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51"/>
    </row>
    <row r="65" spans="1:15" ht="15.75" thickBot="1">
      <c r="B65" s="827" t="s">
        <v>1037</v>
      </c>
      <c r="C65" s="828"/>
      <c r="D65" s="828"/>
      <c r="E65" s="828"/>
      <c r="F65" s="828"/>
      <c r="G65" s="828"/>
      <c r="H65" s="828"/>
      <c r="I65" s="828"/>
      <c r="J65" s="828"/>
      <c r="K65" s="828"/>
      <c r="L65" s="828"/>
      <c r="M65" s="829"/>
      <c r="N65" s="110">
        <f>N59+N60+N61+N62+N63</f>
        <v>38177.109537262797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2.88</v>
      </c>
      <c r="N70" s="305">
        <f>K70/M70</f>
        <v>35463.194444444445</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N70+N71+N72+N73+N74</f>
        <v>35463.194444444445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167243.06894805317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33448.613789610637</v>
      </c>
      <c r="M83" s="856"/>
      <c r="N83" s="57"/>
    </row>
    <row r="84" spans="1:14">
      <c r="B84" s="95" t="s">
        <v>1057</v>
      </c>
      <c r="C84" s="96"/>
      <c r="D84" s="96"/>
      <c r="E84" s="96"/>
      <c r="F84" s="96"/>
      <c r="G84" s="96"/>
      <c r="H84" s="96"/>
      <c r="I84" s="93"/>
      <c r="J84" s="94"/>
      <c r="K84" s="313">
        <v>0.05</v>
      </c>
      <c r="L84" s="855">
        <f>N78*K84</f>
        <v>8362.1534474026594</v>
      </c>
      <c r="M84" s="856"/>
      <c r="N84" s="57"/>
    </row>
    <row r="85" spans="1:14" ht="15.75" thickBot="1">
      <c r="B85" s="97" t="s">
        <v>1058</v>
      </c>
      <c r="C85" s="98"/>
      <c r="D85" s="98"/>
      <c r="E85" s="98"/>
      <c r="F85" s="98"/>
      <c r="G85" s="98"/>
      <c r="H85" s="98"/>
      <c r="I85" s="99"/>
      <c r="J85" s="100"/>
      <c r="K85" s="314">
        <v>0.05</v>
      </c>
      <c r="L85" s="857">
        <f>N78*K85</f>
        <v>8362.1534474026594</v>
      </c>
      <c r="M85" s="858"/>
      <c r="N85" s="57"/>
    </row>
    <row r="86" spans="1:14" ht="15.75" thickBot="1">
      <c r="B86" s="821" t="s">
        <v>1037</v>
      </c>
      <c r="C86" s="822"/>
      <c r="D86" s="822"/>
      <c r="E86" s="822"/>
      <c r="F86" s="822"/>
      <c r="G86" s="822"/>
      <c r="H86" s="822"/>
      <c r="I86" s="822"/>
      <c r="J86" s="822"/>
      <c r="K86" s="822"/>
      <c r="L86" s="822"/>
      <c r="M86" s="823"/>
      <c r="N86" s="58">
        <f>L83+L84+L85</f>
        <v>50172.920684415949</v>
      </c>
    </row>
    <row r="87" spans="1:14" ht="15.75" thickBot="1">
      <c r="B87" s="39"/>
      <c r="C87" s="40"/>
      <c r="D87" s="40"/>
      <c r="E87" s="40"/>
      <c r="F87" s="40"/>
      <c r="G87" s="40"/>
      <c r="H87" s="40"/>
      <c r="I87" s="40"/>
      <c r="J87" s="40"/>
      <c r="K87" s="40"/>
      <c r="L87" s="40"/>
      <c r="M87" s="40"/>
      <c r="N87" s="41"/>
    </row>
    <row r="88" spans="1:14" ht="15.75" thickBot="1">
      <c r="A88" t="s">
        <v>2121</v>
      </c>
      <c r="B88" s="821" t="s">
        <v>1059</v>
      </c>
      <c r="C88" s="822"/>
      <c r="D88" s="822"/>
      <c r="E88" s="822"/>
      <c r="F88" s="822"/>
      <c r="G88" s="822"/>
      <c r="H88" s="822"/>
      <c r="I88" s="822"/>
      <c r="J88" s="822"/>
      <c r="K88" s="822"/>
      <c r="L88" s="822"/>
      <c r="M88" s="823"/>
      <c r="N88" s="196">
        <f>N78+N86</f>
        <v>217415.98963246914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8.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144952.68199233719</v>
      </c>
      <c r="L36" s="279"/>
      <c r="M36" s="280">
        <v>2.375</v>
      </c>
      <c r="N36" s="281">
        <f>K36/M36</f>
        <v>61032.708207299875</v>
      </c>
    </row>
    <row r="37" spans="1:14">
      <c r="A37" t="s">
        <v>180</v>
      </c>
      <c r="B37" s="834" t="str">
        <f>VLOOKUP(A37,EQUIPOS!A7:D154,3,FALSE)</f>
        <v>Compresor 120 HP, con martillo.</v>
      </c>
      <c r="C37" s="835"/>
      <c r="D37" s="835"/>
      <c r="E37" s="835"/>
      <c r="F37" s="835"/>
      <c r="G37" s="835"/>
      <c r="H37" s="836"/>
      <c r="I37" s="276"/>
      <c r="J37" s="277"/>
      <c r="K37" s="278">
        <f>VLOOKUP(A37,EQUIPOS!A7:D162,4,FALSE)</f>
        <v>90000</v>
      </c>
      <c r="L37" s="279"/>
      <c r="M37" s="280">
        <v>2.375</v>
      </c>
      <c r="N37" s="281">
        <f>K37/M37</f>
        <v>37894.73684210526</v>
      </c>
    </row>
    <row r="38" spans="1:14">
      <c r="A38" t="s">
        <v>195</v>
      </c>
      <c r="B38" s="834" t="str">
        <f>VLOOKUP(A38,EQUIPOS!A7:D154,3,FALSE)</f>
        <v xml:space="preserve">Equipo de oxicorte, Capacidad de corte: hasta 6´´ (152mm) </v>
      </c>
      <c r="C38" s="835"/>
      <c r="D38" s="835"/>
      <c r="E38" s="835"/>
      <c r="F38" s="835"/>
      <c r="G38" s="835"/>
      <c r="H38" s="836"/>
      <c r="I38" s="276"/>
      <c r="J38" s="277"/>
      <c r="K38" s="278">
        <f>VLOOKUP(A38,EQUIPOS!A7:D162,4,FALSE)</f>
        <v>17990.58109833972</v>
      </c>
      <c r="L38" s="279"/>
      <c r="M38" s="280">
        <v>2.375</v>
      </c>
      <c r="N38" s="282">
        <f>K38/M38</f>
        <v>7574.9815150904087</v>
      </c>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0.1</v>
      </c>
      <c r="M42" s="846"/>
      <c r="N42" s="111">
        <f>N76*L42</f>
        <v>1343.8736842105263</v>
      </c>
    </row>
    <row r="43" spans="1:14" ht="15.75" thickBot="1">
      <c r="B43" s="821" t="s">
        <v>1037</v>
      </c>
      <c r="C43" s="822"/>
      <c r="D43" s="822"/>
      <c r="E43" s="822"/>
      <c r="F43" s="822"/>
      <c r="G43" s="822"/>
      <c r="H43" s="822"/>
      <c r="I43" s="822"/>
      <c r="J43" s="822"/>
      <c r="K43" s="822"/>
      <c r="L43" s="822"/>
      <c r="M43" s="823"/>
      <c r="N43" s="105">
        <f>SUM(N36:N42)</f>
        <v>107846.30024870606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763.54219074525599</v>
      </c>
      <c r="M59" s="826"/>
      <c r="N59" s="296">
        <f>K59*L59</f>
        <v>763.54219074525599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51"/>
    </row>
    <row r="65" spans="1:15" ht="15.75" thickBot="1">
      <c r="B65" s="827" t="s">
        <v>1037</v>
      </c>
      <c r="C65" s="828"/>
      <c r="D65" s="828"/>
      <c r="E65" s="828"/>
      <c r="F65" s="828"/>
      <c r="G65" s="828"/>
      <c r="H65" s="828"/>
      <c r="I65" s="828"/>
      <c r="J65" s="828"/>
      <c r="K65" s="828"/>
      <c r="L65" s="828"/>
      <c r="M65" s="829"/>
      <c r="N65" s="110">
        <f>N59+N60+N61+N62+N63</f>
        <v>763.54219074525599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19</v>
      </c>
      <c r="N70" s="305">
        <f>K70/M70</f>
        <v>8063.2631578947367</v>
      </c>
      <c r="O70" s="112"/>
    </row>
    <row r="71" spans="1:15">
      <c r="A71" t="s">
        <v>30</v>
      </c>
      <c r="B71" s="55" t="str">
        <f>VLOOKUP(A71,'MANO DE OBRA'!A8:D68,3,FALSE)</f>
        <v>Oficial</v>
      </c>
      <c r="C71" s="53"/>
      <c r="D71" s="53"/>
      <c r="E71" s="53"/>
      <c r="F71" s="53"/>
      <c r="G71" s="53"/>
      <c r="H71" s="53"/>
      <c r="I71" s="301">
        <f>K71/J71*100</f>
        <v>55207.567567567574</v>
      </c>
      <c r="J71" s="302">
        <v>185</v>
      </c>
      <c r="K71" s="307">
        <f>VLOOKUP(A71,'MANO DE OBRA'!A8:D99,4,FALSE)</f>
        <v>102134</v>
      </c>
      <c r="L71" s="56"/>
      <c r="M71" s="304">
        <v>19</v>
      </c>
      <c r="N71" s="305">
        <f>K71/M71</f>
        <v>5375.4736842105267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N70+N71+N72+N73+N74</f>
        <v>13438.736842105263</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88">
        <f>N43+N54+N65+N76</f>
        <v>122048.57928155658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24409.715856311319</v>
      </c>
      <c r="M83" s="856"/>
      <c r="N83" s="57"/>
    </row>
    <row r="84" spans="1:14">
      <c r="B84" s="95" t="s">
        <v>1057</v>
      </c>
      <c r="C84" s="96"/>
      <c r="D84" s="96"/>
      <c r="E84" s="96"/>
      <c r="F84" s="96"/>
      <c r="G84" s="96"/>
      <c r="H84" s="96"/>
      <c r="I84" s="93"/>
      <c r="J84" s="94"/>
      <c r="K84" s="313">
        <v>0.05</v>
      </c>
      <c r="L84" s="855">
        <f>N78*K84</f>
        <v>6102.4289640778297</v>
      </c>
      <c r="M84" s="856"/>
      <c r="N84" s="57"/>
    </row>
    <row r="85" spans="1:14" ht="15.75" thickBot="1">
      <c r="B85" s="97" t="s">
        <v>1058</v>
      </c>
      <c r="C85" s="98"/>
      <c r="D85" s="98"/>
      <c r="E85" s="98"/>
      <c r="F85" s="98"/>
      <c r="G85" s="98"/>
      <c r="H85" s="98"/>
      <c r="I85" s="99"/>
      <c r="J85" s="100"/>
      <c r="K85" s="314">
        <v>0.05</v>
      </c>
      <c r="L85" s="857">
        <f>N78*K85</f>
        <v>6102.4289640778297</v>
      </c>
      <c r="M85" s="858"/>
      <c r="N85" s="57"/>
    </row>
    <row r="86" spans="1:14" ht="15.75" thickBot="1">
      <c r="B86" s="821" t="s">
        <v>1037</v>
      </c>
      <c r="C86" s="822"/>
      <c r="D86" s="822"/>
      <c r="E86" s="822"/>
      <c r="F86" s="822"/>
      <c r="G86" s="822"/>
      <c r="H86" s="822"/>
      <c r="I86" s="822"/>
      <c r="J86" s="822"/>
      <c r="K86" s="822"/>
      <c r="L86" s="822"/>
      <c r="M86" s="823"/>
      <c r="N86" s="58">
        <f>L83+L84+L85</f>
        <v>36614.573784466978</v>
      </c>
    </row>
    <row r="87" spans="1:14" ht="15.75" thickBot="1">
      <c r="B87" s="39"/>
      <c r="C87" s="40"/>
      <c r="D87" s="40"/>
      <c r="E87" s="40"/>
      <c r="F87" s="40"/>
      <c r="G87" s="40"/>
      <c r="H87" s="40"/>
      <c r="I87" s="40"/>
      <c r="J87" s="40"/>
      <c r="K87" s="40"/>
      <c r="L87" s="40"/>
      <c r="M87" s="40"/>
      <c r="N87" s="41"/>
    </row>
    <row r="88" spans="1:14" ht="15.75" thickBot="1">
      <c r="A88" t="s">
        <v>2121</v>
      </c>
      <c r="B88" s="821" t="s">
        <v>1059</v>
      </c>
      <c r="C88" s="822"/>
      <c r="D88" s="822"/>
      <c r="E88" s="822"/>
      <c r="F88" s="822"/>
      <c r="G88" s="822"/>
      <c r="H88" s="822"/>
      <c r="I88" s="822"/>
      <c r="J88" s="822"/>
      <c r="K88" s="822"/>
      <c r="L88" s="822"/>
      <c r="M88" s="823"/>
      <c r="N88" s="58">
        <f>N78+N86</f>
        <v>158663.15306602354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c r="B106" s="859"/>
      <c r="C106" s="860"/>
      <c r="D106" s="860"/>
      <c r="E106" s="860"/>
      <c r="F106" s="860"/>
      <c r="G106" s="860"/>
      <c r="H106" s="860"/>
      <c r="I106" s="860"/>
      <c r="J106" s="860"/>
      <c r="K106" s="860"/>
      <c r="L106" s="860"/>
      <c r="M106" s="860"/>
      <c r="N106" s="861"/>
    </row>
    <row r="107" spans="2:14" ht="27.7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5"/>
      <c r="C1" s="880"/>
      <c r="D1" s="881"/>
      <c r="E1" s="881"/>
      <c r="F1" s="881"/>
      <c r="G1" s="881"/>
      <c r="H1" s="881"/>
      <c r="I1" s="881"/>
      <c r="J1" s="882"/>
      <c r="K1" s="883" t="s">
        <v>1017</v>
      </c>
      <c r="L1" s="885" t="s">
        <v>2304</v>
      </c>
      <c r="M1" s="886"/>
      <c r="N1" s="887"/>
    </row>
    <row r="2" spans="2:14">
      <c r="B2" s="866"/>
      <c r="C2" s="877" t="s">
        <v>1018</v>
      </c>
      <c r="D2" s="878"/>
      <c r="E2" s="878"/>
      <c r="F2" s="878"/>
      <c r="G2" s="878"/>
      <c r="H2" s="878"/>
      <c r="I2" s="878"/>
      <c r="J2" s="879"/>
      <c r="K2" s="884"/>
      <c r="L2" s="888"/>
      <c r="M2" s="889"/>
      <c r="N2" s="890"/>
    </row>
    <row r="3" spans="2:14">
      <c r="B3" s="866"/>
      <c r="C3" s="877" t="s">
        <v>2305</v>
      </c>
      <c r="D3" s="878"/>
      <c r="E3" s="878"/>
      <c r="F3" s="878"/>
      <c r="G3" s="878"/>
      <c r="H3" s="878"/>
      <c r="I3" s="878"/>
      <c r="J3" s="879"/>
      <c r="K3" s="868" t="s">
        <v>1019</v>
      </c>
      <c r="L3" s="893">
        <v>1</v>
      </c>
      <c r="M3" s="894"/>
      <c r="N3" s="895"/>
    </row>
    <row r="4" spans="2:14">
      <c r="B4" s="866"/>
      <c r="C4" s="877" t="s">
        <v>2306</v>
      </c>
      <c r="D4" s="878"/>
      <c r="E4" s="878"/>
      <c r="F4" s="878"/>
      <c r="G4" s="878"/>
      <c r="H4" s="878"/>
      <c r="I4" s="878"/>
      <c r="J4" s="879"/>
      <c r="K4" s="891"/>
      <c r="L4" s="896"/>
      <c r="M4" s="897"/>
      <c r="N4" s="898"/>
    </row>
    <row r="5" spans="2:14">
      <c r="B5" s="866"/>
      <c r="C5" s="877" t="s">
        <v>2307</v>
      </c>
      <c r="D5" s="878"/>
      <c r="E5" s="878"/>
      <c r="F5" s="878"/>
      <c r="G5" s="878"/>
      <c r="H5" s="878"/>
      <c r="I5" s="878"/>
      <c r="J5" s="879"/>
      <c r="K5" s="868" t="s">
        <v>1020</v>
      </c>
      <c r="L5" s="870"/>
      <c r="M5" s="870" t="s">
        <v>1021</v>
      </c>
      <c r="N5" s="872"/>
    </row>
    <row r="6" spans="2:14" ht="15.75" thickBot="1">
      <c r="B6" s="867"/>
      <c r="C6" s="874"/>
      <c r="D6" s="875"/>
      <c r="E6" s="875"/>
      <c r="F6" s="875"/>
      <c r="G6" s="875"/>
      <c r="H6" s="875"/>
      <c r="I6" s="875"/>
      <c r="J6" s="876"/>
      <c r="K6" s="869"/>
      <c r="L6" s="871"/>
      <c r="M6" s="871"/>
      <c r="N6" s="873"/>
    </row>
    <row r="7" spans="2:14" ht="15.7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9" t="s">
        <v>2311</v>
      </c>
      <c r="C10" s="900"/>
      <c r="D10" s="900"/>
      <c r="E10" s="900"/>
      <c r="F10" s="400" t="s">
        <v>2312</v>
      </c>
      <c r="G10" s="85"/>
      <c r="H10" s="368"/>
      <c r="I10" s="901" t="s">
        <v>2313</v>
      </c>
      <c r="J10" s="901"/>
      <c r="K10" s="401" t="s">
        <v>2312</v>
      </c>
      <c r="L10" s="365"/>
      <c r="M10" s="365"/>
      <c r="N10" s="36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312</v>
      </c>
      <c r="B36" s="834" t="str">
        <f>VLOOKUP(A36,EQUIPOS!A6:D154,3,FALSE)</f>
        <v>Retroexcavadora sobre oruga, potencia 138 HP, balde de 1,5 m3.</v>
      </c>
      <c r="C36" s="835"/>
      <c r="D36" s="835"/>
      <c r="E36" s="835"/>
      <c r="F36" s="835"/>
      <c r="G36" s="835"/>
      <c r="H36" s="836"/>
      <c r="I36" s="276"/>
      <c r="J36" s="277"/>
      <c r="K36" s="278">
        <f>VLOOKUP(A36,EQUIPOS!A6:D161,4,FALSE)</f>
        <v>155918.36951894427</v>
      </c>
      <c r="L36" s="279"/>
      <c r="M36" s="280">
        <v>2.5</v>
      </c>
      <c r="N36" s="281">
        <f>K36/M36</f>
        <v>62367.347807577709</v>
      </c>
    </row>
    <row r="37" spans="1:14">
      <c r="A37" t="s">
        <v>180</v>
      </c>
      <c r="B37" s="834" t="str">
        <f>VLOOKUP(A37,EQUIPOS!A7:D154,3,FALSE)</f>
        <v>Compresor 120 HP, con martillo.</v>
      </c>
      <c r="C37" s="835"/>
      <c r="D37" s="835"/>
      <c r="E37" s="835"/>
      <c r="F37" s="835"/>
      <c r="G37" s="835"/>
      <c r="H37" s="836"/>
      <c r="I37" s="276"/>
      <c r="J37" s="277"/>
      <c r="K37" s="278">
        <f>VLOOKUP(A37,EQUIPOS!A7:D162,4,FALSE)</f>
        <v>90000</v>
      </c>
      <c r="L37" s="279"/>
      <c r="M37" s="280">
        <v>2.5</v>
      </c>
      <c r="N37" s="281">
        <f>K37/M37</f>
        <v>36000</v>
      </c>
    </row>
    <row r="38" spans="1:14">
      <c r="A38" t="s">
        <v>195</v>
      </c>
      <c r="B38" s="834" t="str">
        <f>VLOOKUP(A38,EQUIPOS!A8:D154,3,FALSE)</f>
        <v xml:space="preserve">Equipo de oxicorte, Capacidad de corte: hasta 6´´ (152mm) </v>
      </c>
      <c r="C38" s="835"/>
      <c r="D38" s="835"/>
      <c r="E38" s="835"/>
      <c r="F38" s="835"/>
      <c r="G38" s="835"/>
      <c r="H38" s="836"/>
      <c r="I38" s="276"/>
      <c r="J38" s="277"/>
      <c r="K38" s="278">
        <f>VLOOKUP(A38,EQUIPOS!A8:D163,4,FALSE)</f>
        <v>17990.58109833972</v>
      </c>
      <c r="L38" s="279"/>
      <c r="M38" s="280">
        <v>2.5</v>
      </c>
      <c r="N38" s="281">
        <f>K38/M38</f>
        <v>7196.2324393358886</v>
      </c>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N76*L42</f>
        <v>255.33599999999998</v>
      </c>
    </row>
    <row r="43" spans="1:14" ht="15.75" thickBot="1">
      <c r="B43" s="821" t="s">
        <v>1037</v>
      </c>
      <c r="C43" s="822"/>
      <c r="D43" s="822"/>
      <c r="E43" s="822"/>
      <c r="F43" s="822"/>
      <c r="G43" s="822"/>
      <c r="H43" s="822"/>
      <c r="I43" s="822"/>
      <c r="J43" s="822"/>
      <c r="K43" s="822"/>
      <c r="L43" s="822"/>
      <c r="M43" s="823"/>
      <c r="N43" s="105">
        <f>SUM(N36:N42)</f>
        <v>105818.91624691359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763.54219074525599</v>
      </c>
      <c r="M59" s="826"/>
      <c r="N59" s="296">
        <f>K59*L59</f>
        <v>763.54219074525599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51"/>
    </row>
    <row r="65" spans="1:15" ht="15.75" thickBot="1">
      <c r="B65" s="827" t="s">
        <v>1037</v>
      </c>
      <c r="C65" s="828"/>
      <c r="D65" s="828"/>
      <c r="E65" s="828"/>
      <c r="F65" s="828"/>
      <c r="G65" s="828"/>
      <c r="H65" s="828"/>
      <c r="I65" s="828"/>
      <c r="J65" s="828"/>
      <c r="K65" s="828"/>
      <c r="L65" s="828"/>
      <c r="M65" s="829"/>
      <c r="N65" s="110">
        <f>N59+N60+N61+N62+N63</f>
        <v>763.54219074525599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20</v>
      </c>
      <c r="N70" s="305">
        <f>K70/M70</f>
        <v>7660.1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N70+N71+N72+N73+N74</f>
        <v>12766.8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119349.25843765885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23869.851687531773</v>
      </c>
      <c r="M83" s="856"/>
      <c r="N83" s="57"/>
    </row>
    <row r="84" spans="1:14">
      <c r="B84" s="95" t="s">
        <v>1057</v>
      </c>
      <c r="C84" s="96"/>
      <c r="D84" s="96"/>
      <c r="E84" s="96"/>
      <c r="F84" s="96"/>
      <c r="G84" s="96"/>
      <c r="H84" s="96"/>
      <c r="I84" s="93"/>
      <c r="J84" s="94"/>
      <c r="K84" s="313">
        <v>0.05</v>
      </c>
      <c r="L84" s="855">
        <f>N78*K84</f>
        <v>5967.4629218829432</v>
      </c>
      <c r="M84" s="856"/>
      <c r="N84" s="57"/>
    </row>
    <row r="85" spans="1:14" ht="15.75" thickBot="1">
      <c r="B85" s="97" t="s">
        <v>1058</v>
      </c>
      <c r="C85" s="98"/>
      <c r="D85" s="98"/>
      <c r="E85" s="98"/>
      <c r="F85" s="98"/>
      <c r="G85" s="98"/>
      <c r="H85" s="98"/>
      <c r="I85" s="99"/>
      <c r="J85" s="100"/>
      <c r="K85" s="314">
        <v>0.05</v>
      </c>
      <c r="L85" s="857">
        <f>N78*K85</f>
        <v>5967.4629218829432</v>
      </c>
      <c r="M85" s="858"/>
      <c r="N85" s="57"/>
    </row>
    <row r="86" spans="1:14" ht="15.75" thickBot="1">
      <c r="B86" s="821" t="s">
        <v>1037</v>
      </c>
      <c r="C86" s="822"/>
      <c r="D86" s="822"/>
      <c r="E86" s="822"/>
      <c r="F86" s="822"/>
      <c r="G86" s="822"/>
      <c r="H86" s="822"/>
      <c r="I86" s="822"/>
      <c r="J86" s="822"/>
      <c r="K86" s="822"/>
      <c r="L86" s="822"/>
      <c r="M86" s="823"/>
      <c r="N86" s="58">
        <f>L83+L84+L85</f>
        <v>35804.777531297659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155154.03596895651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8.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5"/>
      <c r="C1" s="880"/>
      <c r="D1" s="881"/>
      <c r="E1" s="881"/>
      <c r="F1" s="881"/>
      <c r="G1" s="881"/>
      <c r="H1" s="881"/>
      <c r="I1" s="881"/>
      <c r="J1" s="882"/>
      <c r="K1" s="883" t="s">
        <v>1017</v>
      </c>
      <c r="L1" s="885" t="s">
        <v>2304</v>
      </c>
      <c r="M1" s="886"/>
      <c r="N1" s="887"/>
    </row>
    <row r="2" spans="2:14">
      <c r="B2" s="866"/>
      <c r="C2" s="877" t="s">
        <v>1018</v>
      </c>
      <c r="D2" s="878"/>
      <c r="E2" s="878"/>
      <c r="F2" s="878"/>
      <c r="G2" s="878"/>
      <c r="H2" s="878"/>
      <c r="I2" s="878"/>
      <c r="J2" s="879"/>
      <c r="K2" s="884"/>
      <c r="L2" s="888"/>
      <c r="M2" s="889"/>
      <c r="N2" s="890"/>
    </row>
    <row r="3" spans="2:14">
      <c r="B3" s="866"/>
      <c r="C3" s="877" t="s">
        <v>2305</v>
      </c>
      <c r="D3" s="878"/>
      <c r="E3" s="878"/>
      <c r="F3" s="878"/>
      <c r="G3" s="878"/>
      <c r="H3" s="878"/>
      <c r="I3" s="878"/>
      <c r="J3" s="879"/>
      <c r="K3" s="868" t="s">
        <v>1019</v>
      </c>
      <c r="L3" s="893">
        <v>1</v>
      </c>
      <c r="M3" s="894"/>
      <c r="N3" s="895"/>
    </row>
    <row r="4" spans="2:14">
      <c r="B4" s="866"/>
      <c r="C4" s="877" t="s">
        <v>2306</v>
      </c>
      <c r="D4" s="878"/>
      <c r="E4" s="878"/>
      <c r="F4" s="878"/>
      <c r="G4" s="878"/>
      <c r="H4" s="878"/>
      <c r="I4" s="878"/>
      <c r="J4" s="879"/>
      <c r="K4" s="891"/>
      <c r="L4" s="896"/>
      <c r="M4" s="897"/>
      <c r="N4" s="898"/>
    </row>
    <row r="5" spans="2:14">
      <c r="B5" s="866"/>
      <c r="C5" s="877" t="s">
        <v>2307</v>
      </c>
      <c r="D5" s="878"/>
      <c r="E5" s="878"/>
      <c r="F5" s="878"/>
      <c r="G5" s="878"/>
      <c r="H5" s="878"/>
      <c r="I5" s="878"/>
      <c r="J5" s="879"/>
      <c r="K5" s="868" t="s">
        <v>1020</v>
      </c>
      <c r="L5" s="870"/>
      <c r="M5" s="870" t="s">
        <v>1021</v>
      </c>
      <c r="N5" s="872"/>
    </row>
    <row r="6" spans="2:14" ht="15.75" thickBot="1">
      <c r="B6" s="867"/>
      <c r="C6" s="874"/>
      <c r="D6" s="875"/>
      <c r="E6" s="875"/>
      <c r="F6" s="875"/>
      <c r="G6" s="875"/>
      <c r="H6" s="875"/>
      <c r="I6" s="875"/>
      <c r="J6" s="876"/>
      <c r="K6" s="869"/>
      <c r="L6" s="871"/>
      <c r="M6" s="871"/>
      <c r="N6" s="873"/>
    </row>
    <row r="7" spans="2:14" ht="15.7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
      <c r="B10" s="899" t="s">
        <v>2311</v>
      </c>
      <c r="C10" s="900"/>
      <c r="D10" s="900"/>
      <c r="E10" s="900"/>
      <c r="F10" s="400" t="s">
        <v>2312</v>
      </c>
      <c r="G10" s="85"/>
      <c r="H10" s="368"/>
      <c r="I10" s="901" t="s">
        <v>2313</v>
      </c>
      <c r="J10" s="901"/>
      <c r="K10" s="401" t="s">
        <v>2312</v>
      </c>
      <c r="L10" s="365"/>
      <c r="M10" s="365"/>
      <c r="N10" s="36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144952.68199233719</v>
      </c>
      <c r="L36" s="279"/>
      <c r="M36" s="280">
        <v>9.25</v>
      </c>
      <c r="N36" s="281">
        <f>K36/M36</f>
        <v>15670.560215387804</v>
      </c>
    </row>
    <row r="37" spans="1:14">
      <c r="A37" t="s">
        <v>180</v>
      </c>
      <c r="B37" s="834" t="str">
        <f>VLOOKUP(A37,EQUIPOS!A7:D154,3,FALSE)</f>
        <v>Compresor 120 HP, con martillo.</v>
      </c>
      <c r="C37" s="835"/>
      <c r="D37" s="835"/>
      <c r="E37" s="835"/>
      <c r="F37" s="835"/>
      <c r="G37" s="835"/>
      <c r="H37" s="836"/>
      <c r="I37" s="276"/>
      <c r="J37" s="277"/>
      <c r="K37" s="278">
        <f>VLOOKUP(A37,EQUIPOS!A7:D162,4,FALSE)</f>
        <v>90000</v>
      </c>
      <c r="L37" s="279"/>
      <c r="M37" s="280">
        <v>9.25</v>
      </c>
      <c r="N37" s="281">
        <f>K37/M37</f>
        <v>9729.72972972973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N76*L42</f>
        <v>55.207567567567565</v>
      </c>
    </row>
    <row r="43" spans="1:14" ht="15.75" thickBot="1">
      <c r="B43" s="821" t="s">
        <v>1037</v>
      </c>
      <c r="C43" s="822"/>
      <c r="D43" s="822"/>
      <c r="E43" s="822"/>
      <c r="F43" s="822"/>
      <c r="G43" s="822"/>
      <c r="H43" s="822"/>
      <c r="I43" s="822"/>
      <c r="J43" s="822"/>
      <c r="K43" s="822"/>
      <c r="L43" s="822"/>
      <c r="M43" s="823"/>
      <c r="N43" s="105">
        <f>SUM(N36:N42)</f>
        <v>25455.497512685099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763.54219074525599</v>
      </c>
      <c r="M59" s="826"/>
      <c r="N59" s="296">
        <f>K59*L59</f>
        <v>763.54219074525599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51"/>
    </row>
    <row r="65" spans="1:15" ht="15.75" thickBot="1">
      <c r="B65" s="827" t="s">
        <v>1037</v>
      </c>
      <c r="C65" s="828"/>
      <c r="D65" s="828"/>
      <c r="E65" s="828"/>
      <c r="F65" s="828"/>
      <c r="G65" s="828"/>
      <c r="H65" s="828"/>
      <c r="I65" s="828"/>
      <c r="J65" s="828"/>
      <c r="K65" s="828"/>
      <c r="L65" s="828"/>
      <c r="M65" s="829"/>
      <c r="N65" s="110">
        <f>N59+N60+N61+N62+N63</f>
        <v>763.54219074525599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74</v>
      </c>
      <c r="N70" s="305">
        <f>K70/M70</f>
        <v>1380.1891891891892</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74</v>
      </c>
      <c r="N71" s="305">
        <f>K71/M71</f>
        <v>1380.1891891891892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N70+N71+N72+N73+N74</f>
        <v>2760.3783783783783</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28979.418081808733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5795.883616361747</v>
      </c>
      <c r="M83" s="856"/>
      <c r="N83" s="57"/>
    </row>
    <row r="84" spans="1:14">
      <c r="B84" s="95" t="s">
        <v>1057</v>
      </c>
      <c r="C84" s="96"/>
      <c r="D84" s="96"/>
      <c r="E84" s="96"/>
      <c r="F84" s="96"/>
      <c r="G84" s="96"/>
      <c r="H84" s="96"/>
      <c r="I84" s="93"/>
      <c r="J84" s="94"/>
      <c r="K84" s="313">
        <v>0.05</v>
      </c>
      <c r="L84" s="855">
        <f>N78*K84</f>
        <v>1448.9709040904368</v>
      </c>
      <c r="M84" s="856"/>
      <c r="N84" s="57"/>
    </row>
    <row r="85" spans="1:14" ht="15.75" thickBot="1">
      <c r="B85" s="97" t="s">
        <v>1058</v>
      </c>
      <c r="C85" s="98"/>
      <c r="D85" s="98"/>
      <c r="E85" s="98"/>
      <c r="F85" s="98"/>
      <c r="G85" s="98"/>
      <c r="H85" s="98"/>
      <c r="I85" s="99"/>
      <c r="J85" s="100"/>
      <c r="K85" s="314">
        <v>0.05</v>
      </c>
      <c r="L85" s="857">
        <f>N78*K85</f>
        <v>1448.9709040904368</v>
      </c>
      <c r="M85" s="858"/>
      <c r="N85" s="57"/>
    </row>
    <row r="86" spans="1:14" ht="15.75" thickBot="1">
      <c r="B86" s="821" t="s">
        <v>1037</v>
      </c>
      <c r="C86" s="822"/>
      <c r="D86" s="822"/>
      <c r="E86" s="822"/>
      <c r="F86" s="822"/>
      <c r="G86" s="822"/>
      <c r="H86" s="822"/>
      <c r="I86" s="822"/>
      <c r="J86" s="822"/>
      <c r="K86" s="822"/>
      <c r="L86" s="822"/>
      <c r="M86" s="823"/>
      <c r="N86" s="58">
        <f>L83+L84+L85</f>
        <v>8693.8254245426197</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37673.243506351355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180</v>
      </c>
      <c r="B36" s="834" t="str">
        <f>VLOOKUP(A36,EQUIPOS!A6:D154,3,FALSE)</f>
        <v>Compresor 120 HP, con martillo.</v>
      </c>
      <c r="C36" s="835"/>
      <c r="D36" s="835"/>
      <c r="E36" s="835"/>
      <c r="F36" s="835"/>
      <c r="G36" s="835"/>
      <c r="H36" s="836"/>
      <c r="I36" s="276"/>
      <c r="J36" s="277"/>
      <c r="K36" s="278">
        <f>VLOOKUP(A36,EQUIPOS!A6:D161,4,FALSE)</f>
        <v>90000</v>
      </c>
      <c r="L36" s="279"/>
      <c r="M36" s="280">
        <v>2.5</v>
      </c>
      <c r="N36" s="281">
        <f>K36/M36</f>
        <v>36000</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0.1</v>
      </c>
      <c r="M42" s="846"/>
      <c r="N42" s="111">
        <f>N76*L42</f>
        <v>1021.3450000000001</v>
      </c>
    </row>
    <row r="43" spans="1:14" ht="15.75" thickBot="1">
      <c r="B43" s="821" t="s">
        <v>1037</v>
      </c>
      <c r="C43" s="822"/>
      <c r="D43" s="822"/>
      <c r="E43" s="822"/>
      <c r="F43" s="822"/>
      <c r="G43" s="822"/>
      <c r="H43" s="822"/>
      <c r="I43" s="822"/>
      <c r="J43" s="822"/>
      <c r="K43" s="822"/>
      <c r="L43" s="822"/>
      <c r="M43" s="823"/>
      <c r="N43" s="105">
        <f>SUM(N36:N42)</f>
        <v>37021.345000000001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763.54219074525599</v>
      </c>
      <c r="M59" s="826"/>
      <c r="N59" s="296">
        <f>K59*L59</f>
        <v>763.54219074525599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10"/>
      <c r="M64" s="811"/>
      <c r="N64" s="51"/>
    </row>
    <row r="65" spans="1:15" ht="15.75" thickBot="1">
      <c r="B65" s="827" t="s">
        <v>1037</v>
      </c>
      <c r="C65" s="828"/>
      <c r="D65" s="828"/>
      <c r="E65" s="828"/>
      <c r="F65" s="828"/>
      <c r="G65" s="828"/>
      <c r="H65" s="828"/>
      <c r="I65" s="828"/>
      <c r="J65" s="828"/>
      <c r="K65" s="828"/>
      <c r="L65" s="828"/>
      <c r="M65" s="829"/>
      <c r="N65" s="110">
        <f>N59+N60+N61+N62+N63</f>
        <v>763.54219074525599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20</v>
      </c>
      <c r="N70" s="305">
        <f>K70/M70</f>
        <v>10213.450000000001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N70+N71+N72+N73+N74</f>
        <v>10213.450000000001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47998.337190745253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9599.6674381490502</v>
      </c>
      <c r="M83" s="856"/>
      <c r="N83" s="57"/>
    </row>
    <row r="84" spans="1:14">
      <c r="B84" s="95" t="s">
        <v>1057</v>
      </c>
      <c r="C84" s="96"/>
      <c r="D84" s="96"/>
      <c r="E84" s="96"/>
      <c r="F84" s="96"/>
      <c r="G84" s="96"/>
      <c r="H84" s="96"/>
      <c r="I84" s="93"/>
      <c r="J84" s="94"/>
      <c r="K84" s="313">
        <v>0.05</v>
      </c>
      <c r="L84" s="855">
        <f>N78*K84</f>
        <v>2399.9168595372626</v>
      </c>
      <c r="M84" s="856"/>
      <c r="N84" s="57"/>
    </row>
    <row r="85" spans="1:14" ht="15.75" thickBot="1">
      <c r="B85" s="97" t="s">
        <v>1058</v>
      </c>
      <c r="C85" s="98"/>
      <c r="D85" s="98"/>
      <c r="E85" s="98"/>
      <c r="F85" s="98"/>
      <c r="G85" s="98"/>
      <c r="H85" s="98"/>
      <c r="I85" s="99"/>
      <c r="J85" s="100"/>
      <c r="K85" s="314">
        <v>0.05</v>
      </c>
      <c r="L85" s="857">
        <f>N78*K85</f>
        <v>2399.9168595372626</v>
      </c>
      <c r="M85" s="858"/>
      <c r="N85" s="57"/>
    </row>
    <row r="86" spans="1:14" ht="15.75" thickBot="1">
      <c r="B86" s="821" t="s">
        <v>1037</v>
      </c>
      <c r="C86" s="822"/>
      <c r="D86" s="822"/>
      <c r="E86" s="822"/>
      <c r="F86" s="822"/>
      <c r="G86" s="822"/>
      <c r="H86" s="822"/>
      <c r="I86" s="822"/>
      <c r="J86" s="822"/>
      <c r="K86" s="822"/>
      <c r="L86" s="822"/>
      <c r="M86" s="823"/>
      <c r="N86" s="58">
        <f>L83+L84+L85</f>
        <v>14399.501157223576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62397.838347968827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144952.68199233719</v>
      </c>
      <c r="L36" s="279"/>
      <c r="M36" s="280">
        <v>2.375</v>
      </c>
      <c r="N36" s="281">
        <f>K36/M36</f>
        <v>61032.708207299875</v>
      </c>
    </row>
    <row r="37" spans="1:14">
      <c r="A37" t="s">
        <v>180</v>
      </c>
      <c r="B37" s="834" t="str">
        <f>VLOOKUP(A37,EQUIPOS!A7:D154,3,FALSE)</f>
        <v>Compresor 120 HP, con martillo.</v>
      </c>
      <c r="C37" s="835"/>
      <c r="D37" s="835"/>
      <c r="E37" s="835"/>
      <c r="F37" s="835"/>
      <c r="G37" s="835"/>
      <c r="H37" s="836"/>
      <c r="I37" s="276"/>
      <c r="J37" s="277"/>
      <c r="K37" s="278">
        <f>VLOOKUP(A37,EQUIPOS!A7:D162,4,FALSE)</f>
        <v>90000</v>
      </c>
      <c r="L37" s="279"/>
      <c r="M37" s="280">
        <v>2.375</v>
      </c>
      <c r="N37" s="281">
        <f>K37/M37</f>
        <v>37894.73684210526</v>
      </c>
    </row>
    <row r="38" spans="1:14">
      <c r="A38" t="s">
        <v>195</v>
      </c>
      <c r="B38" s="834" t="str">
        <f>VLOOKUP(A38,EQUIPOS!A8:D154,3,FALSE)</f>
        <v xml:space="preserve">Equipo de oxicorte, Capacidad de corte: hasta 6´´ (152mm) </v>
      </c>
      <c r="C38" s="835"/>
      <c r="D38" s="835"/>
      <c r="E38" s="835"/>
      <c r="F38" s="835"/>
      <c r="G38" s="835"/>
      <c r="H38" s="836"/>
      <c r="I38" s="276"/>
      <c r="J38" s="277"/>
      <c r="K38" s="278">
        <f>VLOOKUP(A38,EQUIPOS!A8:D163,4,FALSE)</f>
        <v>17990.58109833972</v>
      </c>
      <c r="L38" s="279"/>
      <c r="M38" s="280">
        <v>2.375</v>
      </c>
      <c r="N38" s="281">
        <f>K38/M38</f>
        <v>7574.9815150904087</v>
      </c>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0.1</v>
      </c>
      <c r="M42" s="846"/>
      <c r="N42" s="111">
        <f>N76*L42</f>
        <v>1343.8736842105263</v>
      </c>
    </row>
    <row r="43" spans="1:14" ht="15.75" thickBot="1">
      <c r="B43" s="821" t="s">
        <v>1037</v>
      </c>
      <c r="C43" s="822"/>
      <c r="D43" s="822"/>
      <c r="E43" s="822"/>
      <c r="F43" s="822"/>
      <c r="G43" s="822"/>
      <c r="H43" s="822"/>
      <c r="I43" s="822"/>
      <c r="J43" s="822"/>
      <c r="K43" s="822"/>
      <c r="L43" s="822"/>
      <c r="M43" s="823"/>
      <c r="N43" s="105">
        <f>SUM(N36:N42)</f>
        <v>107846.30024870606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763.54219074525599</v>
      </c>
      <c r="M59" s="826"/>
      <c r="N59" s="296">
        <f>K59*L59</f>
        <v>763.54219074525599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51"/>
    </row>
    <row r="65" spans="1:15" ht="15.75" thickBot="1">
      <c r="B65" s="827" t="s">
        <v>1037</v>
      </c>
      <c r="C65" s="828"/>
      <c r="D65" s="828"/>
      <c r="E65" s="828"/>
      <c r="F65" s="828"/>
      <c r="G65" s="828"/>
      <c r="H65" s="828"/>
      <c r="I65" s="828"/>
      <c r="J65" s="828"/>
      <c r="K65" s="828"/>
      <c r="L65" s="828"/>
      <c r="M65" s="829"/>
      <c r="N65" s="110">
        <f>N59+N60+N61+N62+N63</f>
        <v>763.54219074525599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19</v>
      </c>
      <c r="N70" s="305">
        <f>K70/M70</f>
        <v>8063.2631578947367</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19</v>
      </c>
      <c r="N71" s="305">
        <f>K71/M71</f>
        <v>5375.4736842105267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N70+N71+N72+N73+N74</f>
        <v>13438.736842105263</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122048.57928155658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24409.715856311319</v>
      </c>
      <c r="M83" s="856"/>
      <c r="N83" s="57"/>
    </row>
    <row r="84" spans="1:14">
      <c r="B84" s="95" t="s">
        <v>1057</v>
      </c>
      <c r="C84" s="96"/>
      <c r="D84" s="96"/>
      <c r="E84" s="96"/>
      <c r="F84" s="96"/>
      <c r="G84" s="96"/>
      <c r="H84" s="96"/>
      <c r="I84" s="93"/>
      <c r="J84" s="94"/>
      <c r="K84" s="313">
        <v>0.05</v>
      </c>
      <c r="L84" s="855">
        <f>N78*K84</f>
        <v>6102.4289640778297</v>
      </c>
      <c r="M84" s="856"/>
      <c r="N84" s="57"/>
    </row>
    <row r="85" spans="1:14" ht="15.75" thickBot="1">
      <c r="B85" s="97" t="s">
        <v>1058</v>
      </c>
      <c r="C85" s="98"/>
      <c r="D85" s="98"/>
      <c r="E85" s="98"/>
      <c r="F85" s="98"/>
      <c r="G85" s="98"/>
      <c r="H85" s="98"/>
      <c r="I85" s="99"/>
      <c r="J85" s="100"/>
      <c r="K85" s="314">
        <v>0.05</v>
      </c>
      <c r="L85" s="857">
        <f>N78*K85</f>
        <v>6102.4289640778297</v>
      </c>
      <c r="M85" s="858"/>
      <c r="N85" s="57"/>
    </row>
    <row r="86" spans="1:14" ht="15.75" thickBot="1">
      <c r="B86" s="821" t="s">
        <v>1037</v>
      </c>
      <c r="C86" s="822"/>
      <c r="D86" s="822"/>
      <c r="E86" s="822"/>
      <c r="F86" s="822"/>
      <c r="G86" s="822"/>
      <c r="H86" s="822"/>
      <c r="I86" s="822"/>
      <c r="J86" s="822"/>
      <c r="K86" s="822"/>
      <c r="L86" s="822"/>
      <c r="M86" s="823"/>
      <c r="N86" s="58">
        <f>L83+L84+L85</f>
        <v>36614.573784466978</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158663.15306602354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312</v>
      </c>
      <c r="B36" s="834" t="str">
        <f>VLOOKUP(A36,EQUIPOS!A6:D154,3,FALSE)</f>
        <v>Retroexcavadora sobre oruga, potencia 138 HP, balde de 1,5 m3.</v>
      </c>
      <c r="C36" s="835"/>
      <c r="D36" s="835"/>
      <c r="E36" s="835"/>
      <c r="F36" s="835"/>
      <c r="G36" s="835"/>
      <c r="H36" s="836"/>
      <c r="I36" s="276"/>
      <c r="J36" s="277"/>
      <c r="K36" s="278">
        <f>VLOOKUP(A36,EQUIPOS!A6:D161,4,FALSE)</f>
        <v>155918.36951894427</v>
      </c>
      <c r="L36" s="279"/>
      <c r="M36" s="280">
        <v>2.5</v>
      </c>
      <c r="N36" s="281">
        <f>K36/M36</f>
        <v>62367.347807577709</v>
      </c>
    </row>
    <row r="37" spans="1:14">
      <c r="A37" t="s">
        <v>180</v>
      </c>
      <c r="B37" s="834" t="str">
        <f>VLOOKUP(A37,EQUIPOS!A7:D154,3,FALSE)</f>
        <v>Compresor 120 HP, con martillo.</v>
      </c>
      <c r="C37" s="835"/>
      <c r="D37" s="835"/>
      <c r="E37" s="835"/>
      <c r="F37" s="835"/>
      <c r="G37" s="835"/>
      <c r="H37" s="836"/>
      <c r="I37" s="276"/>
      <c r="J37" s="277"/>
      <c r="K37" s="278">
        <f>VLOOKUP(A37,EQUIPOS!A7:D162,4,FALSE)</f>
        <v>90000</v>
      </c>
      <c r="L37" s="279"/>
      <c r="M37" s="280">
        <v>2.5</v>
      </c>
      <c r="N37" s="281">
        <f>K37/M37</f>
        <v>36000</v>
      </c>
    </row>
    <row r="38" spans="1:14">
      <c r="A38" t="s">
        <v>195</v>
      </c>
      <c r="B38" s="834" t="str">
        <f>VLOOKUP(A38,EQUIPOS!A8:D154,3,FALSE)</f>
        <v xml:space="preserve">Equipo de oxicorte, Capacidad de corte: hasta 6´´ (152mm) </v>
      </c>
      <c r="C38" s="835"/>
      <c r="D38" s="835"/>
      <c r="E38" s="835"/>
      <c r="F38" s="835"/>
      <c r="G38" s="835"/>
      <c r="H38" s="836"/>
      <c r="I38" s="276"/>
      <c r="J38" s="277"/>
      <c r="K38" s="278">
        <f>VLOOKUP(A38,EQUIPOS!A8:D163,4,FALSE)</f>
        <v>17990.58109833972</v>
      </c>
      <c r="L38" s="279"/>
      <c r="M38" s="280">
        <v>2.5</v>
      </c>
      <c r="N38" s="281">
        <f>K38/M38</f>
        <v>7196.2324393358886</v>
      </c>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N76*L42</f>
        <v>255.33599999999998</v>
      </c>
    </row>
    <row r="43" spans="1:14" ht="15.75" thickBot="1">
      <c r="B43" s="821" t="s">
        <v>1037</v>
      </c>
      <c r="C43" s="822"/>
      <c r="D43" s="822"/>
      <c r="E43" s="822"/>
      <c r="F43" s="822"/>
      <c r="G43" s="822"/>
      <c r="H43" s="822"/>
      <c r="I43" s="822"/>
      <c r="J43" s="822"/>
      <c r="K43" s="822"/>
      <c r="L43" s="822"/>
      <c r="M43" s="823"/>
      <c r="N43" s="105">
        <f>SUM(N36:N42)</f>
        <v>105818.91624691359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5">
        <f>'900.2'!N78</f>
        <v>763.54219074525599</v>
      </c>
      <c r="M59" s="826"/>
      <c r="N59" s="296">
        <f>K59*L59</f>
        <v>763.54219074525599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51"/>
    </row>
    <row r="65" spans="1:15" ht="15.75" thickBot="1">
      <c r="B65" s="827" t="s">
        <v>1037</v>
      </c>
      <c r="C65" s="828"/>
      <c r="D65" s="828"/>
      <c r="E65" s="828"/>
      <c r="F65" s="828"/>
      <c r="G65" s="828"/>
      <c r="H65" s="828"/>
      <c r="I65" s="828"/>
      <c r="J65" s="828"/>
      <c r="K65" s="828"/>
      <c r="L65" s="828"/>
      <c r="M65" s="829"/>
      <c r="N65" s="110">
        <f>N59+N60+N61+N62+N63</f>
        <v>763.54219074525599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9</v>
      </c>
      <c r="B70" s="55" t="str">
        <f>VLOOKUP(A70,'MANO DE OBRA'!A8:D68,3,FALSE)</f>
        <v>Obrero (3)</v>
      </c>
      <c r="C70" s="53"/>
      <c r="D70" s="53"/>
      <c r="E70" s="53"/>
      <c r="F70" s="53"/>
      <c r="G70" s="53"/>
      <c r="H70" s="53"/>
      <c r="I70" s="301">
        <f>K70/J70*100</f>
        <v>82811.891891891893</v>
      </c>
      <c r="J70" s="302">
        <v>185</v>
      </c>
      <c r="K70" s="303">
        <f>VLOOKUP(A70,'MANO DE OBRA'!A8:D99,4,FALSE)</f>
        <v>153202</v>
      </c>
      <c r="L70" s="56"/>
      <c r="M70" s="304">
        <v>20</v>
      </c>
      <c r="N70" s="305">
        <f>K70/M70</f>
        <v>7660.1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7" t="s">
        <v>1037</v>
      </c>
      <c r="C76" s="828"/>
      <c r="D76" s="828"/>
      <c r="E76" s="828"/>
      <c r="F76" s="828"/>
      <c r="G76" s="828"/>
      <c r="H76" s="828"/>
      <c r="I76" s="828"/>
      <c r="J76" s="828"/>
      <c r="K76" s="828"/>
      <c r="L76" s="828"/>
      <c r="M76" s="829"/>
      <c r="N76" s="469">
        <f>SUM(N70:N75)</f>
        <v>12766.8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119349.25843765885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23869.851687531773</v>
      </c>
      <c r="M83" s="856"/>
      <c r="N83" s="57"/>
    </row>
    <row r="84" spans="1:14">
      <c r="B84" s="95" t="s">
        <v>1057</v>
      </c>
      <c r="C84" s="96"/>
      <c r="D84" s="96"/>
      <c r="E84" s="96"/>
      <c r="F84" s="96"/>
      <c r="G84" s="96"/>
      <c r="H84" s="96"/>
      <c r="I84" s="93"/>
      <c r="J84" s="94"/>
      <c r="K84" s="313">
        <v>0.05</v>
      </c>
      <c r="L84" s="855">
        <f>N78*K84</f>
        <v>5967.4629218829432</v>
      </c>
      <c r="M84" s="856"/>
      <c r="N84" s="57"/>
    </row>
    <row r="85" spans="1:14" ht="15.75" thickBot="1">
      <c r="B85" s="97" t="s">
        <v>1058</v>
      </c>
      <c r="C85" s="98"/>
      <c r="D85" s="98"/>
      <c r="E85" s="98"/>
      <c r="F85" s="98"/>
      <c r="G85" s="98"/>
      <c r="H85" s="98"/>
      <c r="I85" s="99"/>
      <c r="J85" s="100"/>
      <c r="K85" s="314">
        <v>0.05</v>
      </c>
      <c r="L85" s="857">
        <f>N78*K85</f>
        <v>5967.4629218829432</v>
      </c>
      <c r="M85" s="858"/>
      <c r="N85" s="57"/>
    </row>
    <row r="86" spans="1:14" ht="15.75" thickBot="1">
      <c r="B86" s="821" t="s">
        <v>1037</v>
      </c>
      <c r="C86" s="822"/>
      <c r="D86" s="822"/>
      <c r="E86" s="822"/>
      <c r="F86" s="822"/>
      <c r="G86" s="822"/>
      <c r="H86" s="822"/>
      <c r="I86" s="822"/>
      <c r="J86" s="822"/>
      <c r="K86" s="822"/>
      <c r="L86" s="822"/>
      <c r="M86" s="823"/>
      <c r="N86" s="58">
        <f>L83+L84+L85</f>
        <v>35804.777531297659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155154.03596895651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312</v>
      </c>
      <c r="B36" s="834" t="str">
        <f>VLOOKUP(A36,EQUIPOS!A6:D154,3,FALSE)</f>
        <v>Retroexcavadora sobre oruga, potencia 138 HP, balde de 1,5 m3.</v>
      </c>
      <c r="C36" s="835"/>
      <c r="D36" s="835"/>
      <c r="E36" s="835"/>
      <c r="F36" s="835"/>
      <c r="G36" s="835"/>
      <c r="H36" s="836"/>
      <c r="I36" s="276"/>
      <c r="J36" s="277"/>
      <c r="K36" s="278">
        <f>VLOOKUP(A36,EQUIPOS!A6:D161,4,FALSE)</f>
        <v>155918.36951894427</v>
      </c>
      <c r="L36" s="279"/>
      <c r="M36" s="280">
        <v>2.5</v>
      </c>
      <c r="N36" s="281">
        <f>K36/M36</f>
        <v>62367.347807577709</v>
      </c>
    </row>
    <row r="37" spans="1:14">
      <c r="A37" t="s">
        <v>180</v>
      </c>
      <c r="B37" s="834" t="str">
        <f>VLOOKUP(A37,EQUIPOS!A7:D154,3,FALSE)</f>
        <v>Compresor 120 HP, con martillo.</v>
      </c>
      <c r="C37" s="835"/>
      <c r="D37" s="835"/>
      <c r="E37" s="835"/>
      <c r="F37" s="835"/>
      <c r="G37" s="835"/>
      <c r="H37" s="836"/>
      <c r="I37" s="276"/>
      <c r="J37" s="277"/>
      <c r="K37" s="278">
        <f>VLOOKUP(A37,EQUIPOS!A7:D162,4,FALSE)</f>
        <v>90000</v>
      </c>
      <c r="L37" s="279"/>
      <c r="M37" s="280">
        <v>2.5</v>
      </c>
      <c r="N37" s="281">
        <f>K37/M37</f>
        <v>36000</v>
      </c>
    </row>
    <row r="38" spans="1:14">
      <c r="A38" t="s">
        <v>195</v>
      </c>
      <c r="B38" s="834" t="str">
        <f>VLOOKUP(A38,EQUIPOS!A8:D154,3,FALSE)</f>
        <v xml:space="preserve">Equipo de oxicorte, Capacidad de corte: hasta 6´´ (152mm) </v>
      </c>
      <c r="C38" s="835"/>
      <c r="D38" s="835"/>
      <c r="E38" s="835"/>
      <c r="F38" s="835"/>
      <c r="G38" s="835"/>
      <c r="H38" s="836"/>
      <c r="I38" s="276"/>
      <c r="J38" s="277"/>
      <c r="K38" s="278">
        <f>VLOOKUP(A38,EQUIPOS!A8:D163,4,FALSE)</f>
        <v>17990.58109833972</v>
      </c>
      <c r="L38" s="279"/>
      <c r="M38" s="280">
        <v>2.5</v>
      </c>
      <c r="N38" s="281">
        <f>K38/M38</f>
        <v>7196.2324393358886</v>
      </c>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N76*L42</f>
        <v>204.268</v>
      </c>
    </row>
    <row r="43" spans="1:14" ht="15.75" thickBot="1">
      <c r="B43" s="821" t="s">
        <v>1037</v>
      </c>
      <c r="C43" s="822"/>
      <c r="D43" s="822"/>
      <c r="E43" s="822"/>
      <c r="F43" s="822"/>
      <c r="G43" s="822"/>
      <c r="H43" s="822"/>
      <c r="I43" s="822"/>
      <c r="J43" s="822"/>
      <c r="K43" s="822"/>
      <c r="L43" s="822"/>
      <c r="M43" s="823"/>
      <c r="N43" s="105">
        <f>SUM(N36:N42)</f>
        <v>105767.84824691359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25">
        <f>'900.2'!N78</f>
        <v>763.54219074525599</v>
      </c>
      <c r="M59" s="826"/>
      <c r="N59" s="296">
        <f>K59*L59</f>
        <v>1068.9590670433583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51"/>
    </row>
    <row r="65" spans="1:15" ht="15.75" thickBot="1">
      <c r="B65" s="827" t="s">
        <v>1037</v>
      </c>
      <c r="C65" s="828"/>
      <c r="D65" s="828"/>
      <c r="E65" s="828"/>
      <c r="F65" s="828"/>
      <c r="G65" s="828"/>
      <c r="H65" s="828"/>
      <c r="I65" s="828"/>
      <c r="J65" s="828"/>
      <c r="K65" s="828"/>
      <c r="L65" s="828"/>
      <c r="M65" s="829"/>
      <c r="N65" s="110">
        <f>N59+N60+N61+N62+N63</f>
        <v>1068.9590670433583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20</v>
      </c>
      <c r="N70" s="305">
        <f>K70/M70</f>
        <v>5106.7</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20</v>
      </c>
      <c r="N71" s="305">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10213.4</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117050.20731395694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23410.041462791389</v>
      </c>
      <c r="M83" s="856"/>
      <c r="N83" s="57"/>
    </row>
    <row r="84" spans="1:14">
      <c r="B84" s="95" t="s">
        <v>1057</v>
      </c>
      <c r="C84" s="96"/>
      <c r="D84" s="96"/>
      <c r="E84" s="96"/>
      <c r="F84" s="96"/>
      <c r="G84" s="96"/>
      <c r="H84" s="96"/>
      <c r="I84" s="93"/>
      <c r="J84" s="94"/>
      <c r="K84" s="313">
        <v>0.05</v>
      </c>
      <c r="L84" s="855">
        <f>N78*K84</f>
        <v>5852.5103656978472</v>
      </c>
      <c r="M84" s="856"/>
      <c r="N84" s="57"/>
    </row>
    <row r="85" spans="1:14" ht="15.75" thickBot="1">
      <c r="B85" s="97" t="s">
        <v>1058</v>
      </c>
      <c r="C85" s="98"/>
      <c r="D85" s="98"/>
      <c r="E85" s="98"/>
      <c r="F85" s="98"/>
      <c r="G85" s="98"/>
      <c r="H85" s="98"/>
      <c r="I85" s="99"/>
      <c r="J85" s="100"/>
      <c r="K85" s="314">
        <v>0.05</v>
      </c>
      <c r="L85" s="857">
        <f>N78*K85</f>
        <v>5852.5103656978472</v>
      </c>
      <c r="M85" s="858"/>
      <c r="N85" s="57"/>
    </row>
    <row r="86" spans="1:14" ht="15.75" thickBot="1">
      <c r="B86" s="821" t="s">
        <v>1037</v>
      </c>
      <c r="C86" s="822"/>
      <c r="D86" s="822"/>
      <c r="E86" s="822"/>
      <c r="F86" s="822"/>
      <c r="G86" s="822"/>
      <c r="H86" s="822"/>
      <c r="I86" s="822"/>
      <c r="J86" s="822"/>
      <c r="K86" s="822"/>
      <c r="L86" s="822"/>
      <c r="M86" s="823"/>
      <c r="N86" s="58">
        <f>L83+L84+L85</f>
        <v>35115.062194187085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152165.26950814403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144952.68199233719</v>
      </c>
      <c r="L36" s="279"/>
      <c r="M36" s="280">
        <v>22</v>
      </c>
      <c r="N36" s="281">
        <f>K36/M36</f>
        <v>6588.7582723789637</v>
      </c>
    </row>
    <row r="37" spans="1:14">
      <c r="A37" t="s">
        <v>180</v>
      </c>
      <c r="B37" s="834" t="str">
        <f>VLOOKUP(A37,EQUIPOS!A7:D154,3,FALSE)</f>
        <v>Compresor 120 HP, con martillo.</v>
      </c>
      <c r="C37" s="835"/>
      <c r="D37" s="835"/>
      <c r="E37" s="835"/>
      <c r="F37" s="835"/>
      <c r="G37" s="835"/>
      <c r="H37" s="836"/>
      <c r="I37" s="276"/>
      <c r="J37" s="277"/>
      <c r="K37" s="278">
        <f>VLOOKUP(A37,EQUIPOS!A7:D162,4,FALSE)</f>
        <v>90000</v>
      </c>
      <c r="L37" s="279"/>
      <c r="M37" s="280">
        <v>22</v>
      </c>
      <c r="N37" s="281">
        <f>K37/M37</f>
        <v>4090.909090909091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N76*L42</f>
        <v>23.212272727272726</v>
      </c>
    </row>
    <row r="43" spans="1:14" ht="15.75" thickBot="1">
      <c r="B43" s="821" t="s">
        <v>1037</v>
      </c>
      <c r="C43" s="822"/>
      <c r="D43" s="822"/>
      <c r="E43" s="822"/>
      <c r="F43" s="822"/>
      <c r="G43" s="822"/>
      <c r="H43" s="822"/>
      <c r="I43" s="822"/>
      <c r="J43" s="822"/>
      <c r="K43" s="822"/>
      <c r="L43" s="822"/>
      <c r="M43" s="823"/>
      <c r="N43" s="105">
        <f>SUM(N36:N42)</f>
        <v>10702.879636015328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25">
        <f>'900.2'!N78</f>
        <v>763.54219074525599</v>
      </c>
      <c r="M59" s="826"/>
      <c r="N59" s="296">
        <f>K59*L59</f>
        <v>320.68772011300752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51"/>
    </row>
    <row r="65" spans="1:15" ht="15.75" thickBot="1">
      <c r="B65" s="827" t="s">
        <v>1037</v>
      </c>
      <c r="C65" s="828"/>
      <c r="D65" s="828"/>
      <c r="E65" s="828"/>
      <c r="F65" s="828"/>
      <c r="G65" s="828"/>
      <c r="H65" s="828"/>
      <c r="I65" s="828"/>
      <c r="J65" s="828"/>
      <c r="K65" s="828"/>
      <c r="L65" s="828"/>
      <c r="M65" s="829"/>
      <c r="N65" s="110">
        <f>N59+N60+N61+N62+N63</f>
        <v>320.68772011300752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176</v>
      </c>
      <c r="N70" s="305">
        <f>K70/M70</f>
        <v>580.30681818181813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176</v>
      </c>
      <c r="N71" s="305">
        <f>K71/M71</f>
        <v>580.30681818181813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1160.6136363636363</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12184.180992491973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2436.8361984983944</v>
      </c>
      <c r="M83" s="856"/>
      <c r="N83" s="57"/>
    </row>
    <row r="84" spans="1:14">
      <c r="B84" s="95" t="s">
        <v>1057</v>
      </c>
      <c r="C84" s="96"/>
      <c r="D84" s="96"/>
      <c r="E84" s="96"/>
      <c r="F84" s="96"/>
      <c r="G84" s="96"/>
      <c r="H84" s="96"/>
      <c r="I84" s="93"/>
      <c r="J84" s="94"/>
      <c r="K84" s="313">
        <v>0.05</v>
      </c>
      <c r="L84" s="855">
        <f>N78*K84</f>
        <v>609.20904962459861</v>
      </c>
      <c r="M84" s="856"/>
      <c r="N84" s="57"/>
    </row>
    <row r="85" spans="1:14" ht="15.75" thickBot="1">
      <c r="B85" s="97" t="s">
        <v>1058</v>
      </c>
      <c r="C85" s="98"/>
      <c r="D85" s="98"/>
      <c r="E85" s="98"/>
      <c r="F85" s="98"/>
      <c r="G85" s="98"/>
      <c r="H85" s="98"/>
      <c r="I85" s="99"/>
      <c r="J85" s="100"/>
      <c r="K85" s="314">
        <v>0.05</v>
      </c>
      <c r="L85" s="857">
        <f>N78*K85</f>
        <v>609.20904962459861</v>
      </c>
      <c r="M85" s="858"/>
      <c r="N85" s="57"/>
    </row>
    <row r="86" spans="1:14" ht="15.75" thickBot="1">
      <c r="B86" s="821" t="s">
        <v>1037</v>
      </c>
      <c r="C86" s="822"/>
      <c r="D86" s="822"/>
      <c r="E86" s="822"/>
      <c r="F86" s="822"/>
      <c r="G86" s="822"/>
      <c r="H86" s="822"/>
      <c r="I86" s="822"/>
      <c r="J86" s="822"/>
      <c r="K86" s="822"/>
      <c r="L86" s="822"/>
      <c r="M86" s="823"/>
      <c r="N86" s="58">
        <f>L83+L84+L85</f>
        <v>3655.2542977475919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15839.435290239564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150</v>
      </c>
      <c r="B36" s="834" t="str">
        <f>VLOOKUP(A36,EQUIPOS!A6:D154,3,FALSE)</f>
        <v>Cargador : Potencia en el volante 125 hp, Clasificación de RPM del motor 2300.</v>
      </c>
      <c r="C36" s="835"/>
      <c r="D36" s="835"/>
      <c r="E36" s="835"/>
      <c r="F36" s="835"/>
      <c r="G36" s="835"/>
      <c r="H36" s="836"/>
      <c r="I36" s="276"/>
      <c r="J36" s="277"/>
      <c r="K36" s="278">
        <f>VLOOKUP(A36,EQUIPOS!A6:D161,4,FALSE)</f>
        <v>144952.68199233719</v>
      </c>
      <c r="L36" s="279"/>
      <c r="M36" s="280">
        <v>22</v>
      </c>
      <c r="N36" s="281">
        <f>K36/M36</f>
        <v>6588.7582723789637</v>
      </c>
    </row>
    <row r="37" spans="1:14">
      <c r="A37" t="s">
        <v>180</v>
      </c>
      <c r="B37" s="834" t="str">
        <f>VLOOKUP(A37,EQUIPOS!A7:D154,3,FALSE)</f>
        <v>Compresor 120 HP, con martillo.</v>
      </c>
      <c r="C37" s="835"/>
      <c r="D37" s="835"/>
      <c r="E37" s="835"/>
      <c r="F37" s="835"/>
      <c r="G37" s="835"/>
      <c r="H37" s="836"/>
      <c r="I37" s="276"/>
      <c r="J37" s="277"/>
      <c r="K37" s="278">
        <f>VLOOKUP(A37,EQUIPOS!A7:D162,4,FALSE)</f>
        <v>90000</v>
      </c>
      <c r="L37" s="279"/>
      <c r="M37" s="280">
        <v>22</v>
      </c>
      <c r="N37" s="281">
        <f>K37/M37</f>
        <v>4090.909090909091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N76*L42</f>
        <v>23.212272727272726</v>
      </c>
    </row>
    <row r="43" spans="1:14" ht="15.75" thickBot="1">
      <c r="B43" s="821" t="s">
        <v>1037</v>
      </c>
      <c r="C43" s="822"/>
      <c r="D43" s="822"/>
      <c r="E43" s="822"/>
      <c r="F43" s="822"/>
      <c r="G43" s="822"/>
      <c r="H43" s="822"/>
      <c r="I43" s="822"/>
      <c r="J43" s="822"/>
      <c r="K43" s="822"/>
      <c r="L43" s="822"/>
      <c r="M43" s="823"/>
      <c r="N43" s="105">
        <f>SUM(N36:N42)</f>
        <v>10702.879636015328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25">
        <f>'900.2'!N78</f>
        <v>763.54219074525599</v>
      </c>
      <c r="M59" s="826"/>
      <c r="N59" s="296">
        <f>K59*L59</f>
        <v>160.34386005650376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51"/>
    </row>
    <row r="65" spans="1:15" ht="15.75" thickBot="1">
      <c r="B65" s="827" t="s">
        <v>1037</v>
      </c>
      <c r="C65" s="828"/>
      <c r="D65" s="828"/>
      <c r="E65" s="828"/>
      <c r="F65" s="828"/>
      <c r="G65" s="828"/>
      <c r="H65" s="828"/>
      <c r="I65" s="828"/>
      <c r="J65" s="828"/>
      <c r="K65" s="828"/>
      <c r="L65" s="828"/>
      <c r="M65" s="829"/>
      <c r="N65" s="110">
        <f>N59+N60+N61+N62+N63</f>
        <v>160.34386005650376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176</v>
      </c>
      <c r="N70" s="305">
        <f>K70/M70</f>
        <v>580.30681818181813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176</v>
      </c>
      <c r="N71" s="305">
        <f>K71/M71</f>
        <v>580.30681818181813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1160.6136363636363</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12023.837132435468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2404.7674264870939</v>
      </c>
      <c r="M83" s="856"/>
      <c r="N83" s="57"/>
    </row>
    <row r="84" spans="1:14">
      <c r="B84" s="95" t="s">
        <v>1057</v>
      </c>
      <c r="C84" s="96"/>
      <c r="D84" s="96"/>
      <c r="E84" s="96"/>
      <c r="F84" s="96"/>
      <c r="G84" s="96"/>
      <c r="H84" s="96"/>
      <c r="I84" s="93"/>
      <c r="J84" s="94"/>
      <c r="K84" s="313">
        <v>0.05</v>
      </c>
      <c r="L84" s="855">
        <f>N78*K84</f>
        <v>601.19185662177347</v>
      </c>
      <c r="M84" s="856"/>
      <c r="N84" s="57"/>
    </row>
    <row r="85" spans="1:14" ht="15.75" thickBot="1">
      <c r="B85" s="97" t="s">
        <v>1058</v>
      </c>
      <c r="C85" s="98"/>
      <c r="D85" s="98"/>
      <c r="E85" s="98"/>
      <c r="F85" s="98"/>
      <c r="G85" s="98"/>
      <c r="H85" s="98"/>
      <c r="I85" s="99"/>
      <c r="J85" s="100"/>
      <c r="K85" s="314">
        <v>0.05</v>
      </c>
      <c r="L85" s="857">
        <f>N78*K85</f>
        <v>601.19185662177347</v>
      </c>
      <c r="M85" s="858"/>
      <c r="N85" s="57"/>
    </row>
    <row r="86" spans="1:14" ht="15.75" thickBot="1">
      <c r="B86" s="821" t="s">
        <v>1037</v>
      </c>
      <c r="C86" s="822"/>
      <c r="D86" s="822"/>
      <c r="E86" s="822"/>
      <c r="F86" s="822"/>
      <c r="G86" s="822"/>
      <c r="H86" s="822"/>
      <c r="I86" s="822"/>
      <c r="J86" s="822"/>
      <c r="K86" s="822"/>
      <c r="L86" s="822"/>
      <c r="M86" s="823"/>
      <c r="N86" s="58">
        <f>L83+L84+L85</f>
        <v>3607.1511397306413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15630.988272166109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180</v>
      </c>
      <c r="B36" s="834" t="str">
        <f>VLOOKUP(A36,EQUIPOS!A6:D154,3,FALSE)</f>
        <v>Compresor 120 HP, con martillo.</v>
      </c>
      <c r="C36" s="835"/>
      <c r="D36" s="835"/>
      <c r="E36" s="835"/>
      <c r="F36" s="835"/>
      <c r="G36" s="835"/>
      <c r="H36" s="836"/>
      <c r="I36" s="276"/>
      <c r="J36" s="277"/>
      <c r="K36" s="278">
        <f>VLOOKUP(A36,EQUIPOS!A6:D161,4,FALSE)</f>
        <v>90000</v>
      </c>
      <c r="L36" s="279"/>
      <c r="M36" s="280">
        <v>20</v>
      </c>
      <c r="N36" s="281">
        <f>K36/M36</f>
        <v>4500</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0.1</v>
      </c>
      <c r="M42" s="846"/>
      <c r="N42" s="111">
        <f>N76*L42</f>
        <v>63.833750000000002</v>
      </c>
    </row>
    <row r="43" spans="1:14" ht="15.75" thickBot="1">
      <c r="B43" s="821" t="s">
        <v>1037</v>
      </c>
      <c r="C43" s="822"/>
      <c r="D43" s="822"/>
      <c r="E43" s="822"/>
      <c r="F43" s="822"/>
      <c r="G43" s="822"/>
      <c r="H43" s="822"/>
      <c r="I43" s="822"/>
      <c r="J43" s="822"/>
      <c r="K43" s="822"/>
      <c r="L43" s="822"/>
      <c r="M43" s="823"/>
      <c r="N43" s="105">
        <f>SUM(N36:N42)</f>
        <v>4563.8337499999998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25">
        <f>'900.2'!N78</f>
        <v>763.54219074525599</v>
      </c>
      <c r="M59" s="826"/>
      <c r="N59" s="296">
        <f>K59*L59</f>
        <v>61.083375259620482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61.083375259620482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160</v>
      </c>
      <c r="N70" s="305">
        <f>K70/M70</f>
        <v>638.33749999999998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638.33749999999998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5263.2546252596203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1052.6509250519241</v>
      </c>
      <c r="M83" s="856"/>
      <c r="N83" s="57"/>
    </row>
    <row r="84" spans="1:14">
      <c r="B84" s="95" t="s">
        <v>1057</v>
      </c>
      <c r="C84" s="96"/>
      <c r="D84" s="96"/>
      <c r="E84" s="96"/>
      <c r="F84" s="96"/>
      <c r="G84" s="96"/>
      <c r="H84" s="96"/>
      <c r="I84" s="93"/>
      <c r="J84" s="94"/>
      <c r="K84" s="313">
        <v>0.05</v>
      </c>
      <c r="L84" s="855">
        <f>N78*K84</f>
        <v>263.16273126298103</v>
      </c>
      <c r="M84" s="856"/>
      <c r="N84" s="57"/>
    </row>
    <row r="85" spans="1:14" ht="15.75" thickBot="1">
      <c r="B85" s="97" t="s">
        <v>1058</v>
      </c>
      <c r="C85" s="98"/>
      <c r="D85" s="98"/>
      <c r="E85" s="98"/>
      <c r="F85" s="98"/>
      <c r="G85" s="98"/>
      <c r="H85" s="98"/>
      <c r="I85" s="99"/>
      <c r="J85" s="100"/>
      <c r="K85" s="314">
        <v>0.05</v>
      </c>
      <c r="L85" s="857">
        <f>N78*K85</f>
        <v>263.16273126298103</v>
      </c>
      <c r="M85" s="858"/>
      <c r="N85" s="57"/>
    </row>
    <row r="86" spans="1:14" ht="15.75" thickBot="1">
      <c r="B86" s="821" t="s">
        <v>1037</v>
      </c>
      <c r="C86" s="822"/>
      <c r="D86" s="822"/>
      <c r="E86" s="822"/>
      <c r="F86" s="822"/>
      <c r="G86" s="822"/>
      <c r="H86" s="822"/>
      <c r="I86" s="822"/>
      <c r="J86" s="822"/>
      <c r="K86" s="822"/>
      <c r="L86" s="822"/>
      <c r="M86" s="823"/>
      <c r="N86" s="58">
        <f>L83+L84+L85</f>
        <v>1578.976387577886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6842.2310128375066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195</v>
      </c>
      <c r="B36" s="834" t="str">
        <f>VLOOKUP(A36,EQUIPOS!A6:D154,3,FALSE)</f>
        <v xml:space="preserve">Equipo de oxicorte, Capacidad de corte: hasta 6´´ (152mm) </v>
      </c>
      <c r="C36" s="835"/>
      <c r="D36" s="835"/>
      <c r="E36" s="835"/>
      <c r="F36" s="835"/>
      <c r="G36" s="835"/>
      <c r="H36" s="836"/>
      <c r="I36" s="276"/>
      <c r="J36" s="277"/>
      <c r="K36" s="278">
        <f>VLOOKUP(A36,EQUIPOS!A6:D161,4,FALSE)</f>
        <v>17990.58109833972</v>
      </c>
      <c r="L36" s="279"/>
      <c r="M36" s="280">
        <v>321</v>
      </c>
      <c r="N36" s="281">
        <f>K36/M36</f>
        <v>56.045423982366728</v>
      </c>
    </row>
    <row r="37" spans="1:14">
      <c r="A37" t="s">
        <v>248</v>
      </c>
      <c r="B37" s="834" t="str">
        <f>VLOOKUP(A37,EQUIPOS!A7:D154,3,FALSE)</f>
        <v>Grúa telescópica de 50 Ton.</v>
      </c>
      <c r="C37" s="835"/>
      <c r="D37" s="835"/>
      <c r="E37" s="835"/>
      <c r="F37" s="835"/>
      <c r="G37" s="835"/>
      <c r="H37" s="836"/>
      <c r="I37" s="276"/>
      <c r="J37" s="277"/>
      <c r="K37" s="278">
        <f>VLOOKUP(A37,EQUIPOS!A7:D162,4,FALSE)</f>
        <v>283727.08599404007</v>
      </c>
      <c r="L37" s="279"/>
      <c r="M37" s="280">
        <v>321</v>
      </c>
      <c r="N37" s="281">
        <f>K37/M37</f>
        <v>883.88500309669803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0.1</v>
      </c>
      <c r="M42" s="846"/>
      <c r="N42" s="111">
        <f>N76*L42</f>
        <v>15.908800623052961</v>
      </c>
    </row>
    <row r="43" spans="1:14" ht="15.75" thickBot="1">
      <c r="B43" s="821" t="s">
        <v>1037</v>
      </c>
      <c r="C43" s="822"/>
      <c r="D43" s="822"/>
      <c r="E43" s="822"/>
      <c r="F43" s="822"/>
      <c r="G43" s="822"/>
      <c r="H43" s="822"/>
      <c r="I43" s="822"/>
      <c r="J43" s="822"/>
      <c r="K43" s="822"/>
      <c r="L43" s="822"/>
      <c r="M43" s="823"/>
      <c r="N43" s="105">
        <f>SUM(N36:N42)</f>
        <v>955.83922770211768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25">
        <f>VLOOKUP(A59,TRANSPORTE!A5:D120,4,FALSE)</f>
        <v>1104.9962769918093</v>
      </c>
      <c r="M59" s="826"/>
      <c r="N59" s="296">
        <f>K59*L59</f>
        <v>1104.9962769918093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1104.9962769918093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19</v>
      </c>
      <c r="B70" s="55" t="str">
        <f>VLOOKUP(A70,'MANO DE OBRA'!A8:D68,3,FALSE)</f>
        <v>Obrero (8)</v>
      </c>
      <c r="C70" s="53"/>
      <c r="D70" s="53"/>
      <c r="E70" s="53"/>
      <c r="F70" s="53"/>
      <c r="G70" s="53"/>
      <c r="H70" s="53"/>
      <c r="I70" s="301">
        <f>K70/J70*100</f>
        <v>220831.35135135136</v>
      </c>
      <c r="J70" s="302">
        <v>185</v>
      </c>
      <c r="K70" s="303">
        <f>VLOOKUP(A70,'MANO DE OBRA'!A8:D99,4,FALSE)</f>
        <v>408538</v>
      </c>
      <c r="L70" s="56"/>
      <c r="M70" s="304">
        <v>2568</v>
      </c>
      <c r="N70" s="305">
        <f>K70/M70</f>
        <v>159.0880062305296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159.0880062305296</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2219.9235109244564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443.98470218489132</v>
      </c>
      <c r="M83" s="856"/>
      <c r="N83" s="57"/>
    </row>
    <row r="84" spans="1:14">
      <c r="B84" s="95" t="s">
        <v>1057</v>
      </c>
      <c r="C84" s="96"/>
      <c r="D84" s="96"/>
      <c r="E84" s="96"/>
      <c r="F84" s="96"/>
      <c r="G84" s="96"/>
      <c r="H84" s="96"/>
      <c r="I84" s="93"/>
      <c r="J84" s="94"/>
      <c r="K84" s="313">
        <v>0.05</v>
      </c>
      <c r="L84" s="855">
        <f>N78*K84</f>
        <v>110.99617554622283</v>
      </c>
      <c r="M84" s="856"/>
      <c r="N84" s="57"/>
    </row>
    <row r="85" spans="1:14" ht="15.75" thickBot="1">
      <c r="B85" s="97" t="s">
        <v>1058</v>
      </c>
      <c r="C85" s="98"/>
      <c r="D85" s="98"/>
      <c r="E85" s="98"/>
      <c r="F85" s="98"/>
      <c r="G85" s="98"/>
      <c r="H85" s="98"/>
      <c r="I85" s="99"/>
      <c r="J85" s="100"/>
      <c r="K85" s="314">
        <v>0.05</v>
      </c>
      <c r="L85" s="857">
        <f>N78*K85</f>
        <v>110.99617554622283</v>
      </c>
      <c r="M85" s="858"/>
      <c r="N85" s="57"/>
    </row>
    <row r="86" spans="1:14" ht="15.75" thickBot="1">
      <c r="B86" s="821" t="s">
        <v>1037</v>
      </c>
      <c r="C86" s="822"/>
      <c r="D86" s="822"/>
      <c r="E86" s="822"/>
      <c r="F86" s="822"/>
      <c r="G86" s="822"/>
      <c r="H86" s="822"/>
      <c r="I86" s="822"/>
      <c r="J86" s="822"/>
      <c r="K86" s="822"/>
      <c r="L86" s="822"/>
      <c r="M86" s="823"/>
      <c r="N86" s="58">
        <f>L83+L84+L85</f>
        <v>665.97705327733695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2885.9005642017933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273</v>
      </c>
      <c r="B36" s="834" t="str">
        <f>VLOOKUP(A36,EQUIPOS!A6:D154,3,FALSE)</f>
        <v>Motosierra, 93.6 cm3 - 7.1 HP, 45-90 cm - 7.9 kg</v>
      </c>
      <c r="C36" s="835"/>
      <c r="D36" s="835"/>
      <c r="E36" s="835"/>
      <c r="F36" s="835"/>
      <c r="G36" s="835"/>
      <c r="H36" s="836"/>
      <c r="I36" s="276"/>
      <c r="J36" s="277"/>
      <c r="K36" s="278">
        <f>VLOOKUP(A36,EQUIPOS!A6:D161,4,FALSE)</f>
        <v>7942.0604512558548</v>
      </c>
      <c r="L36" s="279"/>
      <c r="M36" s="280">
        <v>3</v>
      </c>
      <c r="N36" s="281">
        <f>K36/M36</f>
        <v>2647.3534837519514</v>
      </c>
    </row>
    <row r="37" spans="1:14">
      <c r="A37" s="214" t="s">
        <v>312</v>
      </c>
      <c r="B37" s="834" t="str">
        <f>VLOOKUP(A37,EQUIPOS!A7:D154,3,FALSE)</f>
        <v>Retroexcavadora sobre oruga, potencia 138 HP, balde de 1,5 m3.</v>
      </c>
      <c r="C37" s="835"/>
      <c r="D37" s="835"/>
      <c r="E37" s="835"/>
      <c r="F37" s="835"/>
      <c r="G37" s="835"/>
      <c r="H37" s="836"/>
      <c r="I37" s="276"/>
      <c r="J37" s="277"/>
      <c r="K37" s="278">
        <f>VLOOKUP(A37,EQUIPOS!A7:D162,4,FALSE)</f>
        <v>155918.36951894427</v>
      </c>
      <c r="L37" s="279"/>
      <c r="M37" s="280">
        <v>3</v>
      </c>
      <c r="N37" s="281">
        <f>K37/M37</f>
        <v>51972.789839648089</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638.33958333333339</v>
      </c>
    </row>
    <row r="43" spans="1:14" ht="15.75" thickBot="1">
      <c r="B43" s="821" t="s">
        <v>1037</v>
      </c>
      <c r="C43" s="822"/>
      <c r="D43" s="822"/>
      <c r="E43" s="822"/>
      <c r="F43" s="822"/>
      <c r="G43" s="822"/>
      <c r="H43" s="822"/>
      <c r="I43" s="822"/>
      <c r="J43" s="822"/>
      <c r="K43" s="822"/>
      <c r="L43" s="822"/>
      <c r="M43" s="823"/>
      <c r="N43" s="105">
        <f>SUM(N36:N42)</f>
        <v>55258.482906733378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25">
        <f>VLOOKUP(A59,TRANSPORTE!A5:D94,4,FALSE)</f>
        <v>1376.2226358897988</v>
      </c>
      <c r="M59" s="826"/>
      <c r="N59" s="296">
        <f>K59*L59</f>
        <v>8257.3358153387926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8257.3358153387926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v>
      </c>
      <c r="N70" s="305">
        <f>K70/M70</f>
        <v>4255.583333333333</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24</v>
      </c>
      <c r="N71" s="305">
        <f>K71/M71</f>
        <v>8511.2083333333339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12766.791666666668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76282.610388738845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15256.52207774777</v>
      </c>
      <c r="M83" s="856"/>
      <c r="N83" s="57"/>
    </row>
    <row r="84" spans="1:14">
      <c r="B84" s="95" t="s">
        <v>1057</v>
      </c>
      <c r="C84" s="96"/>
      <c r="D84" s="96"/>
      <c r="E84" s="96"/>
      <c r="F84" s="96"/>
      <c r="G84" s="96"/>
      <c r="H84" s="96"/>
      <c r="I84" s="93"/>
      <c r="J84" s="94"/>
      <c r="K84" s="313">
        <v>0.05</v>
      </c>
      <c r="L84" s="855">
        <f>N78*K84</f>
        <v>3814.1305194369424</v>
      </c>
      <c r="M84" s="856"/>
      <c r="N84" s="57"/>
    </row>
    <row r="85" spans="1:14" ht="15.75" thickBot="1">
      <c r="B85" s="97" t="s">
        <v>1058</v>
      </c>
      <c r="C85" s="98"/>
      <c r="D85" s="98"/>
      <c r="E85" s="98"/>
      <c r="F85" s="98"/>
      <c r="G85" s="98"/>
      <c r="H85" s="98"/>
      <c r="I85" s="99"/>
      <c r="J85" s="100"/>
      <c r="K85" s="314">
        <v>0.05</v>
      </c>
      <c r="L85" s="857">
        <f>N78*K85</f>
        <v>3814.1305194369424</v>
      </c>
      <c r="M85" s="858"/>
      <c r="N85" s="57"/>
    </row>
    <row r="86" spans="1:14" ht="15.75" thickBot="1">
      <c r="B86" s="821" t="s">
        <v>1037</v>
      </c>
      <c r="C86" s="822"/>
      <c r="D86" s="822"/>
      <c r="E86" s="822"/>
      <c r="F86" s="822"/>
      <c r="G86" s="822"/>
      <c r="H86" s="822"/>
      <c r="I86" s="822"/>
      <c r="J86" s="822"/>
      <c r="K86" s="822"/>
      <c r="L86" s="822"/>
      <c r="M86" s="823"/>
      <c r="N86" s="58">
        <f>L83+L84+L85</f>
        <v>22884.783116621653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99167.393505360495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7.7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195</v>
      </c>
      <c r="B36" s="834" t="str">
        <f>VLOOKUP(A36,EQUIPOS!A6:D154,3,FALSE)</f>
        <v xml:space="preserve">Equipo de oxicorte, Capacidad de corte: hasta 6´´ (152mm) </v>
      </c>
      <c r="C36" s="835"/>
      <c r="D36" s="835"/>
      <c r="E36" s="835"/>
      <c r="F36" s="835"/>
      <c r="G36" s="835"/>
      <c r="H36" s="836"/>
      <c r="I36" s="276"/>
      <c r="J36" s="277"/>
      <c r="K36" s="278">
        <f>VLOOKUP(A36,EQUIPOS!A6:D161,4,FALSE)</f>
        <v>17990.58109833972</v>
      </c>
      <c r="L36" s="279"/>
      <c r="M36" s="280">
        <v>4</v>
      </c>
      <c r="N36" s="281">
        <f>K36/M36</f>
        <v>4497.6452745849301</v>
      </c>
    </row>
    <row r="37" spans="1:14">
      <c r="A37" s="114" t="s">
        <v>248</v>
      </c>
      <c r="B37" s="834" t="str">
        <f>VLOOKUP(A37,EQUIPOS!A7:D154,3,FALSE)</f>
        <v>Grúa telescópica de 50 Ton.</v>
      </c>
      <c r="C37" s="835"/>
      <c r="D37" s="835"/>
      <c r="E37" s="835"/>
      <c r="F37" s="835"/>
      <c r="G37" s="835"/>
      <c r="H37" s="836"/>
      <c r="I37" s="276"/>
      <c r="J37" s="277"/>
      <c r="K37" s="278">
        <f>VLOOKUP(A37,EQUIPOS!A7:D162,4,FALSE)</f>
        <v>283727.08599404007</v>
      </c>
      <c r="L37" s="279"/>
      <c r="M37" s="280">
        <v>4</v>
      </c>
      <c r="N37" s="281">
        <f>K37/M37</f>
        <v>70931.771498510017</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0.1</v>
      </c>
      <c r="M42" s="846"/>
      <c r="N42" s="111">
        <f>N76*L42</f>
        <v>957.50937500000009</v>
      </c>
    </row>
    <row r="43" spans="1:14" ht="15.75" thickBot="1">
      <c r="B43" s="821" t="s">
        <v>1037</v>
      </c>
      <c r="C43" s="822"/>
      <c r="D43" s="822"/>
      <c r="E43" s="822"/>
      <c r="F43" s="822"/>
      <c r="G43" s="822"/>
      <c r="H43" s="822"/>
      <c r="I43" s="822"/>
      <c r="J43" s="822"/>
      <c r="K43" s="822"/>
      <c r="L43" s="822"/>
      <c r="M43" s="823"/>
      <c r="N43" s="105">
        <f>SUM(N36:N42)</f>
        <v>76386.926148094935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25">
        <f>VLOOKUP(A59,TRANSPORTE!A5:D117,4,FALSE)</f>
        <v>673.14364110201029</v>
      </c>
      <c r="M59" s="826"/>
      <c r="N59" s="296">
        <f>K59*L59</f>
        <v>673.14364110201029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673.14364110201029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v>
      </c>
      <c r="N70" s="305">
        <f>K70/M70</f>
        <v>3191.6875</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32</v>
      </c>
      <c r="N71" s="305">
        <f>K71/M71</f>
        <v>6383.40625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7" t="s">
        <v>1037</v>
      </c>
      <c r="C76" s="828"/>
      <c r="D76" s="828"/>
      <c r="E76" s="828"/>
      <c r="F76" s="828"/>
      <c r="G76" s="828"/>
      <c r="H76" s="828"/>
      <c r="I76" s="828"/>
      <c r="J76" s="828"/>
      <c r="K76" s="828"/>
      <c r="L76" s="828"/>
      <c r="M76" s="829"/>
      <c r="N76" s="469">
        <f>SUM(N70:N75)</f>
        <v>9575.09375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86635.163539196947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17327.032707839389</v>
      </c>
      <c r="M83" s="856"/>
      <c r="N83" s="57"/>
    </row>
    <row r="84" spans="1:14">
      <c r="B84" s="95" t="s">
        <v>1057</v>
      </c>
      <c r="C84" s="96"/>
      <c r="D84" s="96"/>
      <c r="E84" s="96"/>
      <c r="F84" s="96"/>
      <c r="G84" s="96"/>
      <c r="H84" s="96"/>
      <c r="I84" s="93"/>
      <c r="J84" s="94"/>
      <c r="K84" s="313">
        <v>0.05</v>
      </c>
      <c r="L84" s="855">
        <f>N78*K84</f>
        <v>4331.7581769598473</v>
      </c>
      <c r="M84" s="856"/>
      <c r="N84" s="57"/>
    </row>
    <row r="85" spans="1:14" ht="15.75" thickBot="1">
      <c r="B85" s="97" t="s">
        <v>1058</v>
      </c>
      <c r="C85" s="98"/>
      <c r="D85" s="98"/>
      <c r="E85" s="98"/>
      <c r="F85" s="98"/>
      <c r="G85" s="98"/>
      <c r="H85" s="98"/>
      <c r="I85" s="99"/>
      <c r="J85" s="100"/>
      <c r="K85" s="314">
        <v>0.05</v>
      </c>
      <c r="L85" s="857">
        <f>N78*K85</f>
        <v>4331.7581769598473</v>
      </c>
      <c r="M85" s="858"/>
      <c r="N85" s="57"/>
    </row>
    <row r="86" spans="1:14" ht="15.75" thickBot="1">
      <c r="B86" s="821" t="s">
        <v>1037</v>
      </c>
      <c r="C86" s="822"/>
      <c r="D86" s="822"/>
      <c r="E86" s="822"/>
      <c r="F86" s="822"/>
      <c r="G86" s="822"/>
      <c r="H86" s="822"/>
      <c r="I86" s="822"/>
      <c r="J86" s="822"/>
      <c r="K86" s="822"/>
      <c r="L86" s="822"/>
      <c r="M86" s="823"/>
      <c r="N86" s="58">
        <f>L83+L84+L85</f>
        <v>25990.549061759084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112625.71260095603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307</v>
      </c>
      <c r="B36" s="834" t="str">
        <f>VLOOKUP(A36,EQUIPOS!A6:D154,3,FALSE)</f>
        <v>Retroexcavadora, Potencia en el Volante 78 HP 2200 RPM</v>
      </c>
      <c r="C36" s="835"/>
      <c r="D36" s="835"/>
      <c r="E36" s="835"/>
      <c r="F36" s="835"/>
      <c r="G36" s="835"/>
      <c r="H36" s="836"/>
      <c r="I36" s="276"/>
      <c r="J36" s="277"/>
      <c r="K36" s="278">
        <f>VLOOKUP(A36,EQUIPOS!A6:D161,4,FALSE)</f>
        <v>90708.812260536419</v>
      </c>
      <c r="L36" s="279"/>
      <c r="M36" s="280">
        <v>5</v>
      </c>
      <c r="N36" s="281">
        <f>K36/M36</f>
        <v>18141.762452107283</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N76*L42</f>
        <v>102.134</v>
      </c>
    </row>
    <row r="43" spans="1:14" ht="15.75" thickBot="1">
      <c r="B43" s="821" t="s">
        <v>1037</v>
      </c>
      <c r="C43" s="822"/>
      <c r="D43" s="822"/>
      <c r="E43" s="822"/>
      <c r="F43" s="822"/>
      <c r="G43" s="822"/>
      <c r="H43" s="822"/>
      <c r="I43" s="822"/>
      <c r="J43" s="822"/>
      <c r="K43" s="822"/>
      <c r="L43" s="822"/>
      <c r="M43" s="823"/>
      <c r="N43" s="105">
        <f>SUM(N36:N42)</f>
        <v>18243.896452107281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25">
        <f>VLOOKUP(A59,TRANSPORTE!A5:D94,4,FALSE)</f>
        <v>1376.2226358897988</v>
      </c>
      <c r="M59" s="826"/>
      <c r="N59" s="296">
        <f>K59*L59</f>
        <v>966.10829039463863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966.10829039463863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40</v>
      </c>
      <c r="N70" s="305">
        <f>K70/M70</f>
        <v>2553.35</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40</v>
      </c>
      <c r="N71" s="305">
        <f>K71/M71</f>
        <v>2553.35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5106.7</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24316.704742501919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4863.340948500384</v>
      </c>
      <c r="M83" s="856"/>
      <c r="N83" s="57"/>
    </row>
    <row r="84" spans="1:14">
      <c r="B84" s="95" t="s">
        <v>1057</v>
      </c>
      <c r="C84" s="96"/>
      <c r="D84" s="96"/>
      <c r="E84" s="96"/>
      <c r="F84" s="96"/>
      <c r="G84" s="96"/>
      <c r="H84" s="96"/>
      <c r="I84" s="93"/>
      <c r="J84" s="94"/>
      <c r="K84" s="313">
        <v>0.05</v>
      </c>
      <c r="L84" s="855">
        <f>N78*K84</f>
        <v>1215.835237125096</v>
      </c>
      <c r="M84" s="856"/>
      <c r="N84" s="57"/>
    </row>
    <row r="85" spans="1:14" ht="15.75" thickBot="1">
      <c r="B85" s="97" t="s">
        <v>1058</v>
      </c>
      <c r="C85" s="98"/>
      <c r="D85" s="98"/>
      <c r="E85" s="98"/>
      <c r="F85" s="98"/>
      <c r="G85" s="98"/>
      <c r="H85" s="98"/>
      <c r="I85" s="99"/>
      <c r="J85" s="100"/>
      <c r="K85" s="314">
        <v>0.05</v>
      </c>
      <c r="L85" s="857">
        <f>N78*K85</f>
        <v>1215.835237125096</v>
      </c>
      <c r="M85" s="858"/>
      <c r="N85" s="57"/>
    </row>
    <row r="86" spans="1:14" ht="15.75" thickBot="1">
      <c r="B86" s="821" t="s">
        <v>1037</v>
      </c>
      <c r="C86" s="822"/>
      <c r="D86" s="822"/>
      <c r="E86" s="822"/>
      <c r="F86" s="822"/>
      <c r="G86" s="822"/>
      <c r="H86" s="822"/>
      <c r="I86" s="822"/>
      <c r="J86" s="822"/>
      <c r="K86" s="822"/>
      <c r="L86" s="822"/>
      <c r="M86" s="823"/>
      <c r="N86" s="58">
        <f>L83+L84+L85</f>
        <v>7295.0114227505755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31611.716165252496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307</v>
      </c>
      <c r="B36" s="834" t="str">
        <f>VLOOKUP(A36,EQUIPOS!A6:D154,3,FALSE)</f>
        <v>Retroexcavadora, Potencia en el Volante 78 HP 2200 RPM</v>
      </c>
      <c r="C36" s="835"/>
      <c r="D36" s="835"/>
      <c r="E36" s="835"/>
      <c r="F36" s="835"/>
      <c r="G36" s="835"/>
      <c r="H36" s="836"/>
      <c r="I36" s="276"/>
      <c r="J36" s="277"/>
      <c r="K36" s="278">
        <f>VLOOKUP(A36,EQUIPOS!A6:D161,4,FALSE)</f>
        <v>90708.812260536419</v>
      </c>
      <c r="L36" s="279"/>
      <c r="M36" s="280">
        <v>4</v>
      </c>
      <c r="N36" s="281">
        <f>K36/M36</f>
        <v>22677.203065134105</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N76*L42</f>
        <v>63.833750000000002</v>
      </c>
    </row>
    <row r="43" spans="1:14" ht="15.75" thickBot="1">
      <c r="B43" s="821" t="s">
        <v>1037</v>
      </c>
      <c r="C43" s="822"/>
      <c r="D43" s="822"/>
      <c r="E43" s="822"/>
      <c r="F43" s="822"/>
      <c r="G43" s="822"/>
      <c r="H43" s="822"/>
      <c r="I43" s="822"/>
      <c r="J43" s="822"/>
      <c r="K43" s="822"/>
      <c r="L43" s="822"/>
      <c r="M43" s="823"/>
      <c r="N43" s="105">
        <f>SUM(N36:N42)</f>
        <v>22741.036815134106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25">
        <f>VLOOKUP(A59,TRANSPORTE!A5:D94,4,FALSE)</f>
        <v>1376.2226358897988</v>
      </c>
      <c r="M59" s="826"/>
      <c r="N59" s="296">
        <f>K59*L59</f>
        <v>4169.9545867460902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4169.9545867460902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32</v>
      </c>
      <c r="N70" s="305">
        <f>K70/M70</f>
        <v>3191.6875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7" t="s">
        <v>1037</v>
      </c>
      <c r="C76" s="828"/>
      <c r="D76" s="828"/>
      <c r="E76" s="828"/>
      <c r="F76" s="828"/>
      <c r="G76" s="828"/>
      <c r="H76" s="828"/>
      <c r="I76" s="828"/>
      <c r="J76" s="828"/>
      <c r="K76" s="828"/>
      <c r="L76" s="828"/>
      <c r="M76" s="829"/>
      <c r="N76" s="469">
        <f>SUM(N70:N75)</f>
        <v>3191.6875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30102.678901880197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6020.5357803760398</v>
      </c>
      <c r="M83" s="856"/>
      <c r="N83" s="57"/>
    </row>
    <row r="84" spans="1:14">
      <c r="B84" s="95" t="s">
        <v>1057</v>
      </c>
      <c r="C84" s="96"/>
      <c r="D84" s="96"/>
      <c r="E84" s="96"/>
      <c r="F84" s="96"/>
      <c r="G84" s="96"/>
      <c r="H84" s="96"/>
      <c r="I84" s="93"/>
      <c r="J84" s="94"/>
      <c r="K84" s="313">
        <v>0.05</v>
      </c>
      <c r="L84" s="855">
        <f>N78*K84</f>
        <v>1505.13394509401</v>
      </c>
      <c r="M84" s="856"/>
      <c r="N84" s="57"/>
    </row>
    <row r="85" spans="1:14" ht="15.75" thickBot="1">
      <c r="B85" s="97" t="s">
        <v>1058</v>
      </c>
      <c r="C85" s="98"/>
      <c r="D85" s="98"/>
      <c r="E85" s="98"/>
      <c r="F85" s="98"/>
      <c r="G85" s="98"/>
      <c r="H85" s="98"/>
      <c r="I85" s="99"/>
      <c r="J85" s="100"/>
      <c r="K85" s="314">
        <v>0.05</v>
      </c>
      <c r="L85" s="857">
        <f>N78*K85</f>
        <v>1505.13394509401</v>
      </c>
      <c r="M85" s="858"/>
      <c r="N85" s="57"/>
    </row>
    <row r="86" spans="1:14" ht="15.75" thickBot="1">
      <c r="B86" s="821" t="s">
        <v>1037</v>
      </c>
      <c r="C86" s="822"/>
      <c r="D86" s="822"/>
      <c r="E86" s="822"/>
      <c r="F86" s="822"/>
      <c r="G86" s="822"/>
      <c r="H86" s="822"/>
      <c r="I86" s="822"/>
      <c r="J86" s="822"/>
      <c r="K86" s="822"/>
      <c r="L86" s="822"/>
      <c r="M86" s="823"/>
      <c r="N86" s="58">
        <f>L83+L84+L85</f>
        <v>9030.8036705640607</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39133.482572444256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c r="B36" s="834"/>
      <c r="C36" s="835"/>
      <c r="D36" s="835"/>
      <c r="E36" s="835"/>
      <c r="F36" s="835"/>
      <c r="G36" s="835"/>
      <c r="H36" s="836"/>
      <c r="I36" s="276"/>
      <c r="J36" s="277"/>
      <c r="K36" s="278"/>
      <c r="L36" s="279"/>
      <c r="M36" s="280"/>
      <c r="N36" s="281"/>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0.1</v>
      </c>
      <c r="M42" s="846"/>
      <c r="N42" s="111">
        <f>N76*L42</f>
        <v>136.17933333333335</v>
      </c>
    </row>
    <row r="43" spans="1:14" ht="15.75" thickBot="1">
      <c r="B43" s="821" t="s">
        <v>1037</v>
      </c>
      <c r="C43" s="822"/>
      <c r="D43" s="822"/>
      <c r="E43" s="822"/>
      <c r="F43" s="822"/>
      <c r="G43" s="822"/>
      <c r="H43" s="822"/>
      <c r="I43" s="822"/>
      <c r="J43" s="822"/>
      <c r="K43" s="822"/>
      <c r="L43" s="822"/>
      <c r="M43" s="823"/>
      <c r="N43" s="105">
        <f>SUM(N36:N42)</f>
        <v>136.17933333333335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6"/>
      <c r="C53" s="817"/>
      <c r="D53" s="817"/>
      <c r="E53" s="817"/>
      <c r="F53" s="817"/>
      <c r="G53" s="817"/>
      <c r="H53" s="817"/>
      <c r="I53" s="818"/>
      <c r="J53" s="48"/>
      <c r="K53" s="50"/>
      <c r="L53" s="819"/>
      <c r="M53" s="820"/>
      <c r="N53" s="51"/>
    </row>
    <row r="54" spans="2:14" ht="15.75" thickBot="1">
      <c r="B54" s="821" t="s">
        <v>1037</v>
      </c>
      <c r="C54" s="822"/>
      <c r="D54" s="822"/>
      <c r="E54" s="822"/>
      <c r="F54" s="822"/>
      <c r="G54" s="822"/>
      <c r="H54" s="822"/>
      <c r="I54" s="822"/>
      <c r="J54" s="822"/>
      <c r="K54" s="822"/>
      <c r="L54" s="822"/>
      <c r="M54" s="82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4" t="s">
        <v>1045</v>
      </c>
      <c r="M58" s="797"/>
      <c r="N58" s="82" t="s">
        <v>1035</v>
      </c>
    </row>
    <row r="59" spans="2:14">
      <c r="B59" s="52"/>
      <c r="C59" s="326"/>
      <c r="D59" s="326"/>
      <c r="E59" s="326"/>
      <c r="F59" s="326"/>
      <c r="G59" s="326"/>
      <c r="H59" s="320"/>
      <c r="I59" s="288"/>
      <c r="J59" s="295"/>
      <c r="K59" s="288"/>
      <c r="L59" s="825"/>
      <c r="M59" s="82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150</v>
      </c>
      <c r="N70" s="305">
        <f>K70/M70</f>
        <v>1361.7933333333333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1361.7933333333333</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1497.9726666666666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299.59453333333335</v>
      </c>
      <c r="M83" s="856"/>
      <c r="N83" s="57"/>
    </row>
    <row r="84" spans="1:14">
      <c r="B84" s="95" t="s">
        <v>1057</v>
      </c>
      <c r="C84" s="96"/>
      <c r="D84" s="96"/>
      <c r="E84" s="96"/>
      <c r="F84" s="96"/>
      <c r="G84" s="96"/>
      <c r="H84" s="96"/>
      <c r="I84" s="93"/>
      <c r="J84" s="94"/>
      <c r="K84" s="313">
        <v>0.05</v>
      </c>
      <c r="L84" s="855">
        <f>N78*K84</f>
        <v>74.898633333333336</v>
      </c>
      <c r="M84" s="856"/>
      <c r="N84" s="57"/>
    </row>
    <row r="85" spans="1:14" ht="15.75" thickBot="1">
      <c r="B85" s="97" t="s">
        <v>1058</v>
      </c>
      <c r="C85" s="98"/>
      <c r="D85" s="98"/>
      <c r="E85" s="98"/>
      <c r="F85" s="98"/>
      <c r="G85" s="98"/>
      <c r="H85" s="98"/>
      <c r="I85" s="99"/>
      <c r="J85" s="100"/>
      <c r="K85" s="314">
        <v>0.05</v>
      </c>
      <c r="L85" s="857">
        <f>N78*K85</f>
        <v>74.898633333333336</v>
      </c>
      <c r="M85" s="858"/>
      <c r="N85" s="57"/>
    </row>
    <row r="86" spans="1:14" ht="15.75" thickBot="1">
      <c r="B86" s="821" t="s">
        <v>1037</v>
      </c>
      <c r="C86" s="822"/>
      <c r="D86" s="822"/>
      <c r="E86" s="822"/>
      <c r="F86" s="822"/>
      <c r="G86" s="822"/>
      <c r="H86" s="822"/>
      <c r="I86" s="822"/>
      <c r="J86" s="822"/>
      <c r="K86" s="822"/>
      <c r="L86" s="822"/>
      <c r="M86" s="823"/>
      <c r="N86" s="58">
        <f>L83+L84+L85</f>
        <v>449.39180000000005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1947.3644666666667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310</v>
      </c>
      <c r="B36" s="834" t="str">
        <f>VLOOKUP(A36,EQUIPOS!A6:D154,3,FALSE)</f>
        <v>Retroexcavadora A25C</v>
      </c>
      <c r="C36" s="835"/>
      <c r="D36" s="835"/>
      <c r="E36" s="835"/>
      <c r="F36" s="835"/>
      <c r="G36" s="835"/>
      <c r="H36" s="836"/>
      <c r="I36" s="276"/>
      <c r="J36" s="277"/>
      <c r="K36" s="278">
        <f>VLOOKUP(A36,EQUIPOS!A6:D163,4,FALSE)</f>
        <v>155918.36951894427</v>
      </c>
      <c r="L36" s="279"/>
      <c r="M36" s="280">
        <v>3</v>
      </c>
      <c r="N36" s="281">
        <f>K36/M36</f>
        <v>51972.789839648089</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0.01</v>
      </c>
      <c r="M42" s="846"/>
      <c r="N42" s="111">
        <f>N76*L42</f>
        <v>85.112083333333345</v>
      </c>
    </row>
    <row r="43" spans="1:14" ht="15.75" thickBot="1">
      <c r="B43" s="821" t="s">
        <v>1037</v>
      </c>
      <c r="C43" s="822"/>
      <c r="D43" s="822"/>
      <c r="E43" s="822"/>
      <c r="F43" s="822"/>
      <c r="G43" s="822"/>
      <c r="H43" s="822"/>
      <c r="I43" s="822"/>
      <c r="J43" s="822"/>
      <c r="K43" s="822"/>
      <c r="L43" s="822"/>
      <c r="M43" s="823"/>
      <c r="N43" s="105">
        <f>SUM(N36:N42)</f>
        <v>52057.901922981422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5">
        <f>VLOOKUP(A59,TRANSPORTE!A6:D117,4,FALSE)</f>
        <v>1104.9962769918093</v>
      </c>
      <c r="M59" s="826"/>
      <c r="N59" s="296">
        <f>K59*L59</f>
        <v>1878.4936708860757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1878.4936708860757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24</v>
      </c>
      <c r="N70" s="305">
        <f>K70/M70</f>
        <v>8511.2083333333339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8511.2083333333339</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62447.603927200835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12489.520785440167</v>
      </c>
      <c r="M83" s="856"/>
      <c r="N83" s="57"/>
    </row>
    <row r="84" spans="1:14">
      <c r="B84" s="95" t="s">
        <v>1057</v>
      </c>
      <c r="C84" s="96"/>
      <c r="D84" s="96"/>
      <c r="E84" s="96"/>
      <c r="F84" s="96"/>
      <c r="G84" s="96"/>
      <c r="H84" s="96"/>
      <c r="I84" s="93"/>
      <c r="J84" s="94"/>
      <c r="K84" s="313">
        <v>0.05</v>
      </c>
      <c r="L84" s="855">
        <f>N78*K84</f>
        <v>3122.3801963600417</v>
      </c>
      <c r="M84" s="856"/>
      <c r="N84" s="57"/>
    </row>
    <row r="85" spans="1:14" ht="15.75" thickBot="1">
      <c r="B85" s="97" t="s">
        <v>1058</v>
      </c>
      <c r="C85" s="98"/>
      <c r="D85" s="98"/>
      <c r="E85" s="98"/>
      <c r="F85" s="98"/>
      <c r="G85" s="98"/>
      <c r="H85" s="98"/>
      <c r="I85" s="99"/>
      <c r="J85" s="100"/>
      <c r="K85" s="314">
        <v>0.05</v>
      </c>
      <c r="L85" s="857">
        <f>N78*K85</f>
        <v>3122.3801963600417</v>
      </c>
      <c r="M85" s="858"/>
      <c r="N85" s="57"/>
    </row>
    <row r="86" spans="1:14" ht="15.75" thickBot="1">
      <c r="B86" s="821" t="s">
        <v>1037</v>
      </c>
      <c r="C86" s="822"/>
      <c r="D86" s="822"/>
      <c r="E86" s="822"/>
      <c r="F86" s="822"/>
      <c r="G86" s="822"/>
      <c r="H86" s="822"/>
      <c r="I86" s="822"/>
      <c r="J86" s="822"/>
      <c r="K86" s="822"/>
      <c r="L86" s="822"/>
      <c r="M86" s="823"/>
      <c r="N86" s="58">
        <f>L83+L84+L85</f>
        <v>18734.28117816025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81181.885105361085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310</v>
      </c>
      <c r="B36" s="834" t="str">
        <f>VLOOKUP(A36,EQUIPOS!A6:D154,3,FALSE)</f>
        <v>Retroexcavadora A25C</v>
      </c>
      <c r="C36" s="835"/>
      <c r="D36" s="835"/>
      <c r="E36" s="835"/>
      <c r="F36" s="835"/>
      <c r="G36" s="835"/>
      <c r="H36" s="836"/>
      <c r="I36" s="276"/>
      <c r="J36" s="277"/>
      <c r="K36" s="278">
        <f>VLOOKUP(A36,EQUIPOS!A6:D163,4,FALSE)</f>
        <v>155918.36951894427</v>
      </c>
      <c r="L36" s="279"/>
      <c r="M36" s="280">
        <v>3</v>
      </c>
      <c r="N36" s="281">
        <f>K36/M36</f>
        <v>51972.789839648089</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0.01</v>
      </c>
      <c r="M42" s="846"/>
      <c r="N42" s="111">
        <f>N76*L42</f>
        <v>85.112083333333345</v>
      </c>
    </row>
    <row r="43" spans="1:14" ht="15.75" thickBot="1">
      <c r="B43" s="821" t="s">
        <v>1037</v>
      </c>
      <c r="C43" s="822"/>
      <c r="D43" s="822"/>
      <c r="E43" s="822"/>
      <c r="F43" s="822"/>
      <c r="G43" s="822"/>
      <c r="H43" s="822"/>
      <c r="I43" s="822"/>
      <c r="J43" s="822"/>
      <c r="K43" s="822"/>
      <c r="L43" s="822"/>
      <c r="M43" s="823"/>
      <c r="N43" s="105">
        <f>SUM(N36:N42)</f>
        <v>52057.901922981422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5">
        <f>VLOOKUP(A59,TRANSPORTE!A6:D117,4,FALSE)</f>
        <v>1104.9962769918093</v>
      </c>
      <c r="M59" s="826"/>
      <c r="N59" s="296">
        <f>K59*L59</f>
        <v>1878.4936708860757</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1878.4936708860757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24</v>
      </c>
      <c r="N70" s="305">
        <f>K70/M70</f>
        <v>8511.2083333333339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8511.2083333333339</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62447.603927200835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12489.520785440167</v>
      </c>
      <c r="M83" s="856"/>
      <c r="N83" s="57"/>
    </row>
    <row r="84" spans="1:14">
      <c r="B84" s="95" t="s">
        <v>1057</v>
      </c>
      <c r="C84" s="96"/>
      <c r="D84" s="96"/>
      <c r="E84" s="96"/>
      <c r="F84" s="96"/>
      <c r="G84" s="96"/>
      <c r="H84" s="96"/>
      <c r="I84" s="93"/>
      <c r="J84" s="94"/>
      <c r="K84" s="313">
        <v>0.05</v>
      </c>
      <c r="L84" s="855">
        <f>N78*K84</f>
        <v>3122.3801963600417</v>
      </c>
      <c r="M84" s="856"/>
      <c r="N84" s="57"/>
    </row>
    <row r="85" spans="1:14" ht="15.75" thickBot="1">
      <c r="B85" s="97" t="s">
        <v>1058</v>
      </c>
      <c r="C85" s="98"/>
      <c r="D85" s="98"/>
      <c r="E85" s="98"/>
      <c r="F85" s="98"/>
      <c r="G85" s="98"/>
      <c r="H85" s="98"/>
      <c r="I85" s="99"/>
      <c r="J85" s="100"/>
      <c r="K85" s="314">
        <v>0.05</v>
      </c>
      <c r="L85" s="857">
        <f>N78*K85</f>
        <v>3122.3801963600417</v>
      </c>
      <c r="M85" s="858"/>
      <c r="N85" s="57"/>
    </row>
    <row r="86" spans="1:14" ht="15.75" thickBot="1">
      <c r="B86" s="821" t="s">
        <v>1037</v>
      </c>
      <c r="C86" s="822"/>
      <c r="D86" s="822"/>
      <c r="E86" s="822"/>
      <c r="F86" s="822"/>
      <c r="G86" s="822"/>
      <c r="H86" s="822"/>
      <c r="I86" s="822"/>
      <c r="J86" s="822"/>
      <c r="K86" s="822"/>
      <c r="L86" s="822"/>
      <c r="M86" s="823"/>
      <c r="N86" s="58">
        <f>L83+L84+L85</f>
        <v>18734.28117816025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81181.885105361085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155918.36951894427</v>
      </c>
      <c r="L36" s="279"/>
      <c r="M36" s="280">
        <v>45</v>
      </c>
      <c r="N36" s="281">
        <f>K36/M36</f>
        <v>3464.8526559765392</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0.01</v>
      </c>
      <c r="M42" s="846"/>
      <c r="N42" s="111">
        <f>N76*L42</f>
        <v>1.4185277777777778</v>
      </c>
    </row>
    <row r="43" spans="1:14" ht="15.75" thickBot="1">
      <c r="B43" s="821" t="s">
        <v>1037</v>
      </c>
      <c r="C43" s="822"/>
      <c r="D43" s="822"/>
      <c r="E43" s="822"/>
      <c r="F43" s="822"/>
      <c r="G43" s="822"/>
      <c r="H43" s="822"/>
      <c r="I43" s="822"/>
      <c r="J43" s="822"/>
      <c r="K43" s="822"/>
      <c r="L43" s="822"/>
      <c r="M43" s="823"/>
      <c r="N43" s="105">
        <f>SUM(N36:N42)</f>
        <v>3466.271183754317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25">
        <f>VLOOKUP(A59,TRANSPORTE!A6:D117,4,FALSE)</f>
        <v>673.14364110201029</v>
      </c>
      <c r="M59" s="826"/>
      <c r="N59" s="296">
        <f>K59*L59</f>
        <v>24031.227987341768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24031.227987341768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360</v>
      </c>
      <c r="N70" s="305">
        <f>K70/M70</f>
        <v>141.85277777777779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141.85277777777779</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27639.351948873864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5527.8703897747728</v>
      </c>
      <c r="M83" s="856"/>
      <c r="N83" s="57"/>
    </row>
    <row r="84" spans="1:14">
      <c r="B84" s="95" t="s">
        <v>1057</v>
      </c>
      <c r="C84" s="96"/>
      <c r="D84" s="96"/>
      <c r="E84" s="96"/>
      <c r="F84" s="96"/>
      <c r="G84" s="96"/>
      <c r="H84" s="96"/>
      <c r="I84" s="93"/>
      <c r="J84" s="94"/>
      <c r="K84" s="313">
        <v>0.05</v>
      </c>
      <c r="L84" s="855">
        <f>N78*K84</f>
        <v>1381.9675974436932</v>
      </c>
      <c r="M84" s="856"/>
      <c r="N84" s="57"/>
    </row>
    <row r="85" spans="1:14" ht="15.75" thickBot="1">
      <c r="B85" s="97" t="s">
        <v>1058</v>
      </c>
      <c r="C85" s="98"/>
      <c r="D85" s="98"/>
      <c r="E85" s="98"/>
      <c r="F85" s="98"/>
      <c r="G85" s="98"/>
      <c r="H85" s="98"/>
      <c r="I85" s="99"/>
      <c r="J85" s="100"/>
      <c r="K85" s="314">
        <v>0.05</v>
      </c>
      <c r="L85" s="857">
        <f>N78*K85</f>
        <v>1381.9675974436932</v>
      </c>
      <c r="M85" s="858"/>
      <c r="N85" s="57"/>
    </row>
    <row r="86" spans="1:14" ht="15.75" thickBot="1">
      <c r="B86" s="821" t="s">
        <v>1037</v>
      </c>
      <c r="C86" s="822"/>
      <c r="D86" s="822"/>
      <c r="E86" s="822"/>
      <c r="F86" s="822"/>
      <c r="G86" s="822"/>
      <c r="H86" s="822"/>
      <c r="I86" s="822"/>
      <c r="J86" s="822"/>
      <c r="K86" s="822"/>
      <c r="L86" s="822"/>
      <c r="M86" s="823"/>
      <c r="N86" s="58">
        <f>L83+L84+L85</f>
        <v>8291.8055846621592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35931.157533536025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c r="B36" s="834"/>
      <c r="C36" s="835"/>
      <c r="D36" s="835"/>
      <c r="E36" s="835"/>
      <c r="F36" s="835"/>
      <c r="G36" s="835"/>
      <c r="H36" s="836"/>
      <c r="I36" s="276"/>
      <c r="J36" s="277"/>
      <c r="K36" s="278"/>
      <c r="L36" s="279"/>
      <c r="M36" s="280"/>
      <c r="N36" s="281"/>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0.1</v>
      </c>
      <c r="M42" s="846"/>
      <c r="N42" s="111">
        <f>N76*L42</f>
        <v>56.741388888888892</v>
      </c>
    </row>
    <row r="43" spans="1:14" ht="15.75" thickBot="1">
      <c r="B43" s="821" t="s">
        <v>1037</v>
      </c>
      <c r="C43" s="822"/>
      <c r="D43" s="822"/>
      <c r="E43" s="822"/>
      <c r="F43" s="822"/>
      <c r="G43" s="822"/>
      <c r="H43" s="822"/>
      <c r="I43" s="822"/>
      <c r="J43" s="822"/>
      <c r="K43" s="822"/>
      <c r="L43" s="822"/>
      <c r="M43" s="823"/>
      <c r="N43" s="105">
        <f>SUM(N36:N42)</f>
        <v>56.741388888888892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25">
        <f>VLOOKUP(A59,TRANSPORTE!A6:D117,4,FALSE)</f>
        <v>673.14364110201029</v>
      </c>
      <c r="M59" s="826"/>
      <c r="N59" s="296">
        <f>K59*L59</f>
        <v>6899.7223212956051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6899.7223212956051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360</v>
      </c>
      <c r="N70" s="305">
        <f>K70/M70</f>
        <v>567.41388888888889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567.41388888888889</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7523.877599073383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1504.7755198146767</v>
      </c>
      <c r="M83" s="856"/>
      <c r="N83" s="57"/>
    </row>
    <row r="84" spans="1:14">
      <c r="B84" s="95" t="s">
        <v>1057</v>
      </c>
      <c r="C84" s="96"/>
      <c r="D84" s="96"/>
      <c r="E84" s="96"/>
      <c r="F84" s="96"/>
      <c r="G84" s="96"/>
      <c r="H84" s="96"/>
      <c r="I84" s="93"/>
      <c r="J84" s="94"/>
      <c r="K84" s="313">
        <v>0.05</v>
      </c>
      <c r="L84" s="855">
        <f>N78*K84</f>
        <v>376.19387995366918</v>
      </c>
      <c r="M84" s="856"/>
      <c r="N84" s="57"/>
    </row>
    <row r="85" spans="1:14" ht="15.75" thickBot="1">
      <c r="B85" s="97" t="s">
        <v>1058</v>
      </c>
      <c r="C85" s="98"/>
      <c r="D85" s="98"/>
      <c r="E85" s="98"/>
      <c r="F85" s="98"/>
      <c r="G85" s="98"/>
      <c r="H85" s="98"/>
      <c r="I85" s="99"/>
      <c r="J85" s="100"/>
      <c r="K85" s="314">
        <v>0.05</v>
      </c>
      <c r="L85" s="857">
        <f>N78*K85</f>
        <v>376.19387995366918</v>
      </c>
      <c r="M85" s="858"/>
      <c r="N85" s="57"/>
    </row>
    <row r="86" spans="1:14" ht="15.75" thickBot="1">
      <c r="B86" s="821" t="s">
        <v>1037</v>
      </c>
      <c r="C86" s="822"/>
      <c r="D86" s="822"/>
      <c r="E86" s="822"/>
      <c r="F86" s="822"/>
      <c r="G86" s="822"/>
      <c r="H86" s="822"/>
      <c r="I86" s="822"/>
      <c r="J86" s="822"/>
      <c r="K86" s="822"/>
      <c r="L86" s="822"/>
      <c r="M86" s="823"/>
      <c r="N86" s="58">
        <f>L83+L84+L85</f>
        <v>2257.163279722015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9781.0408787953984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155918.36951894427</v>
      </c>
      <c r="L36" s="279"/>
      <c r="M36" s="280">
        <v>45</v>
      </c>
      <c r="N36" s="281">
        <f>K36/M36</f>
        <v>3464.8526559765392</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0.01</v>
      </c>
      <c r="M42" s="846"/>
      <c r="N42" s="111">
        <f>N76*L42</f>
        <v>1.4185277777777778</v>
      </c>
    </row>
    <row r="43" spans="1:14" ht="15.75" thickBot="1">
      <c r="B43" s="821" t="s">
        <v>1037</v>
      </c>
      <c r="C43" s="822"/>
      <c r="D43" s="822"/>
      <c r="E43" s="822"/>
      <c r="F43" s="822"/>
      <c r="G43" s="822"/>
      <c r="H43" s="822"/>
      <c r="I43" s="822"/>
      <c r="J43" s="822"/>
      <c r="K43" s="822"/>
      <c r="L43" s="822"/>
      <c r="M43" s="823"/>
      <c r="N43" s="105">
        <f>SUM(N36:N42)</f>
        <v>3466.271183754317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25">
        <f>VLOOKUP(A59,TRANSPORTE!A6:D117,4,FALSE)</f>
        <v>1376.2226358897988</v>
      </c>
      <c r="M59" s="826"/>
      <c r="N59" s="296">
        <f>K59*L59</f>
        <v>1115.4215652755024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1115.4215652755024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360</v>
      </c>
      <c r="N70" s="305">
        <f>K70/M70</f>
        <v>141.85277777777779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141.85277777777779</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4723.5455268075975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944.70910536151951</v>
      </c>
      <c r="M83" s="856"/>
      <c r="N83" s="57"/>
    </row>
    <row r="84" spans="1:14">
      <c r="B84" s="95" t="s">
        <v>1057</v>
      </c>
      <c r="C84" s="96"/>
      <c r="D84" s="96"/>
      <c r="E84" s="96"/>
      <c r="F84" s="96"/>
      <c r="G84" s="96"/>
      <c r="H84" s="96"/>
      <c r="I84" s="93"/>
      <c r="J84" s="94"/>
      <c r="K84" s="313">
        <v>0.05</v>
      </c>
      <c r="L84" s="855">
        <f>N78*K84</f>
        <v>236.17727634037988</v>
      </c>
      <c r="M84" s="856"/>
      <c r="N84" s="57"/>
    </row>
    <row r="85" spans="1:14" ht="15.75" thickBot="1">
      <c r="B85" s="97" t="s">
        <v>1058</v>
      </c>
      <c r="C85" s="98"/>
      <c r="D85" s="98"/>
      <c r="E85" s="98"/>
      <c r="F85" s="98"/>
      <c r="G85" s="98"/>
      <c r="H85" s="98"/>
      <c r="I85" s="99"/>
      <c r="J85" s="100"/>
      <c r="K85" s="314">
        <v>0.05</v>
      </c>
      <c r="L85" s="857">
        <f>N78*K85</f>
        <v>236.17727634037988</v>
      </c>
      <c r="M85" s="858"/>
      <c r="N85" s="57"/>
    </row>
    <row r="86" spans="1:14" ht="15.75" thickBot="1">
      <c r="B86" s="821" t="s">
        <v>1037</v>
      </c>
      <c r="C86" s="822"/>
      <c r="D86" s="822"/>
      <c r="E86" s="822"/>
      <c r="F86" s="822"/>
      <c r="G86" s="822"/>
      <c r="H86" s="822"/>
      <c r="I86" s="822"/>
      <c r="J86" s="822"/>
      <c r="K86" s="822"/>
      <c r="L86" s="822"/>
      <c r="M86" s="823"/>
      <c r="N86" s="58">
        <f>L83+L84+L85</f>
        <v>1417.0636580422793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6140.6091848498763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VLOOKUP(A36,EQUIPOS!A5:D154,4,FALSE)</f>
        <v>149921.50915283101</v>
      </c>
      <c r="L36" s="279"/>
      <c r="M36" s="280">
        <v>0.625</v>
      </c>
      <c r="N36" s="281">
        <f>K36/M36</f>
        <v>239874.41464452964</v>
      </c>
    </row>
    <row r="37" spans="1:14">
      <c r="A37" s="114" t="s">
        <v>241</v>
      </c>
      <c r="B37" s="834" t="str">
        <f>VLOOKUP(A37,EQUIPOS!A7:D154,3,FALSE)</f>
        <v>Grúa (capacidad 15 ton)</v>
      </c>
      <c r="C37" s="835"/>
      <c r="D37" s="835"/>
      <c r="E37" s="835"/>
      <c r="F37" s="835"/>
      <c r="G37" s="835"/>
      <c r="H37" s="836"/>
      <c r="I37" s="276"/>
      <c r="J37" s="277"/>
      <c r="K37" s="278">
        <f>VLOOKUP(A37,EQUIPOS!A6:D154,4,FALSE)</f>
        <v>146041.18773946364</v>
      </c>
      <c r="L37" s="279"/>
      <c r="M37" s="280">
        <v>0.625</v>
      </c>
      <c r="N37" s="281">
        <f>K37/M37</f>
        <v>233665.90038314182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2553.36</v>
      </c>
    </row>
    <row r="43" spans="1:14" ht="15.75" thickBot="1">
      <c r="B43" s="821" t="s">
        <v>1037</v>
      </c>
      <c r="C43" s="822"/>
      <c r="D43" s="822"/>
      <c r="E43" s="822"/>
      <c r="F43" s="822"/>
      <c r="G43" s="822"/>
      <c r="H43" s="822"/>
      <c r="I43" s="822"/>
      <c r="J43" s="822"/>
      <c r="K43" s="822"/>
      <c r="L43" s="822"/>
      <c r="M43" s="823"/>
      <c r="N43" s="403">
        <f>SUM(N36:N42)</f>
        <v>476093.67502767144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1200</v>
      </c>
      <c r="N48" s="281">
        <f>K48*M48</f>
        <v>12000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59045.139516663643</v>
      </c>
      <c r="N49" s="281">
        <f>K49*M49</f>
        <v>59045.139516663643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4000</v>
      </c>
      <c r="N50" s="281">
        <f>K50*M50</f>
        <v>4000</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45000</v>
      </c>
      <c r="N51" s="281">
        <f>K51*M51</f>
        <v>90000</v>
      </c>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165045.13951666365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304">
        <v>5</v>
      </c>
      <c r="N70" s="404">
        <f>K70/M70</f>
        <v>51067.199999999997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51067.199999999997</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692206.01454433508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138441.20290886701</v>
      </c>
      <c r="M83" s="856"/>
      <c r="N83" s="57"/>
    </row>
    <row r="84" spans="1:14">
      <c r="B84" s="95" t="s">
        <v>1057</v>
      </c>
      <c r="C84" s="96"/>
      <c r="D84" s="96"/>
      <c r="E84" s="96"/>
      <c r="F84" s="96"/>
      <c r="G84" s="96"/>
      <c r="H84" s="96"/>
      <c r="I84" s="93"/>
      <c r="J84" s="94"/>
      <c r="K84" s="313">
        <v>0.05</v>
      </c>
      <c r="L84" s="855">
        <f>N78*K84</f>
        <v>34610.300727216752</v>
      </c>
      <c r="M84" s="856"/>
      <c r="N84" s="57"/>
    </row>
    <row r="85" spans="1:14" ht="15.75" thickBot="1">
      <c r="B85" s="97" t="s">
        <v>1058</v>
      </c>
      <c r="C85" s="98"/>
      <c r="D85" s="98"/>
      <c r="E85" s="98"/>
      <c r="F85" s="98"/>
      <c r="G85" s="98"/>
      <c r="H85" s="98"/>
      <c r="I85" s="99"/>
      <c r="J85" s="100"/>
      <c r="K85" s="314">
        <v>0.05</v>
      </c>
      <c r="L85" s="857">
        <f>N78*K85</f>
        <v>34610.300727216752</v>
      </c>
      <c r="M85" s="858"/>
      <c r="N85" s="57"/>
    </row>
    <row r="86" spans="1:14" ht="15.75" thickBot="1">
      <c r="B86" s="821" t="s">
        <v>1037</v>
      </c>
      <c r="C86" s="822"/>
      <c r="D86" s="822"/>
      <c r="E86" s="822"/>
      <c r="F86" s="822"/>
      <c r="G86" s="822"/>
      <c r="H86" s="822"/>
      <c r="I86" s="822"/>
      <c r="J86" s="822"/>
      <c r="K86" s="822"/>
      <c r="L86" s="822"/>
      <c r="M86" s="823"/>
      <c r="N86" s="58">
        <f>L83+L84+L85</f>
        <v>207661.80436330053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899867.81890763564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149921.50915283101</v>
      </c>
      <c r="L36" s="279"/>
      <c r="M36" s="280">
        <v>0.5</v>
      </c>
      <c r="N36" s="281">
        <f>K36/M36</f>
        <v>299843.01830566203</v>
      </c>
    </row>
    <row r="37" spans="1:14">
      <c r="A37" s="114" t="s">
        <v>241</v>
      </c>
      <c r="B37" s="834" t="str">
        <f>VLOOKUP(A37,EQUIPOS!A7:D154,3,FALSE)</f>
        <v>Grúa (capacidad 15 ton)</v>
      </c>
      <c r="C37" s="835"/>
      <c r="D37" s="835"/>
      <c r="E37" s="835"/>
      <c r="F37" s="835"/>
      <c r="G37" s="835"/>
      <c r="H37" s="836"/>
      <c r="I37" s="276"/>
      <c r="J37" s="277"/>
      <c r="K37" s="278">
        <f>VLOOKUP(A37,EQUIPOS!A7:D164,4,FALSE)</f>
        <v>146041.18773946364</v>
      </c>
      <c r="L37" s="279"/>
      <c r="M37" s="280">
        <v>0.5</v>
      </c>
      <c r="N37" s="281">
        <f>K37/M37</f>
        <v>292082.37547892728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3191.7000000000003</v>
      </c>
    </row>
    <row r="43" spans="1:14" ht="15.75" thickBot="1">
      <c r="B43" s="821" t="s">
        <v>1037</v>
      </c>
      <c r="C43" s="822"/>
      <c r="D43" s="822"/>
      <c r="E43" s="822"/>
      <c r="F43" s="822"/>
      <c r="G43" s="822"/>
      <c r="H43" s="822"/>
      <c r="I43" s="822"/>
      <c r="J43" s="822"/>
      <c r="K43" s="822"/>
      <c r="L43" s="822"/>
      <c r="M43" s="823"/>
      <c r="N43" s="403">
        <f>SUM(N36:N42)</f>
        <v>595117.09378458932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1200</v>
      </c>
      <c r="N48" s="281">
        <f>K48*M48</f>
        <v>12000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59045.139516663643</v>
      </c>
      <c r="N49" s="281">
        <f>K49*M49</f>
        <v>59045.139516663643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4000</v>
      </c>
      <c r="N50" s="281">
        <f>K50*M50</f>
        <v>4000</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45000</v>
      </c>
      <c r="N51" s="281">
        <f>K51*M51</f>
        <v>90000</v>
      </c>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165045.13951666365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304">
        <v>4</v>
      </c>
      <c r="N70" s="404">
        <f>K70/M70</f>
        <v>63834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63834</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823996.23330125294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164799.24666025059</v>
      </c>
      <c r="M83" s="856"/>
      <c r="N83" s="57"/>
    </row>
    <row r="84" spans="1:14">
      <c r="B84" s="95" t="s">
        <v>1057</v>
      </c>
      <c r="C84" s="96"/>
      <c r="D84" s="96"/>
      <c r="E84" s="96"/>
      <c r="F84" s="96"/>
      <c r="G84" s="96"/>
      <c r="H84" s="96"/>
      <c r="I84" s="93"/>
      <c r="J84" s="94"/>
      <c r="K84" s="313">
        <v>0.05</v>
      </c>
      <c r="L84" s="855">
        <f>N78*K84</f>
        <v>41199.811665062647</v>
      </c>
      <c r="M84" s="856"/>
      <c r="N84" s="57"/>
    </row>
    <row r="85" spans="1:14" ht="15.75" thickBot="1">
      <c r="B85" s="97" t="s">
        <v>1058</v>
      </c>
      <c r="C85" s="98"/>
      <c r="D85" s="98"/>
      <c r="E85" s="98"/>
      <c r="F85" s="98"/>
      <c r="G85" s="98"/>
      <c r="H85" s="98"/>
      <c r="I85" s="99"/>
      <c r="J85" s="100"/>
      <c r="K85" s="314">
        <v>0.05</v>
      </c>
      <c r="L85" s="857">
        <f>N78*K85</f>
        <v>41199.811665062647</v>
      </c>
      <c r="M85" s="858"/>
      <c r="N85" s="57"/>
    </row>
    <row r="86" spans="1:14" ht="15.75" thickBot="1">
      <c r="B86" s="821" t="s">
        <v>1037</v>
      </c>
      <c r="C86" s="822"/>
      <c r="D86" s="822"/>
      <c r="E86" s="822"/>
      <c r="F86" s="822"/>
      <c r="G86" s="822"/>
      <c r="H86" s="822"/>
      <c r="I86" s="822"/>
      <c r="J86" s="822"/>
      <c r="K86" s="822"/>
      <c r="L86" s="822"/>
      <c r="M86" s="823"/>
      <c r="N86" s="58">
        <f>L83+L84+L85</f>
        <v>247198.86999037588</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1071195.1032916289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149921.50915283101</v>
      </c>
      <c r="L36" s="279"/>
      <c r="M36" s="280">
        <v>0.4375</v>
      </c>
      <c r="N36" s="281">
        <f>K36/M36</f>
        <v>342677.73520647088</v>
      </c>
    </row>
    <row r="37" spans="1:14">
      <c r="A37" s="114" t="s">
        <v>241</v>
      </c>
      <c r="B37" s="834" t="str">
        <f>VLOOKUP(A37,EQUIPOS!A7:D154,3,FALSE)</f>
        <v>Grúa (capacidad 15 ton)</v>
      </c>
      <c r="C37" s="835"/>
      <c r="D37" s="835"/>
      <c r="E37" s="835"/>
      <c r="F37" s="835"/>
      <c r="G37" s="835"/>
      <c r="H37" s="836"/>
      <c r="I37" s="276"/>
      <c r="J37" s="277"/>
      <c r="K37" s="278">
        <f>VLOOKUP(A37,EQUIPOS!A7:D164,4,FALSE)</f>
        <v>146041.18773946364</v>
      </c>
      <c r="L37" s="279"/>
      <c r="M37" s="280">
        <v>0.4375</v>
      </c>
      <c r="N37" s="281">
        <f>K37/M37</f>
        <v>333808.42911877402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3647.6571428571428</v>
      </c>
    </row>
    <row r="43" spans="1:14" ht="15.75" thickBot="1">
      <c r="B43" s="821" t="s">
        <v>1037</v>
      </c>
      <c r="C43" s="822"/>
      <c r="D43" s="822"/>
      <c r="E43" s="822"/>
      <c r="F43" s="822"/>
      <c r="G43" s="822"/>
      <c r="H43" s="822"/>
      <c r="I43" s="822"/>
      <c r="J43" s="822"/>
      <c r="K43" s="822"/>
      <c r="L43" s="822"/>
      <c r="M43" s="823"/>
      <c r="N43" s="403">
        <f>SUM(N36:N42)</f>
        <v>680133.82146810205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1200</v>
      </c>
      <c r="N48" s="281">
        <f>K48*M48</f>
        <v>12000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59045.139516663643</v>
      </c>
      <c r="N49" s="281">
        <f>K49*M49</f>
        <v>59045.139516663643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4000</v>
      </c>
      <c r="N50" s="281">
        <f>K50*M50</f>
        <v>4000</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45000</v>
      </c>
      <c r="N51" s="281">
        <f>K51*M51</f>
        <v>90000</v>
      </c>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165045.13951666365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304">
        <v>3.5</v>
      </c>
      <c r="N70" s="404">
        <f>K70/M70</f>
        <v>72953.142857142855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72953.142857142855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918132.10384190851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183626.42076838171</v>
      </c>
      <c r="M83" s="856"/>
      <c r="N83" s="57"/>
    </row>
    <row r="84" spans="1:14">
      <c r="B84" s="95" t="s">
        <v>1057</v>
      </c>
      <c r="C84" s="96"/>
      <c r="D84" s="96"/>
      <c r="E84" s="96"/>
      <c r="F84" s="96"/>
      <c r="G84" s="96"/>
      <c r="H84" s="96"/>
      <c r="I84" s="93"/>
      <c r="J84" s="94"/>
      <c r="K84" s="313">
        <v>0.05</v>
      </c>
      <c r="L84" s="855">
        <f>N78*K84</f>
        <v>45906.605192095427</v>
      </c>
      <c r="M84" s="856"/>
      <c r="N84" s="57"/>
    </row>
    <row r="85" spans="1:14" ht="15.75" thickBot="1">
      <c r="B85" s="97" t="s">
        <v>1058</v>
      </c>
      <c r="C85" s="98"/>
      <c r="D85" s="98"/>
      <c r="E85" s="98"/>
      <c r="F85" s="98"/>
      <c r="G85" s="98"/>
      <c r="H85" s="98"/>
      <c r="I85" s="99"/>
      <c r="J85" s="100"/>
      <c r="K85" s="314">
        <v>0.05</v>
      </c>
      <c r="L85" s="857">
        <f>N78*K85</f>
        <v>45906.605192095427</v>
      </c>
      <c r="M85" s="858"/>
      <c r="N85" s="57"/>
    </row>
    <row r="86" spans="1:14" ht="15.75" thickBot="1">
      <c r="B86" s="821" t="s">
        <v>1037</v>
      </c>
      <c r="C86" s="822"/>
      <c r="D86" s="822"/>
      <c r="E86" s="822"/>
      <c r="F86" s="822"/>
      <c r="G86" s="822"/>
      <c r="H86" s="822"/>
      <c r="I86" s="822"/>
      <c r="J86" s="822"/>
      <c r="K86" s="822"/>
      <c r="L86" s="822"/>
      <c r="M86" s="823"/>
      <c r="N86" s="58">
        <f>L83+L84+L85</f>
        <v>275439.63115257258</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1193571.7349944811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149921.50915283101</v>
      </c>
      <c r="L36" s="279"/>
      <c r="M36" s="280">
        <v>0.875</v>
      </c>
      <c r="N36" s="281">
        <f>K36/M36</f>
        <v>171338.86760323544</v>
      </c>
    </row>
    <row r="37" spans="1:14">
      <c r="A37" s="114" t="s">
        <v>241</v>
      </c>
      <c r="B37" s="834" t="str">
        <f>VLOOKUP(A37,EQUIPOS!A7:D154,3,FALSE)</f>
        <v>Grúa (capacidad 15 ton)</v>
      </c>
      <c r="C37" s="835"/>
      <c r="D37" s="835"/>
      <c r="E37" s="835"/>
      <c r="F37" s="835"/>
      <c r="G37" s="835"/>
      <c r="H37" s="836"/>
      <c r="I37" s="276"/>
      <c r="J37" s="277"/>
      <c r="K37" s="278">
        <f>VLOOKUP(A37,EQUIPOS!A7:D164,4,FALSE)</f>
        <v>146041.18773946364</v>
      </c>
      <c r="L37" s="279"/>
      <c r="M37" s="280">
        <v>0.875</v>
      </c>
      <c r="N37" s="281">
        <f>K37/M37</f>
        <v>166904.21455938701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1459.0642857142857</v>
      </c>
    </row>
    <row r="43" spans="1:14" ht="15.75" thickBot="1">
      <c r="B43" s="821" t="s">
        <v>1037</v>
      </c>
      <c r="C43" s="822"/>
      <c r="D43" s="822"/>
      <c r="E43" s="822"/>
      <c r="F43" s="822"/>
      <c r="G43" s="822"/>
      <c r="H43" s="822"/>
      <c r="I43" s="822"/>
      <c r="J43" s="822"/>
      <c r="K43" s="822"/>
      <c r="L43" s="822"/>
      <c r="M43" s="823"/>
      <c r="N43" s="403">
        <f>SUM(N36:N42)</f>
        <v>339702.14644833677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1200</v>
      </c>
      <c r="N48" s="281">
        <f>K48*M48</f>
        <v>12000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59045.139516663643</v>
      </c>
      <c r="N49" s="281">
        <f>K49*M49</f>
        <v>59045.139516663643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4000</v>
      </c>
      <c r="N50" s="281">
        <f>K50*M50</f>
        <v>4000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75045.13951666365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7</v>
      </c>
      <c r="N70" s="404">
        <f>K70/M70</f>
        <v>29181.285714285714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29181.285714285714</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443928.57167928613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88785.714335857236</v>
      </c>
      <c r="M83" s="856"/>
      <c r="N83" s="57"/>
    </row>
    <row r="84" spans="1:14">
      <c r="B84" s="95" t="s">
        <v>1057</v>
      </c>
      <c r="C84" s="96"/>
      <c r="D84" s="96"/>
      <c r="E84" s="96"/>
      <c r="F84" s="96"/>
      <c r="G84" s="96"/>
      <c r="H84" s="96"/>
      <c r="I84" s="93"/>
      <c r="J84" s="94"/>
      <c r="K84" s="313">
        <v>0.05</v>
      </c>
      <c r="L84" s="855">
        <f>N78*K84</f>
        <v>22196.428583964309</v>
      </c>
      <c r="M84" s="856"/>
      <c r="N84" s="57"/>
    </row>
    <row r="85" spans="1:14" ht="15.75" thickBot="1">
      <c r="B85" s="97" t="s">
        <v>1058</v>
      </c>
      <c r="C85" s="98"/>
      <c r="D85" s="98"/>
      <c r="E85" s="98"/>
      <c r="F85" s="98"/>
      <c r="G85" s="98"/>
      <c r="H85" s="98"/>
      <c r="I85" s="99"/>
      <c r="J85" s="100"/>
      <c r="K85" s="314">
        <v>0.05</v>
      </c>
      <c r="L85" s="857">
        <f>N78*K85</f>
        <v>22196.428583964309</v>
      </c>
      <c r="M85" s="858"/>
      <c r="N85" s="57"/>
    </row>
    <row r="86" spans="1:14" ht="15.75" thickBot="1">
      <c r="B86" s="821" t="s">
        <v>1037</v>
      </c>
      <c r="C86" s="822"/>
      <c r="D86" s="822"/>
      <c r="E86" s="822"/>
      <c r="F86" s="822"/>
      <c r="G86" s="822"/>
      <c r="H86" s="822"/>
      <c r="I86" s="822"/>
      <c r="J86" s="822"/>
      <c r="K86" s="822"/>
      <c r="L86" s="822"/>
      <c r="M86" s="823"/>
      <c r="N86" s="58">
        <f>L83+L84+L85</f>
        <v>133178.57150378585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577107.14318307198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149921.50915283101</v>
      </c>
      <c r="L36" s="279"/>
      <c r="M36" s="280">
        <v>0.75</v>
      </c>
      <c r="N36" s="281">
        <f>K36/M36</f>
        <v>199895.34553710802</v>
      </c>
    </row>
    <row r="37" spans="1:14">
      <c r="A37" s="114" t="s">
        <v>241</v>
      </c>
      <c r="B37" s="834" t="str">
        <f>VLOOKUP(A37,EQUIPOS!A7:D154,3,FALSE)</f>
        <v>Grúa (capacidad 15 ton)</v>
      </c>
      <c r="C37" s="835"/>
      <c r="D37" s="835"/>
      <c r="E37" s="835"/>
      <c r="F37" s="835"/>
      <c r="G37" s="835"/>
      <c r="H37" s="836"/>
      <c r="I37" s="276"/>
      <c r="J37" s="277"/>
      <c r="K37" s="278">
        <f>VLOOKUP(A37,EQUIPOS!A7:D164,4,FALSE)</f>
        <v>146041.18773946364</v>
      </c>
      <c r="L37" s="279"/>
      <c r="M37" s="280">
        <v>0.75</v>
      </c>
      <c r="N37" s="281">
        <f>K37/M37</f>
        <v>194721.5836526182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1702.2416666666668</v>
      </c>
    </row>
    <row r="43" spans="1:14" ht="15.75" thickBot="1">
      <c r="B43" s="821" t="s">
        <v>1037</v>
      </c>
      <c r="C43" s="822"/>
      <c r="D43" s="822"/>
      <c r="E43" s="822"/>
      <c r="F43" s="822"/>
      <c r="G43" s="822"/>
      <c r="H43" s="822"/>
      <c r="I43" s="822"/>
      <c r="J43" s="822"/>
      <c r="K43" s="822"/>
      <c r="L43" s="822"/>
      <c r="M43" s="823"/>
      <c r="N43" s="403">
        <f>SUM(N36:N42)</f>
        <v>396319.17085639288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1200</v>
      </c>
      <c r="N48" s="281">
        <f>K48*M48</f>
        <v>12000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59045.139516663643</v>
      </c>
      <c r="N49" s="281">
        <f>K49*M49</f>
        <v>59045.139516663643</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4000</v>
      </c>
      <c r="N50" s="281">
        <f>K50*M50</f>
        <v>4000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75045.13951666365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s="149"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6</v>
      </c>
      <c r="N70" s="404">
        <f>K70/M70</f>
        <v>34044.833333333336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34044.833333333336</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505409.14370638988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101081.82874127798</v>
      </c>
      <c r="M83" s="856"/>
      <c r="N83" s="57"/>
    </row>
    <row r="84" spans="1:14">
      <c r="B84" s="95" t="s">
        <v>1057</v>
      </c>
      <c r="C84" s="96"/>
      <c r="D84" s="96"/>
      <c r="E84" s="96"/>
      <c r="F84" s="96"/>
      <c r="G84" s="96"/>
      <c r="H84" s="96"/>
      <c r="I84" s="93"/>
      <c r="J84" s="94"/>
      <c r="K84" s="313">
        <v>0.05</v>
      </c>
      <c r="L84" s="855">
        <f>N78*K84</f>
        <v>25270.457185319494</v>
      </c>
      <c r="M84" s="856"/>
      <c r="N84" s="57"/>
    </row>
    <row r="85" spans="1:14" ht="15.75" thickBot="1">
      <c r="B85" s="97" t="s">
        <v>1058</v>
      </c>
      <c r="C85" s="98"/>
      <c r="D85" s="98"/>
      <c r="E85" s="98"/>
      <c r="F85" s="98"/>
      <c r="G85" s="98"/>
      <c r="H85" s="98"/>
      <c r="I85" s="99"/>
      <c r="J85" s="100"/>
      <c r="K85" s="314">
        <v>0.05</v>
      </c>
      <c r="L85" s="857">
        <f>N78*K85</f>
        <v>25270.457185319494</v>
      </c>
      <c r="M85" s="858"/>
      <c r="N85" s="57"/>
    </row>
    <row r="86" spans="1:14" ht="15.75" thickBot="1">
      <c r="B86" s="821" t="s">
        <v>1037</v>
      </c>
      <c r="C86" s="822"/>
      <c r="D86" s="822"/>
      <c r="E86" s="822"/>
      <c r="F86" s="822"/>
      <c r="G86" s="822"/>
      <c r="H86" s="822"/>
      <c r="I86" s="822"/>
      <c r="J86" s="822"/>
      <c r="K86" s="822"/>
      <c r="L86" s="822"/>
      <c r="M86" s="823"/>
      <c r="N86" s="58">
        <f>L83+L84+L85</f>
        <v>151622.74311191696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657031.88681830687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146</v>
      </c>
      <c r="B36" s="834" t="str">
        <f>VLOOKUP(A36,EQUIPOS!A6:D154,3,FALSE)</f>
        <v>Camabaja</v>
      </c>
      <c r="C36" s="835"/>
      <c r="D36" s="835"/>
      <c r="E36" s="835"/>
      <c r="F36" s="835"/>
      <c r="G36" s="835"/>
      <c r="H36" s="836"/>
      <c r="I36" s="276"/>
      <c r="J36" s="277"/>
      <c r="K36" s="278">
        <f>VLOOKUP(A36,EQUIPOS!A6:D163,4,FALSE)</f>
        <v>149921.50915283101</v>
      </c>
      <c r="L36" s="279"/>
      <c r="M36" s="280">
        <v>0.6875</v>
      </c>
      <c r="N36" s="281">
        <f>K36/M36</f>
        <v>218067.64967684512</v>
      </c>
    </row>
    <row r="37" spans="1:14">
      <c r="A37" s="114" t="s">
        <v>241</v>
      </c>
      <c r="B37" s="834" t="str">
        <f>VLOOKUP(A37,EQUIPOS!A7:D154,3,FALSE)</f>
        <v>Grúa (capacidad 15 ton)</v>
      </c>
      <c r="C37" s="835"/>
      <c r="D37" s="835"/>
      <c r="E37" s="835"/>
      <c r="F37" s="835"/>
      <c r="G37" s="835"/>
      <c r="H37" s="836"/>
      <c r="I37" s="276"/>
      <c r="J37" s="277"/>
      <c r="K37" s="278">
        <f>VLOOKUP(A37,EQUIPOS!A7:D164,4,FALSE)</f>
        <v>146041.18773946364</v>
      </c>
      <c r="L37" s="279"/>
      <c r="M37" s="280">
        <v>0.6875</v>
      </c>
      <c r="N37" s="281">
        <f>K37/M37</f>
        <v>212423.54580285621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1856.9909090909093</v>
      </c>
    </row>
    <row r="43" spans="1:14" ht="15.75" thickBot="1">
      <c r="B43" s="821" t="s">
        <v>1037</v>
      </c>
      <c r="C43" s="822"/>
      <c r="D43" s="822"/>
      <c r="E43" s="822"/>
      <c r="F43" s="822"/>
      <c r="G43" s="822"/>
      <c r="H43" s="822"/>
      <c r="I43" s="822"/>
      <c r="J43" s="822"/>
      <c r="K43" s="822"/>
      <c r="L43" s="822"/>
      <c r="M43" s="823"/>
      <c r="N43" s="403">
        <f>SUM(N36:N42)</f>
        <v>432348.18638879224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1200</v>
      </c>
      <c r="N48" s="281">
        <f>K48*M48</f>
        <v>12000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59045.139516663643</v>
      </c>
      <c r="N49" s="281">
        <f>K49*M49</f>
        <v>59045.139516663643</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4000</v>
      </c>
      <c r="N50" s="281">
        <f>K50*M50</f>
        <v>4000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75045.13951666365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5.5</v>
      </c>
      <c r="N70" s="404">
        <f>K70/M70</f>
        <v>37139.818181818184</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37139.818181818184</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544533.14408727409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108906.62881745482</v>
      </c>
      <c r="M83" s="856"/>
      <c r="N83" s="57"/>
    </row>
    <row r="84" spans="1:14">
      <c r="B84" s="95" t="s">
        <v>1057</v>
      </c>
      <c r="C84" s="96"/>
      <c r="D84" s="96"/>
      <c r="E84" s="96"/>
      <c r="F84" s="96"/>
      <c r="G84" s="96"/>
      <c r="H84" s="96"/>
      <c r="I84" s="93"/>
      <c r="J84" s="94"/>
      <c r="K84" s="313">
        <v>0.05</v>
      </c>
      <c r="L84" s="855">
        <f>N78*K84</f>
        <v>27226.657204363706</v>
      </c>
      <c r="M84" s="856"/>
      <c r="N84" s="57"/>
    </row>
    <row r="85" spans="1:14" ht="15.75" thickBot="1">
      <c r="B85" s="97" t="s">
        <v>1058</v>
      </c>
      <c r="C85" s="98"/>
      <c r="D85" s="98"/>
      <c r="E85" s="98"/>
      <c r="F85" s="98"/>
      <c r="G85" s="98"/>
      <c r="H85" s="98"/>
      <c r="I85" s="99"/>
      <c r="J85" s="100"/>
      <c r="K85" s="314">
        <v>0.05</v>
      </c>
      <c r="L85" s="857">
        <f>N78*K85</f>
        <v>27226.657204363706</v>
      </c>
      <c r="M85" s="858"/>
      <c r="N85" s="57"/>
    </row>
    <row r="86" spans="1:14" ht="15.75" thickBot="1">
      <c r="B86" s="821" t="s">
        <v>1037</v>
      </c>
      <c r="C86" s="822"/>
      <c r="D86" s="822"/>
      <c r="E86" s="822"/>
      <c r="F86" s="822"/>
      <c r="G86" s="822"/>
      <c r="H86" s="822"/>
      <c r="I86" s="822"/>
      <c r="J86" s="822"/>
      <c r="K86" s="822"/>
      <c r="L86" s="822"/>
      <c r="M86" s="823"/>
      <c r="N86" s="58">
        <f>L83+L84+L85</f>
        <v>163359.94322618222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707893.08731345634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8" t="s">
        <v>241</v>
      </c>
      <c r="B36" s="834" t="str">
        <f>VLOOKUP(A36,EQUIPOS!A6:D154,3,FALSE)</f>
        <v>Grúa (capacidad 15 ton)</v>
      </c>
      <c r="C36" s="835"/>
      <c r="D36" s="835"/>
      <c r="E36" s="835"/>
      <c r="F36" s="835"/>
      <c r="G36" s="835"/>
      <c r="H36" s="836"/>
      <c r="I36" s="276"/>
      <c r="J36" s="277"/>
      <c r="K36" s="278">
        <f>VLOOKUP(A36,EQUIPOS!A6:D163,4,FALSE)</f>
        <v>146041.18773946364</v>
      </c>
      <c r="L36" s="279"/>
      <c r="M36" s="405">
        <v>1.125</v>
      </c>
      <c r="N36" s="281">
        <f>K36/M36</f>
        <v>129814.38910174546</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1134.8277777777778</v>
      </c>
    </row>
    <row r="43" spans="1:14" ht="15.75" thickBot="1">
      <c r="B43" s="821" t="s">
        <v>1037</v>
      </c>
      <c r="C43" s="822"/>
      <c r="D43" s="822"/>
      <c r="E43" s="822"/>
      <c r="F43" s="822"/>
      <c r="G43" s="822"/>
      <c r="H43" s="822"/>
      <c r="I43" s="822"/>
      <c r="J43" s="822"/>
      <c r="K43" s="822"/>
      <c r="L43" s="822"/>
      <c r="M43" s="823"/>
      <c r="N43" s="403">
        <f>SUM(N36:N42)</f>
        <v>130949.21687952324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1200</v>
      </c>
      <c r="N48" s="281">
        <f>K48*M48</f>
        <v>12000</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4000</v>
      </c>
      <c r="N49" s="281">
        <f>K49*M49</f>
        <v>4000</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59045.139516663643</v>
      </c>
      <c r="N50" s="281">
        <f>K50*M50</f>
        <v>59045.139516663643</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75045.13951666365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s="154"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405">
        <v>9</v>
      </c>
      <c r="N70" s="404">
        <f>K70/M70</f>
        <v>22696.555555555555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22696.555555555555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228690.91195174246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45738.182390348491</v>
      </c>
      <c r="M83" s="856"/>
      <c r="N83" s="57"/>
    </row>
    <row r="84" spans="1:14">
      <c r="B84" s="95" t="s">
        <v>1057</v>
      </c>
      <c r="C84" s="96"/>
      <c r="D84" s="96"/>
      <c r="E84" s="96"/>
      <c r="F84" s="96"/>
      <c r="G84" s="96"/>
      <c r="H84" s="96"/>
      <c r="I84" s="93"/>
      <c r="J84" s="94"/>
      <c r="K84" s="313">
        <v>0.05</v>
      </c>
      <c r="L84" s="855">
        <f>N78*K84</f>
        <v>11434.545597587123</v>
      </c>
      <c r="M84" s="856"/>
      <c r="N84" s="57"/>
    </row>
    <row r="85" spans="1:14" ht="15.75" thickBot="1">
      <c r="B85" s="97" t="s">
        <v>1058</v>
      </c>
      <c r="C85" s="98"/>
      <c r="D85" s="98"/>
      <c r="E85" s="98"/>
      <c r="F85" s="98"/>
      <c r="G85" s="98"/>
      <c r="H85" s="98"/>
      <c r="I85" s="99"/>
      <c r="J85" s="100"/>
      <c r="K85" s="314">
        <v>0.05</v>
      </c>
      <c r="L85" s="857">
        <f>N78*K85</f>
        <v>11434.545597587123</v>
      </c>
      <c r="M85" s="858"/>
      <c r="N85" s="57"/>
    </row>
    <row r="86" spans="1:14" ht="15.75" thickBot="1">
      <c r="B86" s="821" t="s">
        <v>1037</v>
      </c>
      <c r="C86" s="822"/>
      <c r="D86" s="822"/>
      <c r="E86" s="822"/>
      <c r="F86" s="822"/>
      <c r="G86" s="822"/>
      <c r="H86" s="822"/>
      <c r="I86" s="822"/>
      <c r="J86" s="822"/>
      <c r="K86" s="822"/>
      <c r="L86" s="822"/>
      <c r="M86" s="823"/>
      <c r="N86" s="58">
        <f>L83+L84+L85</f>
        <v>68607.273585522737</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297298.18553726521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2.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61" t="s">
        <v>241</v>
      </c>
      <c r="B36" s="834" t="str">
        <f>VLOOKUP(A36,EQUIPOS!A6:D154,3,FALSE)</f>
        <v>Grúa (capacidad 15 ton)</v>
      </c>
      <c r="C36" s="835"/>
      <c r="D36" s="835"/>
      <c r="E36" s="835"/>
      <c r="F36" s="835"/>
      <c r="G36" s="835"/>
      <c r="H36" s="836"/>
      <c r="I36" s="276"/>
      <c r="J36" s="277"/>
      <c r="K36" s="278">
        <f>VLOOKUP(A36,EQUIPOS!A6:D163,4,FALSE)</f>
        <v>146041.18773946364</v>
      </c>
      <c r="L36" s="279"/>
      <c r="M36" s="471">
        <v>1</v>
      </c>
      <c r="N36" s="281">
        <f>K36/M36</f>
        <v>146041.18773946364</v>
      </c>
    </row>
    <row r="37" spans="1:14">
      <c r="A37" s="161" t="s">
        <v>373</v>
      </c>
      <c r="B37" s="834" t="str">
        <f>VLOOKUP(A37,EQUIPOS!A7:D154,3,FALSE)</f>
        <v>Volqueta 6 m3</v>
      </c>
      <c r="C37" s="835"/>
      <c r="D37" s="835"/>
      <c r="E37" s="835"/>
      <c r="F37" s="835"/>
      <c r="G37" s="835"/>
      <c r="H37" s="836"/>
      <c r="I37" s="276"/>
      <c r="J37" s="277"/>
      <c r="K37" s="278">
        <f>VLOOKUP(A37,EQUIPOS!A7:D164,4,FALSE)</f>
        <v>50393.784589186893</v>
      </c>
      <c r="L37" s="279"/>
      <c r="M37" s="472">
        <v>1</v>
      </c>
      <c r="N37" s="281">
        <f>K37/M37</f>
        <v>50393.784589186893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1276.6812500000001</v>
      </c>
    </row>
    <row r="43" spans="1:14" ht="15.75" thickBot="1">
      <c r="B43" s="821" t="s">
        <v>1037</v>
      </c>
      <c r="C43" s="822"/>
      <c r="D43" s="822"/>
      <c r="E43" s="822"/>
      <c r="F43" s="822"/>
      <c r="G43" s="822"/>
      <c r="H43" s="822"/>
      <c r="I43" s="822"/>
      <c r="J43" s="822"/>
      <c r="K43" s="822"/>
      <c r="L43" s="822"/>
      <c r="M43" s="823"/>
      <c r="N43" s="403">
        <f>SUM(N36:N42)</f>
        <v>197711.65357865053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1200</v>
      </c>
      <c r="N48" s="281">
        <f>K48*M48</f>
        <v>12000</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4000</v>
      </c>
      <c r="N49" s="281">
        <f>K49*M49</f>
        <v>4000</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59045.139516663643</v>
      </c>
      <c r="N50" s="281">
        <f>K50*M50</f>
        <v>59045.139516663643</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75045.13951666365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s="159"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8</v>
      </c>
      <c r="N70" s="404">
        <f>K70/M70</f>
        <v>25533.625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25533.625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298290.41809531418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59658.08361906284</v>
      </c>
      <c r="M83" s="856"/>
      <c r="N83" s="57"/>
    </row>
    <row r="84" spans="1:14">
      <c r="B84" s="95" t="s">
        <v>1057</v>
      </c>
      <c r="C84" s="96"/>
      <c r="D84" s="96"/>
      <c r="E84" s="96"/>
      <c r="F84" s="96"/>
      <c r="G84" s="96"/>
      <c r="H84" s="96"/>
      <c r="I84" s="93"/>
      <c r="J84" s="94"/>
      <c r="K84" s="313">
        <v>0.05</v>
      </c>
      <c r="L84" s="855">
        <f>N78*K84</f>
        <v>14914.52090476571</v>
      </c>
      <c r="M84" s="856"/>
      <c r="N84" s="57"/>
    </row>
    <row r="85" spans="1:14" ht="15.75" thickBot="1">
      <c r="B85" s="97" t="s">
        <v>1058</v>
      </c>
      <c r="C85" s="98"/>
      <c r="D85" s="98"/>
      <c r="E85" s="98"/>
      <c r="F85" s="98"/>
      <c r="G85" s="98"/>
      <c r="H85" s="98"/>
      <c r="I85" s="99"/>
      <c r="J85" s="100"/>
      <c r="K85" s="314">
        <v>0.05</v>
      </c>
      <c r="L85" s="857">
        <f>N78*K85</f>
        <v>14914.52090476571</v>
      </c>
      <c r="M85" s="858"/>
      <c r="N85" s="57"/>
    </row>
    <row r="86" spans="1:14" ht="15.75" thickBot="1">
      <c r="B86" s="821" t="s">
        <v>1037</v>
      </c>
      <c r="C86" s="822"/>
      <c r="D86" s="822"/>
      <c r="E86" s="822"/>
      <c r="F86" s="822"/>
      <c r="G86" s="822"/>
      <c r="H86" s="822"/>
      <c r="I86" s="822"/>
      <c r="J86" s="822"/>
      <c r="K86" s="822"/>
      <c r="L86" s="822"/>
      <c r="M86" s="823"/>
      <c r="N86" s="58">
        <f>L83+L84+L85</f>
        <v>89487.125428594256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387777.54352390842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241</v>
      </c>
      <c r="B36" s="834" t="str">
        <f>VLOOKUP(A36,EQUIPOS!A6:D154,3,FALSE)</f>
        <v>Grúa (capacidad 15 ton)</v>
      </c>
      <c r="C36" s="835"/>
      <c r="D36" s="835"/>
      <c r="E36" s="835"/>
      <c r="F36" s="835"/>
      <c r="G36" s="835"/>
      <c r="H36" s="836"/>
      <c r="I36" s="276"/>
      <c r="J36" s="277"/>
      <c r="K36" s="278">
        <f>VLOOKUP(A36,EQUIPOS!A6:D163,4,FALSE)</f>
        <v>146041.18773946364</v>
      </c>
      <c r="L36" s="279"/>
      <c r="M36" s="280">
        <v>0.9375</v>
      </c>
      <c r="N36" s="281">
        <f>K36/M36</f>
        <v>155777.26692209454</v>
      </c>
    </row>
    <row r="37" spans="1:14">
      <c r="A37" s="150" t="s">
        <v>373</v>
      </c>
      <c r="B37" s="834" t="str">
        <f>VLOOKUP(A37,EQUIPOS!A7:D154,3,FALSE)</f>
        <v>Volqueta 6 m3</v>
      </c>
      <c r="C37" s="835"/>
      <c r="D37" s="835"/>
      <c r="E37" s="835"/>
      <c r="F37" s="835"/>
      <c r="G37" s="835"/>
      <c r="H37" s="836"/>
      <c r="I37" s="276"/>
      <c r="J37" s="277"/>
      <c r="K37" s="278">
        <f>VLOOKUP(A37,EQUIPOS!A7:D164,4,FALSE)</f>
        <v>50393.784589186893</v>
      </c>
      <c r="L37" s="279"/>
      <c r="M37" s="280">
        <v>0.9375</v>
      </c>
      <c r="N37" s="281">
        <f>K37/M37</f>
        <v>53753.370228466018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1361.7933333333333</v>
      </c>
    </row>
    <row r="43" spans="1:14" ht="15.75" thickBot="1">
      <c r="B43" s="821" t="s">
        <v>1037</v>
      </c>
      <c r="C43" s="822"/>
      <c r="D43" s="822"/>
      <c r="E43" s="822"/>
      <c r="F43" s="822"/>
      <c r="G43" s="822"/>
      <c r="H43" s="822"/>
      <c r="I43" s="822"/>
      <c r="J43" s="822"/>
      <c r="K43" s="822"/>
      <c r="L43" s="822"/>
      <c r="M43" s="823"/>
      <c r="N43" s="403">
        <f>SUM(N36:N42)</f>
        <v>210892.4304838939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1200</v>
      </c>
      <c r="N48" s="281">
        <f>K48*M48</f>
        <v>12000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59045.139516663643</v>
      </c>
      <c r="N49" s="281">
        <f>K49*M49</f>
        <v>59045.139516663643</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4000</v>
      </c>
      <c r="N50" s="281">
        <f>K50*M50</f>
        <v>4000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75045.13951666365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s="162"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407">
        <v>7.5</v>
      </c>
      <c r="N70" s="404">
        <f>K70/M70</f>
        <v>27235.866666666665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7" t="s">
        <v>1037</v>
      </c>
      <c r="C76" s="828"/>
      <c r="D76" s="828"/>
      <c r="E76" s="828"/>
      <c r="F76" s="828"/>
      <c r="G76" s="828"/>
      <c r="H76" s="828"/>
      <c r="I76" s="828"/>
      <c r="J76" s="828"/>
      <c r="K76" s="828"/>
      <c r="L76" s="828"/>
      <c r="M76" s="829"/>
      <c r="N76" s="469">
        <f>SUM(N70:N75)</f>
        <v>27235.866666666665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313173.43666722422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62634.687333444846</v>
      </c>
      <c r="M83" s="856"/>
      <c r="N83" s="57"/>
    </row>
    <row r="84" spans="1:14">
      <c r="B84" s="95" t="s">
        <v>1057</v>
      </c>
      <c r="C84" s="96"/>
      <c r="D84" s="96"/>
      <c r="E84" s="96"/>
      <c r="F84" s="96"/>
      <c r="G84" s="96"/>
      <c r="H84" s="96"/>
      <c r="I84" s="93"/>
      <c r="J84" s="94"/>
      <c r="K84" s="313">
        <v>0.05</v>
      </c>
      <c r="L84" s="855">
        <f>N78*K84</f>
        <v>15658.671833361212</v>
      </c>
      <c r="M84" s="856"/>
      <c r="N84" s="57"/>
    </row>
    <row r="85" spans="1:14" ht="15.75" thickBot="1">
      <c r="B85" s="97" t="s">
        <v>1058</v>
      </c>
      <c r="C85" s="98"/>
      <c r="D85" s="98"/>
      <c r="E85" s="98"/>
      <c r="F85" s="98"/>
      <c r="G85" s="98"/>
      <c r="H85" s="98"/>
      <c r="I85" s="99"/>
      <c r="J85" s="100"/>
      <c r="K85" s="314">
        <v>0.05</v>
      </c>
      <c r="L85" s="857">
        <f>N78*K85</f>
        <v>15658.671833361212</v>
      </c>
      <c r="M85" s="858"/>
      <c r="N85" s="57"/>
    </row>
    <row r="86" spans="1:14" ht="15.75" thickBot="1">
      <c r="B86" s="821" t="s">
        <v>1037</v>
      </c>
      <c r="C86" s="822"/>
      <c r="D86" s="822"/>
      <c r="E86" s="822"/>
      <c r="F86" s="822"/>
      <c r="G86" s="822"/>
      <c r="H86" s="822"/>
      <c r="I86" s="822"/>
      <c r="J86" s="822"/>
      <c r="K86" s="822"/>
      <c r="L86" s="822"/>
      <c r="M86" s="823"/>
      <c r="N86" s="58">
        <f>L83+L84+L85</f>
        <v>93952.031000167262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407125.46766739147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241</v>
      </c>
      <c r="B36" s="834" t="str">
        <f>VLOOKUP(A36,EQUIPOS!A6:D154,3,FALSE)</f>
        <v>Grúa (capacidad 15 ton)</v>
      </c>
      <c r="C36" s="835"/>
      <c r="D36" s="835"/>
      <c r="E36" s="835"/>
      <c r="F36" s="835"/>
      <c r="G36" s="835"/>
      <c r="H36" s="836"/>
      <c r="I36" s="276"/>
      <c r="J36" s="277"/>
      <c r="K36" s="278">
        <f>VLOOKUP(A36,EQUIPOS!A6:D163,4,FALSE)</f>
        <v>146041.18773946364</v>
      </c>
      <c r="L36" s="279"/>
      <c r="M36" s="280">
        <v>1.5</v>
      </c>
      <c r="N36" s="281">
        <f>K36/M36</f>
        <v>97360.791826309098</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851.12083333333339</v>
      </c>
    </row>
    <row r="43" spans="1:14" ht="15.75" thickBot="1">
      <c r="B43" s="821" t="s">
        <v>1037</v>
      </c>
      <c r="C43" s="822"/>
      <c r="D43" s="822"/>
      <c r="E43" s="822"/>
      <c r="F43" s="822"/>
      <c r="G43" s="822"/>
      <c r="H43" s="822"/>
      <c r="I43" s="822"/>
      <c r="J43" s="822"/>
      <c r="K43" s="822"/>
      <c r="L43" s="822"/>
      <c r="M43" s="823"/>
      <c r="N43" s="403">
        <f>SUM(N36:N42)</f>
        <v>98211.912659642432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1200</v>
      </c>
      <c r="N48" s="281">
        <f>K48*M48</f>
        <v>12000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59045.139516663643</v>
      </c>
      <c r="N49" s="281">
        <f>K49*M49</f>
        <v>59045.139516663643</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4000</v>
      </c>
      <c r="N50" s="281">
        <f>K50*M50</f>
        <v>4000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75045.13951666365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12</v>
      </c>
      <c r="N70" s="404">
        <f>K70/M70</f>
        <v>17022.416666666668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7" t="s">
        <v>1037</v>
      </c>
      <c r="C76" s="828"/>
      <c r="D76" s="828"/>
      <c r="E76" s="828"/>
      <c r="F76" s="828"/>
      <c r="G76" s="828"/>
      <c r="H76" s="828"/>
      <c r="I76" s="828"/>
      <c r="J76" s="828"/>
      <c r="K76" s="828"/>
      <c r="L76" s="828"/>
      <c r="M76" s="829"/>
      <c r="N76" s="469">
        <f>SUM(N70:N75)</f>
        <v>17022.416666666668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190279.46884297274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38055.893768594549</v>
      </c>
      <c r="M83" s="856"/>
      <c r="N83" s="57"/>
    </row>
    <row r="84" spans="1:14">
      <c r="B84" s="95" t="s">
        <v>1057</v>
      </c>
      <c r="C84" s="96"/>
      <c r="D84" s="96"/>
      <c r="E84" s="96"/>
      <c r="F84" s="96"/>
      <c r="G84" s="96"/>
      <c r="H84" s="96"/>
      <c r="I84" s="93"/>
      <c r="J84" s="94"/>
      <c r="K84" s="313">
        <v>0.05</v>
      </c>
      <c r="L84" s="855">
        <f>N78*K84</f>
        <v>9513.9734421486373</v>
      </c>
      <c r="M84" s="856"/>
      <c r="N84" s="57"/>
    </row>
    <row r="85" spans="1:14" ht="15.75" thickBot="1">
      <c r="B85" s="97" t="s">
        <v>1058</v>
      </c>
      <c r="C85" s="98"/>
      <c r="D85" s="98"/>
      <c r="E85" s="98"/>
      <c r="F85" s="98"/>
      <c r="G85" s="98"/>
      <c r="H85" s="98"/>
      <c r="I85" s="99"/>
      <c r="J85" s="100"/>
      <c r="K85" s="314">
        <v>0.05</v>
      </c>
      <c r="L85" s="857">
        <f>N78*K85</f>
        <v>9513.9734421486373</v>
      </c>
      <c r="M85" s="858"/>
      <c r="N85" s="57"/>
    </row>
    <row r="86" spans="1:14" ht="15.75" thickBot="1">
      <c r="B86" s="821" t="s">
        <v>1037</v>
      </c>
      <c r="C86" s="822"/>
      <c r="D86" s="822"/>
      <c r="E86" s="822"/>
      <c r="F86" s="822"/>
      <c r="G86" s="822"/>
      <c r="H86" s="822"/>
      <c r="I86" s="822"/>
      <c r="J86" s="822"/>
      <c r="K86" s="822"/>
      <c r="L86" s="822"/>
      <c r="M86" s="823"/>
      <c r="N86" s="58">
        <f>L83+L84+L85</f>
        <v>57083.84065289182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247363.30949586455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241</v>
      </c>
      <c r="B36" s="834" t="str">
        <f>VLOOKUP(A36,EQUIPOS!A6:D154,3,FALSE)</f>
        <v>Grúa (capacidad 15 ton)</v>
      </c>
      <c r="C36" s="835"/>
      <c r="D36" s="835"/>
      <c r="E36" s="835"/>
      <c r="F36" s="835"/>
      <c r="G36" s="835"/>
      <c r="H36" s="836"/>
      <c r="I36" s="276"/>
      <c r="J36" s="277"/>
      <c r="K36" s="278">
        <f>VLOOKUP(A36,EQUIPOS!A6:D163,4,FALSE)</f>
        <v>146041.18773946364</v>
      </c>
      <c r="L36" s="279"/>
      <c r="M36" s="280">
        <v>1.375</v>
      </c>
      <c r="N36" s="281">
        <f>K36/M36</f>
        <v>106211.77290142811</v>
      </c>
    </row>
    <row r="37" spans="1:14">
      <c r="A37" s="150" t="s">
        <v>373</v>
      </c>
      <c r="B37" s="834" t="str">
        <f>VLOOKUP(A37,EQUIPOS!A7:D154,3,FALSE)</f>
        <v>Volqueta 6 m3</v>
      </c>
      <c r="C37" s="835"/>
      <c r="D37" s="835"/>
      <c r="E37" s="835"/>
      <c r="F37" s="835"/>
      <c r="G37" s="835"/>
      <c r="H37" s="836"/>
      <c r="I37" s="276"/>
      <c r="J37" s="277"/>
      <c r="K37" s="278">
        <f>VLOOKUP(A37,EQUIPOS!A7:D164,4,FALSE)</f>
        <v>50393.784589186893</v>
      </c>
      <c r="L37" s="279"/>
      <c r="M37" s="280">
        <v>1.375</v>
      </c>
      <c r="N37" s="281">
        <f>K37/M37</f>
        <v>36650.025155772288</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928.49545454545466</v>
      </c>
    </row>
    <row r="43" spans="1:14" ht="15.75" thickBot="1">
      <c r="B43" s="821" t="s">
        <v>1037</v>
      </c>
      <c r="C43" s="822"/>
      <c r="D43" s="822"/>
      <c r="E43" s="822"/>
      <c r="F43" s="822"/>
      <c r="G43" s="822"/>
      <c r="H43" s="822"/>
      <c r="I43" s="822"/>
      <c r="J43" s="822"/>
      <c r="K43" s="822"/>
      <c r="L43" s="822"/>
      <c r="M43" s="823"/>
      <c r="N43" s="403">
        <f>SUM(N36:N42)</f>
        <v>143790.29351174584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1200</v>
      </c>
      <c r="N48" s="281">
        <f>K48*M48</f>
        <v>12000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59045.139516663643</v>
      </c>
      <c r="N49" s="281">
        <f>K49*M49</f>
        <v>59045.139516663643</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4000</v>
      </c>
      <c r="N50" s="281">
        <f>K50*M50</f>
        <v>4000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75045.13951666365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11</v>
      </c>
      <c r="N70" s="404">
        <f>K70/M70</f>
        <v>18569.909090909092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18569.909090909092</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237405.34211931858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47481.068423863719</v>
      </c>
      <c r="M83" s="856"/>
      <c r="N83" s="57"/>
    </row>
    <row r="84" spans="1:14">
      <c r="B84" s="95" t="s">
        <v>1057</v>
      </c>
      <c r="C84" s="96"/>
      <c r="D84" s="96"/>
      <c r="E84" s="96"/>
      <c r="F84" s="96"/>
      <c r="G84" s="96"/>
      <c r="H84" s="96"/>
      <c r="I84" s="93"/>
      <c r="J84" s="94"/>
      <c r="K84" s="313">
        <v>0.05</v>
      </c>
      <c r="L84" s="855">
        <f>N78*K84</f>
        <v>11870.26710596593</v>
      </c>
      <c r="M84" s="856"/>
      <c r="N84" s="57"/>
    </row>
    <row r="85" spans="1:14" ht="15.75" thickBot="1">
      <c r="B85" s="97" t="s">
        <v>1058</v>
      </c>
      <c r="C85" s="98"/>
      <c r="D85" s="98"/>
      <c r="E85" s="98"/>
      <c r="F85" s="98"/>
      <c r="G85" s="98"/>
      <c r="H85" s="98"/>
      <c r="I85" s="99"/>
      <c r="J85" s="100"/>
      <c r="K85" s="314">
        <v>0.05</v>
      </c>
      <c r="L85" s="857">
        <f>N78*K85</f>
        <v>11870.26710596593</v>
      </c>
      <c r="M85" s="858"/>
      <c r="N85" s="57"/>
    </row>
    <row r="86" spans="1:14" ht="15.75" thickBot="1">
      <c r="B86" s="821" t="s">
        <v>1037</v>
      </c>
      <c r="C86" s="822"/>
      <c r="D86" s="822"/>
      <c r="E86" s="822"/>
      <c r="F86" s="822"/>
      <c r="G86" s="822"/>
      <c r="H86" s="822"/>
      <c r="I86" s="822"/>
      <c r="J86" s="822"/>
      <c r="K86" s="822"/>
      <c r="L86" s="822"/>
      <c r="M86" s="823"/>
      <c r="N86" s="58">
        <f>L83+L84+L85</f>
        <v>71221.602635795585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308626.94475511415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241</v>
      </c>
      <c r="B36" s="834" t="str">
        <f>VLOOKUP(A36,EQUIPOS!A6:D154,3,FALSE)</f>
        <v>Grúa (capacidad 15 ton)</v>
      </c>
      <c r="C36" s="835"/>
      <c r="D36" s="835"/>
      <c r="E36" s="835"/>
      <c r="F36" s="835"/>
      <c r="G36" s="835"/>
      <c r="H36" s="836"/>
      <c r="I36" s="276"/>
      <c r="J36" s="277"/>
      <c r="K36" s="278">
        <f>VLOOKUP(A36,EQUIPOS!A6:D163,4,FALSE)</f>
        <v>146041.18773946364</v>
      </c>
      <c r="L36" s="279"/>
      <c r="M36" s="280">
        <v>1.3125</v>
      </c>
      <c r="N36" s="281">
        <f>K36/M36</f>
        <v>111269.47637292468</v>
      </c>
    </row>
    <row r="37" spans="1:14">
      <c r="A37" s="150" t="s">
        <v>373</v>
      </c>
      <c r="B37" s="834" t="str">
        <f>VLOOKUP(A37,EQUIPOS!A7:D154,3,FALSE)</f>
        <v>Volqueta 6 m3</v>
      </c>
      <c r="C37" s="835"/>
      <c r="D37" s="835"/>
      <c r="E37" s="835"/>
      <c r="F37" s="835"/>
      <c r="G37" s="835"/>
      <c r="H37" s="836"/>
      <c r="I37" s="276"/>
      <c r="J37" s="277"/>
      <c r="K37" s="278">
        <f>VLOOKUP(A37,EQUIPOS!A7:D164,4,FALSE)</f>
        <v>50393.784589186893</v>
      </c>
      <c r="L37" s="279"/>
      <c r="M37" s="280">
        <v>1.3125</v>
      </c>
      <c r="N37" s="281">
        <f>K37/M37</f>
        <v>38395.264448904301</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0.05</v>
      </c>
      <c r="M42" s="846"/>
      <c r="N42" s="111">
        <f>N76*L42</f>
        <v>972.70952380952394</v>
      </c>
    </row>
    <row r="43" spans="1:14" ht="15.75" thickBot="1">
      <c r="B43" s="821" t="s">
        <v>1037</v>
      </c>
      <c r="C43" s="822"/>
      <c r="D43" s="822"/>
      <c r="E43" s="822"/>
      <c r="F43" s="822"/>
      <c r="G43" s="822"/>
      <c r="H43" s="822"/>
      <c r="I43" s="822"/>
      <c r="J43" s="822"/>
      <c r="K43" s="822"/>
      <c r="L43" s="822"/>
      <c r="M43" s="823"/>
      <c r="N43" s="403">
        <f>SUM(N36:N42)</f>
        <v>150637.4503456385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1200</v>
      </c>
      <c r="N48" s="281">
        <f>K48*M48</f>
        <v>12000</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59045.139516663643</v>
      </c>
      <c r="N49" s="281">
        <f>K49*M49</f>
        <v>59045.139516663643</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4000</v>
      </c>
      <c r="N50" s="281">
        <f>K50*M50</f>
        <v>4000</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75045.13951666365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10.5</v>
      </c>
      <c r="N70" s="404">
        <f>K70/M70</f>
        <v>19454.190476190477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19454.190476190477</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245136.78033849262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49027.356067698529</v>
      </c>
      <c r="M83" s="856"/>
      <c r="N83" s="57"/>
    </row>
    <row r="84" spans="1:14">
      <c r="B84" s="95" t="s">
        <v>1057</v>
      </c>
      <c r="C84" s="96"/>
      <c r="D84" s="96"/>
      <c r="E84" s="96"/>
      <c r="F84" s="96"/>
      <c r="G84" s="96"/>
      <c r="H84" s="96"/>
      <c r="I84" s="93"/>
      <c r="J84" s="94"/>
      <c r="K84" s="313">
        <v>0.05</v>
      </c>
      <c r="L84" s="855">
        <f>N78*K84</f>
        <v>12256.839016924632</v>
      </c>
      <c r="M84" s="856"/>
      <c r="N84" s="57"/>
    </row>
    <row r="85" spans="1:14" ht="15.75" thickBot="1">
      <c r="B85" s="97" t="s">
        <v>1058</v>
      </c>
      <c r="C85" s="98"/>
      <c r="D85" s="98"/>
      <c r="E85" s="98"/>
      <c r="F85" s="98"/>
      <c r="G85" s="98"/>
      <c r="H85" s="98"/>
      <c r="I85" s="99"/>
      <c r="J85" s="100"/>
      <c r="K85" s="314">
        <v>0.05</v>
      </c>
      <c r="L85" s="857">
        <f>N78*K85</f>
        <v>12256.839016924632</v>
      </c>
      <c r="M85" s="858"/>
      <c r="N85" s="57"/>
    </row>
    <row r="86" spans="1:14" ht="15.75" thickBot="1">
      <c r="B86" s="821" t="s">
        <v>1037</v>
      </c>
      <c r="C86" s="822"/>
      <c r="D86" s="822"/>
      <c r="E86" s="822"/>
      <c r="F86" s="822"/>
      <c r="G86" s="822"/>
      <c r="H86" s="822"/>
      <c r="I86" s="822"/>
      <c r="J86" s="822"/>
      <c r="K86" s="822"/>
      <c r="L86" s="822"/>
      <c r="M86" s="823"/>
      <c r="N86" s="58">
        <f>L83+L84+L85</f>
        <v>73541.03410154779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318677.81444004038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312</v>
      </c>
      <c r="B36" s="834" t="str">
        <f>VLOOKUP(A36,EQUIPOS!A6:D154,3,FALSE)</f>
        <v>Retroexcavadora sobre oruga, potencia 138 HP, balde de 1,5 m3.</v>
      </c>
      <c r="C36" s="835"/>
      <c r="D36" s="835"/>
      <c r="E36" s="835"/>
      <c r="F36" s="835"/>
      <c r="G36" s="835"/>
      <c r="H36" s="836"/>
      <c r="I36" s="276"/>
      <c r="J36" s="277"/>
      <c r="K36" s="278">
        <f>VLOOKUP(A36,EQUIPOS!A6:D163,4,FALSE)</f>
        <v>155918.36951894427</v>
      </c>
      <c r="L36" s="279"/>
      <c r="M36" s="280">
        <v>66</v>
      </c>
      <c r="N36" s="281">
        <f>K36/M36</f>
        <v>2362.3995381658224</v>
      </c>
    </row>
    <row r="37" spans="1:14">
      <c r="A37" s="150" t="s">
        <v>129</v>
      </c>
      <c r="B37" s="834" t="str">
        <f>VLOOKUP(A37,EQUIPOS!A7:D154,3,FALSE)</f>
        <v xml:space="preserve">Buldozer, Potencia al volante de 140 HP, motor de 2200 RPM, longitud de hoja 4,80m. </v>
      </c>
      <c r="C37" s="835"/>
      <c r="D37" s="835"/>
      <c r="E37" s="835"/>
      <c r="F37" s="835"/>
      <c r="G37" s="835"/>
      <c r="H37" s="836"/>
      <c r="I37" s="276"/>
      <c r="J37" s="277"/>
      <c r="K37" s="278">
        <f>VLOOKUP(A37,EQUIPOS!A7:D164,4,FALSE)</f>
        <v>136063.21839080463</v>
      </c>
      <c r="L37" s="279"/>
      <c r="M37" s="280">
        <v>100</v>
      </c>
      <c r="N37" s="281">
        <f>K37/M37</f>
        <v>1360.6321839080463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0.01</v>
      </c>
      <c r="M42" s="846"/>
      <c r="N42" s="111">
        <f>N76*L42</f>
        <v>0.96717803030303029</v>
      </c>
    </row>
    <row r="43" spans="1:14" ht="15.75" thickBot="1">
      <c r="B43" s="821" t="s">
        <v>1037</v>
      </c>
      <c r="C43" s="822"/>
      <c r="D43" s="822"/>
      <c r="E43" s="822"/>
      <c r="F43" s="822"/>
      <c r="G43" s="822"/>
      <c r="H43" s="822"/>
      <c r="I43" s="822"/>
      <c r="J43" s="822"/>
      <c r="K43" s="822"/>
      <c r="L43" s="822"/>
      <c r="M43" s="823"/>
      <c r="N43" s="403">
        <f>SUM(N36:N42)</f>
        <v>3723.9989001041718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3725.9519074308437</v>
      </c>
      <c r="N48" s="281">
        <f>K48*M48</f>
        <v>3725.9519074308437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3725.9519074308437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96.717803030303031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7546.668610565318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1509.3337221130637</v>
      </c>
      <c r="M83" s="856"/>
      <c r="N83" s="57"/>
    </row>
    <row r="84" spans="1:14">
      <c r="B84" s="95" t="s">
        <v>1057</v>
      </c>
      <c r="C84" s="96"/>
      <c r="D84" s="96"/>
      <c r="E84" s="96"/>
      <c r="F84" s="96"/>
      <c r="G84" s="96"/>
      <c r="H84" s="96"/>
      <c r="I84" s="93"/>
      <c r="J84" s="94"/>
      <c r="K84" s="313">
        <v>0.05</v>
      </c>
      <c r="L84" s="855">
        <f>N78*K84</f>
        <v>377.33343052826592</v>
      </c>
      <c r="M84" s="856"/>
      <c r="N84" s="57"/>
    </row>
    <row r="85" spans="1:14" ht="15.75" thickBot="1">
      <c r="B85" s="97" t="s">
        <v>1058</v>
      </c>
      <c r="C85" s="98"/>
      <c r="D85" s="98"/>
      <c r="E85" s="98"/>
      <c r="F85" s="98"/>
      <c r="G85" s="98"/>
      <c r="H85" s="98"/>
      <c r="I85" s="99"/>
      <c r="J85" s="100"/>
      <c r="K85" s="314">
        <v>0.05</v>
      </c>
      <c r="L85" s="857">
        <f>N78*K85</f>
        <v>377.33343052826592</v>
      </c>
      <c r="M85" s="858"/>
      <c r="N85" s="57"/>
    </row>
    <row r="86" spans="1:14" ht="15.75" thickBot="1">
      <c r="B86" s="821" t="s">
        <v>1037</v>
      </c>
      <c r="C86" s="822"/>
      <c r="D86" s="822"/>
      <c r="E86" s="822"/>
      <c r="F86" s="822"/>
      <c r="G86" s="822"/>
      <c r="H86" s="822"/>
      <c r="I86" s="822"/>
      <c r="J86" s="822"/>
      <c r="K86" s="822"/>
      <c r="L86" s="822"/>
      <c r="M86" s="823"/>
      <c r="N86" s="58">
        <f>L83+L84+L85</f>
        <v>2264.0005831695958</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9810.6691937349133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50" t="s">
        <v>312</v>
      </c>
      <c r="B36" s="834" t="str">
        <f>VLOOKUP(A36,EQUIPOS!A6:D154,3,FALSE)</f>
        <v>Retroexcavadora sobre oruga, potencia 138 HP, balde de 1,5 m3.</v>
      </c>
      <c r="C36" s="835"/>
      <c r="D36" s="835"/>
      <c r="E36" s="835"/>
      <c r="F36" s="835"/>
      <c r="G36" s="835"/>
      <c r="H36" s="836"/>
      <c r="I36" s="276"/>
      <c r="J36" s="277"/>
      <c r="K36" s="278">
        <f>VLOOKUP(A36,EQUIPOS!A6:D163,4,FALSE)</f>
        <v>155918.36951894427</v>
      </c>
      <c r="L36" s="279"/>
      <c r="M36" s="280">
        <v>66</v>
      </c>
      <c r="N36" s="281">
        <f>K36/M36</f>
        <v>2362.3995381658224</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0.01</v>
      </c>
      <c r="M42" s="846"/>
      <c r="N42" s="111">
        <f>N76*L42</f>
        <v>0.96717803030303029</v>
      </c>
    </row>
    <row r="43" spans="1:14" ht="15.75" thickBot="1">
      <c r="B43" s="821" t="s">
        <v>1037</v>
      </c>
      <c r="C43" s="822"/>
      <c r="D43" s="822"/>
      <c r="E43" s="822"/>
      <c r="F43" s="822"/>
      <c r="G43" s="822"/>
      <c r="H43" s="822"/>
      <c r="I43" s="822"/>
      <c r="J43" s="822"/>
      <c r="K43" s="822"/>
      <c r="L43" s="822"/>
      <c r="M43" s="823"/>
      <c r="N43" s="403">
        <f>SUM(N36:N42)</f>
        <v>2363.3667161961253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96.717803030303031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2460.0845192264283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492.0169038452857</v>
      </c>
      <c r="M83" s="856"/>
      <c r="N83" s="57"/>
    </row>
    <row r="84" spans="1:14">
      <c r="B84" s="95" t="s">
        <v>1057</v>
      </c>
      <c r="C84" s="96"/>
      <c r="D84" s="96"/>
      <c r="E84" s="96"/>
      <c r="F84" s="96"/>
      <c r="G84" s="96"/>
      <c r="H84" s="96"/>
      <c r="I84" s="93"/>
      <c r="J84" s="94"/>
      <c r="K84" s="313">
        <v>0.05</v>
      </c>
      <c r="L84" s="855">
        <f>N78*K84</f>
        <v>123.00422596132142</v>
      </c>
      <c r="M84" s="856"/>
      <c r="N84" s="57"/>
    </row>
    <row r="85" spans="1:14" ht="15.75" thickBot="1">
      <c r="B85" s="97" t="s">
        <v>1058</v>
      </c>
      <c r="C85" s="98"/>
      <c r="D85" s="98"/>
      <c r="E85" s="98"/>
      <c r="F85" s="98"/>
      <c r="G85" s="98"/>
      <c r="H85" s="98"/>
      <c r="I85" s="99"/>
      <c r="J85" s="100"/>
      <c r="K85" s="314">
        <v>0.05</v>
      </c>
      <c r="L85" s="857">
        <f>N78*K85</f>
        <v>123.00422596132142</v>
      </c>
      <c r="M85" s="858"/>
      <c r="N85" s="57"/>
    </row>
    <row r="86" spans="1:14" ht="15.75" thickBot="1">
      <c r="B86" s="821" t="s">
        <v>1037</v>
      </c>
      <c r="C86" s="822"/>
      <c r="D86" s="822"/>
      <c r="E86" s="822"/>
      <c r="F86" s="822"/>
      <c r="G86" s="822"/>
      <c r="H86" s="822"/>
      <c r="I86" s="822"/>
      <c r="J86" s="822"/>
      <c r="K86" s="822"/>
      <c r="L86" s="822"/>
      <c r="M86" s="823"/>
      <c r="N86" s="58">
        <f>L83+L84+L85</f>
        <v>738.02535576792866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3198.1098749943567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180</v>
      </c>
      <c r="B36" s="834" t="str">
        <f>VLOOKUP(A36,EQUIPOS!A6:D154,3,FALSE)</f>
        <v>Compresor 120 HP, con martillo.</v>
      </c>
      <c r="C36" s="835"/>
      <c r="D36" s="835"/>
      <c r="E36" s="835"/>
      <c r="F36" s="835"/>
      <c r="G36" s="835"/>
      <c r="H36" s="836"/>
      <c r="I36" s="276"/>
      <c r="J36" s="277"/>
      <c r="K36" s="278">
        <f>VLOOKUP(A36,EQUIPOS!A6:D163,4,FALSE)</f>
        <v>90000</v>
      </c>
      <c r="L36" s="279"/>
      <c r="M36" s="280">
        <v>66</v>
      </c>
      <c r="N36" s="281">
        <f>K36/M36</f>
        <v>1363.6363636363637</v>
      </c>
    </row>
    <row r="37" spans="1:14">
      <c r="A37" s="114" t="s">
        <v>129</v>
      </c>
      <c r="B37" s="834" t="str">
        <f>VLOOKUP(A37,EQUIPOS!A7:D154,3,FALSE)</f>
        <v xml:space="preserve">Buldozer, Potencia al volante de 140 HP, motor de 2200 RPM, longitud de hoja 4,80m. </v>
      </c>
      <c r="C37" s="835"/>
      <c r="D37" s="835"/>
      <c r="E37" s="835"/>
      <c r="F37" s="835"/>
      <c r="G37" s="835"/>
      <c r="H37" s="836"/>
      <c r="I37" s="276"/>
      <c r="J37" s="277"/>
      <c r="K37" s="278">
        <f>VLOOKUP(A37,EQUIPOS!A7:D164,4,FALSE)</f>
        <v>136063.21839080463</v>
      </c>
      <c r="L37" s="279"/>
      <c r="M37" s="280">
        <v>100</v>
      </c>
      <c r="N37" s="281">
        <f>K37/M37</f>
        <v>1360.6321839080463</v>
      </c>
    </row>
    <row r="38" spans="1:14">
      <c r="A38" t="s">
        <v>312</v>
      </c>
      <c r="B38" s="834" t="str">
        <f>VLOOKUP(A38,EQUIPOS!A8:D154,3,FALSE)</f>
        <v>Retroexcavadora sobre oruga, potencia 138 HP, balde de 1,5 m3.</v>
      </c>
      <c r="C38" s="835"/>
      <c r="D38" s="835"/>
      <c r="E38" s="835"/>
      <c r="F38" s="835"/>
      <c r="G38" s="835"/>
      <c r="H38" s="836"/>
      <c r="I38" s="276"/>
      <c r="J38" s="277"/>
      <c r="K38" s="278">
        <f>VLOOKUP(A38,EQUIPOS!A8:D165,4,FALSE)</f>
        <v>155918.36951894427</v>
      </c>
      <c r="L38" s="279"/>
      <c r="M38" s="280">
        <v>66</v>
      </c>
      <c r="N38" s="281">
        <f>K38/M38</f>
        <v>2362.3995381658224</v>
      </c>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N78*L42</f>
        <v>5.8030681818181824</v>
      </c>
    </row>
    <row r="43" spans="1:14" ht="15.75" thickBot="1">
      <c r="B43" s="821" t="s">
        <v>1037</v>
      </c>
      <c r="C43" s="822"/>
      <c r="D43" s="822"/>
      <c r="E43" s="822"/>
      <c r="F43" s="822"/>
      <c r="G43" s="822"/>
      <c r="H43" s="822"/>
      <c r="I43" s="822"/>
      <c r="J43" s="822"/>
      <c r="K43" s="822"/>
      <c r="L43" s="822"/>
      <c r="M43" s="823"/>
      <c r="N43" s="403">
        <f>SUM(N36:N42)</f>
        <v>5092.471153892051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5843.4327728560229</v>
      </c>
      <c r="N48" s="281">
        <f>K48*M48</f>
        <v>1168.6865545712046</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4500</v>
      </c>
      <c r="N49" s="281">
        <f t="shared" ref="N49:N54" si="0">K49*M49</f>
        <v>13500</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14320</v>
      </c>
      <c r="N50" s="281">
        <f t="shared" si="0"/>
        <v>4296</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855.13650334478382</v>
      </c>
      <c r="N51" s="281">
        <f t="shared" si="0"/>
        <v>171.02730066895677</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870</v>
      </c>
      <c r="N52" s="281">
        <f t="shared" si="0"/>
        <v>435</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0</v>
      </c>
      <c r="N53" s="281">
        <f t="shared" si="0"/>
        <v>0</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3725.9519074308437</v>
      </c>
      <c r="N54" s="281">
        <f t="shared" si="0"/>
        <v>3725.9519074308437</v>
      </c>
    </row>
    <row r="55" spans="1:14" ht="15.75" thickBot="1">
      <c r="B55" s="816"/>
      <c r="C55" s="817"/>
      <c r="D55" s="817"/>
      <c r="E55" s="817"/>
      <c r="F55" s="817"/>
      <c r="G55" s="817"/>
      <c r="H55" s="817"/>
      <c r="I55" s="818"/>
      <c r="J55" s="48"/>
      <c r="K55" s="50"/>
      <c r="L55" s="819"/>
      <c r="M55" s="820"/>
      <c r="N55" s="51"/>
    </row>
    <row r="56" spans="1:14" ht="15.75" thickBot="1">
      <c r="B56" s="821" t="s">
        <v>1037</v>
      </c>
      <c r="C56" s="822"/>
      <c r="D56" s="822"/>
      <c r="E56" s="822"/>
      <c r="F56" s="822"/>
      <c r="G56" s="822"/>
      <c r="H56" s="822"/>
      <c r="I56" s="822"/>
      <c r="J56" s="822"/>
      <c r="K56" s="822"/>
      <c r="L56" s="822"/>
      <c r="M56" s="823"/>
      <c r="N56" s="403">
        <f>SUM(N48:N55)</f>
        <v>23296.665762671008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318"/>
      <c r="C66" s="319"/>
      <c r="D66" s="319"/>
      <c r="E66" s="319"/>
      <c r="F66" s="319"/>
      <c r="G66" s="319"/>
      <c r="H66" s="54"/>
      <c r="I66" s="132"/>
      <c r="J66" s="132"/>
      <c r="K66" s="132"/>
      <c r="L66" s="810"/>
      <c r="M66" s="811"/>
      <c r="N66" s="133"/>
    </row>
    <row r="67" spans="1:15" ht="15.7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7" t="s">
        <v>1047</v>
      </c>
      <c r="C71" s="848"/>
      <c r="D71" s="848"/>
      <c r="E71" s="848"/>
      <c r="F71" s="848"/>
      <c r="G71" s="848"/>
      <c r="H71" s="848"/>
      <c r="I71" s="79" t="s">
        <v>1048</v>
      </c>
      <c r="J71" s="81" t="s">
        <v>1494</v>
      </c>
      <c r="K71" s="80" t="s">
        <v>1050</v>
      </c>
      <c r="L71" s="849" t="s">
        <v>1034</v>
      </c>
      <c r="M71" s="850"/>
      <c r="N71" s="104" t="s">
        <v>1035</v>
      </c>
    </row>
    <row r="72" spans="1:15">
      <c r="A72"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304">
        <v>528</v>
      </c>
      <c r="N72" s="404">
        <f>K72/M72</f>
        <v>96.717803030303031</v>
      </c>
      <c r="O72" s="112"/>
    </row>
    <row r="73" spans="1:15">
      <c r="A7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304">
        <v>528</v>
      </c>
      <c r="N73" s="404">
        <f>K73/M73</f>
        <v>193.43560606060606</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8"/>
      <c r="C77" s="809"/>
      <c r="D77" s="809"/>
      <c r="E77" s="809"/>
      <c r="F77" s="809"/>
      <c r="G77" s="809"/>
      <c r="H77" s="809"/>
      <c r="I77" s="132"/>
      <c r="J77" s="132"/>
      <c r="K77" s="132"/>
      <c r="L77" s="909"/>
      <c r="M77" s="909"/>
      <c r="N77" s="51"/>
    </row>
    <row r="78" spans="1:15" ht="15.75" thickBot="1">
      <c r="B78" s="821" t="s">
        <v>1037</v>
      </c>
      <c r="C78" s="822"/>
      <c r="D78" s="822"/>
      <c r="E78" s="822"/>
      <c r="F78" s="822"/>
      <c r="G78" s="822"/>
      <c r="H78" s="822"/>
      <c r="I78" s="828"/>
      <c r="J78" s="828"/>
      <c r="K78" s="828"/>
      <c r="L78" s="828"/>
      <c r="M78" s="829"/>
      <c r="N78" s="310">
        <f>SUM(N72:N77)</f>
        <v>290.15340909090912</v>
      </c>
    </row>
    <row r="79" spans="1:15" ht="15.75" thickBot="1">
      <c r="B79" s="39"/>
      <c r="C79" s="40"/>
      <c r="D79" s="40"/>
      <c r="E79" s="40"/>
      <c r="F79" s="40"/>
      <c r="G79" s="40"/>
      <c r="H79" s="40"/>
      <c r="I79" s="40"/>
      <c r="J79" s="40"/>
      <c r="K79" s="40"/>
      <c r="L79" s="40"/>
      <c r="M79" s="40"/>
      <c r="N79" s="41"/>
    </row>
    <row r="80" spans="1:15" ht="15.75" thickBot="1">
      <c r="B80" s="821" t="s">
        <v>1051</v>
      </c>
      <c r="C80" s="822"/>
      <c r="D80" s="822"/>
      <c r="E80" s="822"/>
      <c r="F80" s="822"/>
      <c r="G80" s="822"/>
      <c r="H80" s="822"/>
      <c r="I80" s="822"/>
      <c r="J80" s="822"/>
      <c r="K80" s="822"/>
      <c r="L80" s="822"/>
      <c r="M80" s="823"/>
      <c r="N80" s="105">
        <f>N43+N56+N67+N78</f>
        <v>28679.290325653968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5735.8580651307939</v>
      </c>
      <c r="M85" s="856"/>
      <c r="N85" s="57"/>
    </row>
    <row r="86" spans="1:14">
      <c r="B86" s="95" t="s">
        <v>1057</v>
      </c>
      <c r="C86" s="96"/>
      <c r="D86" s="96"/>
      <c r="E86" s="96"/>
      <c r="F86" s="96"/>
      <c r="G86" s="96"/>
      <c r="H86" s="96"/>
      <c r="I86" s="93"/>
      <c r="J86" s="94"/>
      <c r="K86" s="313">
        <v>0.05</v>
      </c>
      <c r="L86" s="855">
        <f>N80*K86</f>
        <v>1433.9645162826985</v>
      </c>
      <c r="M86" s="856"/>
      <c r="N86" s="57"/>
    </row>
    <row r="87" spans="1:14" ht="15.75" thickBot="1">
      <c r="B87" s="97" t="s">
        <v>1058</v>
      </c>
      <c r="C87" s="98"/>
      <c r="D87" s="98"/>
      <c r="E87" s="98"/>
      <c r="F87" s="98"/>
      <c r="G87" s="98"/>
      <c r="H87" s="98"/>
      <c r="I87" s="99"/>
      <c r="J87" s="100"/>
      <c r="K87" s="314">
        <v>0.05</v>
      </c>
      <c r="L87" s="857">
        <f>N80*K87</f>
        <v>1433.9645162826985</v>
      </c>
      <c r="M87" s="858"/>
      <c r="N87" s="57"/>
    </row>
    <row r="88" spans="1:14" ht="15.75" thickBot="1">
      <c r="B88" s="821" t="s">
        <v>1037</v>
      </c>
      <c r="C88" s="822"/>
      <c r="D88" s="822"/>
      <c r="E88" s="822"/>
      <c r="F88" s="822"/>
      <c r="G88" s="822"/>
      <c r="H88" s="822"/>
      <c r="I88" s="822"/>
      <c r="J88" s="822"/>
      <c r="K88" s="822"/>
      <c r="L88" s="822"/>
      <c r="M88" s="823"/>
      <c r="N88" s="58">
        <f>L85+L86+L87</f>
        <v>8603.7870976961913</v>
      </c>
    </row>
    <row r="89" spans="1:14" ht="15.75" thickBot="1">
      <c r="B89" s="39"/>
      <c r="C89" s="40"/>
      <c r="D89" s="40"/>
      <c r="E89" s="40"/>
      <c r="F89" s="40"/>
      <c r="G89" s="40"/>
      <c r="H89" s="40"/>
      <c r="I89" s="40"/>
      <c r="J89" s="40"/>
      <c r="K89" s="40"/>
      <c r="L89" s="40"/>
      <c r="M89" s="40"/>
      <c r="N89" s="41"/>
    </row>
    <row r="90" spans="1:14" ht="15.75" thickBot="1">
      <c r="A90" t="s">
        <v>2122</v>
      </c>
      <c r="B90" s="821" t="s">
        <v>1059</v>
      </c>
      <c r="C90" s="822"/>
      <c r="D90" s="822"/>
      <c r="E90" s="822"/>
      <c r="F90" s="822"/>
      <c r="G90" s="822"/>
      <c r="H90" s="822"/>
      <c r="I90" s="822"/>
      <c r="J90" s="822"/>
      <c r="K90" s="822"/>
      <c r="L90" s="822"/>
      <c r="M90" s="823"/>
      <c r="N90" s="196">
        <f>N80+N88</f>
        <v>37283.077423350158</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7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59" t="s">
        <v>2324</v>
      </c>
      <c r="C107" s="860"/>
      <c r="D107" s="860"/>
      <c r="E107" s="860"/>
      <c r="F107" s="860"/>
      <c r="G107" s="860"/>
      <c r="H107" s="860"/>
      <c r="I107" s="860"/>
      <c r="J107" s="860"/>
      <c r="K107" s="860"/>
      <c r="L107" s="860"/>
      <c r="M107" s="860"/>
      <c r="N107" s="861"/>
    </row>
    <row r="108" spans="2:14" ht="15" customHeight="1">
      <c r="B108" s="859"/>
      <c r="C108" s="860"/>
      <c r="D108" s="860"/>
      <c r="E108" s="860"/>
      <c r="F108" s="860"/>
      <c r="G108" s="860"/>
      <c r="H108" s="860"/>
      <c r="I108" s="860"/>
      <c r="J108" s="860"/>
      <c r="K108" s="860"/>
      <c r="L108" s="860"/>
      <c r="M108" s="860"/>
      <c r="N108" s="861"/>
    </row>
    <row r="109" spans="2:14" ht="30" customHeight="1">
      <c r="B109" s="862" t="s">
        <v>2325</v>
      </c>
      <c r="C109" s="863"/>
      <c r="D109" s="863"/>
      <c r="E109" s="863"/>
      <c r="F109" s="863"/>
      <c r="G109" s="863"/>
      <c r="H109" s="863"/>
      <c r="I109" s="863"/>
      <c r="J109" s="863"/>
      <c r="K109" s="863"/>
      <c r="L109" s="863"/>
      <c r="M109" s="863"/>
      <c r="N109" s="864"/>
    </row>
    <row r="110" spans="2:14">
      <c r="B110" s="862"/>
      <c r="C110" s="863"/>
      <c r="D110" s="863"/>
      <c r="E110" s="863"/>
      <c r="F110" s="863"/>
      <c r="G110" s="863"/>
      <c r="H110" s="863"/>
      <c r="I110" s="863"/>
      <c r="J110" s="863"/>
      <c r="K110" s="863"/>
      <c r="L110" s="863"/>
      <c r="M110" s="863"/>
      <c r="N110" s="864"/>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798"/>
      <c r="K120" s="798"/>
      <c r="L120" s="798"/>
      <c r="M120" s="798"/>
      <c r="N120" s="799"/>
    </row>
    <row r="121" spans="2:14" ht="15.75" thickBot="1">
      <c r="B121" s="270" t="s">
        <v>2327</v>
      </c>
      <c r="C121" s="402"/>
      <c r="D121" s="402"/>
      <c r="E121" s="63"/>
      <c r="F121" s="63"/>
      <c r="G121" s="63"/>
      <c r="H121" s="63"/>
      <c r="I121" s="63"/>
      <c r="J121" s="800"/>
      <c r="K121" s="800"/>
      <c r="L121" s="800"/>
      <c r="M121" s="800"/>
      <c r="N121"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155918.36951894427</v>
      </c>
      <c r="L36" s="279"/>
      <c r="M36" s="280">
        <v>66</v>
      </c>
      <c r="N36" s="281">
        <f>K36/M36</f>
        <v>2362.3995381658224</v>
      </c>
    </row>
    <row r="37" spans="1:14">
      <c r="A37" s="114" t="s">
        <v>129</v>
      </c>
      <c r="B37" s="834" t="str">
        <f>VLOOKUP(A37,EQUIPOS!A7:D154,3,FALSE)</f>
        <v xml:space="preserve">Buldozer, Potencia al volante de 140 HP, motor de 2200 RPM, longitud de hoja 4,80m. </v>
      </c>
      <c r="C37" s="835"/>
      <c r="D37" s="835"/>
      <c r="E37" s="835"/>
      <c r="F37" s="835"/>
      <c r="G37" s="835"/>
      <c r="H37" s="836"/>
      <c r="I37" s="276"/>
      <c r="J37" s="277"/>
      <c r="K37" s="278">
        <f>VLOOKUP(A37,EQUIPOS!A7:D164,4,FALSE)</f>
        <v>136063.21839080463</v>
      </c>
      <c r="L37" s="279"/>
      <c r="M37" s="280">
        <v>100</v>
      </c>
      <c r="N37" s="281">
        <f>K37/M37</f>
        <v>1360.6321839080463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0.01</v>
      </c>
      <c r="M42" s="846"/>
      <c r="N42" s="111">
        <f>N76*L42</f>
        <v>0.96717803030303029</v>
      </c>
    </row>
    <row r="43" spans="1:14" ht="15.75" thickBot="1">
      <c r="B43" s="821" t="s">
        <v>1037</v>
      </c>
      <c r="C43" s="822"/>
      <c r="D43" s="822"/>
      <c r="E43" s="822"/>
      <c r="F43" s="822"/>
      <c r="G43" s="822"/>
      <c r="H43" s="822"/>
      <c r="I43" s="822"/>
      <c r="J43" s="822"/>
      <c r="K43" s="822"/>
      <c r="L43" s="822"/>
      <c r="M43" s="823"/>
      <c r="N43" s="403">
        <f>SUM(N36:N42)</f>
        <v>3723.9989001041718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3725.9519074308437</v>
      </c>
      <c r="N48" s="281">
        <f>K48*M48</f>
        <v>3725.9519074308437</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3725.9519074308437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96.717803030303031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7546.668610565318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1509.3337221130637</v>
      </c>
      <c r="M83" s="856"/>
      <c r="N83" s="57"/>
    </row>
    <row r="84" spans="1:14">
      <c r="B84" s="95" t="s">
        <v>1057</v>
      </c>
      <c r="C84" s="96"/>
      <c r="D84" s="96"/>
      <c r="E84" s="96"/>
      <c r="F84" s="96"/>
      <c r="G84" s="96"/>
      <c r="H84" s="96"/>
      <c r="I84" s="93"/>
      <c r="J84" s="94"/>
      <c r="K84" s="313">
        <v>0.05</v>
      </c>
      <c r="L84" s="855">
        <f>N78*K84</f>
        <v>377.33343052826592</v>
      </c>
      <c r="M84" s="856"/>
      <c r="N84" s="57"/>
    </row>
    <row r="85" spans="1:14" ht="15.75" thickBot="1">
      <c r="B85" s="97" t="s">
        <v>1058</v>
      </c>
      <c r="C85" s="98"/>
      <c r="D85" s="98"/>
      <c r="E85" s="98"/>
      <c r="F85" s="98"/>
      <c r="G85" s="98"/>
      <c r="H85" s="98"/>
      <c r="I85" s="99"/>
      <c r="J85" s="100"/>
      <c r="K85" s="314">
        <v>0.05</v>
      </c>
      <c r="L85" s="857">
        <f>N78*K85</f>
        <v>377.33343052826592</v>
      </c>
      <c r="M85" s="858"/>
      <c r="N85" s="57"/>
    </row>
    <row r="86" spans="1:14" ht="15.75" thickBot="1">
      <c r="B86" s="821" t="s">
        <v>1037</v>
      </c>
      <c r="C86" s="822"/>
      <c r="D86" s="822"/>
      <c r="E86" s="822"/>
      <c r="F86" s="822"/>
      <c r="G86" s="822"/>
      <c r="H86" s="822"/>
      <c r="I86" s="822"/>
      <c r="J86" s="822"/>
      <c r="K86" s="822"/>
      <c r="L86" s="822"/>
      <c r="M86" s="823"/>
      <c r="N86" s="58">
        <f>L83+L84+L85</f>
        <v>2264.0005831695958</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9810.6691937349133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155918.36951894427</v>
      </c>
      <c r="L36" s="279"/>
      <c r="M36" s="280">
        <v>66</v>
      </c>
      <c r="N36" s="281">
        <f>K36/M36</f>
        <v>2362.3995381658224</v>
      </c>
    </row>
    <row r="37" spans="1:14">
      <c r="A37" s="114" t="s">
        <v>180</v>
      </c>
      <c r="B37" s="834" t="str">
        <f>VLOOKUP(A37,EQUIPOS!A7:D154,3,FALSE)</f>
        <v>Compresor 120 HP, con martillo.</v>
      </c>
      <c r="C37" s="835"/>
      <c r="D37" s="835"/>
      <c r="E37" s="835"/>
      <c r="F37" s="835"/>
      <c r="G37" s="835"/>
      <c r="H37" s="836"/>
      <c r="I37" s="276"/>
      <c r="J37" s="277"/>
      <c r="K37" s="278">
        <f>VLOOKUP(A37,EQUIPOS!A7:D164,4,FALSE)</f>
        <v>90000</v>
      </c>
      <c r="L37" s="279"/>
      <c r="M37" s="280">
        <v>66</v>
      </c>
      <c r="N37" s="281">
        <f>K37/M37</f>
        <v>1363.6363636363637</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N79*L42</f>
        <v>5.8030681818181824</v>
      </c>
    </row>
    <row r="43" spans="1:14" ht="15.75" thickBot="1">
      <c r="B43" s="821" t="s">
        <v>1037</v>
      </c>
      <c r="C43" s="822"/>
      <c r="D43" s="822"/>
      <c r="E43" s="822"/>
      <c r="F43" s="822"/>
      <c r="G43" s="822"/>
      <c r="H43" s="822"/>
      <c r="I43" s="822"/>
      <c r="J43" s="822"/>
      <c r="K43" s="822"/>
      <c r="L43" s="822"/>
      <c r="M43" s="823"/>
      <c r="N43" s="403">
        <f>SUM(N36:N42)</f>
        <v>3731.8389699840045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5843.4327728560229</v>
      </c>
      <c r="N48" s="281">
        <f t="shared" ref="N48:N53" si="0">K48*M48</f>
        <v>1168.6865545712046</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4500</v>
      </c>
      <c r="N49" s="281">
        <f t="shared" si="0"/>
        <v>13500</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14320</v>
      </c>
      <c r="N50" s="281">
        <f t="shared" si="0"/>
        <v>4296</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855.13650334478382</v>
      </c>
      <c r="N51" s="281">
        <f t="shared" si="0"/>
        <v>171.02730066895677</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870</v>
      </c>
      <c r="N52" s="281">
        <f t="shared" si="0"/>
        <v>435</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0</v>
      </c>
      <c r="N53" s="281">
        <f t="shared" si="0"/>
        <v>0</v>
      </c>
    </row>
    <row r="54" spans="1:14" ht="15.75" thickBot="1">
      <c r="B54" s="816"/>
      <c r="C54" s="817"/>
      <c r="D54" s="817"/>
      <c r="E54" s="817"/>
      <c r="F54" s="817"/>
      <c r="G54" s="817"/>
      <c r="H54" s="817"/>
      <c r="I54" s="818"/>
      <c r="J54" s="48"/>
      <c r="K54" s="50"/>
      <c r="L54" s="819"/>
      <c r="M54" s="820"/>
      <c r="N54" s="51"/>
    </row>
    <row r="55" spans="1:14" ht="15.75" thickBot="1">
      <c r="B55" s="821" t="s">
        <v>1037</v>
      </c>
      <c r="C55" s="822"/>
      <c r="D55" s="822"/>
      <c r="E55" s="822"/>
      <c r="F55" s="822"/>
      <c r="G55" s="822"/>
      <c r="H55" s="822"/>
      <c r="I55" s="822"/>
      <c r="J55" s="822"/>
      <c r="K55" s="822"/>
      <c r="L55" s="822"/>
      <c r="M55" s="823"/>
      <c r="N55" s="403">
        <f>SUM(N48:N54)</f>
        <v>19570.713855240163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946"/>
      <c r="C65" s="947"/>
      <c r="D65" s="947"/>
      <c r="E65" s="947"/>
      <c r="F65" s="947"/>
      <c r="G65" s="948"/>
      <c r="H65" s="320"/>
      <c r="I65" s="288"/>
      <c r="J65" s="295"/>
      <c r="K65" s="288"/>
      <c r="L65" s="825"/>
      <c r="M65" s="826"/>
      <c r="N65" s="296"/>
    </row>
    <row r="66" spans="1:15">
      <c r="B66" s="52"/>
      <c r="C66" s="53"/>
      <c r="D66" s="53"/>
      <c r="E66" s="53"/>
      <c r="F66" s="53"/>
      <c r="G66" s="53"/>
      <c r="H66" s="297"/>
      <c r="I66" s="288"/>
      <c r="J66" s="288"/>
      <c r="K66" s="288"/>
      <c r="L66" s="298"/>
      <c r="M66" s="299"/>
      <c r="N66" s="300"/>
    </row>
    <row r="67" spans="1:15" ht="15.75" thickBot="1">
      <c r="B67" s="318"/>
      <c r="C67" s="319"/>
      <c r="D67" s="319"/>
      <c r="E67" s="319"/>
      <c r="F67" s="319"/>
      <c r="G67" s="319"/>
      <c r="H67" s="54"/>
      <c r="I67" s="132"/>
      <c r="J67" s="132"/>
      <c r="K67" s="132"/>
      <c r="L67" s="810"/>
      <c r="M67" s="811"/>
      <c r="N67" s="133"/>
    </row>
    <row r="68" spans="1:15" ht="15.75" thickBot="1">
      <c r="B68" s="827" t="s">
        <v>1037</v>
      </c>
      <c r="C68" s="828"/>
      <c r="D68" s="828"/>
      <c r="E68" s="828"/>
      <c r="F68" s="828"/>
      <c r="G68" s="828"/>
      <c r="H68" s="828"/>
      <c r="I68" s="828"/>
      <c r="J68" s="828"/>
      <c r="K68" s="828"/>
      <c r="L68" s="828"/>
      <c r="M68" s="829"/>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7" t="s">
        <v>1047</v>
      </c>
      <c r="C72" s="848"/>
      <c r="D72" s="848"/>
      <c r="E72" s="848"/>
      <c r="F72" s="848"/>
      <c r="G72" s="848"/>
      <c r="H72" s="848"/>
      <c r="I72" s="79" t="s">
        <v>1048</v>
      </c>
      <c r="J72" s="81" t="s">
        <v>1494</v>
      </c>
      <c r="K72" s="80" t="s">
        <v>1050</v>
      </c>
      <c r="L72" s="849" t="s">
        <v>1034</v>
      </c>
      <c r="M72" s="850"/>
      <c r="N72" s="104" t="s">
        <v>1035</v>
      </c>
    </row>
    <row r="73" spans="1:15">
      <c r="A73" t="s">
        <v>6</v>
      </c>
      <c r="B73" s="55" t="str">
        <f>VLOOKUP(A73,'MANO DE OBRA'!A8:D68,3,FALSE)</f>
        <v xml:space="preserve">Obrero </v>
      </c>
      <c r="C73" s="53"/>
      <c r="D73" s="53"/>
      <c r="E73" s="53"/>
      <c r="F73" s="53"/>
      <c r="G73" s="53"/>
      <c r="H73" s="53"/>
      <c r="I73" s="301">
        <f>K73/J73*100</f>
        <v>27603.783783783787</v>
      </c>
      <c r="J73" s="302">
        <v>185</v>
      </c>
      <c r="K73" s="303">
        <f>VLOOKUP(A73,'MANO DE OBRA'!A8:D99,4,FALSE)</f>
        <v>51067</v>
      </c>
      <c r="L73" s="56"/>
      <c r="M73" s="304">
        <v>528</v>
      </c>
      <c r="N73" s="404">
        <f>K73/M73</f>
        <v>96.717803030303031</v>
      </c>
      <c r="O73" s="112"/>
    </row>
    <row r="74" spans="1:15">
      <c r="A74" t="s">
        <v>30</v>
      </c>
      <c r="B74" s="55" t="str">
        <f>VLOOKUP(A74,'MANO DE OBRA'!A8:D69,3,FALSE)</f>
        <v>Oficial</v>
      </c>
      <c r="C74" s="53"/>
      <c r="D74" s="53"/>
      <c r="E74" s="53"/>
      <c r="F74" s="53"/>
      <c r="G74" s="53"/>
      <c r="H74" s="53"/>
      <c r="I74" s="301">
        <f>K74/J74*100</f>
        <v>55207.567567567574</v>
      </c>
      <c r="J74" s="302">
        <v>185</v>
      </c>
      <c r="K74" s="303">
        <f>VLOOKUP(A74,'MANO DE OBRA'!A8:D100,4,FALSE)</f>
        <v>102134</v>
      </c>
      <c r="L74" s="56"/>
      <c r="M74" s="304">
        <v>528</v>
      </c>
      <c r="N74" s="404">
        <f>K74/M74</f>
        <v>193.43560606060606</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75" thickBot="1">
      <c r="B78" s="808"/>
      <c r="C78" s="809"/>
      <c r="D78" s="809"/>
      <c r="E78" s="809"/>
      <c r="F78" s="809"/>
      <c r="G78" s="809"/>
      <c r="H78" s="809"/>
      <c r="I78" s="132"/>
      <c r="J78" s="132"/>
      <c r="K78" s="132"/>
      <c r="L78" s="909"/>
      <c r="M78" s="909"/>
      <c r="N78" s="51"/>
    </row>
    <row r="79" spans="1:15" ht="15.75" thickBot="1">
      <c r="B79" s="827" t="s">
        <v>1037</v>
      </c>
      <c r="C79" s="828"/>
      <c r="D79" s="828"/>
      <c r="E79" s="828"/>
      <c r="F79" s="828"/>
      <c r="G79" s="828"/>
      <c r="H79" s="828"/>
      <c r="I79" s="828"/>
      <c r="J79" s="828"/>
      <c r="K79" s="828"/>
      <c r="L79" s="828"/>
      <c r="M79" s="829"/>
      <c r="N79" s="310">
        <f>SUM(N73:N78)</f>
        <v>290.15340909090912</v>
      </c>
    </row>
    <row r="80" spans="1:15" ht="15.75" thickBot="1">
      <c r="B80" s="39"/>
      <c r="C80" s="40"/>
      <c r="D80" s="40"/>
      <c r="E80" s="40"/>
      <c r="F80" s="40"/>
      <c r="G80" s="40"/>
      <c r="H80" s="40"/>
      <c r="I80" s="40"/>
      <c r="J80" s="40"/>
      <c r="K80" s="40"/>
      <c r="L80" s="40"/>
      <c r="M80" s="40"/>
      <c r="N80" s="41"/>
    </row>
    <row r="81" spans="1:14" ht="15.75" thickBot="1">
      <c r="B81" s="821" t="s">
        <v>1051</v>
      </c>
      <c r="C81" s="822"/>
      <c r="D81" s="822"/>
      <c r="E81" s="822"/>
      <c r="F81" s="822"/>
      <c r="G81" s="822"/>
      <c r="H81" s="822"/>
      <c r="I81" s="822"/>
      <c r="J81" s="822"/>
      <c r="K81" s="822"/>
      <c r="L81" s="822"/>
      <c r="M81" s="823"/>
      <c r="N81" s="105">
        <f>N43+N55+N68+N79</f>
        <v>23592.706234315076</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12" t="s">
        <v>1053</v>
      </c>
      <c r="C85" s="813"/>
      <c r="D85" s="813"/>
      <c r="E85" s="813"/>
      <c r="F85" s="813"/>
      <c r="G85" s="813"/>
      <c r="H85" s="813"/>
      <c r="I85" s="323"/>
      <c r="J85" s="343"/>
      <c r="K85" s="311" t="s">
        <v>1054</v>
      </c>
      <c r="L85" s="851" t="s">
        <v>1055</v>
      </c>
      <c r="M85" s="852"/>
      <c r="N85" s="312"/>
    </row>
    <row r="86" spans="1:14">
      <c r="B86" s="853" t="s">
        <v>1056</v>
      </c>
      <c r="C86" s="854"/>
      <c r="D86" s="854"/>
      <c r="E86" s="854"/>
      <c r="F86" s="854"/>
      <c r="G86" s="854"/>
      <c r="H86" s="854"/>
      <c r="I86" s="93"/>
      <c r="J86" s="94"/>
      <c r="K86" s="313">
        <v>0.2</v>
      </c>
      <c r="L86" s="855">
        <f>N81*K86</f>
        <v>4718.5412468630157</v>
      </c>
      <c r="M86" s="856"/>
      <c r="N86" s="57"/>
    </row>
    <row r="87" spans="1:14">
      <c r="B87" s="95" t="s">
        <v>1057</v>
      </c>
      <c r="C87" s="96"/>
      <c r="D87" s="96"/>
      <c r="E87" s="96"/>
      <c r="F87" s="96"/>
      <c r="G87" s="96"/>
      <c r="H87" s="96"/>
      <c r="I87" s="93"/>
      <c r="J87" s="94"/>
      <c r="K87" s="313">
        <v>0.05</v>
      </c>
      <c r="L87" s="855">
        <f>N81*K87</f>
        <v>1179.6353117157539</v>
      </c>
      <c r="M87" s="856"/>
      <c r="N87" s="57"/>
    </row>
    <row r="88" spans="1:14" ht="15.75" thickBot="1">
      <c r="B88" s="97" t="s">
        <v>1058</v>
      </c>
      <c r="C88" s="98"/>
      <c r="D88" s="98"/>
      <c r="E88" s="98"/>
      <c r="F88" s="98"/>
      <c r="G88" s="98"/>
      <c r="H88" s="98"/>
      <c r="I88" s="99"/>
      <c r="J88" s="100"/>
      <c r="K88" s="314">
        <v>0.05</v>
      </c>
      <c r="L88" s="857">
        <f>N81*K88</f>
        <v>1179.6353117157539</v>
      </c>
      <c r="M88" s="858"/>
      <c r="N88" s="57"/>
    </row>
    <row r="89" spans="1:14" ht="15.75" thickBot="1">
      <c r="B89" s="821" t="s">
        <v>1037</v>
      </c>
      <c r="C89" s="822"/>
      <c r="D89" s="822"/>
      <c r="E89" s="822"/>
      <c r="F89" s="822"/>
      <c r="G89" s="822"/>
      <c r="H89" s="822"/>
      <c r="I89" s="822"/>
      <c r="J89" s="822"/>
      <c r="K89" s="822"/>
      <c r="L89" s="822"/>
      <c r="M89" s="823"/>
      <c r="N89" s="58">
        <f>L86+L87+L88</f>
        <v>7077.8118702945239</v>
      </c>
    </row>
    <row r="90" spans="1:14" ht="15.75" thickBot="1">
      <c r="B90" s="39"/>
      <c r="C90" s="40"/>
      <c r="D90" s="40"/>
      <c r="E90" s="40"/>
      <c r="F90" s="40"/>
      <c r="G90" s="40"/>
      <c r="H90" s="40"/>
      <c r="I90" s="40"/>
      <c r="J90" s="40"/>
      <c r="K90" s="40"/>
      <c r="L90" s="40"/>
      <c r="M90" s="40"/>
      <c r="N90" s="41"/>
    </row>
    <row r="91" spans="1:14" ht="15.75" thickBot="1">
      <c r="A91" t="s">
        <v>2122</v>
      </c>
      <c r="B91" s="821" t="s">
        <v>1059</v>
      </c>
      <c r="C91" s="822"/>
      <c r="D91" s="822"/>
      <c r="E91" s="822"/>
      <c r="F91" s="822"/>
      <c r="G91" s="822"/>
      <c r="H91" s="822"/>
      <c r="I91" s="822"/>
      <c r="J91" s="822"/>
      <c r="K91" s="822"/>
      <c r="L91" s="822"/>
      <c r="M91" s="823"/>
      <c r="N91" s="196">
        <f>N81+N89</f>
        <v>30670.5181046096</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7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59" t="s">
        <v>2324</v>
      </c>
      <c r="C108" s="860"/>
      <c r="D108" s="860"/>
      <c r="E108" s="860"/>
      <c r="F108" s="860"/>
      <c r="G108" s="860"/>
      <c r="H108" s="860"/>
      <c r="I108" s="860"/>
      <c r="J108" s="860"/>
      <c r="K108" s="860"/>
      <c r="L108" s="860"/>
      <c r="M108" s="860"/>
      <c r="N108" s="861"/>
    </row>
    <row r="109" spans="2:14" ht="15" customHeight="1">
      <c r="B109" s="859"/>
      <c r="C109" s="860"/>
      <c r="D109" s="860"/>
      <c r="E109" s="860"/>
      <c r="F109" s="860"/>
      <c r="G109" s="860"/>
      <c r="H109" s="860"/>
      <c r="I109" s="860"/>
      <c r="J109" s="860"/>
      <c r="K109" s="860"/>
      <c r="L109" s="860"/>
      <c r="M109" s="860"/>
      <c r="N109" s="861"/>
    </row>
    <row r="110" spans="2:14" ht="32.25" customHeight="1">
      <c r="B110" s="862" t="s">
        <v>2325</v>
      </c>
      <c r="C110" s="863"/>
      <c r="D110" s="863"/>
      <c r="E110" s="863"/>
      <c r="F110" s="863"/>
      <c r="G110" s="863"/>
      <c r="H110" s="863"/>
      <c r="I110" s="863"/>
      <c r="J110" s="863"/>
      <c r="K110" s="863"/>
      <c r="L110" s="863"/>
      <c r="M110" s="863"/>
      <c r="N110" s="864"/>
    </row>
    <row r="111" spans="2:14">
      <c r="B111" s="862"/>
      <c r="C111" s="863"/>
      <c r="D111" s="863"/>
      <c r="E111" s="863"/>
      <c r="F111" s="863"/>
      <c r="G111" s="863"/>
      <c r="H111" s="863"/>
      <c r="I111" s="863"/>
      <c r="J111" s="863"/>
      <c r="K111" s="863"/>
      <c r="L111" s="863"/>
      <c r="M111" s="863"/>
      <c r="N111" s="864"/>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798"/>
      <c r="K121" s="798"/>
      <c r="L121" s="798"/>
      <c r="M121" s="798"/>
      <c r="N121" s="799"/>
    </row>
    <row r="122" spans="2:14" ht="15.75" thickBot="1">
      <c r="B122" s="270" t="s">
        <v>2327</v>
      </c>
      <c r="C122" s="402"/>
      <c r="D122" s="402"/>
      <c r="E122" s="63"/>
      <c r="F122" s="63"/>
      <c r="G122" s="63"/>
      <c r="H122" s="63"/>
      <c r="I122" s="63"/>
      <c r="J122" s="800"/>
      <c r="K122" s="800"/>
      <c r="L122" s="800"/>
      <c r="M122" s="800"/>
      <c r="N122" s="801"/>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312</v>
      </c>
      <c r="B36" s="834" t="str">
        <f>VLOOKUP(A36,EQUIPOS!A6:D154,3,FALSE)</f>
        <v>Retroexcavadora sobre oruga, potencia 138 HP, balde de 1,5 m3.</v>
      </c>
      <c r="C36" s="835"/>
      <c r="D36" s="835"/>
      <c r="E36" s="835"/>
      <c r="F36" s="835"/>
      <c r="G36" s="835"/>
      <c r="H36" s="836"/>
      <c r="I36" s="276"/>
      <c r="J36" s="277"/>
      <c r="K36" s="278">
        <f>VLOOKUP(A36,EQUIPOS!A6:D163,4,FALSE)</f>
        <v>155918.36951894427</v>
      </c>
      <c r="L36" s="279"/>
      <c r="M36" s="280">
        <v>66</v>
      </c>
      <c r="N36" s="281">
        <f>K36/M36</f>
        <v>2362.3995381658224</v>
      </c>
    </row>
    <row r="37" spans="1:14">
      <c r="A37" 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0.01</v>
      </c>
      <c r="M42" s="846"/>
      <c r="N42" s="111">
        <f>N76*L42</f>
        <v>0.96717803030303029</v>
      </c>
    </row>
    <row r="43" spans="1:14" ht="15.75" thickBot="1">
      <c r="B43" s="821" t="s">
        <v>1037</v>
      </c>
      <c r="C43" s="822"/>
      <c r="D43" s="822"/>
      <c r="E43" s="822"/>
      <c r="F43" s="822"/>
      <c r="G43" s="822"/>
      <c r="H43" s="822"/>
      <c r="I43" s="822"/>
      <c r="J43" s="822"/>
      <c r="K43" s="822"/>
      <c r="L43" s="822"/>
      <c r="M43" s="823"/>
      <c r="N43" s="403">
        <f>SUM(N36:N42)</f>
        <v>2363.3667161961253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6</v>
      </c>
      <c r="B70" s="55" t="str">
        <f>VLOOKUP(A70,'MANO DE OBRA'!A8:D68,3,FALSE)</f>
        <v xml:space="preserve">Obrero </v>
      </c>
      <c r="C70" s="53"/>
      <c r="D70" s="53"/>
      <c r="E70" s="53"/>
      <c r="F70" s="53"/>
      <c r="G70" s="53"/>
      <c r="H70" s="53"/>
      <c r="I70" s="301">
        <f>K70/J70*100</f>
        <v>27603.783783783787</v>
      </c>
      <c r="J70" s="302">
        <v>185</v>
      </c>
      <c r="K70" s="303">
        <f>VLOOKUP(A70,'MANO DE OBRA'!A8:D99,4,FALSE)</f>
        <v>51067</v>
      </c>
      <c r="L70" s="56"/>
      <c r="M70" s="304">
        <v>528</v>
      </c>
      <c r="N70" s="404">
        <f>K70/M70</f>
        <v>96.717803030303031</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96.717803030303031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2460.0845192264283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492.0169038452857</v>
      </c>
      <c r="M83" s="856"/>
      <c r="N83" s="57"/>
    </row>
    <row r="84" spans="1:14">
      <c r="B84" s="95" t="s">
        <v>1057</v>
      </c>
      <c r="C84" s="96"/>
      <c r="D84" s="96"/>
      <c r="E84" s="96"/>
      <c r="F84" s="96"/>
      <c r="G84" s="96"/>
      <c r="H84" s="96"/>
      <c r="I84" s="93"/>
      <c r="J84" s="94"/>
      <c r="K84" s="313">
        <v>0.05</v>
      </c>
      <c r="L84" s="855">
        <f>N78*K84</f>
        <v>123.00422596132142</v>
      </c>
      <c r="M84" s="856"/>
      <c r="N84" s="57"/>
    </row>
    <row r="85" spans="1:14" ht="15.75" thickBot="1">
      <c r="B85" s="97" t="s">
        <v>1058</v>
      </c>
      <c r="C85" s="98"/>
      <c r="D85" s="98"/>
      <c r="E85" s="98"/>
      <c r="F85" s="98"/>
      <c r="G85" s="98"/>
      <c r="H85" s="98"/>
      <c r="I85" s="99"/>
      <c r="J85" s="100"/>
      <c r="K85" s="314">
        <v>0.05</v>
      </c>
      <c r="L85" s="857">
        <f>N78*K85</f>
        <v>123.00422596132142</v>
      </c>
      <c r="M85" s="858"/>
      <c r="N85" s="57"/>
    </row>
    <row r="86" spans="1:14" ht="15.75" thickBot="1">
      <c r="B86" s="821" t="s">
        <v>1037</v>
      </c>
      <c r="C86" s="822"/>
      <c r="D86" s="822"/>
      <c r="E86" s="822"/>
      <c r="F86" s="822"/>
      <c r="G86" s="822"/>
      <c r="H86" s="822"/>
      <c r="I86" s="822"/>
      <c r="J86" s="822"/>
      <c r="K86" s="822"/>
      <c r="L86" s="822"/>
      <c r="M86" s="823"/>
      <c r="N86" s="58">
        <f>L83+L84+L85</f>
        <v>738.02535576792866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3198.1098749943567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148</v>
      </c>
      <c r="B36" s="834" t="str">
        <f>VLOOKUP(A36,EQUIPOS!A6:D154,3,FALSE)</f>
        <v>Cargador : Potencia en el volante 110 hp, Clasificación de RPM del motor 2300.</v>
      </c>
      <c r="C36" s="835"/>
      <c r="D36" s="835"/>
      <c r="E36" s="835"/>
      <c r="F36" s="835"/>
      <c r="G36" s="835"/>
      <c r="H36" s="836"/>
      <c r="I36" s="276"/>
      <c r="J36" s="277"/>
      <c r="K36" s="278">
        <f>VLOOKUP(A36,EQUIPOS!A6:D163,4,FALSE)</f>
        <v>125833.28011919968</v>
      </c>
      <c r="L36" s="279"/>
      <c r="M36" s="280">
        <v>66</v>
      </c>
      <c r="N36" s="281">
        <f>K36/M36</f>
        <v>1906.5648502909044</v>
      </c>
    </row>
    <row r="37" spans="1:14">
      <c r="A37" s="114" t="s">
        <v>129</v>
      </c>
      <c r="B37" s="834" t="str">
        <f>VLOOKUP(A37,EQUIPOS!A7:D154,3,FALSE)</f>
        <v xml:space="preserve">Buldozer, Potencia al volante de 140 HP, motor de 2200 RPM, longitud de hoja 4,80m. </v>
      </c>
      <c r="C37" s="835"/>
      <c r="D37" s="835"/>
      <c r="E37" s="835"/>
      <c r="F37" s="835"/>
      <c r="G37" s="835"/>
      <c r="H37" s="836"/>
      <c r="I37" s="276"/>
      <c r="J37" s="277"/>
      <c r="K37" s="278">
        <f>VLOOKUP(A37,EQUIPOS!A7:D164,4,FALSE)</f>
        <v>136063.21839080463</v>
      </c>
      <c r="L37" s="279"/>
      <c r="M37" s="280">
        <v>100</v>
      </c>
      <c r="N37" s="281">
        <f>K37/M37</f>
        <v>1360.6321839080463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83"/>
      <c r="L39" s="838"/>
      <c r="M39" s="839"/>
      <c r="N39" s="282"/>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0.01</v>
      </c>
      <c r="M42" s="846"/>
      <c r="N42" s="111">
        <f>N76*L42</f>
        <v>1.9343560606060606</v>
      </c>
    </row>
    <row r="43" spans="1:14" ht="15.75" thickBot="1">
      <c r="B43" s="821" t="s">
        <v>1037</v>
      </c>
      <c r="C43" s="822"/>
      <c r="D43" s="822"/>
      <c r="E43" s="822"/>
      <c r="F43" s="822"/>
      <c r="G43" s="822"/>
      <c r="H43" s="822"/>
      <c r="I43" s="822"/>
      <c r="J43" s="822"/>
      <c r="K43" s="822"/>
      <c r="L43" s="822"/>
      <c r="M43" s="823"/>
      <c r="N43" s="403">
        <f>SUM(N36:N42)</f>
        <v>3269.1313902595571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2494.1481347556196</v>
      </c>
      <c r="N48" s="281">
        <f>K48*M48</f>
        <v>2494.1481347556196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2494.1481347556196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528</v>
      </c>
      <c r="N70" s="404">
        <f>K70/M70</f>
        <v>193.43560606060606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193.43560606060606</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5956.7151310757827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1191.3430262151567</v>
      </c>
      <c r="M83" s="856"/>
      <c r="N83" s="57"/>
    </row>
    <row r="84" spans="1:14">
      <c r="B84" s="95" t="s">
        <v>1057</v>
      </c>
      <c r="C84" s="96"/>
      <c r="D84" s="96"/>
      <c r="E84" s="96"/>
      <c r="F84" s="96"/>
      <c r="G84" s="96"/>
      <c r="H84" s="96"/>
      <c r="I84" s="93"/>
      <c r="J84" s="94"/>
      <c r="K84" s="313">
        <v>0.05</v>
      </c>
      <c r="L84" s="855">
        <f>N78*K84</f>
        <v>297.83575655378917</v>
      </c>
      <c r="M84" s="856"/>
      <c r="N84" s="57"/>
    </row>
    <row r="85" spans="1:14" ht="15.75" thickBot="1">
      <c r="B85" s="97" t="s">
        <v>1058</v>
      </c>
      <c r="C85" s="98"/>
      <c r="D85" s="98"/>
      <c r="E85" s="98"/>
      <c r="F85" s="98"/>
      <c r="G85" s="98"/>
      <c r="H85" s="98"/>
      <c r="I85" s="99"/>
      <c r="J85" s="100"/>
      <c r="K85" s="314">
        <v>0.05</v>
      </c>
      <c r="L85" s="857">
        <f>N78*K85</f>
        <v>297.83575655378917</v>
      </c>
      <c r="M85" s="858"/>
      <c r="N85" s="57"/>
    </row>
    <row r="86" spans="1:14" ht="15.75" thickBot="1">
      <c r="B86" s="821" t="s">
        <v>1037</v>
      </c>
      <c r="C86" s="822"/>
      <c r="D86" s="822"/>
      <c r="E86" s="822"/>
      <c r="F86" s="822"/>
      <c r="G86" s="822"/>
      <c r="H86" s="822"/>
      <c r="I86" s="822"/>
      <c r="J86" s="822"/>
      <c r="K86" s="822"/>
      <c r="L86" s="822"/>
      <c r="M86" s="823"/>
      <c r="N86" s="58">
        <f>L83+L84+L85</f>
        <v>1787.0145393227351</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7743.7296703985176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4"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136063.21839080463</v>
      </c>
      <c r="L36" s="473"/>
      <c r="M36" s="292">
        <v>50</v>
      </c>
      <c r="N36" s="281">
        <f>K36/M36</f>
        <v>2721.2643678160925</v>
      </c>
    </row>
    <row r="37" spans="1:14">
      <c r="A37" s="114" t="s">
        <v>152</v>
      </c>
      <c r="B37" s="834" t="str">
        <f>VLOOKUP(A37,EQUIPOS!A7:D154,3,FALSE)</f>
        <v xml:space="preserve">Carrotanque de agua(1000 Galones) </v>
      </c>
      <c r="C37" s="835"/>
      <c r="D37" s="835"/>
      <c r="E37" s="835"/>
      <c r="F37" s="835"/>
      <c r="G37" s="835"/>
      <c r="H37" s="836"/>
      <c r="I37" s="276"/>
      <c r="J37" s="277"/>
      <c r="K37" s="278">
        <f>VLOOKUP(A37,EQUIPOS!A7:D164,4,FALSE)</f>
        <v>59968.603661132409</v>
      </c>
      <c r="L37" s="473"/>
      <c r="M37" s="292">
        <v>50</v>
      </c>
      <c r="N37" s="281">
        <f>K37/M37</f>
        <v>1199.3720732226482</v>
      </c>
    </row>
    <row r="38" spans="1:14">
      <c r="A38" s="214" t="s">
        <v>269</v>
      </c>
      <c r="B38" s="834" t="str">
        <f>VLOOKUP(A38,EQUIPOS!A8:D154,3,FALSE)</f>
        <v>Motoniveladora  potencia 215 HP, ancho de cuchilla 4,27 m, peso 18 ton.</v>
      </c>
      <c r="C38" s="835"/>
      <c r="D38" s="835"/>
      <c r="E38" s="835"/>
      <c r="F38" s="835"/>
      <c r="G38" s="835"/>
      <c r="H38" s="836"/>
      <c r="I38" s="276"/>
      <c r="J38" s="277"/>
      <c r="K38" s="278">
        <f>VLOOKUP(A38,EQUIPOS!A8:D165,4,FALSE)</f>
        <v>153449.0740740741</v>
      </c>
      <c r="L38" s="473"/>
      <c r="M38" s="292">
        <v>50</v>
      </c>
      <c r="N38" s="281">
        <f>K38/M38</f>
        <v>3068.9814814814822</v>
      </c>
    </row>
    <row r="39" spans="1:14">
      <c r="A39" s="214" t="s">
        <v>365</v>
      </c>
      <c r="B39" s="834" t="str">
        <f>VLOOKUP(A39,EQUIPOS!A9:D154,3,FALSE)</f>
        <v xml:space="preserve">Vibrocompatador, potencia 153 HP, peso 10 Ton. </v>
      </c>
      <c r="C39" s="835"/>
      <c r="D39" s="835"/>
      <c r="E39" s="835"/>
      <c r="F39" s="835"/>
      <c r="G39" s="835"/>
      <c r="H39" s="836"/>
      <c r="I39" s="837"/>
      <c r="J39" s="818"/>
      <c r="K39" s="278">
        <f>VLOOKUP(A39,EQUIPOS!A9:D166,4,FALSE)</f>
        <v>95949.765857811857</v>
      </c>
      <c r="L39" s="949">
        <v>50</v>
      </c>
      <c r="M39" s="950"/>
      <c r="N39" s="281">
        <f>K39/L39</f>
        <v>1918.9953171562372</v>
      </c>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8908.6132396764606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400</v>
      </c>
      <c r="N70" s="404">
        <f>K70/M70</f>
        <v>255.33500000000001</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400</v>
      </c>
      <c r="N71" s="404">
        <f>K71/M71</f>
        <v>127.6675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383.0025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9291.6157396764611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1858.3231479352924</v>
      </c>
      <c r="M83" s="856"/>
      <c r="N83" s="57"/>
    </row>
    <row r="84" spans="1:14">
      <c r="B84" s="95" t="s">
        <v>1057</v>
      </c>
      <c r="C84" s="96"/>
      <c r="D84" s="96"/>
      <c r="E84" s="96"/>
      <c r="F84" s="96"/>
      <c r="G84" s="96"/>
      <c r="H84" s="96"/>
      <c r="I84" s="93"/>
      <c r="J84" s="94"/>
      <c r="K84" s="313">
        <v>0.05</v>
      </c>
      <c r="L84" s="855">
        <f>N78*K84</f>
        <v>464.58078698382309</v>
      </c>
      <c r="M84" s="856"/>
      <c r="N84" s="57"/>
    </row>
    <row r="85" spans="1:14" ht="15.75" thickBot="1">
      <c r="B85" s="97" t="s">
        <v>1058</v>
      </c>
      <c r="C85" s="98"/>
      <c r="D85" s="98"/>
      <c r="E85" s="98"/>
      <c r="F85" s="98"/>
      <c r="G85" s="98"/>
      <c r="H85" s="98"/>
      <c r="I85" s="99"/>
      <c r="J85" s="100"/>
      <c r="K85" s="314">
        <v>0.05</v>
      </c>
      <c r="L85" s="857">
        <f>N78*K85</f>
        <v>464.58078698382309</v>
      </c>
      <c r="M85" s="858"/>
      <c r="N85" s="57"/>
    </row>
    <row r="86" spans="1:14" ht="15.75" thickBot="1">
      <c r="B86" s="821" t="s">
        <v>1037</v>
      </c>
      <c r="C86" s="822"/>
      <c r="D86" s="822"/>
      <c r="E86" s="822"/>
      <c r="F86" s="822"/>
      <c r="G86" s="822"/>
      <c r="H86" s="822"/>
      <c r="I86" s="822"/>
      <c r="J86" s="822"/>
      <c r="K86" s="822"/>
      <c r="L86" s="822"/>
      <c r="M86" s="823"/>
      <c r="N86" s="58">
        <f>L83+L84+L85</f>
        <v>2787.4847219029384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12079.100461579399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136063.21839080463</v>
      </c>
      <c r="L36" s="279"/>
      <c r="M36" s="280">
        <v>40</v>
      </c>
      <c r="N36" s="281">
        <f>K36/M36</f>
        <v>3401.5804597701158</v>
      </c>
    </row>
    <row r="37" spans="1:14">
      <c r="A37" s="119" t="s">
        <v>365</v>
      </c>
      <c r="B37" s="834" t="str">
        <f>VLOOKUP(A37,EQUIPOS!A7:D154,3,FALSE)</f>
        <v xml:space="preserve">Vibrocompatador, potencia 153 HP, peso 10 Ton. </v>
      </c>
      <c r="C37" s="835"/>
      <c r="D37" s="835"/>
      <c r="E37" s="835"/>
      <c r="F37" s="835"/>
      <c r="G37" s="835"/>
      <c r="H37" s="836"/>
      <c r="I37" s="276"/>
      <c r="J37" s="277"/>
      <c r="K37" s="278">
        <f>VLOOKUP(A37,EQUIPOS!A7:D164,4,FALSE)</f>
        <v>95949.765857811857</v>
      </c>
      <c r="L37" s="279"/>
      <c r="M37" s="280">
        <v>40</v>
      </c>
      <c r="N37" s="281">
        <f>K37/M37</f>
        <v>2398.7441464452963</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5800.3246062154121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320</v>
      </c>
      <c r="N70" s="404">
        <f>K70/M70</f>
        <v>319.16874999999999</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320</v>
      </c>
      <c r="N71" s="404">
        <f>K71/M71</f>
        <v>159.58437499999999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478.75312499999995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6279.0777312154123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1255.8155462430825</v>
      </c>
      <c r="M83" s="856"/>
      <c r="N83" s="57"/>
    </row>
    <row r="84" spans="1:14">
      <c r="B84" s="95" t="s">
        <v>1057</v>
      </c>
      <c r="C84" s="96"/>
      <c r="D84" s="96"/>
      <c r="E84" s="96"/>
      <c r="F84" s="96"/>
      <c r="G84" s="96"/>
      <c r="H84" s="96"/>
      <c r="I84" s="93"/>
      <c r="J84" s="94"/>
      <c r="K84" s="313">
        <v>0.05</v>
      </c>
      <c r="L84" s="855">
        <f>N78*K84</f>
        <v>313.95388656077063</v>
      </c>
      <c r="M84" s="856"/>
      <c r="N84" s="57"/>
    </row>
    <row r="85" spans="1:14" ht="15.75" thickBot="1">
      <c r="B85" s="97" t="s">
        <v>1058</v>
      </c>
      <c r="C85" s="98"/>
      <c r="D85" s="98"/>
      <c r="E85" s="98"/>
      <c r="F85" s="98"/>
      <c r="G85" s="98"/>
      <c r="H85" s="98"/>
      <c r="I85" s="99"/>
      <c r="J85" s="100"/>
      <c r="K85" s="314">
        <v>0.05</v>
      </c>
      <c r="L85" s="857">
        <f>N78*K85</f>
        <v>313.95388656077063</v>
      </c>
      <c r="M85" s="858"/>
      <c r="N85" s="57"/>
    </row>
    <row r="86" spans="1:14" ht="15.75" thickBot="1">
      <c r="B86" s="821" t="s">
        <v>1037</v>
      </c>
      <c r="C86" s="822"/>
      <c r="D86" s="822"/>
      <c r="E86" s="822"/>
      <c r="F86" s="822"/>
      <c r="G86" s="822"/>
      <c r="H86" s="822"/>
      <c r="I86" s="822"/>
      <c r="J86" s="822"/>
      <c r="K86" s="822"/>
      <c r="L86" s="822"/>
      <c r="M86" s="823"/>
      <c r="N86" s="58">
        <f>L83+L84+L85</f>
        <v>1883.7233193646236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8162.8010505800357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136063.21839080463</v>
      </c>
      <c r="L36" s="279"/>
      <c r="M36" s="280">
        <v>40</v>
      </c>
      <c r="N36" s="281">
        <f>K36/M36</f>
        <v>3401.5804597701158</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3401.5804597701158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320</v>
      </c>
      <c r="N70" s="404">
        <f>K70/M70</f>
        <v>319.16874999999999</v>
      </c>
      <c r="O70" s="112"/>
    </row>
    <row r="71" spans="1:15">
      <c r="A71" t="s">
        <v>6</v>
      </c>
      <c r="B71" s="55" t="str">
        <f>VLOOKUP(A71,'MANO DE OBRA'!A8:D69,3,FALSE)</f>
        <v xml:space="preserve">Obrero </v>
      </c>
      <c r="C71" s="53"/>
      <c r="D71" s="53"/>
      <c r="E71" s="53"/>
      <c r="F71" s="53"/>
      <c r="G71" s="53"/>
      <c r="H71" s="53"/>
      <c r="I71" s="301">
        <f>K71/J71*100</f>
        <v>27603.783783783787</v>
      </c>
      <c r="J71" s="302">
        <v>185</v>
      </c>
      <c r="K71" s="303">
        <f>VLOOKUP(A71,'MANO DE OBRA'!A8:D100,4,FALSE)</f>
        <v>51067</v>
      </c>
      <c r="L71" s="56"/>
      <c r="M71" s="308">
        <v>320</v>
      </c>
      <c r="N71" s="404">
        <f>K71/M71</f>
        <v>159.58437499999999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478.75312499999995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3880.3335847701155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776.06671695402315</v>
      </c>
      <c r="M83" s="856"/>
      <c r="N83" s="57"/>
    </row>
    <row r="84" spans="1:14">
      <c r="B84" s="95" t="s">
        <v>1057</v>
      </c>
      <c r="C84" s="96"/>
      <c r="D84" s="96"/>
      <c r="E84" s="96"/>
      <c r="F84" s="96"/>
      <c r="G84" s="96"/>
      <c r="H84" s="96"/>
      <c r="I84" s="93"/>
      <c r="J84" s="94"/>
      <c r="K84" s="313">
        <v>0.05</v>
      </c>
      <c r="L84" s="855">
        <f>N78*K84</f>
        <v>194.01667923850579</v>
      </c>
      <c r="M84" s="856"/>
      <c r="N84" s="57"/>
    </row>
    <row r="85" spans="1:14" ht="15.75" thickBot="1">
      <c r="B85" s="97" t="s">
        <v>1058</v>
      </c>
      <c r="C85" s="98"/>
      <c r="D85" s="98"/>
      <c r="E85" s="98"/>
      <c r="F85" s="98"/>
      <c r="G85" s="98"/>
      <c r="H85" s="98"/>
      <c r="I85" s="99"/>
      <c r="J85" s="100"/>
      <c r="K85" s="314">
        <v>0.05</v>
      </c>
      <c r="L85" s="857">
        <f>N78*K85</f>
        <v>194.01667923850579</v>
      </c>
      <c r="M85" s="858"/>
      <c r="N85" s="57"/>
    </row>
    <row r="86" spans="1:14" ht="15.75" thickBot="1">
      <c r="B86" s="821" t="s">
        <v>1037</v>
      </c>
      <c r="C86" s="822"/>
      <c r="D86" s="822"/>
      <c r="E86" s="822"/>
      <c r="F86" s="822"/>
      <c r="G86" s="822"/>
      <c r="H86" s="822"/>
      <c r="I86" s="822"/>
      <c r="J86" s="822"/>
      <c r="K86" s="822"/>
      <c r="L86" s="822"/>
      <c r="M86" s="823"/>
      <c r="N86" s="58">
        <f>L83+L84+L85</f>
        <v>1164.1000754310346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5044.4336602011499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0.01</v>
      </c>
      <c r="M42" s="846"/>
      <c r="N42" s="111">
        <f>N76*L42</f>
        <v>2.0426799999999998</v>
      </c>
    </row>
    <row r="43" spans="1:14" ht="15.75" thickBot="1">
      <c r="B43" s="821" t="s">
        <v>1037</v>
      </c>
      <c r="C43" s="822"/>
      <c r="D43" s="822"/>
      <c r="E43" s="822"/>
      <c r="F43" s="822"/>
      <c r="G43" s="822"/>
      <c r="H43" s="822"/>
      <c r="I43" s="822"/>
      <c r="J43" s="822"/>
      <c r="K43" s="822"/>
      <c r="L43" s="822"/>
      <c r="M43" s="823"/>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4428.3854637497734</v>
      </c>
      <c r="N48" s="281">
        <f>K48*M48</f>
        <v>5756.9011028747054</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5756.9011028747054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53"/>
      <c r="D59" s="53"/>
      <c r="E59" s="53"/>
      <c r="F59" s="53"/>
      <c r="G59" s="53"/>
      <c r="H59" s="297"/>
      <c r="I59" s="288"/>
      <c r="J59" s="288"/>
      <c r="K59" s="288"/>
      <c r="L59" s="825"/>
      <c r="M59" s="826"/>
      <c r="N59" s="300"/>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75" thickBot="1">
      <c r="B64" s="474"/>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204.268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5963.211782874705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1192.642356574941</v>
      </c>
      <c r="M83" s="856"/>
      <c r="N83" s="57"/>
    </row>
    <row r="84" spans="1:14">
      <c r="B84" s="95" t="s">
        <v>1057</v>
      </c>
      <c r="C84" s="96"/>
      <c r="D84" s="96"/>
      <c r="E84" s="96"/>
      <c r="F84" s="96"/>
      <c r="G84" s="96"/>
      <c r="H84" s="96"/>
      <c r="I84" s="93"/>
      <c r="J84" s="94"/>
      <c r="K84" s="313">
        <v>0.05</v>
      </c>
      <c r="L84" s="855">
        <f>N78*K84</f>
        <v>298.16058914373525</v>
      </c>
      <c r="M84" s="856"/>
      <c r="N84" s="57"/>
    </row>
    <row r="85" spans="1:14" ht="15.75" thickBot="1">
      <c r="B85" s="97" t="s">
        <v>1058</v>
      </c>
      <c r="C85" s="98"/>
      <c r="D85" s="98"/>
      <c r="E85" s="98"/>
      <c r="F85" s="98"/>
      <c r="G85" s="98"/>
      <c r="H85" s="98"/>
      <c r="I85" s="99"/>
      <c r="J85" s="100"/>
      <c r="K85" s="314">
        <v>0.05</v>
      </c>
      <c r="L85" s="857">
        <f>N78*K85</f>
        <v>298.16058914373525</v>
      </c>
      <c r="M85" s="858"/>
      <c r="N85" s="57"/>
    </row>
    <row r="86" spans="1:14" ht="15.75" thickBot="1">
      <c r="B86" s="821" t="s">
        <v>1037</v>
      </c>
      <c r="C86" s="822"/>
      <c r="D86" s="822"/>
      <c r="E86" s="822"/>
      <c r="F86" s="822"/>
      <c r="G86" s="822"/>
      <c r="H86" s="822"/>
      <c r="I86" s="822"/>
      <c r="J86" s="822"/>
      <c r="K86" s="822"/>
      <c r="L86" s="822"/>
      <c r="M86" s="823"/>
      <c r="N86" s="58">
        <f>L83+L84+L85</f>
        <v>1788.9635348624115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7752.1753177371165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1.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0.01</v>
      </c>
      <c r="M42" s="846"/>
      <c r="N42" s="111">
        <f>N76*L42</f>
        <v>2.0426799999999998</v>
      </c>
    </row>
    <row r="43" spans="1:14" ht="15.75" thickBot="1">
      <c r="B43" s="821" t="s">
        <v>1037</v>
      </c>
      <c r="C43" s="822"/>
      <c r="D43" s="822"/>
      <c r="E43" s="822"/>
      <c r="F43" s="822"/>
      <c r="G43" s="822"/>
      <c r="H43" s="822"/>
      <c r="I43" s="822"/>
      <c r="J43" s="822"/>
      <c r="K43" s="822"/>
      <c r="L43" s="822"/>
      <c r="M43" s="823"/>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8429.202675827155</v>
      </c>
      <c r="N48" s="281">
        <f>K48*M48</f>
        <v>10115.043210992586</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10115.043210992586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53"/>
      <c r="D59" s="53"/>
      <c r="E59" s="53"/>
      <c r="F59" s="53"/>
      <c r="G59" s="53"/>
      <c r="H59" s="297"/>
      <c r="I59" s="288"/>
      <c r="J59" s="288"/>
      <c r="K59" s="288"/>
      <c r="L59" s="825"/>
      <c r="M59" s="826"/>
      <c r="N59" s="300"/>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75" thickBot="1">
      <c r="B64" s="474"/>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204.268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10321.353890992586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2064.2707781985173</v>
      </c>
      <c r="M83" s="856"/>
      <c r="N83" s="57"/>
    </row>
    <row r="84" spans="1:14">
      <c r="B84" s="95" t="s">
        <v>1057</v>
      </c>
      <c r="C84" s="96"/>
      <c r="D84" s="96"/>
      <c r="E84" s="96"/>
      <c r="F84" s="96"/>
      <c r="G84" s="96"/>
      <c r="H84" s="96"/>
      <c r="I84" s="93"/>
      <c r="J84" s="94"/>
      <c r="K84" s="313">
        <v>0.05</v>
      </c>
      <c r="L84" s="855">
        <f>N78*K84</f>
        <v>516.06769454962932</v>
      </c>
      <c r="M84" s="856"/>
      <c r="N84" s="57"/>
    </row>
    <row r="85" spans="1:14" ht="15.75" thickBot="1">
      <c r="B85" s="97" t="s">
        <v>1058</v>
      </c>
      <c r="C85" s="98"/>
      <c r="D85" s="98"/>
      <c r="E85" s="98"/>
      <c r="F85" s="98"/>
      <c r="G85" s="98"/>
      <c r="H85" s="98"/>
      <c r="I85" s="99"/>
      <c r="J85" s="100"/>
      <c r="K85" s="314">
        <v>0.05</v>
      </c>
      <c r="L85" s="857">
        <f>N78*K85</f>
        <v>516.06769454962932</v>
      </c>
      <c r="M85" s="858"/>
      <c r="N85" s="57"/>
    </row>
    <row r="86" spans="1:14" ht="15.75" thickBot="1">
      <c r="B86" s="821" t="s">
        <v>1037</v>
      </c>
      <c r="C86" s="822"/>
      <c r="D86" s="822"/>
      <c r="E86" s="822"/>
      <c r="F86" s="822"/>
      <c r="G86" s="822"/>
      <c r="H86" s="822"/>
      <c r="I86" s="822"/>
      <c r="J86" s="822"/>
      <c r="K86" s="822"/>
      <c r="L86" s="822"/>
      <c r="M86" s="823"/>
      <c r="N86" s="58">
        <f>L83+L84+L85</f>
        <v>3096.4061672977759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13417.760058290361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VLOOKUP(A36,EQUIPOS!A6:D186,3,FALSE)</f>
        <v xml:space="preserve">Buldozer, Potencia al volante de 140 HP, motor de 2200 RPM, longitud de hoja 4,80m. </v>
      </c>
      <c r="C36" s="835"/>
      <c r="D36" s="835"/>
      <c r="E36" s="835"/>
      <c r="F36" s="835"/>
      <c r="G36" s="835"/>
      <c r="H36" s="836"/>
      <c r="I36" s="276"/>
      <c r="J36" s="277"/>
      <c r="K36" s="278">
        <f>VLOOKUP(A36,EQUIPOS!A6:D186,4,FALSE)</f>
        <v>136063.21839080463</v>
      </c>
      <c r="L36" s="279"/>
      <c r="M36" s="280">
        <v>45</v>
      </c>
      <c r="N36" s="281">
        <f>K36/M36</f>
        <v>3023.627075351214</v>
      </c>
    </row>
    <row r="37" spans="1:14">
      <c r="A37" s="119" t="s">
        <v>152</v>
      </c>
      <c r="B37" s="834" t="str">
        <f>VLOOKUP(A37,EQUIPOS!A7:D187,3,FALSE)</f>
        <v xml:space="preserve">Carrotanque de agua(1000 Galones) </v>
      </c>
      <c r="C37" s="835"/>
      <c r="D37" s="835"/>
      <c r="E37" s="835"/>
      <c r="F37" s="835"/>
      <c r="G37" s="835"/>
      <c r="H37" s="836"/>
      <c r="I37" s="276"/>
      <c r="J37" s="277"/>
      <c r="K37" s="278">
        <f>VLOOKUP(A37,EQUIPOS!A7:D187,4,FALSE)</f>
        <v>59968.603661132409</v>
      </c>
      <c r="L37" s="279"/>
      <c r="M37" s="280">
        <v>45</v>
      </c>
      <c r="N37" s="281">
        <f>K37/M37</f>
        <v>1332.6356369140535</v>
      </c>
    </row>
    <row r="38" spans="1:14">
      <c r="A38" t="s">
        <v>269</v>
      </c>
      <c r="B38" s="834" t="str">
        <f>VLOOKUP(A38,EQUIPOS!A8:D188,3,FALSE)</f>
        <v>Motoniveladora  potencia 215 HP, ancho de cuchilla 4,27 m, peso 18 ton.</v>
      </c>
      <c r="C38" s="835"/>
      <c r="D38" s="835"/>
      <c r="E38" s="835"/>
      <c r="F38" s="835"/>
      <c r="G38" s="835"/>
      <c r="H38" s="836"/>
      <c r="I38" s="276"/>
      <c r="J38" s="277"/>
      <c r="K38" s="278">
        <f>VLOOKUP(A38,EQUIPOS!A8:D188,4,FALSE)</f>
        <v>153449.0740740741</v>
      </c>
      <c r="L38" s="279"/>
      <c r="M38" s="280">
        <v>45</v>
      </c>
      <c r="N38" s="281">
        <f>K38/M38</f>
        <v>3409.9794238683135</v>
      </c>
    </row>
    <row r="39" spans="1:14">
      <c r="A39" t="s">
        <v>365</v>
      </c>
      <c r="B39" s="834" t="str">
        <f>VLOOKUP(A39,EQUIPOS!A9:D189,3,FALSE)</f>
        <v xml:space="preserve">Vibrocompatador, potencia 153 HP, peso 10 Ton. </v>
      </c>
      <c r="C39" s="835"/>
      <c r="D39" s="835"/>
      <c r="E39" s="835"/>
      <c r="F39" s="835"/>
      <c r="G39" s="835"/>
      <c r="H39" s="836"/>
      <c r="I39" s="837"/>
      <c r="J39" s="818"/>
      <c r="K39" s="278">
        <f>VLOOKUP(A39,EQUIPOS!A9:D189,4,FALSE)</f>
        <v>95949.765857811857</v>
      </c>
      <c r="L39" s="838">
        <v>45</v>
      </c>
      <c r="M39" s="839"/>
      <c r="N39" s="281">
        <f>K39/L39</f>
        <v>2132.2170190624856</v>
      </c>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N76*L42</f>
        <v>11.348222222222223</v>
      </c>
    </row>
    <row r="43" spans="1:14" ht="15.75" thickBot="1">
      <c r="B43" s="821" t="s">
        <v>1037</v>
      </c>
      <c r="C43" s="822"/>
      <c r="D43" s="822"/>
      <c r="E43" s="822"/>
      <c r="F43" s="822"/>
      <c r="G43" s="822"/>
      <c r="H43" s="822"/>
      <c r="I43" s="822"/>
      <c r="J43" s="822"/>
      <c r="K43" s="822"/>
      <c r="L43" s="822"/>
      <c r="M43" s="823"/>
      <c r="N43" s="403">
        <f>SUM(N36:N42)</f>
        <v>9909.8073774182885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25104.364491050441</v>
      </c>
      <c r="N48" s="281">
        <f>K48*M48</f>
        <v>31380.45561381305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31380.45561381305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25">
        <f>VLOOKUP(A59,TRANSPORTE!A5:D123,4,FALSE)</f>
        <v>1104.9962769918093</v>
      </c>
      <c r="M59" s="826"/>
      <c r="N59" s="300">
        <f>K59*L59</f>
        <v>1381.2453462397616</v>
      </c>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75" thickBot="1">
      <c r="B64" s="474"/>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SUM(N59:N64)</f>
        <v>1381.2453462397616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43238.919448582215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8647.7838897164438</v>
      </c>
      <c r="M83" s="856"/>
      <c r="N83" s="57"/>
    </row>
    <row r="84" spans="1:14">
      <c r="B84" s="95" t="s">
        <v>1057</v>
      </c>
      <c r="C84" s="96"/>
      <c r="D84" s="96"/>
      <c r="E84" s="96"/>
      <c r="F84" s="96"/>
      <c r="G84" s="96"/>
      <c r="H84" s="96"/>
      <c r="I84" s="93"/>
      <c r="J84" s="94"/>
      <c r="K84" s="313">
        <v>0.05</v>
      </c>
      <c r="L84" s="855">
        <f>N78*K84</f>
        <v>2161.945972429111</v>
      </c>
      <c r="M84" s="856"/>
      <c r="N84" s="57"/>
    </row>
    <row r="85" spans="1:14" ht="15.75" thickBot="1">
      <c r="B85" s="97" t="s">
        <v>1058</v>
      </c>
      <c r="C85" s="98"/>
      <c r="D85" s="98"/>
      <c r="E85" s="98"/>
      <c r="F85" s="98"/>
      <c r="G85" s="98"/>
      <c r="H85" s="98"/>
      <c r="I85" s="99"/>
      <c r="J85" s="100"/>
      <c r="K85" s="314">
        <v>0.05</v>
      </c>
      <c r="L85" s="857">
        <f>N78*K85</f>
        <v>2161.945972429111</v>
      </c>
      <c r="M85" s="858"/>
      <c r="N85" s="57"/>
    </row>
    <row r="86" spans="1:14" ht="15.75" thickBot="1">
      <c r="B86" s="821" t="s">
        <v>1037</v>
      </c>
      <c r="C86" s="822"/>
      <c r="D86" s="822"/>
      <c r="E86" s="822"/>
      <c r="F86" s="822"/>
      <c r="G86" s="822"/>
      <c r="H86" s="822"/>
      <c r="I86" s="822"/>
      <c r="J86" s="822"/>
      <c r="K86" s="822"/>
      <c r="L86" s="822"/>
      <c r="M86" s="823"/>
      <c r="N86" s="58">
        <f>L83+L84+L85</f>
        <v>12971.675834574668</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ROUND((N78+N86),0)</f>
        <v>56211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VLOOKUP(A36,EQUIPOS!A6:D186,3,FALSE)</f>
        <v xml:space="preserve">Buldozer, Potencia al volante de 140 HP, motor de 2200 RPM, longitud de hoja 4,80m. </v>
      </c>
      <c r="C36" s="835"/>
      <c r="D36" s="835"/>
      <c r="E36" s="835"/>
      <c r="F36" s="835"/>
      <c r="G36" s="835"/>
      <c r="H36" s="836"/>
      <c r="I36" s="276"/>
      <c r="J36" s="277"/>
      <c r="K36" s="278">
        <f>VLOOKUP(A36,EQUIPOS!A6:D186,4,FALSE)</f>
        <v>136063.21839080463</v>
      </c>
      <c r="L36" s="279"/>
      <c r="M36" s="280">
        <v>45</v>
      </c>
      <c r="N36" s="281">
        <f>K36/M36</f>
        <v>3023.627075351214</v>
      </c>
    </row>
    <row r="37" spans="1:14">
      <c r="A37" s="119" t="s">
        <v>152</v>
      </c>
      <c r="B37" s="834" t="str">
        <f>VLOOKUP(A37,EQUIPOS!A7:D187,3,FALSE)</f>
        <v xml:space="preserve">Carrotanque de agua(1000 Galones) </v>
      </c>
      <c r="C37" s="835"/>
      <c r="D37" s="835"/>
      <c r="E37" s="835"/>
      <c r="F37" s="835"/>
      <c r="G37" s="835"/>
      <c r="H37" s="836"/>
      <c r="I37" s="276"/>
      <c r="J37" s="277"/>
      <c r="K37" s="278">
        <f>VLOOKUP(A37,EQUIPOS!A7:D187,4,FALSE)</f>
        <v>59968.603661132409</v>
      </c>
      <c r="L37" s="279"/>
      <c r="M37" s="280">
        <v>45</v>
      </c>
      <c r="N37" s="281">
        <f>K37/M37</f>
        <v>1332.6356369140535</v>
      </c>
    </row>
    <row r="38" spans="1:14">
      <c r="A38" t="s">
        <v>269</v>
      </c>
      <c r="B38" s="834" t="str">
        <f>VLOOKUP(A38,EQUIPOS!A8:D188,3,FALSE)</f>
        <v>Motoniveladora  potencia 215 HP, ancho de cuchilla 4,27 m, peso 18 ton.</v>
      </c>
      <c r="C38" s="835"/>
      <c r="D38" s="835"/>
      <c r="E38" s="835"/>
      <c r="F38" s="835"/>
      <c r="G38" s="835"/>
      <c r="H38" s="836"/>
      <c r="I38" s="276"/>
      <c r="J38" s="277"/>
      <c r="K38" s="278">
        <f>VLOOKUP(A38,EQUIPOS!A8:D188,4,FALSE)</f>
        <v>153449.0740740741</v>
      </c>
      <c r="L38" s="279"/>
      <c r="M38" s="280">
        <v>45</v>
      </c>
      <c r="N38" s="281">
        <f>K38/M38</f>
        <v>3409.9794238683135</v>
      </c>
    </row>
    <row r="39" spans="1:14">
      <c r="A39" t="s">
        <v>365</v>
      </c>
      <c r="B39" s="834" t="str">
        <f>VLOOKUP(A39,EQUIPOS!A9:D189,3,FALSE)</f>
        <v xml:space="preserve">Vibrocompatador, potencia 153 HP, peso 10 Ton. </v>
      </c>
      <c r="C39" s="835"/>
      <c r="D39" s="835"/>
      <c r="E39" s="835"/>
      <c r="F39" s="835"/>
      <c r="G39" s="835"/>
      <c r="H39" s="836"/>
      <c r="I39" s="837"/>
      <c r="J39" s="818"/>
      <c r="K39" s="278">
        <f>VLOOKUP(A39,EQUIPOS!A9:D189,4,FALSE)</f>
        <v>95949.765857811857</v>
      </c>
      <c r="L39" s="838">
        <v>45</v>
      </c>
      <c r="M39" s="839"/>
      <c r="N39" s="281">
        <f>K39/L39</f>
        <v>2132.2170190624856</v>
      </c>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N76*L42</f>
        <v>11.348222222222223</v>
      </c>
    </row>
    <row r="43" spans="1:14" ht="15.75" thickBot="1">
      <c r="B43" s="821" t="s">
        <v>1037</v>
      </c>
      <c r="C43" s="822"/>
      <c r="D43" s="822"/>
      <c r="E43" s="822"/>
      <c r="F43" s="822"/>
      <c r="G43" s="822"/>
      <c r="H43" s="822"/>
      <c r="I43" s="822"/>
      <c r="J43" s="822"/>
      <c r="K43" s="822"/>
      <c r="L43" s="822"/>
      <c r="M43" s="823"/>
      <c r="N43" s="403">
        <f>SUM(N36:N42)</f>
        <v>9909.8073774182885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44040</v>
      </c>
      <c r="N48" s="281">
        <f>K48*M48</f>
        <v>55050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55050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5">
        <f>VLOOKUP(A59,TRANSPORTE!A5:D123,4,FALSE)</f>
        <v>1104.9962769918093</v>
      </c>
      <c r="M59" s="826"/>
      <c r="N59" s="300">
        <f>K59*L59</f>
        <v>1381.2453462397616</v>
      </c>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75" thickBot="1">
      <c r="B64" s="474"/>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SUM(N59:N64)</f>
        <v>1381.2453462397616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66908.463834769165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13381.692766953835</v>
      </c>
      <c r="M83" s="856"/>
      <c r="N83" s="57"/>
    </row>
    <row r="84" spans="1:14">
      <c r="B84" s="95" t="s">
        <v>1057</v>
      </c>
      <c r="C84" s="96"/>
      <c r="D84" s="96"/>
      <c r="E84" s="96"/>
      <c r="F84" s="96"/>
      <c r="G84" s="96"/>
      <c r="H84" s="96"/>
      <c r="I84" s="93"/>
      <c r="J84" s="94"/>
      <c r="K84" s="313">
        <v>0.05</v>
      </c>
      <c r="L84" s="855">
        <f>N78*K84</f>
        <v>3345.4231917384586</v>
      </c>
      <c r="M84" s="856"/>
      <c r="N84" s="57"/>
    </row>
    <row r="85" spans="1:14" ht="15.75" thickBot="1">
      <c r="B85" s="97" t="s">
        <v>1058</v>
      </c>
      <c r="C85" s="98"/>
      <c r="D85" s="98"/>
      <c r="E85" s="98"/>
      <c r="F85" s="98"/>
      <c r="G85" s="98"/>
      <c r="H85" s="98"/>
      <c r="I85" s="99"/>
      <c r="J85" s="100"/>
      <c r="K85" s="314">
        <v>0.05</v>
      </c>
      <c r="L85" s="857">
        <f>N78*K85</f>
        <v>3345.4231917384586</v>
      </c>
      <c r="M85" s="858"/>
      <c r="N85" s="57"/>
    </row>
    <row r="86" spans="1:14" ht="15.75" thickBot="1">
      <c r="B86" s="821" t="s">
        <v>1037</v>
      </c>
      <c r="C86" s="822"/>
      <c r="D86" s="822"/>
      <c r="E86" s="822"/>
      <c r="F86" s="822"/>
      <c r="G86" s="822"/>
      <c r="H86" s="822"/>
      <c r="I86" s="822"/>
      <c r="J86" s="822"/>
      <c r="K86" s="822"/>
      <c r="L86" s="822"/>
      <c r="M86" s="823"/>
      <c r="N86" s="58">
        <f>L83+L84+L85</f>
        <v>20072.539150430755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86981.002985199913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VLOOKUP(A36,EQUIPOS!A6:D186,3,FALSE)</f>
        <v xml:space="preserve">Buldozer, Potencia al volante de 140 HP, motor de 2200 RPM, longitud de hoja 4,80m. </v>
      </c>
      <c r="C36" s="835"/>
      <c r="D36" s="835"/>
      <c r="E36" s="835"/>
      <c r="F36" s="835"/>
      <c r="G36" s="835"/>
      <c r="H36" s="836"/>
      <c r="I36" s="276"/>
      <c r="J36" s="277"/>
      <c r="K36" s="278">
        <f>VLOOKUP(A36,EQUIPOS!A6:D186,4,FALSE)</f>
        <v>136063.21839080463</v>
      </c>
      <c r="L36" s="279"/>
      <c r="M36" s="280">
        <v>45</v>
      </c>
      <c r="N36" s="281">
        <f>K36/M36</f>
        <v>3023.627075351214</v>
      </c>
    </row>
    <row r="37" spans="1:14">
      <c r="A37" s="119" t="s">
        <v>152</v>
      </c>
      <c r="B37" s="834" t="str">
        <f>VLOOKUP(A37,EQUIPOS!A7:D187,3,FALSE)</f>
        <v xml:space="preserve">Carrotanque de agua(1000 Galones) </v>
      </c>
      <c r="C37" s="835"/>
      <c r="D37" s="835"/>
      <c r="E37" s="835"/>
      <c r="F37" s="835"/>
      <c r="G37" s="835"/>
      <c r="H37" s="836"/>
      <c r="I37" s="276"/>
      <c r="J37" s="277"/>
      <c r="K37" s="278">
        <f>VLOOKUP(A37,EQUIPOS!A7:D187,4,FALSE)</f>
        <v>59968.603661132409</v>
      </c>
      <c r="L37" s="279"/>
      <c r="M37" s="280">
        <v>45</v>
      </c>
      <c r="N37" s="281">
        <f>K37/M37</f>
        <v>1332.6356369140535</v>
      </c>
    </row>
    <row r="38" spans="1:14">
      <c r="A38" t="s">
        <v>269</v>
      </c>
      <c r="B38" s="834" t="str">
        <f>VLOOKUP(A38,EQUIPOS!A8:D188,3,FALSE)</f>
        <v>Motoniveladora  potencia 215 HP, ancho de cuchilla 4,27 m, peso 18 ton.</v>
      </c>
      <c r="C38" s="835"/>
      <c r="D38" s="835"/>
      <c r="E38" s="835"/>
      <c r="F38" s="835"/>
      <c r="G38" s="835"/>
      <c r="H38" s="836"/>
      <c r="I38" s="276"/>
      <c r="J38" s="277"/>
      <c r="K38" s="278">
        <f>VLOOKUP(A38,EQUIPOS!A8:D188,4,FALSE)</f>
        <v>153449.0740740741</v>
      </c>
      <c r="L38" s="279"/>
      <c r="M38" s="280">
        <v>45</v>
      </c>
      <c r="N38" s="281">
        <f>K38/M38</f>
        <v>3409.9794238683135</v>
      </c>
    </row>
    <row r="39" spans="1:14">
      <c r="A39" t="s">
        <v>365</v>
      </c>
      <c r="B39" s="834" t="str">
        <f>VLOOKUP(A39,EQUIPOS!A9:D189,3,FALSE)</f>
        <v xml:space="preserve">Vibrocompatador, potencia 153 HP, peso 10 Ton. </v>
      </c>
      <c r="C39" s="835"/>
      <c r="D39" s="835"/>
      <c r="E39" s="835"/>
      <c r="F39" s="835"/>
      <c r="G39" s="835"/>
      <c r="H39" s="836"/>
      <c r="I39" s="837"/>
      <c r="J39" s="818"/>
      <c r="K39" s="278">
        <f>VLOOKUP(A39,EQUIPOS!A9:D189,4,FALSE)</f>
        <v>95949.765857811857</v>
      </c>
      <c r="L39" s="838">
        <v>45</v>
      </c>
      <c r="M39" s="839"/>
      <c r="N39" s="281">
        <f>K39/L39</f>
        <v>2132.2170190624856</v>
      </c>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t="s">
        <v>1036</v>
      </c>
      <c r="C42" s="835"/>
      <c r="D42" s="835"/>
      <c r="E42" s="835"/>
      <c r="F42" s="835"/>
      <c r="G42" s="835"/>
      <c r="H42" s="836"/>
      <c r="I42" s="843"/>
      <c r="J42" s="844"/>
      <c r="K42" s="47"/>
      <c r="L42" s="845">
        <v>0.02</v>
      </c>
      <c r="M42" s="846"/>
      <c r="N42" s="111">
        <f>N76*L42</f>
        <v>11.348222222222223</v>
      </c>
    </row>
    <row r="43" spans="1:14" ht="15.75" thickBot="1">
      <c r="B43" s="821" t="s">
        <v>1037</v>
      </c>
      <c r="C43" s="822"/>
      <c r="D43" s="822"/>
      <c r="E43" s="822"/>
      <c r="F43" s="822"/>
      <c r="G43" s="822"/>
      <c r="H43" s="822"/>
      <c r="I43" s="822"/>
      <c r="J43" s="822"/>
      <c r="K43" s="822"/>
      <c r="L43" s="822"/>
      <c r="M43" s="823"/>
      <c r="N43" s="403">
        <f>SUM(N36:N42)</f>
        <v>9909.8073774182885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48325</v>
      </c>
      <c r="N48" s="281">
        <f>K48*M48</f>
        <v>60406.25</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60406.25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5">
        <f>VLOOKUP(A59,TRANSPORTE!A5:D123,4,FALSE)</f>
        <v>1104.9962769918093</v>
      </c>
      <c r="M59" s="826"/>
      <c r="N59" s="300">
        <f>K59*L59</f>
        <v>1381.2453462397616</v>
      </c>
    </row>
    <row r="60" spans="1:14" ht="24.75" customHeight="1">
      <c r="B60" s="52"/>
      <c r="C60" s="326"/>
      <c r="D60" s="326"/>
      <c r="E60" s="326"/>
      <c r="F60" s="326"/>
      <c r="G60" s="326"/>
      <c r="H60" s="320"/>
      <c r="I60" s="408"/>
      <c r="J60" s="295"/>
      <c r="K60" s="288"/>
      <c r="L60" s="825"/>
      <c r="M60" s="826"/>
      <c r="N60" s="296"/>
    </row>
    <row r="61" spans="1:14">
      <c r="B61" s="52"/>
      <c r="C61" s="53"/>
      <c r="D61" s="53"/>
      <c r="E61" s="53"/>
      <c r="F61" s="53"/>
      <c r="G61" s="326"/>
      <c r="H61" s="320"/>
      <c r="I61" s="408"/>
      <c r="J61" s="295"/>
      <c r="K61" s="288"/>
      <c r="L61" s="825"/>
      <c r="M61" s="826"/>
      <c r="N61" s="300"/>
    </row>
    <row r="62" spans="1:14">
      <c r="B62" s="52"/>
      <c r="C62" s="53"/>
      <c r="D62" s="53"/>
      <c r="E62" s="53"/>
      <c r="F62" s="53"/>
      <c r="G62" s="53"/>
      <c r="H62" s="297"/>
      <c r="I62" s="288"/>
      <c r="J62" s="288"/>
      <c r="K62" s="288"/>
      <c r="L62" s="825"/>
      <c r="M62" s="826"/>
      <c r="N62" s="300"/>
    </row>
    <row r="63" spans="1:14">
      <c r="B63" s="52"/>
      <c r="C63" s="53"/>
      <c r="D63" s="53"/>
      <c r="E63" s="53"/>
      <c r="F63" s="53"/>
      <c r="G63" s="53"/>
      <c r="H63" s="297"/>
      <c r="I63" s="288"/>
      <c r="J63" s="288"/>
      <c r="K63" s="288"/>
      <c r="L63" s="825"/>
      <c r="M63" s="826"/>
      <c r="N63" s="300"/>
    </row>
    <row r="64" spans="1:14" ht="15.75" thickBot="1">
      <c r="B64" s="474"/>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SUM(N59:N64)</f>
        <v>1381.2453462397616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72264.713834769165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14452.942766953835</v>
      </c>
      <c r="M83" s="856"/>
      <c r="N83" s="57"/>
    </row>
    <row r="84" spans="1:14">
      <c r="B84" s="95" t="s">
        <v>1057</v>
      </c>
      <c r="C84" s="96"/>
      <c r="D84" s="96"/>
      <c r="E84" s="96"/>
      <c r="F84" s="96"/>
      <c r="G84" s="96"/>
      <c r="H84" s="96"/>
      <c r="I84" s="93"/>
      <c r="J84" s="94"/>
      <c r="K84" s="313">
        <v>0.05</v>
      </c>
      <c r="L84" s="855">
        <f>N78*K84</f>
        <v>3613.2356917384586</v>
      </c>
      <c r="M84" s="856"/>
      <c r="N84" s="57"/>
    </row>
    <row r="85" spans="1:14" ht="15.75" thickBot="1">
      <c r="B85" s="97" t="s">
        <v>1058</v>
      </c>
      <c r="C85" s="98"/>
      <c r="D85" s="98"/>
      <c r="E85" s="98"/>
      <c r="F85" s="98"/>
      <c r="G85" s="98"/>
      <c r="H85" s="98"/>
      <c r="I85" s="99"/>
      <c r="J85" s="100"/>
      <c r="K85" s="314">
        <v>0.05</v>
      </c>
      <c r="L85" s="857">
        <f>N78*K85</f>
        <v>3613.2356917384586</v>
      </c>
      <c r="M85" s="858"/>
      <c r="N85" s="57"/>
    </row>
    <row r="86" spans="1:14" ht="15.75" thickBot="1">
      <c r="B86" s="821" t="s">
        <v>1037</v>
      </c>
      <c r="C86" s="822"/>
      <c r="D86" s="822"/>
      <c r="E86" s="822"/>
      <c r="F86" s="822"/>
      <c r="G86" s="822"/>
      <c r="H86" s="822"/>
      <c r="I86" s="822"/>
      <c r="J86" s="822"/>
      <c r="K86" s="822"/>
      <c r="L86" s="822"/>
      <c r="M86" s="823"/>
      <c r="N86" s="58">
        <f>L83+L84+L85</f>
        <v>21679.414150430755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93944.127985199913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136063.21839080463</v>
      </c>
      <c r="L36" s="279"/>
      <c r="M36" s="280">
        <v>400</v>
      </c>
      <c r="N36" s="281">
        <f>K36/M36</f>
        <v>340.15804597701157</v>
      </c>
    </row>
    <row r="37" spans="1:14">
      <c r="A37" s="119" t="s">
        <v>152</v>
      </c>
      <c r="B37" s="834" t="str">
        <f>VLOOKUP(A37,EQUIPOS!A7:D154,3,FALSE)</f>
        <v xml:space="preserve">Carrotanque de agua(1000 Galones) </v>
      </c>
      <c r="C37" s="835"/>
      <c r="D37" s="835"/>
      <c r="E37" s="835"/>
      <c r="F37" s="835"/>
      <c r="G37" s="835"/>
      <c r="H37" s="836"/>
      <c r="I37" s="276"/>
      <c r="J37" s="277"/>
      <c r="K37" s="278">
        <f>VLOOKUP(A37,EQUIPOS!A7:D164,4,FALSE)</f>
        <v>59968.603661132409</v>
      </c>
      <c r="L37" s="279"/>
      <c r="M37" s="280">
        <v>200</v>
      </c>
      <c r="N37" s="281">
        <f>K37/M37</f>
        <v>299.84301830566204</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153449.0740740741</v>
      </c>
      <c r="L38" s="279"/>
      <c r="M38" s="280">
        <v>200</v>
      </c>
      <c r="N38" s="281">
        <f>K38/M38</f>
        <v>767.24537037037055</v>
      </c>
    </row>
    <row r="39" spans="1:14">
      <c r="A39" t="s">
        <v>365</v>
      </c>
      <c r="B39" s="834" t="str">
        <f>VLOOKUP(A39,EQUIPOS!A9:D155,3,FALSE)</f>
        <v xml:space="preserve">Vibrocompatador, potencia 153 HP, peso 10 Ton. </v>
      </c>
      <c r="C39" s="835"/>
      <c r="D39" s="835"/>
      <c r="E39" s="835"/>
      <c r="F39" s="835"/>
      <c r="G39" s="835"/>
      <c r="H39" s="836"/>
      <c r="I39" s="837"/>
      <c r="J39" s="818"/>
      <c r="K39" s="278">
        <f>VLOOKUP(A39,EQUIPOS!A9:D166,4,FALSE)</f>
        <v>95949.765857811857</v>
      </c>
      <c r="L39" s="838">
        <v>200</v>
      </c>
      <c r="M39" s="839"/>
      <c r="N39" s="281">
        <f>K39/L39</f>
        <v>479.7488292890593</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N76*M41</f>
        <v>2.55335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1889.5486139421034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1600</v>
      </c>
      <c r="N70" s="404">
        <f>K70/M70</f>
        <v>63.833750000000002</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1600</v>
      </c>
      <c r="N71" s="404">
        <f>K71/M71</f>
        <v>63.833750000000002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127.6675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2017.2161139421034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403.44322278842071</v>
      </c>
      <c r="M83" s="856"/>
      <c r="N83" s="57"/>
    </row>
    <row r="84" spans="1:14">
      <c r="B84" s="95" t="s">
        <v>1057</v>
      </c>
      <c r="C84" s="96"/>
      <c r="D84" s="96"/>
      <c r="E84" s="96"/>
      <c r="F84" s="96"/>
      <c r="G84" s="96"/>
      <c r="H84" s="96"/>
      <c r="I84" s="93"/>
      <c r="J84" s="94"/>
      <c r="K84" s="313">
        <v>0.05</v>
      </c>
      <c r="L84" s="855">
        <f>N78*K84</f>
        <v>100.86080569710518</v>
      </c>
      <c r="M84" s="856"/>
      <c r="N84" s="57"/>
    </row>
    <row r="85" spans="1:14" ht="15.75" thickBot="1">
      <c r="B85" s="97" t="s">
        <v>1058</v>
      </c>
      <c r="C85" s="98"/>
      <c r="D85" s="98"/>
      <c r="E85" s="98"/>
      <c r="F85" s="98"/>
      <c r="G85" s="98"/>
      <c r="H85" s="98"/>
      <c r="I85" s="99"/>
      <c r="J85" s="100"/>
      <c r="K85" s="314">
        <v>0.05</v>
      </c>
      <c r="L85" s="857">
        <f>N78*K85</f>
        <v>100.86080569710518</v>
      </c>
      <c r="M85" s="858"/>
      <c r="N85" s="57"/>
    </row>
    <row r="86" spans="1:14" ht="15.75" thickBot="1">
      <c r="B86" s="821" t="s">
        <v>1037</v>
      </c>
      <c r="C86" s="822"/>
      <c r="D86" s="822"/>
      <c r="E86" s="822"/>
      <c r="F86" s="822"/>
      <c r="G86" s="822"/>
      <c r="H86" s="822"/>
      <c r="I86" s="822"/>
      <c r="J86" s="822"/>
      <c r="K86" s="822"/>
      <c r="L86" s="822"/>
      <c r="M86" s="823"/>
      <c r="N86" s="58">
        <f>L83+L84+L85</f>
        <v>605.16483418263113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2622.3809481247345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2.0426799999999998</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5222.4407882842152</v>
      </c>
      <c r="N48" s="281">
        <f>K48*M48</f>
        <v>6266.9289459410584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6266.9289459410584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204.268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6473.239625941058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1294.6479251882117</v>
      </c>
      <c r="M83" s="856"/>
      <c r="N83" s="57"/>
    </row>
    <row r="84" spans="1:14">
      <c r="B84" s="95" t="s">
        <v>1057</v>
      </c>
      <c r="C84" s="96"/>
      <c r="D84" s="96"/>
      <c r="E84" s="96"/>
      <c r="F84" s="96"/>
      <c r="G84" s="96"/>
      <c r="H84" s="96"/>
      <c r="I84" s="93"/>
      <c r="J84" s="94"/>
      <c r="K84" s="313">
        <v>0.05</v>
      </c>
      <c r="L84" s="855">
        <f>N78*K84</f>
        <v>323.66198129705293</v>
      </c>
      <c r="M84" s="856"/>
      <c r="N84" s="57"/>
    </row>
    <row r="85" spans="1:14" ht="15.75" thickBot="1">
      <c r="B85" s="97" t="s">
        <v>1058</v>
      </c>
      <c r="C85" s="98"/>
      <c r="D85" s="98"/>
      <c r="E85" s="98"/>
      <c r="F85" s="98"/>
      <c r="G85" s="98"/>
      <c r="H85" s="98"/>
      <c r="I85" s="99"/>
      <c r="J85" s="100"/>
      <c r="K85" s="314">
        <v>0.05</v>
      </c>
      <c r="L85" s="857">
        <f>N78*K85</f>
        <v>323.66198129705293</v>
      </c>
      <c r="M85" s="858"/>
      <c r="N85" s="57"/>
    </row>
    <row r="86" spans="1:14" ht="15.75" thickBot="1">
      <c r="B86" s="821" t="s">
        <v>1037</v>
      </c>
      <c r="C86" s="822"/>
      <c r="D86" s="822"/>
      <c r="E86" s="822"/>
      <c r="F86" s="822"/>
      <c r="G86" s="822"/>
      <c r="H86" s="822"/>
      <c r="I86" s="822"/>
      <c r="J86" s="822"/>
      <c r="K86" s="822"/>
      <c r="L86" s="822"/>
      <c r="M86" s="823"/>
      <c r="N86" s="58">
        <f>L83+L84+L85</f>
        <v>1941.9718877823177</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8415.2115137233759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2.0426799999999998</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204.268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5791.6706800000002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1158.3341360000002</v>
      </c>
      <c r="M83" s="856"/>
      <c r="N83" s="57"/>
    </row>
    <row r="84" spans="1:14">
      <c r="B84" s="95" t="s">
        <v>1057</v>
      </c>
      <c r="C84" s="96"/>
      <c r="D84" s="96"/>
      <c r="E84" s="96"/>
      <c r="F84" s="96"/>
      <c r="G84" s="96"/>
      <c r="H84" s="96"/>
      <c r="I84" s="93"/>
      <c r="J84" s="94"/>
      <c r="K84" s="313">
        <v>0.05</v>
      </c>
      <c r="L84" s="855">
        <f>N78*K84</f>
        <v>289.58353400000004</v>
      </c>
      <c r="M84" s="856"/>
      <c r="N84" s="57"/>
    </row>
    <row r="85" spans="1:14" ht="15.75" thickBot="1">
      <c r="B85" s="97" t="s">
        <v>1058</v>
      </c>
      <c r="C85" s="98"/>
      <c r="D85" s="98"/>
      <c r="E85" s="98"/>
      <c r="F85" s="98"/>
      <c r="G85" s="98"/>
      <c r="H85" s="98"/>
      <c r="I85" s="99"/>
      <c r="J85" s="100"/>
      <c r="K85" s="314">
        <v>0.05</v>
      </c>
      <c r="L85" s="857">
        <f>N78*K85</f>
        <v>289.58353400000004</v>
      </c>
      <c r="M85" s="858"/>
      <c r="N85" s="57"/>
    </row>
    <row r="86" spans="1:14" ht="15.75" thickBot="1">
      <c r="B86" s="821" t="s">
        <v>1037</v>
      </c>
      <c r="C86" s="822"/>
      <c r="D86" s="822"/>
      <c r="E86" s="822"/>
      <c r="F86" s="822"/>
      <c r="G86" s="822"/>
      <c r="H86" s="822"/>
      <c r="I86" s="822"/>
      <c r="J86" s="822"/>
      <c r="K86" s="822"/>
      <c r="L86" s="822"/>
      <c r="M86" s="823"/>
      <c r="N86" s="58">
        <f>L83+L84+L85</f>
        <v>1737.5012040000004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7529.1718840000003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2.0426799999999998</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7085.4167419996375</v>
      </c>
      <c r="N48" s="281">
        <f>K48*M48</f>
        <v>8502.5000903995642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8502.5000903995642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204.268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8708.8107703995647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1741.762154079913</v>
      </c>
      <c r="M83" s="856"/>
      <c r="N83" s="57"/>
    </row>
    <row r="84" spans="1:14">
      <c r="B84" s="95" t="s">
        <v>1057</v>
      </c>
      <c r="C84" s="96"/>
      <c r="D84" s="96"/>
      <c r="E84" s="96"/>
      <c r="F84" s="96"/>
      <c r="G84" s="96"/>
      <c r="H84" s="96"/>
      <c r="I84" s="93"/>
      <c r="J84" s="94"/>
      <c r="K84" s="313">
        <v>0.05</v>
      </c>
      <c r="L84" s="855">
        <f>N78*K84</f>
        <v>435.44053851997825</v>
      </c>
      <c r="M84" s="856"/>
      <c r="N84" s="57"/>
    </row>
    <row r="85" spans="1:14" ht="15.75" thickBot="1">
      <c r="B85" s="97" t="s">
        <v>1058</v>
      </c>
      <c r="C85" s="98"/>
      <c r="D85" s="98"/>
      <c r="E85" s="98"/>
      <c r="F85" s="98"/>
      <c r="G85" s="98"/>
      <c r="H85" s="98"/>
      <c r="I85" s="99"/>
      <c r="J85" s="100"/>
      <c r="K85" s="314">
        <v>0.05</v>
      </c>
      <c r="L85" s="857">
        <f>N78*K85</f>
        <v>435.44053851997825</v>
      </c>
      <c r="M85" s="858"/>
      <c r="N85" s="57"/>
    </row>
    <row r="86" spans="1:14" ht="15.75" thickBot="1">
      <c r="B86" s="821" t="s">
        <v>1037</v>
      </c>
      <c r="C86" s="822"/>
      <c r="D86" s="822"/>
      <c r="E86" s="822"/>
      <c r="F86" s="822"/>
      <c r="G86" s="822"/>
      <c r="H86" s="822"/>
      <c r="I86" s="822"/>
      <c r="J86" s="822"/>
      <c r="K86" s="822"/>
      <c r="L86" s="822"/>
      <c r="M86" s="823"/>
      <c r="N86" s="58">
        <f>L83+L84+L85</f>
        <v>2612.6432311198696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11321.454001519434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2.0426799999999998</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2.0426799999999998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13071.372265413123</v>
      </c>
      <c r="N48" s="281">
        <f>K48*M48</f>
        <v>16992.783945037059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16992.783945037059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1000</v>
      </c>
      <c r="N70" s="404">
        <f>K70/M70</f>
        <v>102.134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204.268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17199.094625037058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3439.818925007412</v>
      </c>
      <c r="M83" s="856"/>
      <c r="N83" s="57"/>
    </row>
    <row r="84" spans="1:14">
      <c r="B84" s="95" t="s">
        <v>1057</v>
      </c>
      <c r="C84" s="96"/>
      <c r="D84" s="96"/>
      <c r="E84" s="96"/>
      <c r="F84" s="96"/>
      <c r="G84" s="96"/>
      <c r="H84" s="96"/>
      <c r="I84" s="93"/>
      <c r="J84" s="94"/>
      <c r="K84" s="313">
        <v>0.05</v>
      </c>
      <c r="L84" s="855">
        <f>N78*K84</f>
        <v>859.95473125185299</v>
      </c>
      <c r="M84" s="856"/>
      <c r="N84" s="57"/>
    </row>
    <row r="85" spans="1:14" ht="15.75" thickBot="1">
      <c r="B85" s="97" t="s">
        <v>1058</v>
      </c>
      <c r="C85" s="98"/>
      <c r="D85" s="98"/>
      <c r="E85" s="98"/>
      <c r="F85" s="98"/>
      <c r="G85" s="98"/>
      <c r="H85" s="98"/>
      <c r="I85" s="99"/>
      <c r="J85" s="100"/>
      <c r="K85" s="314">
        <v>0.05</v>
      </c>
      <c r="L85" s="857">
        <f>N78*K85</f>
        <v>859.95473125185299</v>
      </c>
      <c r="M85" s="858"/>
      <c r="N85" s="57"/>
    </row>
    <row r="86" spans="1:14" ht="15.75" thickBot="1">
      <c r="B86" s="821" t="s">
        <v>1037</v>
      </c>
      <c r="C86" s="822"/>
      <c r="D86" s="822"/>
      <c r="E86" s="822"/>
      <c r="F86" s="822"/>
      <c r="G86" s="822"/>
      <c r="H86" s="822"/>
      <c r="I86" s="822"/>
      <c r="J86" s="822"/>
      <c r="K86" s="822"/>
      <c r="L86" s="822"/>
      <c r="M86" s="823"/>
      <c r="N86" s="58">
        <f>L83+L84+L85</f>
        <v>5159.7283875111189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22358.823012548179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303</v>
      </c>
      <c r="B36" s="834" t="str">
        <f>VLOOKUP(A36,EQUIPOS!A6:D154,3,FALSE)</f>
        <v>Retrocargador, pala de 1,1 m3 de capacidad, profundidad de excavación de 4.400 mm y una altura de 5.680 mm</v>
      </c>
      <c r="C36" s="835"/>
      <c r="D36" s="835"/>
      <c r="E36" s="835"/>
      <c r="F36" s="835"/>
      <c r="G36" s="835"/>
      <c r="H36" s="836"/>
      <c r="I36" s="276"/>
      <c r="J36" s="277"/>
      <c r="K36" s="278">
        <f>VLOOKUP(A36,EQUIPOS!A6:D163,4,FALSE)</f>
        <v>131023.83993188593</v>
      </c>
      <c r="L36" s="279"/>
      <c r="M36" s="280">
        <v>250</v>
      </c>
      <c r="N36" s="281">
        <f>K36/M36</f>
        <v>524.09535972754372</v>
      </c>
    </row>
    <row r="37" spans="1:14">
      <c r="A37" s="119" t="s">
        <v>373</v>
      </c>
      <c r="B37" s="834" t="str">
        <f>VLOOKUP(A37,EQUIPOS!A7:D154,3,FALSE)</f>
        <v>Volqueta 6 m3</v>
      </c>
      <c r="C37" s="835"/>
      <c r="D37" s="835"/>
      <c r="E37" s="835"/>
      <c r="F37" s="835"/>
      <c r="G37" s="835"/>
      <c r="H37" s="836"/>
      <c r="I37" s="276"/>
      <c r="J37" s="277"/>
      <c r="K37" s="278">
        <f>VLOOKUP(A37,EQUIPOS!A7:D164,4,FALSE)</f>
        <v>50393.784589186893</v>
      </c>
      <c r="L37" s="279"/>
      <c r="M37" s="280">
        <v>250</v>
      </c>
      <c r="N37" s="281">
        <f>K37/M37</f>
        <v>201.57513835674757</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5.1067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730.77719808429129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2000</v>
      </c>
      <c r="N70" s="404">
        <f>K70/M70</f>
        <v>51.067</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2000</v>
      </c>
      <c r="N71" s="404">
        <f>K71/M71</f>
        <v>51.067</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102.134</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832.9111980842913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166.58223961685826</v>
      </c>
      <c r="M83" s="856"/>
      <c r="N83" s="57"/>
    </row>
    <row r="84" spans="1:14">
      <c r="B84" s="95" t="s">
        <v>1057</v>
      </c>
      <c r="C84" s="96"/>
      <c r="D84" s="96"/>
      <c r="E84" s="96"/>
      <c r="F84" s="96"/>
      <c r="G84" s="96"/>
      <c r="H84" s="96"/>
      <c r="I84" s="93"/>
      <c r="J84" s="94"/>
      <c r="K84" s="313">
        <v>0.05</v>
      </c>
      <c r="L84" s="855">
        <f>N78*K84</f>
        <v>41.645559904214565</v>
      </c>
      <c r="M84" s="856"/>
      <c r="N84" s="57"/>
    </row>
    <row r="85" spans="1:14" ht="15.75" thickBot="1">
      <c r="B85" s="97" t="s">
        <v>1058</v>
      </c>
      <c r="C85" s="98"/>
      <c r="D85" s="98"/>
      <c r="E85" s="98"/>
      <c r="F85" s="98"/>
      <c r="G85" s="98"/>
      <c r="H85" s="98"/>
      <c r="I85" s="99"/>
      <c r="J85" s="100"/>
      <c r="K85" s="314">
        <v>0.05</v>
      </c>
      <c r="L85" s="857">
        <f>N78*K85</f>
        <v>41.645559904214565</v>
      </c>
      <c r="M85" s="858"/>
      <c r="N85" s="57"/>
    </row>
    <row r="86" spans="1:14" ht="15.75" thickBot="1">
      <c r="B86" s="821" t="s">
        <v>1037</v>
      </c>
      <c r="C86" s="822"/>
      <c r="D86" s="822"/>
      <c r="E86" s="822"/>
      <c r="F86" s="822"/>
      <c r="G86" s="822"/>
      <c r="H86" s="822"/>
      <c r="I86" s="822"/>
      <c r="J86" s="822"/>
      <c r="K86" s="822"/>
      <c r="L86" s="822"/>
      <c r="M86" s="823"/>
      <c r="N86" s="58">
        <f>L83+L84+L85</f>
        <v>249.87335942528739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1082.7845575095787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35</v>
      </c>
      <c r="N36" s="281">
        <f>K36/M36</f>
        <v>1713.3886760323546</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35</v>
      </c>
      <c r="N37" s="281">
        <f>K37/M37</f>
        <v>4384.25925925926</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35</v>
      </c>
      <c r="N38" s="281">
        <f>K38/M38</f>
        <v>2741.4218816517673</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N76*M41</f>
        <v>14.59057142857143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8853.6603883719526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61.081178810341697</v>
      </c>
      <c r="N48" s="281">
        <f>K48*M48</f>
        <v>1527.0294702585425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509.55799999999999</v>
      </c>
      <c r="N49" s="281">
        <f>K49*M49</f>
        <v>40764.639999999999</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42291.669470258545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729.52857142857147</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51874.858430059066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10374.971686011813</v>
      </c>
      <c r="M83" s="856"/>
      <c r="N83" s="57"/>
    </row>
    <row r="84" spans="1:14">
      <c r="B84" s="95" t="s">
        <v>1057</v>
      </c>
      <c r="C84" s="96"/>
      <c r="D84" s="96"/>
      <c r="E84" s="96"/>
      <c r="F84" s="96"/>
      <c r="G84" s="96"/>
      <c r="H84" s="96"/>
      <c r="I84" s="93"/>
      <c r="J84" s="94"/>
      <c r="K84" s="313">
        <v>0.05</v>
      </c>
      <c r="L84" s="855">
        <f>N78*K84</f>
        <v>2593.7429215029533</v>
      </c>
      <c r="M84" s="856"/>
      <c r="N84" s="57"/>
    </row>
    <row r="85" spans="1:14" ht="15.75" thickBot="1">
      <c r="B85" s="97" t="s">
        <v>1058</v>
      </c>
      <c r="C85" s="98"/>
      <c r="D85" s="98"/>
      <c r="E85" s="98"/>
      <c r="F85" s="98"/>
      <c r="G85" s="98"/>
      <c r="H85" s="98"/>
      <c r="I85" s="99"/>
      <c r="J85" s="100"/>
      <c r="K85" s="314">
        <v>0.05</v>
      </c>
      <c r="L85" s="857">
        <f>N78*K85</f>
        <v>2593.7429215029533</v>
      </c>
      <c r="M85" s="858"/>
      <c r="N85" s="57"/>
    </row>
    <row r="86" spans="1:14" ht="15.75" thickBot="1">
      <c r="B86" s="821" t="s">
        <v>1037</v>
      </c>
      <c r="C86" s="822"/>
      <c r="D86" s="822"/>
      <c r="E86" s="822"/>
      <c r="F86" s="822"/>
      <c r="G86" s="822"/>
      <c r="H86" s="822"/>
      <c r="I86" s="822"/>
      <c r="J86" s="822"/>
      <c r="K86" s="822"/>
      <c r="L86" s="822"/>
      <c r="M86" s="823"/>
      <c r="N86" s="58">
        <f>L83+L84+L85</f>
        <v>15562.45752901772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67437.31595907679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35</v>
      </c>
      <c r="N36" s="281">
        <f>K36/M36</f>
        <v>1713.3886760323546</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35</v>
      </c>
      <c r="N37" s="281">
        <f>K37/M37</f>
        <v>4384.25925925926</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35</v>
      </c>
      <c r="N38" s="281">
        <f>K38/M38</f>
        <v>2741.4218816517673</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N76*M41</f>
        <v>14.59057142857143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8853.6603883719526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61.081178810341697</v>
      </c>
      <c r="N48" s="281">
        <f>K48*M48</f>
        <v>1527.0294702585425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1527.0294702585425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729.52857142857147</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11110.218430059067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2222.0436860118134</v>
      </c>
      <c r="M83" s="856"/>
      <c r="N83" s="57"/>
    </row>
    <row r="84" spans="1:14">
      <c r="B84" s="95" t="s">
        <v>1057</v>
      </c>
      <c r="C84" s="96"/>
      <c r="D84" s="96"/>
      <c r="E84" s="96"/>
      <c r="F84" s="96"/>
      <c r="G84" s="96"/>
      <c r="H84" s="96"/>
      <c r="I84" s="93"/>
      <c r="J84" s="94"/>
      <c r="K84" s="313">
        <v>0.05</v>
      </c>
      <c r="L84" s="855">
        <f>N78*K84</f>
        <v>555.51092150295335</v>
      </c>
      <c r="M84" s="856"/>
      <c r="N84" s="57"/>
    </row>
    <row r="85" spans="1:14" ht="15.75" thickBot="1">
      <c r="B85" s="97" t="s">
        <v>1058</v>
      </c>
      <c r="C85" s="98"/>
      <c r="D85" s="98"/>
      <c r="E85" s="98"/>
      <c r="F85" s="98"/>
      <c r="G85" s="98"/>
      <c r="H85" s="98"/>
      <c r="I85" s="99"/>
      <c r="J85" s="100"/>
      <c r="K85" s="314">
        <v>0.05</v>
      </c>
      <c r="L85" s="857">
        <f>N78*K85</f>
        <v>555.51092150295335</v>
      </c>
      <c r="M85" s="858"/>
      <c r="N85" s="57"/>
    </row>
    <row r="86" spans="1:14" ht="15.75" thickBot="1">
      <c r="B86" s="821" t="s">
        <v>1037</v>
      </c>
      <c r="C86" s="822"/>
      <c r="D86" s="822"/>
      <c r="E86" s="822"/>
      <c r="F86" s="822"/>
      <c r="G86" s="822"/>
      <c r="H86" s="822"/>
      <c r="I86" s="822"/>
      <c r="J86" s="822"/>
      <c r="K86" s="822"/>
      <c r="L86" s="822"/>
      <c r="M86" s="823"/>
      <c r="N86" s="58">
        <f>L83+L84+L85</f>
        <v>3333.0655290177201</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14443.283959076787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509.55799999999999</v>
      </c>
      <c r="N48" s="281">
        <f>K48*M48</f>
        <v>509.55799999999999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509.55799999999999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1" t="s">
        <v>1037</v>
      </c>
      <c r="C76" s="822"/>
      <c r="D76" s="822"/>
      <c r="E76" s="822"/>
      <c r="F76" s="822"/>
      <c r="G76" s="822"/>
      <c r="H76" s="822"/>
      <c r="I76" s="828"/>
      <c r="J76" s="828"/>
      <c r="K76" s="828"/>
      <c r="L76" s="828"/>
      <c r="M76" s="829"/>
      <c r="N76" s="310">
        <f>SUM(N70:N75)</f>
        <v>0</v>
      </c>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509.55799999999999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101.91160000000001</v>
      </c>
      <c r="M83" s="856"/>
      <c r="N83" s="57"/>
    </row>
    <row r="84" spans="1:14">
      <c r="B84" s="95" t="s">
        <v>1057</v>
      </c>
      <c r="C84" s="96"/>
      <c r="D84" s="96"/>
      <c r="E84" s="96"/>
      <c r="F84" s="96"/>
      <c r="G84" s="96"/>
      <c r="H84" s="96"/>
      <c r="I84" s="93"/>
      <c r="J84" s="94"/>
      <c r="K84" s="313">
        <v>0.05</v>
      </c>
      <c r="L84" s="855">
        <f>N78*K84</f>
        <v>25.477900000000002</v>
      </c>
      <c r="M84" s="856"/>
      <c r="N84" s="57"/>
    </row>
    <row r="85" spans="1:14" ht="15.75" thickBot="1">
      <c r="B85" s="97" t="s">
        <v>1058</v>
      </c>
      <c r="C85" s="98"/>
      <c r="D85" s="98"/>
      <c r="E85" s="98"/>
      <c r="F85" s="98"/>
      <c r="G85" s="98"/>
      <c r="H85" s="98"/>
      <c r="I85" s="99"/>
      <c r="J85" s="100"/>
      <c r="K85" s="314">
        <v>0.05</v>
      </c>
      <c r="L85" s="857">
        <f>N78*K85</f>
        <v>25.477900000000002</v>
      </c>
      <c r="M85" s="858"/>
      <c r="N85" s="57"/>
    </row>
    <row r="86" spans="1:14" ht="15.75" thickBot="1">
      <c r="B86" s="821" t="s">
        <v>1037</v>
      </c>
      <c r="C86" s="822"/>
      <c r="D86" s="822"/>
      <c r="E86" s="822"/>
      <c r="F86" s="822"/>
      <c r="G86" s="822"/>
      <c r="H86" s="822"/>
      <c r="I86" s="822"/>
      <c r="J86" s="822"/>
      <c r="K86" s="822"/>
      <c r="L86" s="822"/>
      <c r="M86" s="823"/>
      <c r="N86" s="58">
        <f>L83+L84+L85</f>
        <v>152.8674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662.42539999999997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35</v>
      </c>
      <c r="N36" s="281">
        <f>K36/M36</f>
        <v>1713.3886760323546</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35</v>
      </c>
      <c r="N37" s="281">
        <f>K37/M37</f>
        <v>4384.25925925926</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35</v>
      </c>
      <c r="N38" s="281">
        <f>K38/M38</f>
        <v>2741.4218816517673</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N76*M41</f>
        <v>14.59057142857143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8853.6603883719526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1047</v>
      </c>
      <c r="N48" s="281">
        <f>K48*M48</f>
        <v>83760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61.081178810341697</v>
      </c>
      <c r="N49" s="281">
        <f>K49*M49</f>
        <v>1527.0294702585425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85287.029470258538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280</v>
      </c>
      <c r="N70" s="404">
        <f>K70/M70</f>
        <v>364.76428571428573</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280</v>
      </c>
      <c r="N71" s="404">
        <f>K71/M71</f>
        <v>364.76428571428573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729.52857142857147</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94870.21843005906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18974.043686011813</v>
      </c>
      <c r="M83" s="856"/>
      <c r="N83" s="57"/>
    </row>
    <row r="84" spans="1:14">
      <c r="B84" s="95" t="s">
        <v>1057</v>
      </c>
      <c r="C84" s="96"/>
      <c r="D84" s="96"/>
      <c r="E84" s="96"/>
      <c r="F84" s="96"/>
      <c r="G84" s="96"/>
      <c r="H84" s="96"/>
      <c r="I84" s="93"/>
      <c r="J84" s="94"/>
      <c r="K84" s="313">
        <v>0.05</v>
      </c>
      <c r="L84" s="855">
        <f>N78*K84</f>
        <v>4743.5109215029534</v>
      </c>
      <c r="M84" s="856"/>
      <c r="N84" s="57"/>
    </row>
    <row r="85" spans="1:14" ht="15.75" thickBot="1">
      <c r="B85" s="97" t="s">
        <v>1058</v>
      </c>
      <c r="C85" s="98"/>
      <c r="D85" s="98"/>
      <c r="E85" s="98"/>
      <c r="F85" s="98"/>
      <c r="G85" s="98"/>
      <c r="H85" s="98"/>
      <c r="I85" s="99"/>
      <c r="J85" s="100"/>
      <c r="K85" s="314">
        <v>0.05</v>
      </c>
      <c r="L85" s="857">
        <f>N78*K85</f>
        <v>4743.5109215029534</v>
      </c>
      <c r="M85" s="858"/>
      <c r="N85" s="57"/>
    </row>
    <row r="86" spans="1:14" ht="15.75" thickBot="1">
      <c r="B86" s="821" t="s">
        <v>1037</v>
      </c>
      <c r="C86" s="822"/>
      <c r="D86" s="822"/>
      <c r="E86" s="822"/>
      <c r="F86" s="822"/>
      <c r="G86" s="822"/>
      <c r="H86" s="822"/>
      <c r="I86" s="822"/>
      <c r="J86" s="822"/>
      <c r="K86" s="822"/>
      <c r="L86" s="822"/>
      <c r="M86" s="823"/>
      <c r="N86" s="58">
        <f>L83+L84+L85</f>
        <v>28461.065529017716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123331.28395907677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35</v>
      </c>
      <c r="N36" s="281">
        <f>K36/M36</f>
        <v>1713.3886760323546</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35</v>
      </c>
      <c r="N37" s="281">
        <f>K37/M37</f>
        <v>4384.25925925926</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35</v>
      </c>
      <c r="N38" s="281">
        <f>K38/M38</f>
        <v>2741.4218816517673</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N75*M41</f>
        <v>14.59057142857143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8853.6603883719526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61.081178810341697</v>
      </c>
      <c r="N48" s="281">
        <f>K48*M48</f>
        <v>1527.0294702585425</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1527.0294702585425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280</v>
      </c>
      <c r="N69" s="404">
        <f>K69/M69</f>
        <v>364.76428571428573</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280</v>
      </c>
      <c r="N70" s="404">
        <f>K70/M70</f>
        <v>364.76428571428573</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1" t="s">
        <v>1037</v>
      </c>
      <c r="C75" s="822"/>
      <c r="D75" s="822"/>
      <c r="E75" s="822"/>
      <c r="F75" s="822"/>
      <c r="G75" s="822"/>
      <c r="H75" s="822"/>
      <c r="I75" s="828"/>
      <c r="J75" s="828"/>
      <c r="K75" s="828"/>
      <c r="L75" s="828"/>
      <c r="M75" s="829"/>
      <c r="N75" s="310">
        <f>SUM(N69:N74)</f>
        <v>729.52857142857147</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11110.218430059067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2222.0436860118134</v>
      </c>
      <c r="M82" s="856"/>
      <c r="N82" s="57"/>
    </row>
    <row r="83" spans="1:14">
      <c r="B83" s="95" t="s">
        <v>1057</v>
      </c>
      <c r="C83" s="96"/>
      <c r="D83" s="96"/>
      <c r="E83" s="96"/>
      <c r="F83" s="96"/>
      <c r="G83" s="96"/>
      <c r="H83" s="96"/>
      <c r="I83" s="93"/>
      <c r="J83" s="94"/>
      <c r="K83" s="313">
        <v>0.05</v>
      </c>
      <c r="L83" s="855">
        <f>N77*K83</f>
        <v>555.51092150295335</v>
      </c>
      <c r="M83" s="856"/>
      <c r="N83" s="57"/>
    </row>
    <row r="84" spans="1:14" ht="15.75" thickBot="1">
      <c r="B84" s="97" t="s">
        <v>1058</v>
      </c>
      <c r="C84" s="98"/>
      <c r="D84" s="98"/>
      <c r="E84" s="98"/>
      <c r="F84" s="98"/>
      <c r="G84" s="98"/>
      <c r="H84" s="98"/>
      <c r="I84" s="99"/>
      <c r="J84" s="100"/>
      <c r="K84" s="314">
        <v>0.05</v>
      </c>
      <c r="L84" s="857">
        <f>N77*K84</f>
        <v>555.51092150295335</v>
      </c>
      <c r="M84" s="858"/>
      <c r="N84" s="57"/>
    </row>
    <row r="85" spans="1:14" ht="15.75" thickBot="1">
      <c r="B85" s="821" t="s">
        <v>1037</v>
      </c>
      <c r="C85" s="822"/>
      <c r="D85" s="822"/>
      <c r="E85" s="822"/>
      <c r="F85" s="822"/>
      <c r="G85" s="822"/>
      <c r="H85" s="822"/>
      <c r="I85" s="822"/>
      <c r="J85" s="822"/>
      <c r="K85" s="822"/>
      <c r="L85" s="822"/>
      <c r="M85" s="823"/>
      <c r="N85" s="58">
        <f>L82+L83+L84</f>
        <v>3333.0655290177201</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14443.283959076787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7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ht="21"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1047</v>
      </c>
      <c r="N48" s="281">
        <f>K48*M48</f>
        <v>1047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1047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1" t="s">
        <v>1037</v>
      </c>
      <c r="C76" s="822"/>
      <c r="D76" s="822"/>
      <c r="E76" s="822"/>
      <c r="F76" s="822"/>
      <c r="G76" s="822"/>
      <c r="H76" s="822"/>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1047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209.4</v>
      </c>
      <c r="M83" s="856"/>
      <c r="N83" s="57"/>
    </row>
    <row r="84" spans="1:14">
      <c r="B84" s="95" t="s">
        <v>1057</v>
      </c>
      <c r="C84" s="96"/>
      <c r="D84" s="96"/>
      <c r="E84" s="96"/>
      <c r="F84" s="96"/>
      <c r="G84" s="96"/>
      <c r="H84" s="96"/>
      <c r="I84" s="93"/>
      <c r="J84" s="94"/>
      <c r="K84" s="313">
        <v>0.05</v>
      </c>
      <c r="L84" s="855">
        <f>N78*K84</f>
        <v>52.35</v>
      </c>
      <c r="M84" s="856"/>
      <c r="N84" s="57"/>
    </row>
    <row r="85" spans="1:14" ht="15.75" thickBot="1">
      <c r="B85" s="97" t="s">
        <v>1058</v>
      </c>
      <c r="C85" s="98"/>
      <c r="D85" s="98"/>
      <c r="E85" s="98"/>
      <c r="F85" s="98"/>
      <c r="G85" s="98"/>
      <c r="H85" s="98"/>
      <c r="I85" s="99"/>
      <c r="J85" s="100"/>
      <c r="K85" s="314">
        <v>0.05</v>
      </c>
      <c r="L85" s="857">
        <f>N78*K85</f>
        <v>52.35</v>
      </c>
      <c r="M85" s="858"/>
      <c r="N85" s="57"/>
    </row>
    <row r="86" spans="1:14" ht="15.75" thickBot="1">
      <c r="B86" s="821" t="s">
        <v>1037</v>
      </c>
      <c r="C86" s="822"/>
      <c r="D86" s="822"/>
      <c r="E86" s="822"/>
      <c r="F86" s="822"/>
      <c r="G86" s="822"/>
      <c r="H86" s="822"/>
      <c r="I86" s="822"/>
      <c r="J86" s="822"/>
      <c r="K86" s="822"/>
      <c r="L86" s="822"/>
      <c r="M86" s="823"/>
      <c r="N86" s="58">
        <f>L83+L84+L85</f>
        <v>314.10000000000002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1361.1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7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600</v>
      </c>
      <c r="N36" s="281">
        <f>K36/M36</f>
        <v>99.947672768554014</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600</v>
      </c>
      <c r="N37" s="281">
        <f>K37/M37</f>
        <v>255.7484567901235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600</v>
      </c>
      <c r="N38" s="281">
        <f>K38/M38</f>
        <v>159.91627642968643</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0.42555833333333332</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516.03796432169725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61.081178810341697</v>
      </c>
      <c r="N48" s="281">
        <f>K48*M48</f>
        <v>183.24353643102509</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183.24353643102509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4800</v>
      </c>
      <c r="N69" s="404">
        <f>K69/M69</f>
        <v>21.277916666666666</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1" t="s">
        <v>1037</v>
      </c>
      <c r="C75" s="822"/>
      <c r="D75" s="822"/>
      <c r="E75" s="822"/>
      <c r="F75" s="822"/>
      <c r="G75" s="822"/>
      <c r="H75" s="822"/>
      <c r="I75" s="828"/>
      <c r="J75" s="828"/>
      <c r="K75" s="828"/>
      <c r="L75" s="828"/>
      <c r="M75" s="829"/>
      <c r="N75" s="310">
        <f>SUM(N69:N74)</f>
        <v>42.555833333333332</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741.83733408605565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148.36746681721112</v>
      </c>
      <c r="M82" s="856"/>
      <c r="N82" s="57"/>
    </row>
    <row r="83" spans="1:14">
      <c r="B83" s="95" t="s">
        <v>1057</v>
      </c>
      <c r="C83" s="96"/>
      <c r="D83" s="96"/>
      <c r="E83" s="96"/>
      <c r="F83" s="96"/>
      <c r="G83" s="96"/>
      <c r="H83" s="96"/>
      <c r="I83" s="93"/>
      <c r="J83" s="94"/>
      <c r="K83" s="313">
        <v>0.05</v>
      </c>
      <c r="L83" s="855">
        <f>N77*K83</f>
        <v>37.091866704302781</v>
      </c>
      <c r="M83" s="856"/>
      <c r="N83" s="57"/>
    </row>
    <row r="84" spans="1:14" ht="15.75" thickBot="1">
      <c r="B84" s="97" t="s">
        <v>1058</v>
      </c>
      <c r="C84" s="98"/>
      <c r="D84" s="98"/>
      <c r="E84" s="98"/>
      <c r="F84" s="98"/>
      <c r="G84" s="98"/>
      <c r="H84" s="98"/>
      <c r="I84" s="99"/>
      <c r="J84" s="100"/>
      <c r="K84" s="314">
        <v>0.05</v>
      </c>
      <c r="L84" s="857">
        <f>N77*K84</f>
        <v>37.091866704302781</v>
      </c>
      <c r="M84" s="858"/>
      <c r="N84" s="57"/>
    </row>
    <row r="85" spans="1:14" ht="15.75" thickBot="1">
      <c r="B85" s="821" t="s">
        <v>1037</v>
      </c>
      <c r="C85" s="822"/>
      <c r="D85" s="822"/>
      <c r="E85" s="822"/>
      <c r="F85" s="822"/>
      <c r="G85" s="822"/>
      <c r="H85" s="822"/>
      <c r="I85" s="822"/>
      <c r="J85" s="822"/>
      <c r="K85" s="822"/>
      <c r="L85" s="822"/>
      <c r="M85" s="823"/>
      <c r="N85" s="58">
        <f>L82+L83+L84</f>
        <v>222.5512002258167</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964.38853431187238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7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45</v>
      </c>
      <c r="N37" s="281">
        <f>K37/M37</f>
        <v>3409.9794238683135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0.02</v>
      </c>
      <c r="N41" s="353">
        <f>N75*M41</f>
        <v>11.348222222222223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6886.180302067075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61.081178810341697</v>
      </c>
      <c r="N48" s="281">
        <f>K48*M48</f>
        <v>1527.0294702585425</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20808.32158138974</v>
      </c>
      <c r="N49" s="281">
        <f>K49*M49</f>
        <v>26010.401976737176</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27537.431446995717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25">
        <f>VLOOKUP(A58,TRANSPORTE!A5:D117,4,FALSE)</f>
        <v>1104.9962769918093</v>
      </c>
      <c r="M58" s="826"/>
      <c r="N58" s="296">
        <f>K58*L58</f>
        <v>1381.2453462397616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1381.2453462397616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360</v>
      </c>
      <c r="N69" s="404">
        <f>K69/M69</f>
        <v>283.70555555555558</v>
      </c>
      <c r="O69" s="112"/>
    </row>
    <row r="70" spans="1:15">
      <c r="A70" t="s">
        <v>7</v>
      </c>
      <c r="B70" s="55" t="str">
        <f>VLOOKUP(A70,'MANO DE OBRA'!A8:D69,3,FALSE)</f>
        <v>Obrero (2)</v>
      </c>
      <c r="C70" s="53"/>
      <c r="D70" s="53"/>
      <c r="E70" s="53"/>
      <c r="F70" s="53"/>
      <c r="G70" s="53"/>
      <c r="H70" s="53"/>
      <c r="I70" s="301">
        <f>K70/J70*100</f>
        <v>55207.567567567574</v>
      </c>
      <c r="J70" s="302">
        <v>185</v>
      </c>
      <c r="K70" s="303">
        <f>VLOOKUP(A70,'MANO DE OBRA'!A8:D100,4,FALSE)</f>
        <v>102134</v>
      </c>
      <c r="L70" s="56"/>
      <c r="M70" s="308">
        <v>360</v>
      </c>
      <c r="N70" s="404">
        <f>K70/M70</f>
        <v>283.70555555555558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1" t="s">
        <v>1037</v>
      </c>
      <c r="C75" s="822"/>
      <c r="D75" s="822"/>
      <c r="E75" s="822"/>
      <c r="F75" s="822"/>
      <c r="G75" s="822"/>
      <c r="H75" s="822"/>
      <c r="I75" s="828"/>
      <c r="J75" s="828"/>
      <c r="K75" s="828"/>
      <c r="L75" s="828"/>
      <c r="M75" s="829"/>
      <c r="N75" s="310">
        <f>SUM(N69:N74)</f>
        <v>567.41111111111115</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36372.268206413668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7274.4536412827338</v>
      </c>
      <c r="M82" s="856"/>
      <c r="N82" s="57"/>
    </row>
    <row r="83" spans="1:14">
      <c r="B83" s="95" t="s">
        <v>1057</v>
      </c>
      <c r="C83" s="96"/>
      <c r="D83" s="96"/>
      <c r="E83" s="96"/>
      <c r="F83" s="96"/>
      <c r="G83" s="96"/>
      <c r="H83" s="96"/>
      <c r="I83" s="93"/>
      <c r="J83" s="94"/>
      <c r="K83" s="313">
        <v>0.05</v>
      </c>
      <c r="L83" s="855">
        <f>N77*K83</f>
        <v>1818.6134103206834</v>
      </c>
      <c r="M83" s="856"/>
      <c r="N83" s="57"/>
    </row>
    <row r="84" spans="1:14" ht="15.75" thickBot="1">
      <c r="B84" s="97" t="s">
        <v>1058</v>
      </c>
      <c r="C84" s="98"/>
      <c r="D84" s="98"/>
      <c r="E84" s="98"/>
      <c r="F84" s="98"/>
      <c r="G84" s="98"/>
      <c r="H84" s="98"/>
      <c r="I84" s="99"/>
      <c r="J84" s="100"/>
      <c r="K84" s="314">
        <v>0.05</v>
      </c>
      <c r="L84" s="857">
        <f>N77*K84</f>
        <v>1818.6134103206834</v>
      </c>
      <c r="M84" s="858"/>
      <c r="N84" s="57"/>
    </row>
    <row r="85" spans="1:14" ht="15.75" thickBot="1">
      <c r="B85" s="821" t="s">
        <v>1037</v>
      </c>
      <c r="C85" s="822"/>
      <c r="D85" s="822"/>
      <c r="E85" s="822"/>
      <c r="F85" s="822"/>
      <c r="G85" s="822"/>
      <c r="H85" s="822"/>
      <c r="I85" s="822"/>
      <c r="J85" s="822"/>
      <c r="K85" s="822"/>
      <c r="L85" s="822"/>
      <c r="M85" s="823"/>
      <c r="N85" s="58">
        <f>L82+L83+L84</f>
        <v>10911.680461924101</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47283.948668337769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29.25"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7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4010.9974085457716</v>
      </c>
      <c r="N48" s="281">
        <f>K48*M48</f>
        <v>4010.9974085457716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4010.9974085457716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1" t="s">
        <v>1037</v>
      </c>
      <c r="C76" s="822"/>
      <c r="D76" s="822"/>
      <c r="E76" s="822"/>
      <c r="F76" s="822"/>
      <c r="G76" s="822"/>
      <c r="H76" s="822"/>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4010.9974085457716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802.19948170915438</v>
      </c>
      <c r="M83" s="856"/>
      <c r="N83" s="57"/>
    </row>
    <row r="84" spans="1:14">
      <c r="B84" s="95" t="s">
        <v>1057</v>
      </c>
      <c r="C84" s="96"/>
      <c r="D84" s="96"/>
      <c r="E84" s="96"/>
      <c r="F84" s="96"/>
      <c r="G84" s="96"/>
      <c r="H84" s="96"/>
      <c r="I84" s="93"/>
      <c r="J84" s="94"/>
      <c r="K84" s="313">
        <v>0.05</v>
      </c>
      <c r="L84" s="855">
        <f>N78*K84</f>
        <v>200.5498704272886</v>
      </c>
      <c r="M84" s="856"/>
      <c r="N84" s="57"/>
    </row>
    <row r="85" spans="1:14" ht="15.75" thickBot="1">
      <c r="B85" s="97" t="s">
        <v>1058</v>
      </c>
      <c r="C85" s="98"/>
      <c r="D85" s="98"/>
      <c r="E85" s="98"/>
      <c r="F85" s="98"/>
      <c r="G85" s="98"/>
      <c r="H85" s="98"/>
      <c r="I85" s="99"/>
      <c r="J85" s="100"/>
      <c r="K85" s="314">
        <v>0.05</v>
      </c>
      <c r="L85" s="857">
        <f>N78*K85</f>
        <v>200.5498704272886</v>
      </c>
      <c r="M85" s="858"/>
      <c r="N85" s="57"/>
    </row>
    <row r="86" spans="1:14" ht="15.75" thickBot="1">
      <c r="B86" s="821" t="s">
        <v>1037</v>
      </c>
      <c r="C86" s="822"/>
      <c r="D86" s="822"/>
      <c r="E86" s="822"/>
      <c r="F86" s="822"/>
      <c r="G86" s="822"/>
      <c r="H86" s="822"/>
      <c r="I86" s="822"/>
      <c r="J86" s="822"/>
      <c r="K86" s="822"/>
      <c r="L86" s="822"/>
      <c r="M86" s="823"/>
      <c r="N86" s="58">
        <f>L83+L84+L85</f>
        <v>1203.2992225637315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5214.2966311095033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3634.3301392153312</v>
      </c>
      <c r="N48" s="281">
        <f>K48*M48</f>
        <v>3634.3301392153312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3634.3301392153312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1" t="s">
        <v>1037</v>
      </c>
      <c r="C76" s="822"/>
      <c r="D76" s="822"/>
      <c r="E76" s="822"/>
      <c r="F76" s="822"/>
      <c r="G76" s="822"/>
      <c r="H76" s="822"/>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3634.3301392153312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726.86602784306626</v>
      </c>
      <c r="M83" s="856"/>
      <c r="N83" s="57"/>
    </row>
    <row r="84" spans="1:14">
      <c r="B84" s="95" t="s">
        <v>1057</v>
      </c>
      <c r="C84" s="96"/>
      <c r="D84" s="96"/>
      <c r="E84" s="96"/>
      <c r="F84" s="96"/>
      <c r="G84" s="96"/>
      <c r="H84" s="96"/>
      <c r="I84" s="93"/>
      <c r="J84" s="94"/>
      <c r="K84" s="313">
        <v>0.05</v>
      </c>
      <c r="L84" s="855">
        <f>N78*K84</f>
        <v>181.71650696076657</v>
      </c>
      <c r="M84" s="856"/>
      <c r="N84" s="57"/>
    </row>
    <row r="85" spans="1:14" ht="15.75" thickBot="1">
      <c r="B85" s="97" t="s">
        <v>1058</v>
      </c>
      <c r="C85" s="98"/>
      <c r="D85" s="98"/>
      <c r="E85" s="98"/>
      <c r="F85" s="98"/>
      <c r="G85" s="98"/>
      <c r="H85" s="98"/>
      <c r="I85" s="99"/>
      <c r="J85" s="100"/>
      <c r="K85" s="314">
        <v>0.05</v>
      </c>
      <c r="L85" s="857">
        <f>N78*K85</f>
        <v>181.71650696076657</v>
      </c>
      <c r="M85" s="858"/>
      <c r="N85" s="57"/>
    </row>
    <row r="86" spans="1:14" ht="15.75" thickBot="1">
      <c r="B86" s="821" t="s">
        <v>1037</v>
      </c>
      <c r="C86" s="822"/>
      <c r="D86" s="822"/>
      <c r="E86" s="822"/>
      <c r="F86" s="822"/>
      <c r="G86" s="822"/>
      <c r="H86" s="822"/>
      <c r="I86" s="822"/>
      <c r="J86" s="822"/>
      <c r="K86" s="822"/>
      <c r="L86" s="822"/>
      <c r="M86" s="823"/>
      <c r="N86" s="58">
        <f>L83+L84+L85</f>
        <v>1090.2990417645995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4724.6291809799304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ht="18.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61.081178810341697</v>
      </c>
      <c r="N48" s="281">
        <f>K48*M48</f>
        <v>61.081178810341697</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3634.3301392153312</v>
      </c>
      <c r="N49" s="281">
        <f>K49*M49</f>
        <v>1308.3588501175193</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1369.440028927861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47" t="s">
        <v>1047</v>
      </c>
      <c r="C68" s="848"/>
      <c r="D68" s="848"/>
      <c r="E68" s="848"/>
      <c r="F68" s="848"/>
      <c r="G68" s="848"/>
      <c r="H68" s="848"/>
      <c r="I68" s="79" t="s">
        <v>1048</v>
      </c>
      <c r="J68" s="81" t="s">
        <v>1494</v>
      </c>
      <c r="K68" s="80" t="s">
        <v>1050</v>
      </c>
      <c r="L68" s="849" t="s">
        <v>1034</v>
      </c>
      <c r="M68" s="850"/>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75" thickBot="1">
      <c r="B74" s="808"/>
      <c r="C74" s="809"/>
      <c r="D74" s="809"/>
      <c r="E74" s="809"/>
      <c r="F74" s="809"/>
      <c r="G74" s="809"/>
      <c r="H74" s="809"/>
      <c r="I74" s="132"/>
      <c r="J74" s="132"/>
      <c r="K74" s="132"/>
      <c r="L74" s="909"/>
      <c r="M74" s="909"/>
      <c r="N74" s="51"/>
    </row>
    <row r="75" spans="2:15" ht="15.75" thickBot="1">
      <c r="B75" s="821" t="s">
        <v>1037</v>
      </c>
      <c r="C75" s="822"/>
      <c r="D75" s="822"/>
      <c r="E75" s="822"/>
      <c r="F75" s="822"/>
      <c r="G75" s="822"/>
      <c r="H75" s="822"/>
      <c r="I75" s="828"/>
      <c r="J75" s="828"/>
      <c r="K75" s="828"/>
      <c r="L75" s="828"/>
      <c r="M75" s="829"/>
      <c r="N75" s="310"/>
    </row>
    <row r="76" spans="2:15" ht="15.75" thickBot="1">
      <c r="B76" s="39"/>
      <c r="C76" s="40"/>
      <c r="D76" s="40"/>
      <c r="E76" s="40"/>
      <c r="F76" s="40"/>
      <c r="G76" s="40"/>
      <c r="H76" s="40"/>
      <c r="I76" s="40"/>
      <c r="J76" s="40"/>
      <c r="K76" s="40"/>
      <c r="L76" s="40"/>
      <c r="M76" s="40"/>
      <c r="N76" s="41"/>
    </row>
    <row r="77" spans="2:15" ht="15.75" thickBot="1">
      <c r="B77" s="821" t="s">
        <v>1051</v>
      </c>
      <c r="C77" s="822"/>
      <c r="D77" s="822"/>
      <c r="E77" s="822"/>
      <c r="F77" s="822"/>
      <c r="G77" s="822"/>
      <c r="H77" s="822"/>
      <c r="I77" s="822"/>
      <c r="J77" s="822"/>
      <c r="K77" s="822"/>
      <c r="L77" s="822"/>
      <c r="M77" s="823"/>
      <c r="N77" s="105">
        <f>N43+N53+N64+N75</f>
        <v>1369.440028927861</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273.8880057855722</v>
      </c>
      <c r="M82" s="856"/>
      <c r="N82" s="57"/>
    </row>
    <row r="83" spans="1:14">
      <c r="B83" s="95" t="s">
        <v>1057</v>
      </c>
      <c r="C83" s="96"/>
      <c r="D83" s="96"/>
      <c r="E83" s="96"/>
      <c r="F83" s="96"/>
      <c r="G83" s="96"/>
      <c r="H83" s="96"/>
      <c r="I83" s="93"/>
      <c r="J83" s="94"/>
      <c r="K83" s="313">
        <v>0.05</v>
      </c>
      <c r="L83" s="855">
        <f>N77*K83</f>
        <v>68.472001446393051</v>
      </c>
      <c r="M83" s="856"/>
      <c r="N83" s="57"/>
    </row>
    <row r="84" spans="1:14" ht="15.75" thickBot="1">
      <c r="B84" s="97" t="s">
        <v>1058</v>
      </c>
      <c r="C84" s="98"/>
      <c r="D84" s="98"/>
      <c r="E84" s="98"/>
      <c r="F84" s="98"/>
      <c r="G84" s="98"/>
      <c r="H84" s="98"/>
      <c r="I84" s="99"/>
      <c r="J84" s="100"/>
      <c r="K84" s="314">
        <v>0.05</v>
      </c>
      <c r="L84" s="857">
        <f>N77*K84</f>
        <v>68.472001446393051</v>
      </c>
      <c r="M84" s="858"/>
      <c r="N84" s="57"/>
    </row>
    <row r="85" spans="1:14" ht="15.75" thickBot="1">
      <c r="B85" s="821" t="s">
        <v>1037</v>
      </c>
      <c r="C85" s="822"/>
      <c r="D85" s="822"/>
      <c r="E85" s="822"/>
      <c r="F85" s="822"/>
      <c r="G85" s="822"/>
      <c r="H85" s="822"/>
      <c r="I85" s="822"/>
      <c r="J85" s="822"/>
      <c r="K85" s="822"/>
      <c r="L85" s="822"/>
      <c r="M85" s="823"/>
      <c r="N85" s="58">
        <f>L82+L83+L84</f>
        <v>410.83200867835831</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1780.2720376062193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7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45</v>
      </c>
      <c r="N37" s="281">
        <f>K37/M37</f>
        <v>3409.9794238683135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6880.5061909559645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20808.32158138974</v>
      </c>
      <c r="N48" s="281">
        <f>K48*M48</f>
        <v>26010.401976737176</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61.081178810341697</v>
      </c>
      <c r="N49" s="281">
        <f>K49*M49</f>
        <v>1527.0294702585425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27537.431446995717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25">
        <f>VLOOKUP(A59,TRANSPORTE!A5:D123,4,FALSE)</f>
        <v>1104.9962769918093</v>
      </c>
      <c r="M59" s="826"/>
      <c r="N59" s="296">
        <f>K59*L59</f>
        <v>1381.2453462397616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1381.2453462397616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36366.594095302557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7273.3188190605115</v>
      </c>
      <c r="M83" s="856"/>
      <c r="N83" s="57"/>
    </row>
    <row r="84" spans="1:14">
      <c r="B84" s="95" t="s">
        <v>1057</v>
      </c>
      <c r="C84" s="96"/>
      <c r="D84" s="96"/>
      <c r="E84" s="96"/>
      <c r="F84" s="96"/>
      <c r="G84" s="96"/>
      <c r="H84" s="96"/>
      <c r="I84" s="93"/>
      <c r="J84" s="94"/>
      <c r="K84" s="313">
        <v>0.05</v>
      </c>
      <c r="L84" s="855">
        <f>N78*K84</f>
        <v>1818.3297047651279</v>
      </c>
      <c r="M84" s="856"/>
      <c r="N84" s="57"/>
    </row>
    <row r="85" spans="1:14" ht="15.75" thickBot="1">
      <c r="B85" s="97" t="s">
        <v>1058</v>
      </c>
      <c r="C85" s="98"/>
      <c r="D85" s="98"/>
      <c r="E85" s="98"/>
      <c r="F85" s="98"/>
      <c r="G85" s="98"/>
      <c r="H85" s="98"/>
      <c r="I85" s="99"/>
      <c r="J85" s="100"/>
      <c r="K85" s="314">
        <v>0.05</v>
      </c>
      <c r="L85" s="857">
        <f>N78*K85</f>
        <v>1818.3297047651279</v>
      </c>
      <c r="M85" s="858"/>
      <c r="N85" s="57"/>
    </row>
    <row r="86" spans="1:14" ht="15.75" thickBot="1">
      <c r="B86" s="821" t="s">
        <v>1037</v>
      </c>
      <c r="C86" s="822"/>
      <c r="D86" s="822"/>
      <c r="E86" s="822"/>
      <c r="F86" s="822"/>
      <c r="G86" s="822"/>
      <c r="H86" s="822"/>
      <c r="I86" s="822"/>
      <c r="J86" s="822"/>
      <c r="K86" s="822"/>
      <c r="L86" s="822"/>
      <c r="M86" s="823"/>
      <c r="N86" s="58">
        <f>L83+L84+L85</f>
        <v>10909.978228590768</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47276.572323893328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45</v>
      </c>
      <c r="N37" s="281">
        <f>K37/M37</f>
        <v>3409.9794238683135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6880.5061909559645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44040</v>
      </c>
      <c r="N48" s="281">
        <f>K48*M48</f>
        <v>57252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61.081178810341697</v>
      </c>
      <c r="N49" s="281">
        <f>K49*M49</f>
        <v>1465.9482914482007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58717.9482914482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67602.360753604633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13520.472150720927</v>
      </c>
      <c r="M83" s="856"/>
      <c r="N83" s="57"/>
    </row>
    <row r="84" spans="1:14">
      <c r="B84" s="95" t="s">
        <v>1057</v>
      </c>
      <c r="C84" s="96"/>
      <c r="D84" s="96"/>
      <c r="E84" s="96"/>
      <c r="F84" s="96"/>
      <c r="G84" s="96"/>
      <c r="H84" s="96"/>
      <c r="I84" s="93"/>
      <c r="J84" s="94"/>
      <c r="K84" s="313">
        <v>0.05</v>
      </c>
      <c r="L84" s="855">
        <f>N78*K84</f>
        <v>3380.1180376802317</v>
      </c>
      <c r="M84" s="856"/>
      <c r="N84" s="57"/>
    </row>
    <row r="85" spans="1:14" ht="15.75" thickBot="1">
      <c r="B85" s="97" t="s">
        <v>1058</v>
      </c>
      <c r="C85" s="98"/>
      <c r="D85" s="98"/>
      <c r="E85" s="98"/>
      <c r="F85" s="98"/>
      <c r="G85" s="98"/>
      <c r="H85" s="98"/>
      <c r="I85" s="99"/>
      <c r="J85" s="100"/>
      <c r="K85" s="314">
        <v>0.05</v>
      </c>
      <c r="L85" s="857">
        <f>N78*K85</f>
        <v>3380.1180376802317</v>
      </c>
      <c r="M85" s="858"/>
      <c r="N85" s="57"/>
    </row>
    <row r="86" spans="1:14" ht="15.75" thickBot="1">
      <c r="B86" s="821" t="s">
        <v>1037</v>
      </c>
      <c r="C86" s="822"/>
      <c r="D86" s="822"/>
      <c r="E86" s="822"/>
      <c r="F86" s="822"/>
      <c r="G86" s="822"/>
      <c r="H86" s="822"/>
      <c r="I86" s="822"/>
      <c r="J86" s="822"/>
      <c r="K86" s="822"/>
      <c r="L86" s="822"/>
      <c r="M86" s="823"/>
      <c r="N86" s="58">
        <f>L83+L84+L85</f>
        <v>20280.708226081391</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87883.068979686024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45</v>
      </c>
      <c r="N37" s="281">
        <f>K37/M37</f>
        <v>3409.9794238683135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6880.5061909559645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44040</v>
      </c>
      <c r="N48" s="281">
        <f>K48*M48</f>
        <v>57252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61.081178810341697</v>
      </c>
      <c r="N49" s="281">
        <f>K49*M49</f>
        <v>1465.9482914482007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58717.9482914482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67602.360753604633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13520.472150720927</v>
      </c>
      <c r="M83" s="856"/>
      <c r="N83" s="57"/>
    </row>
    <row r="84" spans="1:14">
      <c r="B84" s="95" t="s">
        <v>1057</v>
      </c>
      <c r="C84" s="96"/>
      <c r="D84" s="96"/>
      <c r="E84" s="96"/>
      <c r="F84" s="96"/>
      <c r="G84" s="96"/>
      <c r="H84" s="96"/>
      <c r="I84" s="93"/>
      <c r="J84" s="94"/>
      <c r="K84" s="313">
        <v>0.05</v>
      </c>
      <c r="L84" s="855">
        <f>N78*K84</f>
        <v>3380.1180376802317</v>
      </c>
      <c r="M84" s="856"/>
      <c r="N84" s="57"/>
    </row>
    <row r="85" spans="1:14" ht="15.75" thickBot="1">
      <c r="B85" s="97" t="s">
        <v>1058</v>
      </c>
      <c r="C85" s="98"/>
      <c r="D85" s="98"/>
      <c r="E85" s="98"/>
      <c r="F85" s="98"/>
      <c r="G85" s="98"/>
      <c r="H85" s="98"/>
      <c r="I85" s="99"/>
      <c r="J85" s="100"/>
      <c r="K85" s="314">
        <v>0.05</v>
      </c>
      <c r="L85" s="857">
        <f>N78*K85</f>
        <v>3380.1180376802317</v>
      </c>
      <c r="M85" s="858"/>
      <c r="N85" s="57"/>
    </row>
    <row r="86" spans="1:14" ht="15.75" thickBot="1">
      <c r="B86" s="821" t="s">
        <v>1037</v>
      </c>
      <c r="C86" s="822"/>
      <c r="D86" s="822"/>
      <c r="E86" s="822"/>
      <c r="F86" s="822"/>
      <c r="G86" s="822"/>
      <c r="H86" s="822"/>
      <c r="I86" s="822"/>
      <c r="J86" s="822"/>
      <c r="K86" s="822"/>
      <c r="L86" s="822"/>
      <c r="M86" s="823"/>
      <c r="N86" s="58">
        <f>L83+L84+L85</f>
        <v>20280.708226081391</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87883.068979686024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45</v>
      </c>
      <c r="N37" s="281">
        <f>K37/M37</f>
        <v>3409.9794238683135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6880.5061909559645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44040</v>
      </c>
      <c r="N48" s="281">
        <f>K48*M48</f>
        <v>57252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61.081178810341697</v>
      </c>
      <c r="N49" s="281">
        <f>K49*M49</f>
        <v>1465.9482914482007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58717.9482914482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67602.360753604633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13520.472150720927</v>
      </c>
      <c r="M83" s="856"/>
      <c r="N83" s="57"/>
    </row>
    <row r="84" spans="1:14">
      <c r="B84" s="95" t="s">
        <v>1057</v>
      </c>
      <c r="C84" s="96"/>
      <c r="D84" s="96"/>
      <c r="E84" s="96"/>
      <c r="F84" s="96"/>
      <c r="G84" s="96"/>
      <c r="H84" s="96"/>
      <c r="I84" s="93"/>
      <c r="J84" s="94"/>
      <c r="K84" s="313">
        <v>0.05</v>
      </c>
      <c r="L84" s="855">
        <f>N78*K84</f>
        <v>3380.1180376802317</v>
      </c>
      <c r="M84" s="856"/>
      <c r="N84" s="57"/>
    </row>
    <row r="85" spans="1:14" ht="15.75" thickBot="1">
      <c r="B85" s="97" t="s">
        <v>1058</v>
      </c>
      <c r="C85" s="98"/>
      <c r="D85" s="98"/>
      <c r="E85" s="98"/>
      <c r="F85" s="98"/>
      <c r="G85" s="98"/>
      <c r="H85" s="98"/>
      <c r="I85" s="99"/>
      <c r="J85" s="100"/>
      <c r="K85" s="314">
        <v>0.05</v>
      </c>
      <c r="L85" s="857">
        <f>N78*K85</f>
        <v>3380.1180376802317</v>
      </c>
      <c r="M85" s="858"/>
      <c r="N85" s="57"/>
    </row>
    <row r="86" spans="1:14" ht="15.75" thickBot="1">
      <c r="B86" s="821" t="s">
        <v>1037</v>
      </c>
      <c r="C86" s="822"/>
      <c r="D86" s="822"/>
      <c r="E86" s="822"/>
      <c r="F86" s="822"/>
      <c r="G86" s="822"/>
      <c r="H86" s="822"/>
      <c r="I86" s="822"/>
      <c r="J86" s="822"/>
      <c r="K86" s="822"/>
      <c r="L86" s="822"/>
      <c r="M86" s="823"/>
      <c r="N86" s="58">
        <f>L83+L84+L85</f>
        <v>20280.708226081391</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87883.068979686024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6700</v>
      </c>
      <c r="L36" s="279"/>
      <c r="M36" s="280">
        <v>2.5</v>
      </c>
      <c r="N36" s="281">
        <f>K36/M36</f>
        <v>2680</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412"/>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3446.0075000000002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44040</v>
      </c>
      <c r="N48" s="281">
        <f>K48*M48</f>
        <v>57252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61.081178810341697</v>
      </c>
      <c r="N49" s="281">
        <f>K49*M49</f>
        <v>1465.9482914482007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58717.9482914482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15320.150000000001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78920.600951537548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15784.120190307511</v>
      </c>
      <c r="M83" s="856"/>
      <c r="N83" s="57"/>
    </row>
    <row r="84" spans="1:14">
      <c r="B84" s="95" t="s">
        <v>1057</v>
      </c>
      <c r="C84" s="96"/>
      <c r="D84" s="96"/>
      <c r="E84" s="96"/>
      <c r="F84" s="96"/>
      <c r="G84" s="96"/>
      <c r="H84" s="96"/>
      <c r="I84" s="93"/>
      <c r="J84" s="94"/>
      <c r="K84" s="313">
        <v>0.05</v>
      </c>
      <c r="L84" s="855">
        <f>N78*K84</f>
        <v>3946.0300475768777</v>
      </c>
      <c r="M84" s="856"/>
      <c r="N84" s="57"/>
    </row>
    <row r="85" spans="1:14" ht="15.75" thickBot="1">
      <c r="B85" s="97" t="s">
        <v>1058</v>
      </c>
      <c r="C85" s="98"/>
      <c r="D85" s="98"/>
      <c r="E85" s="98"/>
      <c r="F85" s="98"/>
      <c r="G85" s="98"/>
      <c r="H85" s="98"/>
      <c r="I85" s="99"/>
      <c r="J85" s="100"/>
      <c r="K85" s="314">
        <v>0.05</v>
      </c>
      <c r="L85" s="857">
        <f>N78*K85</f>
        <v>3946.0300475768777</v>
      </c>
      <c r="M85" s="858"/>
      <c r="N85" s="57"/>
    </row>
    <row r="86" spans="1:14" ht="15.75" thickBot="1">
      <c r="B86" s="821" t="s">
        <v>1037</v>
      </c>
      <c r="C86" s="822"/>
      <c r="D86" s="822"/>
      <c r="E86" s="822"/>
      <c r="F86" s="822"/>
      <c r="G86" s="822"/>
      <c r="H86" s="822"/>
      <c r="I86" s="822"/>
      <c r="J86" s="822"/>
      <c r="K86" s="822"/>
      <c r="L86" s="822"/>
      <c r="M86" s="823"/>
      <c r="N86" s="58">
        <f>L83+L84+L85</f>
        <v>23676.180285461265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102596.78123699881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6700</v>
      </c>
      <c r="L36" s="279"/>
      <c r="M36" s="280">
        <v>2.5</v>
      </c>
      <c r="N36" s="281">
        <f>K36/M36</f>
        <v>2680</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3446.0075000000002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44040</v>
      </c>
      <c r="N48" s="281">
        <f>K48*M48</f>
        <v>57252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61.081178810341697</v>
      </c>
      <c r="N49" s="281">
        <f>K49*M49</f>
        <v>1465.9482914482007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58717.9482914482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15320.150000000001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78920.600951537548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15784.120190307511</v>
      </c>
      <c r="M83" s="856"/>
      <c r="N83" s="57"/>
    </row>
    <row r="84" spans="1:14">
      <c r="B84" s="95" t="s">
        <v>1057</v>
      </c>
      <c r="C84" s="96"/>
      <c r="D84" s="96"/>
      <c r="E84" s="96"/>
      <c r="F84" s="96"/>
      <c r="G84" s="96"/>
      <c r="H84" s="96"/>
      <c r="I84" s="93"/>
      <c r="J84" s="94"/>
      <c r="K84" s="313">
        <v>0.05</v>
      </c>
      <c r="L84" s="855">
        <f>N78*K84</f>
        <v>3946.0300475768777</v>
      </c>
      <c r="M84" s="856"/>
      <c r="N84" s="57"/>
    </row>
    <row r="85" spans="1:14" ht="15.75" thickBot="1">
      <c r="B85" s="97" t="s">
        <v>1058</v>
      </c>
      <c r="C85" s="98"/>
      <c r="D85" s="98"/>
      <c r="E85" s="98"/>
      <c r="F85" s="98"/>
      <c r="G85" s="98"/>
      <c r="H85" s="98"/>
      <c r="I85" s="99"/>
      <c r="J85" s="100"/>
      <c r="K85" s="314">
        <v>0.05</v>
      </c>
      <c r="L85" s="857">
        <f>N78*K85</f>
        <v>3946.0300475768777</v>
      </c>
      <c r="M85" s="858"/>
      <c r="N85" s="57"/>
    </row>
    <row r="86" spans="1:14" ht="15.75" thickBot="1">
      <c r="B86" s="821" t="s">
        <v>1037</v>
      </c>
      <c r="C86" s="822"/>
      <c r="D86" s="822"/>
      <c r="E86" s="822"/>
      <c r="F86" s="822"/>
      <c r="G86" s="822"/>
      <c r="H86" s="822"/>
      <c r="I86" s="822"/>
      <c r="J86" s="822"/>
      <c r="K86" s="822"/>
      <c r="L86" s="822"/>
      <c r="M86" s="823"/>
      <c r="N86" s="58">
        <f>L83+L84+L85</f>
        <v>23676.180285461265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102596.78123699881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6700</v>
      </c>
      <c r="L36" s="279"/>
      <c r="M36" s="280">
        <v>2.5</v>
      </c>
      <c r="N36" s="281">
        <f>K36/M36</f>
        <v>2680</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3446.0075000000002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44040</v>
      </c>
      <c r="N48" s="281">
        <f>K48*M48</f>
        <v>57252</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61.081178810341697</v>
      </c>
      <c r="N49" s="281">
        <f>K49*M49</f>
        <v>1465.9482914482007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58717.9482914482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15320.150000000001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78920.600951537548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15784.120190307511</v>
      </c>
      <c r="M83" s="856"/>
      <c r="N83" s="57"/>
    </row>
    <row r="84" spans="1:14">
      <c r="B84" s="95" t="s">
        <v>1057</v>
      </c>
      <c r="C84" s="96"/>
      <c r="D84" s="96"/>
      <c r="E84" s="96"/>
      <c r="F84" s="96"/>
      <c r="G84" s="96"/>
      <c r="H84" s="96"/>
      <c r="I84" s="93"/>
      <c r="J84" s="94"/>
      <c r="K84" s="313">
        <v>0.05</v>
      </c>
      <c r="L84" s="855">
        <f>N78*K84</f>
        <v>3946.0300475768777</v>
      </c>
      <c r="M84" s="856"/>
      <c r="N84" s="57"/>
    </row>
    <row r="85" spans="1:14" ht="15.75" thickBot="1">
      <c r="B85" s="97" t="s">
        <v>1058</v>
      </c>
      <c r="C85" s="98"/>
      <c r="D85" s="98"/>
      <c r="E85" s="98"/>
      <c r="F85" s="98"/>
      <c r="G85" s="98"/>
      <c r="H85" s="98"/>
      <c r="I85" s="99"/>
      <c r="J85" s="100"/>
      <c r="K85" s="314">
        <v>0.05</v>
      </c>
      <c r="L85" s="857">
        <f>N78*K85</f>
        <v>3946.0300475768777</v>
      </c>
      <c r="M85" s="858"/>
      <c r="N85" s="57"/>
    </row>
    <row r="86" spans="1:14" ht="15.75" thickBot="1">
      <c r="B86" s="821" t="s">
        <v>1037</v>
      </c>
      <c r="C86" s="822"/>
      <c r="D86" s="822"/>
      <c r="E86" s="822"/>
      <c r="F86" s="822"/>
      <c r="G86" s="822"/>
      <c r="H86" s="822"/>
      <c r="I86" s="822"/>
      <c r="J86" s="822"/>
      <c r="K86" s="822"/>
      <c r="L86" s="822"/>
      <c r="M86" s="823"/>
      <c r="N86" s="58">
        <f>L83+L84+L85</f>
        <v>23676.180285461265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102596.78123699881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45</v>
      </c>
      <c r="N37" s="281">
        <f>K37/M37</f>
        <v>3409.9794238683135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6880.5061909559645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61.081178810341697</v>
      </c>
      <c r="N49" s="281">
        <f>K49*M49</f>
        <v>1465.9482914482007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64288.4482914482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73172.860753604633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14634.572150720927</v>
      </c>
      <c r="M83" s="856"/>
      <c r="N83" s="57"/>
    </row>
    <row r="84" spans="1:14">
      <c r="B84" s="95" t="s">
        <v>1057</v>
      </c>
      <c r="C84" s="96"/>
      <c r="D84" s="96"/>
      <c r="E84" s="96"/>
      <c r="F84" s="96"/>
      <c r="G84" s="96"/>
      <c r="H84" s="96"/>
      <c r="I84" s="93"/>
      <c r="J84" s="94"/>
      <c r="K84" s="313">
        <v>0.05</v>
      </c>
      <c r="L84" s="855">
        <f>N78*K84</f>
        <v>3658.6430376802318</v>
      </c>
      <c r="M84" s="856"/>
      <c r="N84" s="57"/>
    </row>
    <row r="85" spans="1:14" ht="15.75" thickBot="1">
      <c r="B85" s="97" t="s">
        <v>1058</v>
      </c>
      <c r="C85" s="98"/>
      <c r="D85" s="98"/>
      <c r="E85" s="98"/>
      <c r="F85" s="98"/>
      <c r="G85" s="98"/>
      <c r="H85" s="98"/>
      <c r="I85" s="99"/>
      <c r="J85" s="100"/>
      <c r="K85" s="314">
        <v>0.05</v>
      </c>
      <c r="L85" s="857">
        <f>N78*K85</f>
        <v>3658.6430376802318</v>
      </c>
      <c r="M85" s="858"/>
      <c r="N85" s="57"/>
    </row>
    <row r="86" spans="1:14" ht="15.75" thickBot="1">
      <c r="B86" s="821" t="s">
        <v>1037</v>
      </c>
      <c r="C86" s="822"/>
      <c r="D86" s="822"/>
      <c r="E86" s="822"/>
      <c r="F86" s="822"/>
      <c r="G86" s="822"/>
      <c r="H86" s="822"/>
      <c r="I86" s="822"/>
      <c r="J86" s="822"/>
      <c r="K86" s="822"/>
      <c r="L86" s="822"/>
      <c r="M86" s="823"/>
      <c r="N86" s="58">
        <f>L83+L84+L85</f>
        <v>21951.858226081389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95124.718979686018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45</v>
      </c>
      <c r="N37" s="281">
        <f>K37/M37</f>
        <v>3409.9794238683135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6880.5061909559645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61.081178810341697</v>
      </c>
      <c r="N49" s="281">
        <f>K49*M49</f>
        <v>1465.9482914482007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64288.4482914482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7" t="s">
        <v>1037</v>
      </c>
      <c r="C76" s="828"/>
      <c r="D76" s="828"/>
      <c r="E76" s="828"/>
      <c r="F76" s="828"/>
      <c r="G76" s="828"/>
      <c r="H76" s="828"/>
      <c r="I76" s="828"/>
      <c r="J76" s="828"/>
      <c r="K76" s="828"/>
      <c r="L76" s="828"/>
      <c r="M76" s="829"/>
      <c r="N76" s="469">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73172.860753604633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14634.572150720927</v>
      </c>
      <c r="M83" s="856"/>
      <c r="N83" s="57"/>
    </row>
    <row r="84" spans="1:14">
      <c r="B84" s="95" t="s">
        <v>1057</v>
      </c>
      <c r="C84" s="96"/>
      <c r="D84" s="96"/>
      <c r="E84" s="96"/>
      <c r="F84" s="96"/>
      <c r="G84" s="96"/>
      <c r="H84" s="96"/>
      <c r="I84" s="93"/>
      <c r="J84" s="94"/>
      <c r="K84" s="313">
        <v>0.05</v>
      </c>
      <c r="L84" s="855">
        <f>N78*K84</f>
        <v>3658.6430376802318</v>
      </c>
      <c r="M84" s="856"/>
      <c r="N84" s="57"/>
    </row>
    <row r="85" spans="1:14" ht="15.75" thickBot="1">
      <c r="B85" s="97" t="s">
        <v>1058</v>
      </c>
      <c r="C85" s="98"/>
      <c r="D85" s="98"/>
      <c r="E85" s="98"/>
      <c r="F85" s="98"/>
      <c r="G85" s="98"/>
      <c r="H85" s="98"/>
      <c r="I85" s="99"/>
      <c r="J85" s="100"/>
      <c r="K85" s="314">
        <v>0.05</v>
      </c>
      <c r="L85" s="857">
        <f>N78*K85</f>
        <v>3658.6430376802318</v>
      </c>
      <c r="M85" s="858"/>
      <c r="N85" s="57"/>
    </row>
    <row r="86" spans="1:14" ht="15.75" thickBot="1">
      <c r="B86" s="821" t="s">
        <v>1037</v>
      </c>
      <c r="C86" s="822"/>
      <c r="D86" s="822"/>
      <c r="E86" s="822"/>
      <c r="F86" s="822"/>
      <c r="G86" s="822"/>
      <c r="H86" s="822"/>
      <c r="I86" s="822"/>
      <c r="J86" s="822"/>
      <c r="K86" s="822"/>
      <c r="L86" s="822"/>
      <c r="M86" s="823"/>
      <c r="N86" s="58">
        <f>L83+L84+L85</f>
        <v>21951.858226081389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95124.718979686018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269</v>
      </c>
      <c r="B37" s="834" t="str">
        <f>VLOOKUP(A37,EQUIPOS!A7:D154,3,FALSE)</f>
        <v>Motoniveladora  potencia 215 HP, ancho de cuchilla 4,27 m, peso 18 ton.</v>
      </c>
      <c r="C37" s="835"/>
      <c r="D37" s="835"/>
      <c r="E37" s="835"/>
      <c r="F37" s="835"/>
      <c r="G37" s="835"/>
      <c r="H37" s="836"/>
      <c r="I37" s="276"/>
      <c r="J37" s="277"/>
      <c r="K37" s="278">
        <f>VLOOKUP(A37,EQUIPOS!A7:D164,4,FALSE)</f>
        <v>153449.0740740741</v>
      </c>
      <c r="L37" s="279"/>
      <c r="M37" s="280">
        <v>45</v>
      </c>
      <c r="N37" s="281">
        <f>K37/M37</f>
        <v>3409.9794238683135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6880.5061909559645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61.081178810341697</v>
      </c>
      <c r="N49" s="281">
        <f>K49*M49</f>
        <v>1465.9482914482007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64288.4482914482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73172.860753604633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14634.572150720927</v>
      </c>
      <c r="M83" s="856"/>
      <c r="N83" s="57"/>
    </row>
    <row r="84" spans="1:14">
      <c r="B84" s="95" t="s">
        <v>1057</v>
      </c>
      <c r="C84" s="96"/>
      <c r="D84" s="96"/>
      <c r="E84" s="96"/>
      <c r="F84" s="96"/>
      <c r="G84" s="96"/>
      <c r="H84" s="96"/>
      <c r="I84" s="93"/>
      <c r="J84" s="94"/>
      <c r="K84" s="313">
        <v>0.05</v>
      </c>
      <c r="L84" s="855">
        <f>N78*K84</f>
        <v>3658.6430376802318</v>
      </c>
      <c r="M84" s="856"/>
      <c r="N84" s="57"/>
    </row>
    <row r="85" spans="1:14" ht="15.75" thickBot="1">
      <c r="B85" s="97" t="s">
        <v>1058</v>
      </c>
      <c r="C85" s="98"/>
      <c r="D85" s="98"/>
      <c r="E85" s="98"/>
      <c r="F85" s="98"/>
      <c r="G85" s="98"/>
      <c r="H85" s="98"/>
      <c r="I85" s="99"/>
      <c r="J85" s="100"/>
      <c r="K85" s="314">
        <v>0.05</v>
      </c>
      <c r="L85" s="857">
        <f>N78*K85</f>
        <v>3658.6430376802318</v>
      </c>
      <c r="M85" s="858"/>
      <c r="N85" s="57"/>
    </row>
    <row r="86" spans="1:14" ht="15.75" thickBot="1">
      <c r="B86" s="821" t="s">
        <v>1037</v>
      </c>
      <c r="C86" s="822"/>
      <c r="D86" s="822"/>
      <c r="E86" s="822"/>
      <c r="F86" s="822"/>
      <c r="G86" s="822"/>
      <c r="H86" s="822"/>
      <c r="I86" s="822"/>
      <c r="J86" s="822"/>
      <c r="K86" s="822"/>
      <c r="L86" s="822"/>
      <c r="M86" s="823"/>
      <c r="N86" s="58">
        <f>L83+L84+L85</f>
        <v>21951.858226081389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95124.718979686018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6700</v>
      </c>
      <c r="L36" s="279"/>
      <c r="M36" s="280">
        <v>2.5</v>
      </c>
      <c r="N36" s="281">
        <f>K36/M36</f>
        <v>2680</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3446.0075000000002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61.081178810341697</v>
      </c>
      <c r="N49" s="281">
        <f>K49*M49</f>
        <v>1465.9482914482007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64288.4482914482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15320.150000000001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84491.100951537548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16898.220190307511</v>
      </c>
      <c r="M83" s="856"/>
      <c r="N83" s="57"/>
    </row>
    <row r="84" spans="1:14">
      <c r="B84" s="95" t="s">
        <v>1057</v>
      </c>
      <c r="C84" s="96"/>
      <c r="D84" s="96"/>
      <c r="E84" s="96"/>
      <c r="F84" s="96"/>
      <c r="G84" s="96"/>
      <c r="H84" s="96"/>
      <c r="I84" s="93"/>
      <c r="J84" s="94"/>
      <c r="K84" s="313">
        <v>0.05</v>
      </c>
      <c r="L84" s="855">
        <f>N78*K84</f>
        <v>4224.5550475768778</v>
      </c>
      <c r="M84" s="856"/>
      <c r="N84" s="57"/>
    </row>
    <row r="85" spans="1:14" ht="15.75" thickBot="1">
      <c r="B85" s="97" t="s">
        <v>1058</v>
      </c>
      <c r="C85" s="98"/>
      <c r="D85" s="98"/>
      <c r="E85" s="98"/>
      <c r="F85" s="98"/>
      <c r="G85" s="98"/>
      <c r="H85" s="98"/>
      <c r="I85" s="99"/>
      <c r="J85" s="100"/>
      <c r="K85" s="314">
        <v>0.05</v>
      </c>
      <c r="L85" s="857">
        <f>N78*K85</f>
        <v>4224.5550475768778</v>
      </c>
      <c r="M85" s="858"/>
      <c r="N85" s="57"/>
    </row>
    <row r="86" spans="1:14" ht="15.75" thickBot="1">
      <c r="B86" s="821" t="s">
        <v>1037</v>
      </c>
      <c r="C86" s="822"/>
      <c r="D86" s="822"/>
      <c r="E86" s="822"/>
      <c r="F86" s="822"/>
      <c r="G86" s="822"/>
      <c r="H86" s="822"/>
      <c r="I86" s="822"/>
      <c r="J86" s="822"/>
      <c r="K86" s="822"/>
      <c r="L86" s="822"/>
      <c r="M86" s="823"/>
      <c r="N86" s="58">
        <f>L83+L84+L85</f>
        <v>25347.330285461263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109838.43123699882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6700</v>
      </c>
      <c r="L36" s="279"/>
      <c r="M36" s="280">
        <v>2.5</v>
      </c>
      <c r="N36" s="281">
        <f>K36/M36</f>
        <v>2680</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3446.0075000000002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61.081178810341697</v>
      </c>
      <c r="N49" s="281">
        <f>K49*M49</f>
        <v>1465.9482914482007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64288.4482914482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7" t="s">
        <v>1037</v>
      </c>
      <c r="C76" s="828"/>
      <c r="D76" s="828"/>
      <c r="E76" s="828"/>
      <c r="F76" s="828"/>
      <c r="G76" s="828"/>
      <c r="H76" s="828"/>
      <c r="I76" s="828"/>
      <c r="J76" s="828"/>
      <c r="K76" s="828"/>
      <c r="L76" s="828"/>
      <c r="M76" s="829"/>
      <c r="N76" s="469">
        <f>SUM(N70:N75)</f>
        <v>15320.150000000001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84491.100951537548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16898.220190307511</v>
      </c>
      <c r="M83" s="856"/>
      <c r="N83" s="57"/>
    </row>
    <row r="84" spans="1:14">
      <c r="B84" s="95" t="s">
        <v>1057</v>
      </c>
      <c r="C84" s="96"/>
      <c r="D84" s="96"/>
      <c r="E84" s="96"/>
      <c r="F84" s="96"/>
      <c r="G84" s="96"/>
      <c r="H84" s="96"/>
      <c r="I84" s="93"/>
      <c r="J84" s="94"/>
      <c r="K84" s="313">
        <v>0.05</v>
      </c>
      <c r="L84" s="855">
        <f>N78*K84</f>
        <v>4224.5550475768778</v>
      </c>
      <c r="M84" s="856"/>
      <c r="N84" s="57"/>
    </row>
    <row r="85" spans="1:14" ht="15.75" thickBot="1">
      <c r="B85" s="97" t="s">
        <v>1058</v>
      </c>
      <c r="C85" s="98"/>
      <c r="D85" s="98"/>
      <c r="E85" s="98"/>
      <c r="F85" s="98"/>
      <c r="G85" s="98"/>
      <c r="H85" s="98"/>
      <c r="I85" s="99"/>
      <c r="J85" s="100"/>
      <c r="K85" s="314">
        <v>0.05</v>
      </c>
      <c r="L85" s="857">
        <f>N78*K85</f>
        <v>4224.5550475768778</v>
      </c>
      <c r="M85" s="858"/>
      <c r="N85" s="57"/>
    </row>
    <row r="86" spans="1:14" ht="15.75" thickBot="1">
      <c r="B86" s="821" t="s">
        <v>1037</v>
      </c>
      <c r="C86" s="822"/>
      <c r="D86" s="822"/>
      <c r="E86" s="822"/>
      <c r="F86" s="822"/>
      <c r="G86" s="822"/>
      <c r="H86" s="822"/>
      <c r="I86" s="822"/>
      <c r="J86" s="822"/>
      <c r="K86" s="822"/>
      <c r="L86" s="822"/>
      <c r="M86" s="823"/>
      <c r="N86" s="58">
        <f>L83+L84+L85</f>
        <v>25347.330285461263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109838.43123699882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6700</v>
      </c>
      <c r="L36" s="279"/>
      <c r="M36" s="280">
        <v>2.5</v>
      </c>
      <c r="N36" s="281">
        <f>K36/M36</f>
        <v>2680</v>
      </c>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0.05</v>
      </c>
      <c r="N41" s="353">
        <f>N76*M41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3446.0075000000002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61.081178810341697</v>
      </c>
      <c r="N49" s="281">
        <f>K49*M49</f>
        <v>1465.9482914482007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64288.4482914482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20</v>
      </c>
      <c r="N70" s="404">
        <f>K70/M70</f>
        <v>5106.7</v>
      </c>
      <c r="O70" s="112"/>
    </row>
    <row r="71" spans="1:15">
      <c r="A71"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308">
        <v>20</v>
      </c>
      <c r="N71" s="404">
        <f>K71/M71</f>
        <v>10213.450000000001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15320.150000000001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84491.100951537548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16898.220190307511</v>
      </c>
      <c r="M83" s="856"/>
      <c r="N83" s="57"/>
    </row>
    <row r="84" spans="1:14">
      <c r="B84" s="95" t="s">
        <v>1057</v>
      </c>
      <c r="C84" s="96"/>
      <c r="D84" s="96"/>
      <c r="E84" s="96"/>
      <c r="F84" s="96"/>
      <c r="G84" s="96"/>
      <c r="H84" s="96"/>
      <c r="I84" s="93"/>
      <c r="J84" s="94"/>
      <c r="K84" s="313">
        <v>0.05</v>
      </c>
      <c r="L84" s="855">
        <f>N78*K84</f>
        <v>4224.5550475768778</v>
      </c>
      <c r="M84" s="856"/>
      <c r="N84" s="57"/>
    </row>
    <row r="85" spans="1:14" ht="15.75" thickBot="1">
      <c r="B85" s="97" t="s">
        <v>1058</v>
      </c>
      <c r="C85" s="98"/>
      <c r="D85" s="98"/>
      <c r="E85" s="98"/>
      <c r="F85" s="98"/>
      <c r="G85" s="98"/>
      <c r="H85" s="98"/>
      <c r="I85" s="99"/>
      <c r="J85" s="100"/>
      <c r="K85" s="314">
        <v>0.05</v>
      </c>
      <c r="L85" s="857">
        <f>N78*K85</f>
        <v>4224.5550475768778</v>
      </c>
      <c r="M85" s="858"/>
      <c r="N85" s="57"/>
    </row>
    <row r="86" spans="1:14" ht="15.75" thickBot="1">
      <c r="B86" s="821" t="s">
        <v>1037</v>
      </c>
      <c r="C86" s="822"/>
      <c r="D86" s="822"/>
      <c r="E86" s="822"/>
      <c r="F86" s="822"/>
      <c r="G86" s="822"/>
      <c r="H86" s="822"/>
      <c r="I86" s="822"/>
      <c r="J86" s="822"/>
      <c r="K86" s="822"/>
      <c r="L86" s="822"/>
      <c r="M86" s="823"/>
      <c r="N86" s="58">
        <f>L83+L84+L85</f>
        <v>25347.330285461263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109838.43123699882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30</v>
      </c>
      <c r="N36" s="281">
        <f>K36/M36</f>
        <v>2735.0386689371367</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30</v>
      </c>
      <c r="N37" s="281">
        <f>K37/M37</f>
        <v>4582.4748119767282</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30</v>
      </c>
      <c r="N38" s="281">
        <f>K38/M38</f>
        <v>3198.3255285937284</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8.5111666666666661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10524.350176174261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48325</v>
      </c>
      <c r="N48" s="281">
        <f>K48*M48</f>
        <v>60406.25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60406.25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5">
        <f>VLOOKUP(A59,TRANSPORTE!A5:D123,4,FALSE)</f>
        <v>1104.9962769918093</v>
      </c>
      <c r="M59" s="826"/>
      <c r="N59" s="296">
        <f>K59*L59</f>
        <v>1381.2453462397616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1381.2453462397616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851.11666666666667</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73162.962189080703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14632.592437816142</v>
      </c>
      <c r="M83" s="856"/>
      <c r="N83" s="57"/>
    </row>
    <row r="84" spans="1:14">
      <c r="B84" s="95" t="s">
        <v>1057</v>
      </c>
      <c r="C84" s="96"/>
      <c r="D84" s="96"/>
      <c r="E84" s="96"/>
      <c r="F84" s="96"/>
      <c r="G84" s="96"/>
      <c r="H84" s="96"/>
      <c r="I84" s="93"/>
      <c r="J84" s="94"/>
      <c r="K84" s="313">
        <v>0.05</v>
      </c>
      <c r="L84" s="855">
        <f>N78*K84</f>
        <v>3658.1481094540354</v>
      </c>
      <c r="M84" s="856"/>
      <c r="N84" s="57"/>
    </row>
    <row r="85" spans="1:14" ht="15.75" thickBot="1">
      <c r="B85" s="97" t="s">
        <v>1058</v>
      </c>
      <c r="C85" s="98"/>
      <c r="D85" s="98"/>
      <c r="E85" s="98"/>
      <c r="F85" s="98"/>
      <c r="G85" s="98"/>
      <c r="H85" s="98"/>
      <c r="I85" s="99"/>
      <c r="J85" s="100"/>
      <c r="K85" s="314">
        <v>0.05</v>
      </c>
      <c r="L85" s="857">
        <f>N78*K85</f>
        <v>3658.1481094540354</v>
      </c>
      <c r="M85" s="858"/>
      <c r="N85" s="57"/>
    </row>
    <row r="86" spans="1:14" ht="15.75" thickBot="1">
      <c r="B86" s="821" t="s">
        <v>1037</v>
      </c>
      <c r="C86" s="822"/>
      <c r="D86" s="822"/>
      <c r="E86" s="822"/>
      <c r="F86" s="822"/>
      <c r="G86" s="822"/>
      <c r="H86" s="822"/>
      <c r="I86" s="822"/>
      <c r="J86" s="822"/>
      <c r="K86" s="822"/>
      <c r="L86" s="822"/>
      <c r="M86" s="823"/>
      <c r="N86" s="58">
        <f>L83+L84+L85</f>
        <v>21948.888656724212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95111.850845804918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30</v>
      </c>
      <c r="N36" s="281">
        <f>K36/M36</f>
        <v>2735.0386689371367</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30</v>
      </c>
      <c r="N37" s="281">
        <f>K37/M37</f>
        <v>4582.4748119767282</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30</v>
      </c>
      <c r="N38" s="281">
        <f>K38/M38</f>
        <v>3198.3255285937284</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8.5111666666666661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10524.350176174261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48325</v>
      </c>
      <c r="N48" s="281">
        <f>K48*M48</f>
        <v>60406.25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60406.25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5">
        <f>VLOOKUP(A59,TRANSPORTE!A5:D123,4,FALSE)</f>
        <v>1104.9962769918093</v>
      </c>
      <c r="M59" s="826"/>
      <c r="N59" s="296">
        <f>K59*L59</f>
        <v>1381.2453462397616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1381.2453462397616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851.11666666666667</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73162.962189080703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14632.592437816142</v>
      </c>
      <c r="M83" s="856"/>
      <c r="N83" s="57"/>
    </row>
    <row r="84" spans="1:14">
      <c r="B84" s="95" t="s">
        <v>1057</v>
      </c>
      <c r="C84" s="96"/>
      <c r="D84" s="96"/>
      <c r="E84" s="96"/>
      <c r="F84" s="96"/>
      <c r="G84" s="96"/>
      <c r="H84" s="96"/>
      <c r="I84" s="93"/>
      <c r="J84" s="94"/>
      <c r="K84" s="313">
        <v>0.05</v>
      </c>
      <c r="L84" s="855">
        <f>N78*K84</f>
        <v>3658.1481094540354</v>
      </c>
      <c r="M84" s="856"/>
      <c r="N84" s="57"/>
    </row>
    <row r="85" spans="1:14" ht="15.75" thickBot="1">
      <c r="B85" s="97" t="s">
        <v>1058</v>
      </c>
      <c r="C85" s="98"/>
      <c r="D85" s="98"/>
      <c r="E85" s="98"/>
      <c r="F85" s="98"/>
      <c r="G85" s="98"/>
      <c r="H85" s="98"/>
      <c r="I85" s="99"/>
      <c r="J85" s="100"/>
      <c r="K85" s="314">
        <v>0.05</v>
      </c>
      <c r="L85" s="857">
        <f>N78*K85</f>
        <v>3658.1481094540354</v>
      </c>
      <c r="M85" s="858"/>
      <c r="N85" s="57"/>
    </row>
    <row r="86" spans="1:14" ht="15.75" thickBot="1">
      <c r="B86" s="821" t="s">
        <v>1037</v>
      </c>
      <c r="C86" s="822"/>
      <c r="D86" s="822"/>
      <c r="E86" s="822"/>
      <c r="F86" s="822"/>
      <c r="G86" s="822"/>
      <c r="H86" s="822"/>
      <c r="I86" s="822"/>
      <c r="J86" s="822"/>
      <c r="K86" s="822"/>
      <c r="L86" s="822"/>
      <c r="M86" s="823"/>
      <c r="N86" s="58">
        <f>L83+L84+L85</f>
        <v>21948.888656724212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95111.850845804918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30</v>
      </c>
      <c r="N36" s="281">
        <f>K36/M36</f>
        <v>2735.0386689371367</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30</v>
      </c>
      <c r="N37" s="281">
        <f>K37/M37</f>
        <v>4582.4748119767282</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30</v>
      </c>
      <c r="N38" s="281">
        <f>K38/M38</f>
        <v>3198.3255285937284</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8.5111666666666661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10524.350176174261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48325</v>
      </c>
      <c r="N48" s="281">
        <f>K48*M48</f>
        <v>60406.25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60406.25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5">
        <f>VLOOKUP(A59,TRANSPORTE!A5:D123,4,FALSE)</f>
        <v>1104.9962769918093</v>
      </c>
      <c r="M59" s="826"/>
      <c r="N59" s="296">
        <f>K59*L59</f>
        <v>1381.2453462397616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1381.2453462397616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240</v>
      </c>
      <c r="N70" s="404">
        <f>K70/M70</f>
        <v>425.55833333333334</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240</v>
      </c>
      <c r="N71" s="404">
        <f>K71/M71</f>
        <v>425.55833333333334</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851.11666666666667</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73162.962189080703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14632.592437816142</v>
      </c>
      <c r="M83" s="856"/>
      <c r="N83" s="57"/>
    </row>
    <row r="84" spans="1:14">
      <c r="B84" s="95" t="s">
        <v>1057</v>
      </c>
      <c r="C84" s="96"/>
      <c r="D84" s="96"/>
      <c r="E84" s="96"/>
      <c r="F84" s="96"/>
      <c r="G84" s="96"/>
      <c r="H84" s="96"/>
      <c r="I84" s="93"/>
      <c r="J84" s="94"/>
      <c r="K84" s="313">
        <v>0.05</v>
      </c>
      <c r="L84" s="855">
        <f>N78*K84</f>
        <v>3658.1481094540354</v>
      </c>
      <c r="M84" s="856"/>
      <c r="N84" s="57"/>
    </row>
    <row r="85" spans="1:14" ht="15.75" thickBot="1">
      <c r="B85" s="97" t="s">
        <v>1058</v>
      </c>
      <c r="C85" s="98"/>
      <c r="D85" s="98"/>
      <c r="E85" s="98"/>
      <c r="F85" s="98"/>
      <c r="G85" s="98"/>
      <c r="H85" s="98"/>
      <c r="I85" s="99"/>
      <c r="J85" s="100"/>
      <c r="K85" s="314">
        <v>0.05</v>
      </c>
      <c r="L85" s="857">
        <f>N78*K85</f>
        <v>3658.1481094540354</v>
      </c>
      <c r="M85" s="858"/>
      <c r="N85" s="57"/>
    </row>
    <row r="86" spans="1:14" ht="15.75" thickBot="1">
      <c r="B86" s="821" t="s">
        <v>1037</v>
      </c>
      <c r="C86" s="822"/>
      <c r="D86" s="822"/>
      <c r="E86" s="822"/>
      <c r="F86" s="822"/>
      <c r="G86" s="822"/>
      <c r="H86" s="822"/>
      <c r="I86" s="822"/>
      <c r="J86" s="822"/>
      <c r="K86" s="822"/>
      <c r="L86" s="822"/>
      <c r="M86" s="823"/>
      <c r="N86" s="58">
        <f>L83+L84+L85</f>
        <v>21948.888656724212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95111.850845804918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45</v>
      </c>
      <c r="N37" s="281">
        <f>K37/M37</f>
        <v>3054.9832079844855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6525.5099750721365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509.55799999999999</v>
      </c>
      <c r="N49" s="281">
        <f>K49*M49</f>
        <v>45860.22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108682.72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117212.13624627261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23442.427249254524</v>
      </c>
      <c r="M83" s="856"/>
      <c r="N83" s="57"/>
    </row>
    <row r="84" spans="1:14">
      <c r="B84" s="95" t="s">
        <v>1057</v>
      </c>
      <c r="C84" s="96"/>
      <c r="D84" s="96"/>
      <c r="E84" s="96"/>
      <c r="F84" s="96"/>
      <c r="G84" s="96"/>
      <c r="H84" s="96"/>
      <c r="I84" s="93"/>
      <c r="J84" s="94"/>
      <c r="K84" s="313">
        <v>0.05</v>
      </c>
      <c r="L84" s="855">
        <f>N78*K84</f>
        <v>5860.6068123136311</v>
      </c>
      <c r="M84" s="856"/>
      <c r="N84" s="57"/>
    </row>
    <row r="85" spans="1:14" ht="15.75" thickBot="1">
      <c r="B85" s="97" t="s">
        <v>1058</v>
      </c>
      <c r="C85" s="98"/>
      <c r="D85" s="98"/>
      <c r="E85" s="98"/>
      <c r="F85" s="98"/>
      <c r="G85" s="98"/>
      <c r="H85" s="98"/>
      <c r="I85" s="99"/>
      <c r="J85" s="100"/>
      <c r="K85" s="314">
        <v>0.05</v>
      </c>
      <c r="L85" s="857">
        <f>N78*K85</f>
        <v>5860.6068123136311</v>
      </c>
      <c r="M85" s="858"/>
      <c r="N85" s="57"/>
    </row>
    <row r="86" spans="1:14" ht="15.75" thickBot="1">
      <c r="B86" s="821" t="s">
        <v>1037</v>
      </c>
      <c r="C86" s="822"/>
      <c r="D86" s="822"/>
      <c r="E86" s="822"/>
      <c r="F86" s="822"/>
      <c r="G86" s="822"/>
      <c r="H86" s="822"/>
      <c r="I86" s="822"/>
      <c r="J86" s="822"/>
      <c r="K86" s="822"/>
      <c r="L86" s="822"/>
      <c r="M86" s="823"/>
      <c r="N86" s="58">
        <f>L83+L84+L85</f>
        <v>35163.640873881785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152375.77712015441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45</v>
      </c>
      <c r="N37" s="281">
        <f>K37/M37</f>
        <v>3054.9832079844855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6525.5099750721365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509.55799999999999</v>
      </c>
      <c r="N49" s="281">
        <f>K49*M49</f>
        <v>45860.22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108682.72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117212.13624627261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23442.427249254524</v>
      </c>
      <c r="M83" s="856"/>
      <c r="N83" s="57"/>
    </row>
    <row r="84" spans="1:14">
      <c r="B84" s="95" t="s">
        <v>1057</v>
      </c>
      <c r="C84" s="96"/>
      <c r="D84" s="96"/>
      <c r="E84" s="96"/>
      <c r="F84" s="96"/>
      <c r="G84" s="96"/>
      <c r="H84" s="96"/>
      <c r="I84" s="93"/>
      <c r="J84" s="94"/>
      <c r="K84" s="313">
        <v>0.05</v>
      </c>
      <c r="L84" s="855">
        <f>N78*K84</f>
        <v>5860.6068123136311</v>
      </c>
      <c r="M84" s="856"/>
      <c r="N84" s="57"/>
    </row>
    <row r="85" spans="1:14" ht="15.75" thickBot="1">
      <c r="B85" s="97" t="s">
        <v>1058</v>
      </c>
      <c r="C85" s="98"/>
      <c r="D85" s="98"/>
      <c r="E85" s="98"/>
      <c r="F85" s="98"/>
      <c r="G85" s="98"/>
      <c r="H85" s="98"/>
      <c r="I85" s="99"/>
      <c r="J85" s="100"/>
      <c r="K85" s="314">
        <v>0.05</v>
      </c>
      <c r="L85" s="857">
        <f>N78*K85</f>
        <v>5860.6068123136311</v>
      </c>
      <c r="M85" s="858"/>
      <c r="N85" s="57"/>
    </row>
    <row r="86" spans="1:14" ht="15.75" thickBot="1">
      <c r="B86" s="821" t="s">
        <v>1037</v>
      </c>
      <c r="C86" s="822"/>
      <c r="D86" s="822"/>
      <c r="E86" s="822"/>
      <c r="F86" s="822"/>
      <c r="G86" s="822"/>
      <c r="H86" s="822"/>
      <c r="I86" s="822"/>
      <c r="J86" s="822"/>
      <c r="K86" s="822"/>
      <c r="L86" s="822"/>
      <c r="M86" s="823"/>
      <c r="N86" s="58">
        <f>L83+L84+L85</f>
        <v>35163.640873881785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152375.77712015441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45</v>
      </c>
      <c r="N37" s="281">
        <f>K37/M37</f>
        <v>3054.9832079844855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6525.5099750721365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509.55799999999999</v>
      </c>
      <c r="N49" s="281">
        <f>K49*M49</f>
        <v>45860.22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108682.72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117212.13624627261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23442.427249254524</v>
      </c>
      <c r="M83" s="856"/>
      <c r="N83" s="57"/>
    </row>
    <row r="84" spans="1:14">
      <c r="B84" s="95" t="s">
        <v>1057</v>
      </c>
      <c r="C84" s="96"/>
      <c r="D84" s="96"/>
      <c r="E84" s="96"/>
      <c r="F84" s="96"/>
      <c r="G84" s="96"/>
      <c r="H84" s="96"/>
      <c r="I84" s="93"/>
      <c r="J84" s="94"/>
      <c r="K84" s="313">
        <v>0.05</v>
      </c>
      <c r="L84" s="855">
        <f>N78*K84</f>
        <v>5860.6068123136311</v>
      </c>
      <c r="M84" s="856"/>
      <c r="N84" s="57"/>
    </row>
    <row r="85" spans="1:14" ht="15.75" thickBot="1">
      <c r="B85" s="97" t="s">
        <v>1058</v>
      </c>
      <c r="C85" s="98"/>
      <c r="D85" s="98"/>
      <c r="E85" s="98"/>
      <c r="F85" s="98"/>
      <c r="G85" s="98"/>
      <c r="H85" s="98"/>
      <c r="I85" s="99"/>
      <c r="J85" s="100"/>
      <c r="K85" s="314">
        <v>0.05</v>
      </c>
      <c r="L85" s="857">
        <f>N78*K85</f>
        <v>5860.6068123136311</v>
      </c>
      <c r="M85" s="858"/>
      <c r="N85" s="57"/>
    </row>
    <row r="86" spans="1:14" ht="15.75" thickBot="1">
      <c r="B86" s="821" t="s">
        <v>1037</v>
      </c>
      <c r="C86" s="822"/>
      <c r="D86" s="822"/>
      <c r="E86" s="822"/>
      <c r="F86" s="822"/>
      <c r="G86" s="822"/>
      <c r="H86" s="822"/>
      <c r="I86" s="822"/>
      <c r="J86" s="822"/>
      <c r="K86" s="822"/>
      <c r="L86" s="822"/>
      <c r="M86" s="823"/>
      <c r="N86" s="58">
        <f>L83+L84+L85</f>
        <v>35163.640873881785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152375.77712015441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45</v>
      </c>
      <c r="N37" s="281">
        <f>K37/M37</f>
        <v>3054.9832079844855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6525.5099750721365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509.55799999999999</v>
      </c>
      <c r="N49" s="281">
        <f>K49*M49</f>
        <v>45860.22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108682.72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117212.13624627261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23442.427249254524</v>
      </c>
      <c r="M83" s="856"/>
      <c r="N83" s="57"/>
    </row>
    <row r="84" spans="1:14">
      <c r="B84" s="95" t="s">
        <v>1057</v>
      </c>
      <c r="C84" s="96"/>
      <c r="D84" s="96"/>
      <c r="E84" s="96"/>
      <c r="F84" s="96"/>
      <c r="G84" s="96"/>
      <c r="H84" s="96"/>
      <c r="I84" s="93"/>
      <c r="J84" s="94"/>
      <c r="K84" s="313">
        <v>0.05</v>
      </c>
      <c r="L84" s="855">
        <f>N78*K84</f>
        <v>5860.6068123136311</v>
      </c>
      <c r="M84" s="856"/>
      <c r="N84" s="57"/>
    </row>
    <row r="85" spans="1:14" ht="15.75" thickBot="1">
      <c r="B85" s="97" t="s">
        <v>1058</v>
      </c>
      <c r="C85" s="98"/>
      <c r="D85" s="98"/>
      <c r="E85" s="98"/>
      <c r="F85" s="98"/>
      <c r="G85" s="98"/>
      <c r="H85" s="98"/>
      <c r="I85" s="99"/>
      <c r="J85" s="100"/>
      <c r="K85" s="314">
        <v>0.05</v>
      </c>
      <c r="L85" s="857">
        <f>N78*K85</f>
        <v>5860.6068123136311</v>
      </c>
      <c r="M85" s="858"/>
      <c r="N85" s="57"/>
    </row>
    <row r="86" spans="1:14" ht="15.75" thickBot="1">
      <c r="B86" s="821" t="s">
        <v>1037</v>
      </c>
      <c r="C86" s="822"/>
      <c r="D86" s="822"/>
      <c r="E86" s="822"/>
      <c r="F86" s="822"/>
      <c r="G86" s="822"/>
      <c r="H86" s="822"/>
      <c r="I86" s="822"/>
      <c r="J86" s="822"/>
      <c r="K86" s="822"/>
      <c r="L86" s="822"/>
      <c r="M86" s="823"/>
      <c r="N86" s="58">
        <f>L83+L84+L85</f>
        <v>35163.640873881785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152375.77712015441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45</v>
      </c>
      <c r="N37" s="281">
        <f>K37/M37</f>
        <v>3054.9832079844855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6525.5099750721365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62822.5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71351.916246272609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14270.383249254523</v>
      </c>
      <c r="M83" s="856"/>
      <c r="N83" s="57"/>
    </row>
    <row r="84" spans="1:14">
      <c r="B84" s="95" t="s">
        <v>1057</v>
      </c>
      <c r="C84" s="96"/>
      <c r="D84" s="96"/>
      <c r="E84" s="96"/>
      <c r="F84" s="96"/>
      <c r="G84" s="96"/>
      <c r="H84" s="96"/>
      <c r="I84" s="93"/>
      <c r="J84" s="94"/>
      <c r="K84" s="313">
        <v>0.05</v>
      </c>
      <c r="L84" s="855">
        <f>N78*K84</f>
        <v>3567.5958123136306</v>
      </c>
      <c r="M84" s="856"/>
      <c r="N84" s="57"/>
    </row>
    <row r="85" spans="1:14" ht="15.75" thickBot="1">
      <c r="B85" s="97" t="s">
        <v>1058</v>
      </c>
      <c r="C85" s="98"/>
      <c r="D85" s="98"/>
      <c r="E85" s="98"/>
      <c r="F85" s="98"/>
      <c r="G85" s="98"/>
      <c r="H85" s="98"/>
      <c r="I85" s="99"/>
      <c r="J85" s="100"/>
      <c r="K85" s="314">
        <v>0.05</v>
      </c>
      <c r="L85" s="857">
        <f>N78*K85</f>
        <v>3567.5958123136306</v>
      </c>
      <c r="M85" s="858"/>
      <c r="N85" s="57"/>
    </row>
    <row r="86" spans="1:14" ht="15.75" thickBot="1">
      <c r="B86" s="821" t="s">
        <v>1037</v>
      </c>
      <c r="C86" s="822"/>
      <c r="D86" s="822"/>
      <c r="E86" s="822"/>
      <c r="F86" s="822"/>
      <c r="G86" s="822"/>
      <c r="H86" s="822"/>
      <c r="I86" s="822"/>
      <c r="J86" s="822"/>
      <c r="K86" s="822"/>
      <c r="L86" s="822"/>
      <c r="M86" s="823"/>
      <c r="N86" s="58">
        <f>L83+L84+L85</f>
        <v>21405.574873881782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92757.491120154387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45</v>
      </c>
      <c r="N37" s="281">
        <f>K37/M37</f>
        <v>3054.9832079844855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6525.5099750721365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62822.5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71351.916246272609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14270.383249254523</v>
      </c>
      <c r="M83" s="856"/>
      <c r="N83" s="57"/>
    </row>
    <row r="84" spans="1:14">
      <c r="B84" s="95" t="s">
        <v>1057</v>
      </c>
      <c r="C84" s="96"/>
      <c r="D84" s="96"/>
      <c r="E84" s="96"/>
      <c r="F84" s="96"/>
      <c r="G84" s="96"/>
      <c r="H84" s="96"/>
      <c r="I84" s="93"/>
      <c r="J84" s="94"/>
      <c r="K84" s="313">
        <v>0.05</v>
      </c>
      <c r="L84" s="855">
        <f>N78*K84</f>
        <v>3567.5958123136306</v>
      </c>
      <c r="M84" s="856"/>
      <c r="N84" s="57"/>
    </row>
    <row r="85" spans="1:14" ht="15.75" thickBot="1">
      <c r="B85" s="97" t="s">
        <v>1058</v>
      </c>
      <c r="C85" s="98"/>
      <c r="D85" s="98"/>
      <c r="E85" s="98"/>
      <c r="F85" s="98"/>
      <c r="G85" s="98"/>
      <c r="H85" s="98"/>
      <c r="I85" s="99"/>
      <c r="J85" s="100"/>
      <c r="K85" s="314">
        <v>0.05</v>
      </c>
      <c r="L85" s="857">
        <f>N78*K85</f>
        <v>3567.5958123136306</v>
      </c>
      <c r="M85" s="858"/>
      <c r="N85" s="57"/>
    </row>
    <row r="86" spans="1:14" ht="15.75" thickBot="1">
      <c r="B86" s="821" t="s">
        <v>1037</v>
      </c>
      <c r="C86" s="822"/>
      <c r="D86" s="822"/>
      <c r="E86" s="822"/>
      <c r="F86" s="822"/>
      <c r="G86" s="822"/>
      <c r="H86" s="822"/>
      <c r="I86" s="822"/>
      <c r="J86" s="822"/>
      <c r="K86" s="822"/>
      <c r="L86" s="822"/>
      <c r="M86" s="823"/>
      <c r="N86" s="58">
        <f>L83+L84+L85</f>
        <v>21405.574873881782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92757.491120154387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45</v>
      </c>
      <c r="N37" s="281">
        <f>K37/M37</f>
        <v>3054.9832079844855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6525.5099750721365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62822.5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71351.916246272609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14270.383249254523</v>
      </c>
      <c r="M83" s="856"/>
      <c r="N83" s="57"/>
    </row>
    <row r="84" spans="1:14">
      <c r="B84" s="95" t="s">
        <v>1057</v>
      </c>
      <c r="C84" s="96"/>
      <c r="D84" s="96"/>
      <c r="E84" s="96"/>
      <c r="F84" s="96"/>
      <c r="G84" s="96"/>
      <c r="H84" s="96"/>
      <c r="I84" s="93"/>
      <c r="J84" s="94"/>
      <c r="K84" s="313">
        <v>0.05</v>
      </c>
      <c r="L84" s="855">
        <f>N78*K84</f>
        <v>3567.5958123136306</v>
      </c>
      <c r="M84" s="856"/>
      <c r="N84" s="57"/>
    </row>
    <row r="85" spans="1:14" ht="15.75" thickBot="1">
      <c r="B85" s="97" t="s">
        <v>1058</v>
      </c>
      <c r="C85" s="98"/>
      <c r="D85" s="98"/>
      <c r="E85" s="98"/>
      <c r="F85" s="98"/>
      <c r="G85" s="98"/>
      <c r="H85" s="98"/>
      <c r="I85" s="99"/>
      <c r="J85" s="100"/>
      <c r="K85" s="314">
        <v>0.05</v>
      </c>
      <c r="L85" s="857">
        <f>N78*K85</f>
        <v>3567.5958123136306</v>
      </c>
      <c r="M85" s="858"/>
      <c r="N85" s="57"/>
    </row>
    <row r="86" spans="1:14" ht="15.75" thickBot="1">
      <c r="B86" s="821" t="s">
        <v>1037</v>
      </c>
      <c r="C86" s="822"/>
      <c r="D86" s="822"/>
      <c r="E86" s="822"/>
      <c r="F86" s="822"/>
      <c r="G86" s="822"/>
      <c r="H86" s="822"/>
      <c r="I86" s="822"/>
      <c r="J86" s="822"/>
      <c r="K86" s="822"/>
      <c r="L86" s="822"/>
      <c r="M86" s="823"/>
      <c r="N86" s="58">
        <f>L83+L84+L85</f>
        <v>21405.574873881782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92757.491120154387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45</v>
      </c>
      <c r="N37" s="281">
        <f>K37/M37</f>
        <v>3054.9832079844855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6525.5099750721365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62822.5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71351.916246272609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14270.383249254523</v>
      </c>
      <c r="M83" s="856"/>
      <c r="N83" s="57"/>
    </row>
    <row r="84" spans="1:14">
      <c r="B84" s="95" t="s">
        <v>1057</v>
      </c>
      <c r="C84" s="96"/>
      <c r="D84" s="96"/>
      <c r="E84" s="96"/>
      <c r="F84" s="96"/>
      <c r="G84" s="96"/>
      <c r="H84" s="96"/>
      <c r="I84" s="93"/>
      <c r="J84" s="94"/>
      <c r="K84" s="313">
        <v>0.05</v>
      </c>
      <c r="L84" s="855">
        <f>N78*K84</f>
        <v>3567.5958123136306</v>
      </c>
      <c r="M84" s="856"/>
      <c r="N84" s="57"/>
    </row>
    <row r="85" spans="1:14" ht="15.75" thickBot="1">
      <c r="B85" s="97" t="s">
        <v>1058</v>
      </c>
      <c r="C85" s="98"/>
      <c r="D85" s="98"/>
      <c r="E85" s="98"/>
      <c r="F85" s="98"/>
      <c r="G85" s="98"/>
      <c r="H85" s="98"/>
      <c r="I85" s="99"/>
      <c r="J85" s="100"/>
      <c r="K85" s="314">
        <v>0.05</v>
      </c>
      <c r="L85" s="857">
        <f>N78*K85</f>
        <v>3567.5958123136306</v>
      </c>
      <c r="M85" s="858"/>
      <c r="N85" s="57"/>
    </row>
    <row r="86" spans="1:14" ht="15.75" thickBot="1">
      <c r="B86" s="821" t="s">
        <v>1037</v>
      </c>
      <c r="C86" s="822"/>
      <c r="D86" s="822"/>
      <c r="E86" s="822"/>
      <c r="F86" s="822"/>
      <c r="G86" s="822"/>
      <c r="H86" s="822"/>
      <c r="I86" s="822"/>
      <c r="J86" s="822"/>
      <c r="K86" s="822"/>
      <c r="L86" s="822"/>
      <c r="M86" s="823"/>
      <c r="N86" s="58">
        <f>L83+L84+L85</f>
        <v>21405.574873881782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92757.491120154387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509.55799999999999</v>
      </c>
      <c r="N48" s="281">
        <f>K48*M48</f>
        <v>509.55799999999999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509.55799999999999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1" t="s">
        <v>1037</v>
      </c>
      <c r="C76" s="822"/>
      <c r="D76" s="822"/>
      <c r="E76" s="822"/>
      <c r="F76" s="822"/>
      <c r="G76" s="822"/>
      <c r="H76" s="822"/>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509.55799999999999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101.91160000000001</v>
      </c>
      <c r="M83" s="856"/>
      <c r="N83" s="57"/>
    </row>
    <row r="84" spans="1:14">
      <c r="B84" s="95" t="s">
        <v>1057</v>
      </c>
      <c r="C84" s="96"/>
      <c r="D84" s="96"/>
      <c r="E84" s="96"/>
      <c r="F84" s="96"/>
      <c r="G84" s="96"/>
      <c r="H84" s="96"/>
      <c r="I84" s="93"/>
      <c r="J84" s="94"/>
      <c r="K84" s="313">
        <v>0.05</v>
      </c>
      <c r="L84" s="855">
        <f>N78*K84</f>
        <v>25.477900000000002</v>
      </c>
      <c r="M84" s="856"/>
      <c r="N84" s="57"/>
    </row>
    <row r="85" spans="1:14" ht="15.75" thickBot="1">
      <c r="B85" s="97" t="s">
        <v>1058</v>
      </c>
      <c r="C85" s="98"/>
      <c r="D85" s="98"/>
      <c r="E85" s="98"/>
      <c r="F85" s="98"/>
      <c r="G85" s="98"/>
      <c r="H85" s="98"/>
      <c r="I85" s="99"/>
      <c r="J85" s="100"/>
      <c r="K85" s="314">
        <v>0.05</v>
      </c>
      <c r="L85" s="857">
        <f>N78*K85</f>
        <v>25.477900000000002</v>
      </c>
      <c r="M85" s="858"/>
      <c r="N85" s="57"/>
    </row>
    <row r="86" spans="1:14" ht="15.75" thickBot="1">
      <c r="B86" s="821" t="s">
        <v>1037</v>
      </c>
      <c r="C86" s="822"/>
      <c r="D86" s="822"/>
      <c r="E86" s="822"/>
      <c r="F86" s="822"/>
      <c r="G86" s="822"/>
      <c r="H86" s="822"/>
      <c r="I86" s="822"/>
      <c r="J86" s="822"/>
      <c r="K86" s="822"/>
      <c r="L86" s="822"/>
      <c r="M86" s="823"/>
      <c r="N86" s="58">
        <f>L83+L84+L85</f>
        <v>152.8674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662.42539999999997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45</v>
      </c>
      <c r="N37" s="281">
        <f>K37/M37</f>
        <v>3054.9832079844855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6525.5099750721365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509.55799999999999</v>
      </c>
      <c r="N49" s="281">
        <f>K49*M49</f>
        <v>45860.22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108682.72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117212.13624627261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23442.427249254524</v>
      </c>
      <c r="M83" s="856"/>
      <c r="N83" s="57"/>
    </row>
    <row r="84" spans="1:14">
      <c r="B84" s="95" t="s">
        <v>1057</v>
      </c>
      <c r="C84" s="96"/>
      <c r="D84" s="96"/>
      <c r="E84" s="96"/>
      <c r="F84" s="96"/>
      <c r="G84" s="96"/>
      <c r="H84" s="96"/>
      <c r="I84" s="93"/>
      <c r="J84" s="94"/>
      <c r="K84" s="313">
        <v>0.05</v>
      </c>
      <c r="L84" s="855">
        <f>N78*K84</f>
        <v>5860.6068123136311</v>
      </c>
      <c r="M84" s="856"/>
      <c r="N84" s="57"/>
    </row>
    <row r="85" spans="1:14" ht="15.75" thickBot="1">
      <c r="B85" s="97" t="s">
        <v>1058</v>
      </c>
      <c r="C85" s="98"/>
      <c r="D85" s="98"/>
      <c r="E85" s="98"/>
      <c r="F85" s="98"/>
      <c r="G85" s="98"/>
      <c r="H85" s="98"/>
      <c r="I85" s="99"/>
      <c r="J85" s="100"/>
      <c r="K85" s="314">
        <v>0.05</v>
      </c>
      <c r="L85" s="857">
        <f>N78*K85</f>
        <v>5860.6068123136311</v>
      </c>
      <c r="M85" s="858"/>
      <c r="N85" s="57"/>
    </row>
    <row r="86" spans="1:14" ht="15.75" thickBot="1">
      <c r="B86" s="821" t="s">
        <v>1037</v>
      </c>
      <c r="C86" s="822"/>
      <c r="D86" s="822"/>
      <c r="E86" s="822"/>
      <c r="F86" s="822"/>
      <c r="G86" s="822"/>
      <c r="H86" s="822"/>
      <c r="I86" s="822"/>
      <c r="J86" s="822"/>
      <c r="K86" s="822"/>
      <c r="L86" s="822"/>
      <c r="M86" s="823"/>
      <c r="N86" s="58">
        <f>L83+L84+L85</f>
        <v>35163.640873881785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152375.77712015441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45</v>
      </c>
      <c r="N37" s="281">
        <f>K37/M37</f>
        <v>3054.9832079844855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6525.5099750721365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509.55799999999999</v>
      </c>
      <c r="N49" s="281">
        <f>K49*M49</f>
        <v>45860.22</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108682.72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117212.13624627261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23442.427249254524</v>
      </c>
      <c r="M83" s="856"/>
      <c r="N83" s="57"/>
    </row>
    <row r="84" spans="1:14">
      <c r="B84" s="95" t="s">
        <v>1057</v>
      </c>
      <c r="C84" s="96"/>
      <c r="D84" s="96"/>
      <c r="E84" s="96"/>
      <c r="F84" s="96"/>
      <c r="G84" s="96"/>
      <c r="H84" s="96"/>
      <c r="I84" s="93"/>
      <c r="J84" s="94"/>
      <c r="K84" s="313">
        <v>0.05</v>
      </c>
      <c r="L84" s="855">
        <f>N78*K84</f>
        <v>5860.6068123136311</v>
      </c>
      <c r="M84" s="856"/>
      <c r="N84" s="57"/>
    </row>
    <row r="85" spans="1:14" ht="15.75" thickBot="1">
      <c r="B85" s="97" t="s">
        <v>1058</v>
      </c>
      <c r="C85" s="98"/>
      <c r="D85" s="98"/>
      <c r="E85" s="98"/>
      <c r="F85" s="98"/>
      <c r="G85" s="98"/>
      <c r="H85" s="98"/>
      <c r="I85" s="99"/>
      <c r="J85" s="100"/>
      <c r="K85" s="314">
        <v>0.05</v>
      </c>
      <c r="L85" s="857">
        <f>N78*K85</f>
        <v>5860.6068123136311</v>
      </c>
      <c r="M85" s="858"/>
      <c r="N85" s="57"/>
    </row>
    <row r="86" spans="1:14" ht="15.75" thickBot="1">
      <c r="B86" s="821" t="s">
        <v>1037</v>
      </c>
      <c r="C86" s="822"/>
      <c r="D86" s="822"/>
      <c r="E86" s="822"/>
      <c r="F86" s="822"/>
      <c r="G86" s="822"/>
      <c r="H86" s="822"/>
      <c r="I86" s="822"/>
      <c r="J86" s="822"/>
      <c r="K86" s="822"/>
      <c r="L86" s="822"/>
      <c r="M86" s="823"/>
      <c r="N86" s="58">
        <f>L83+L84+L85</f>
        <v>35163.640873881785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152375.77712015441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45</v>
      </c>
      <c r="N37" s="281">
        <f>K37/M37</f>
        <v>3054.9832079844855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6525.5099750721365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62822.5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71351.916246272609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14270.383249254523</v>
      </c>
      <c r="M83" s="856"/>
      <c r="N83" s="57"/>
    </row>
    <row r="84" spans="1:14">
      <c r="B84" s="95" t="s">
        <v>1057</v>
      </c>
      <c r="C84" s="96"/>
      <c r="D84" s="96"/>
      <c r="E84" s="96"/>
      <c r="F84" s="96"/>
      <c r="G84" s="96"/>
      <c r="H84" s="96"/>
      <c r="I84" s="93"/>
      <c r="J84" s="94"/>
      <c r="K84" s="313">
        <v>0.05</v>
      </c>
      <c r="L84" s="855">
        <f>N78*K84</f>
        <v>3567.5958123136306</v>
      </c>
      <c r="M84" s="856"/>
      <c r="N84" s="57"/>
    </row>
    <row r="85" spans="1:14" ht="15.75" thickBot="1">
      <c r="B85" s="97" t="s">
        <v>1058</v>
      </c>
      <c r="C85" s="98"/>
      <c r="D85" s="98"/>
      <c r="E85" s="98"/>
      <c r="F85" s="98"/>
      <c r="G85" s="98"/>
      <c r="H85" s="98"/>
      <c r="I85" s="99"/>
      <c r="J85" s="100"/>
      <c r="K85" s="314">
        <v>0.05</v>
      </c>
      <c r="L85" s="857">
        <f>N78*K85</f>
        <v>3567.5958123136306</v>
      </c>
      <c r="M85" s="858"/>
      <c r="N85" s="57"/>
    </row>
    <row r="86" spans="1:14" ht="15.75" thickBot="1">
      <c r="B86" s="821" t="s">
        <v>1037</v>
      </c>
      <c r="C86" s="822"/>
      <c r="D86" s="822"/>
      <c r="E86" s="822"/>
      <c r="F86" s="822"/>
      <c r="G86" s="822"/>
      <c r="H86" s="822"/>
      <c r="I86" s="822"/>
      <c r="J86" s="822"/>
      <c r="K86" s="822"/>
      <c r="L86" s="822"/>
      <c r="M86" s="823"/>
      <c r="N86" s="58">
        <f>L83+L84+L85</f>
        <v>21405.574873881782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92757.491120154387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45</v>
      </c>
      <c r="N36" s="281">
        <f>K36/M36</f>
        <v>1332.6356369140535</v>
      </c>
    </row>
    <row r="37" spans="1:14">
      <c r="A37" s="119" t="s">
        <v>271</v>
      </c>
      <c r="B37" s="834" t="str">
        <f>VLOOKUP(A37,EQUIPOS!A7:D154,3,FALSE)</f>
        <v>Motoniveladora, potencia 140 HP, ancho de cuchilla 3,66 m, peso 11 ton.</v>
      </c>
      <c r="C37" s="835"/>
      <c r="D37" s="835"/>
      <c r="E37" s="835"/>
      <c r="F37" s="835"/>
      <c r="G37" s="835"/>
      <c r="H37" s="836"/>
      <c r="I37" s="276"/>
      <c r="J37" s="277"/>
      <c r="K37" s="278">
        <f>VLOOKUP(A37,EQUIPOS!A7:D164,4,FALSE)</f>
        <v>137474.24435930184</v>
      </c>
      <c r="L37" s="279"/>
      <c r="M37" s="280">
        <v>45</v>
      </c>
      <c r="N37" s="281">
        <f>K37/M37</f>
        <v>3054.9832079844855</v>
      </c>
    </row>
    <row r="38" spans="1:14">
      <c r="A38" t="s">
        <v>365</v>
      </c>
      <c r="B38" s="834" t="str">
        <f>VLOOKUP(A38,EQUIPOS!A8:D154,3,FALSE)</f>
        <v xml:space="preserve">Vibrocompatador, potencia 153 HP, peso 10 Ton. </v>
      </c>
      <c r="C38" s="835"/>
      <c r="D38" s="835"/>
      <c r="E38" s="835"/>
      <c r="F38" s="835"/>
      <c r="G38" s="835"/>
      <c r="H38" s="836"/>
      <c r="I38" s="276"/>
      <c r="J38" s="277"/>
      <c r="K38" s="278">
        <f>VLOOKUP(A38,EQUIPOS!A8:D165,4,FALSE)</f>
        <v>95949.765857811857</v>
      </c>
      <c r="L38" s="279"/>
      <c r="M38" s="280">
        <v>45</v>
      </c>
      <c r="N38" s="281">
        <f>K38/M38</f>
        <v>2132.2170190624856</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5.6741111111111113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6525.5099750721365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48325</v>
      </c>
      <c r="N48" s="281">
        <f>K48*M48</f>
        <v>62822.5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62822.5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5">
        <f>VLOOKUP(A59,TRANSPORTE!A5:D123,4,FALSE)</f>
        <v>1104.9962769918093</v>
      </c>
      <c r="M59" s="826"/>
      <c r="N59" s="296">
        <f>K59*L59</f>
        <v>1436.4951600893521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30</v>
      </c>
      <c r="B70" s="55" t="str">
        <f>VLOOKUP(A70,'MANO DE OBRA'!A8:D68,3,FALSE)</f>
        <v>Oficial</v>
      </c>
      <c r="C70" s="53"/>
      <c r="D70" s="53"/>
      <c r="E70" s="53"/>
      <c r="F70" s="53"/>
      <c r="G70" s="53"/>
      <c r="H70" s="53"/>
      <c r="I70" s="301">
        <f>K70/J70*100</f>
        <v>55207.567567567574</v>
      </c>
      <c r="J70" s="302">
        <v>185</v>
      </c>
      <c r="K70" s="303">
        <f>VLOOKUP(A70,'MANO DE OBRA'!A8:D99,4,FALSE)</f>
        <v>102134</v>
      </c>
      <c r="L70" s="56"/>
      <c r="M70" s="304">
        <v>360</v>
      </c>
      <c r="N70" s="404">
        <f>K70/M70</f>
        <v>283.70555555555558</v>
      </c>
      <c r="O70" s="112"/>
    </row>
    <row r="71" spans="1:15">
      <c r="A71" t="s">
        <v>7</v>
      </c>
      <c r="B71" s="55" t="str">
        <f>VLOOKUP(A71,'MANO DE OBRA'!A8:D69,3,FALSE)</f>
        <v>Obrero (2)</v>
      </c>
      <c r="C71" s="53"/>
      <c r="D71" s="53"/>
      <c r="E71" s="53"/>
      <c r="F71" s="53"/>
      <c r="G71" s="53"/>
      <c r="H71" s="53"/>
      <c r="I71" s="301">
        <f>K71/J71*100</f>
        <v>55207.567567567574</v>
      </c>
      <c r="J71" s="302">
        <v>185</v>
      </c>
      <c r="K71" s="303">
        <f>VLOOKUP(A71,'MANO DE OBRA'!A8:D100,4,FALSE)</f>
        <v>102134</v>
      </c>
      <c r="L71" s="56"/>
      <c r="M71" s="308">
        <v>360</v>
      </c>
      <c r="N71" s="404">
        <f>K71/M71</f>
        <v>283.70555555555558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1" t="s">
        <v>1037</v>
      </c>
      <c r="C76" s="822"/>
      <c r="D76" s="822"/>
      <c r="E76" s="822"/>
      <c r="F76" s="822"/>
      <c r="G76" s="822"/>
      <c r="H76" s="822"/>
      <c r="I76" s="828"/>
      <c r="J76" s="828"/>
      <c r="K76" s="828"/>
      <c r="L76" s="828"/>
      <c r="M76" s="829"/>
      <c r="N76" s="469">
        <f>SUM(N70:N75)</f>
        <v>567.41111111111115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71351.916246272609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14270.383249254523</v>
      </c>
      <c r="M83" s="856"/>
      <c r="N83" s="57"/>
    </row>
    <row r="84" spans="1:14">
      <c r="B84" s="95" t="s">
        <v>1057</v>
      </c>
      <c r="C84" s="96"/>
      <c r="D84" s="96"/>
      <c r="E84" s="96"/>
      <c r="F84" s="96"/>
      <c r="G84" s="96"/>
      <c r="H84" s="96"/>
      <c r="I84" s="93"/>
      <c r="J84" s="94"/>
      <c r="K84" s="313">
        <v>0.05</v>
      </c>
      <c r="L84" s="855">
        <f>N78*K84</f>
        <v>3567.5958123136306</v>
      </c>
      <c r="M84" s="856"/>
      <c r="N84" s="57"/>
    </row>
    <row r="85" spans="1:14" ht="15.75" thickBot="1">
      <c r="B85" s="97" t="s">
        <v>1058</v>
      </c>
      <c r="C85" s="98"/>
      <c r="D85" s="98"/>
      <c r="E85" s="98"/>
      <c r="F85" s="98"/>
      <c r="G85" s="98"/>
      <c r="H85" s="98"/>
      <c r="I85" s="99"/>
      <c r="J85" s="100"/>
      <c r="K85" s="314">
        <v>0.05</v>
      </c>
      <c r="L85" s="857">
        <f>N78*K85</f>
        <v>3567.5958123136306</v>
      </c>
      <c r="M85" s="858"/>
      <c r="N85" s="57"/>
    </row>
    <row r="86" spans="1:14" ht="15.75" thickBot="1">
      <c r="B86" s="821" t="s">
        <v>1037</v>
      </c>
      <c r="C86" s="822"/>
      <c r="D86" s="822"/>
      <c r="E86" s="822"/>
      <c r="F86" s="822"/>
      <c r="G86" s="822"/>
      <c r="H86" s="822"/>
      <c r="I86" s="822"/>
      <c r="J86" s="822"/>
      <c r="K86" s="822"/>
      <c r="L86" s="822"/>
      <c r="M86" s="823"/>
      <c r="N86" s="58">
        <f>L83+L84+L85</f>
        <v>21405.574873881782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92757.491120154387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509.55799999999999</v>
      </c>
      <c r="N48" s="281">
        <f>K48*M48</f>
        <v>509.55799999999999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509.55799999999999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1" t="s">
        <v>1037</v>
      </c>
      <c r="C76" s="822"/>
      <c r="D76" s="822"/>
      <c r="E76" s="822"/>
      <c r="F76" s="822"/>
      <c r="G76" s="822"/>
      <c r="H76" s="822"/>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509.55799999999999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101.91160000000001</v>
      </c>
      <c r="M83" s="856"/>
      <c r="N83" s="57"/>
    </row>
    <row r="84" spans="1:14">
      <c r="B84" s="95" t="s">
        <v>1057</v>
      </c>
      <c r="C84" s="96"/>
      <c r="D84" s="96"/>
      <c r="E84" s="96"/>
      <c r="F84" s="96"/>
      <c r="G84" s="96"/>
      <c r="H84" s="96"/>
      <c r="I84" s="93"/>
      <c r="J84" s="94"/>
      <c r="K84" s="313">
        <v>0.05</v>
      </c>
      <c r="L84" s="855">
        <f>N78*K84</f>
        <v>25.477900000000002</v>
      </c>
      <c r="M84" s="856"/>
      <c r="N84" s="57"/>
    </row>
    <row r="85" spans="1:14" ht="15.75" thickBot="1">
      <c r="B85" s="97" t="s">
        <v>1058</v>
      </c>
      <c r="C85" s="98"/>
      <c r="D85" s="98"/>
      <c r="E85" s="98"/>
      <c r="F85" s="98"/>
      <c r="G85" s="98"/>
      <c r="H85" s="98"/>
      <c r="I85" s="99"/>
      <c r="J85" s="100"/>
      <c r="K85" s="314">
        <v>0.05</v>
      </c>
      <c r="L85" s="857">
        <f>N78*K85</f>
        <v>25.477900000000002</v>
      </c>
      <c r="M85" s="858"/>
      <c r="N85" s="57"/>
    </row>
    <row r="86" spans="1:14" ht="15.75" thickBot="1">
      <c r="B86" s="821" t="s">
        <v>1037</v>
      </c>
      <c r="C86" s="822"/>
      <c r="D86" s="822"/>
      <c r="E86" s="822"/>
      <c r="F86" s="822"/>
      <c r="G86" s="822"/>
      <c r="H86" s="822"/>
      <c r="I86" s="822"/>
      <c r="J86" s="822"/>
      <c r="K86" s="822"/>
      <c r="L86" s="822"/>
      <c r="M86" s="823"/>
      <c r="N86" s="58">
        <f>L83+L84+L85</f>
        <v>152.8674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662.42539999999997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461"/>
      <c r="L30" s="832" t="s">
        <v>1029</v>
      </c>
      <c r="M30" s="833"/>
      <c r="N30" s="77" t="s">
        <v>1030</v>
      </c>
    </row>
    <row r="31" spans="1:14" ht="15.7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1608.4710420056647</v>
      </c>
      <c r="N48" s="281">
        <f>K48*M48</f>
        <v>1608.4710420056647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1608.4710420056647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1608.4710420056647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321.69420840113298</v>
      </c>
      <c r="M83" s="856"/>
      <c r="N83" s="57"/>
    </row>
    <row r="84" spans="1:14">
      <c r="B84" s="95" t="s">
        <v>1057</v>
      </c>
      <c r="C84" s="96"/>
      <c r="D84" s="96"/>
      <c r="E84" s="96"/>
      <c r="F84" s="96"/>
      <c r="G84" s="96"/>
      <c r="H84" s="96"/>
      <c r="I84" s="93"/>
      <c r="J84" s="94"/>
      <c r="K84" s="313">
        <v>0.05</v>
      </c>
      <c r="L84" s="855">
        <f>N78*K84</f>
        <v>80.423552100283246</v>
      </c>
      <c r="M84" s="856"/>
      <c r="N84" s="57"/>
    </row>
    <row r="85" spans="1:14" ht="15.75" thickBot="1">
      <c r="B85" s="97" t="s">
        <v>1058</v>
      </c>
      <c r="C85" s="98"/>
      <c r="D85" s="98"/>
      <c r="E85" s="98"/>
      <c r="F85" s="98"/>
      <c r="G85" s="98"/>
      <c r="H85" s="98"/>
      <c r="I85" s="99"/>
      <c r="J85" s="100"/>
      <c r="K85" s="314">
        <v>0.05</v>
      </c>
      <c r="L85" s="857">
        <f>N78*K85</f>
        <v>80.423552100283246</v>
      </c>
      <c r="M85" s="858"/>
      <c r="N85" s="57"/>
    </row>
    <row r="86" spans="1:14" ht="15.75" thickBot="1">
      <c r="B86" s="821" t="s">
        <v>1037</v>
      </c>
      <c r="C86" s="822"/>
      <c r="D86" s="822"/>
      <c r="E86" s="822"/>
      <c r="F86" s="822"/>
      <c r="G86" s="822"/>
      <c r="H86" s="822"/>
      <c r="I86" s="822"/>
      <c r="J86" s="822"/>
      <c r="K86" s="822"/>
      <c r="L86" s="822"/>
      <c r="M86" s="823"/>
      <c r="N86" s="58">
        <f>L83+L84+L85</f>
        <v>482.54131260169947</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2091.0123546073642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1608.4710420056647</v>
      </c>
      <c r="N48" s="281">
        <f>K48*M48</f>
        <v>1608.4710420056647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1608.4710420056647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1608.4710420056647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321.69420840113298</v>
      </c>
      <c r="M83" s="856"/>
      <c r="N83" s="57"/>
    </row>
    <row r="84" spans="1:14">
      <c r="B84" s="95" t="s">
        <v>1057</v>
      </c>
      <c r="C84" s="96"/>
      <c r="D84" s="96"/>
      <c r="E84" s="96"/>
      <c r="F84" s="96"/>
      <c r="G84" s="96"/>
      <c r="H84" s="96"/>
      <c r="I84" s="93"/>
      <c r="J84" s="94"/>
      <c r="K84" s="313">
        <v>0.05</v>
      </c>
      <c r="L84" s="855">
        <f>N78*K84</f>
        <v>80.423552100283246</v>
      </c>
      <c r="M84" s="856"/>
      <c r="N84" s="57"/>
    </row>
    <row r="85" spans="1:14" ht="15.75" thickBot="1">
      <c r="B85" s="97" t="s">
        <v>1058</v>
      </c>
      <c r="C85" s="98"/>
      <c r="D85" s="98"/>
      <c r="E85" s="98"/>
      <c r="F85" s="98"/>
      <c r="G85" s="98"/>
      <c r="H85" s="98"/>
      <c r="I85" s="99"/>
      <c r="J85" s="100"/>
      <c r="K85" s="314">
        <v>0.05</v>
      </c>
      <c r="L85" s="857">
        <f>N78*K85</f>
        <v>80.423552100283246</v>
      </c>
      <c r="M85" s="858"/>
      <c r="N85" s="57"/>
    </row>
    <row r="86" spans="1:14" ht="15.75" thickBot="1">
      <c r="B86" s="821" t="s">
        <v>1037</v>
      </c>
      <c r="C86" s="822"/>
      <c r="D86" s="822"/>
      <c r="E86" s="822"/>
      <c r="F86" s="822"/>
      <c r="G86" s="822"/>
      <c r="H86" s="822"/>
      <c r="I86" s="822"/>
      <c r="J86" s="822"/>
      <c r="K86" s="822"/>
      <c r="L86" s="822"/>
      <c r="M86" s="823"/>
      <c r="N86" s="58">
        <f>L83+L84+L85</f>
        <v>482.54131260169947</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2091.0123546073642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1608.4710420056647</v>
      </c>
      <c r="N48" s="281">
        <f>K48*M48</f>
        <v>1608.4710420056647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1608.4710420056647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1608.4710420056647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321.69420840113298</v>
      </c>
      <c r="M83" s="856"/>
      <c r="N83" s="57"/>
    </row>
    <row r="84" spans="1:14">
      <c r="B84" s="95" t="s">
        <v>1057</v>
      </c>
      <c r="C84" s="96"/>
      <c r="D84" s="96"/>
      <c r="E84" s="96"/>
      <c r="F84" s="96"/>
      <c r="G84" s="96"/>
      <c r="H84" s="96"/>
      <c r="I84" s="93"/>
      <c r="J84" s="94"/>
      <c r="K84" s="313">
        <v>0.05</v>
      </c>
      <c r="L84" s="855">
        <f>N78*K84</f>
        <v>80.423552100283246</v>
      </c>
      <c r="M84" s="856"/>
      <c r="N84" s="57"/>
    </row>
    <row r="85" spans="1:14" ht="15.75" thickBot="1">
      <c r="B85" s="97" t="s">
        <v>1058</v>
      </c>
      <c r="C85" s="98"/>
      <c r="D85" s="98"/>
      <c r="E85" s="98"/>
      <c r="F85" s="98"/>
      <c r="G85" s="98"/>
      <c r="H85" s="98"/>
      <c r="I85" s="99"/>
      <c r="J85" s="100"/>
      <c r="K85" s="314">
        <v>0.05</v>
      </c>
      <c r="L85" s="857">
        <f>N78*K85</f>
        <v>80.423552100283246</v>
      </c>
      <c r="M85" s="858"/>
      <c r="N85" s="57"/>
    </row>
    <row r="86" spans="1:14" ht="15.75" thickBot="1">
      <c r="B86" s="821" t="s">
        <v>1037</v>
      </c>
      <c r="C86" s="822"/>
      <c r="D86" s="822"/>
      <c r="E86" s="822"/>
      <c r="F86" s="822"/>
      <c r="G86" s="822"/>
      <c r="H86" s="822"/>
      <c r="I86" s="822"/>
      <c r="J86" s="822"/>
      <c r="K86" s="822"/>
      <c r="L86" s="822"/>
      <c r="M86" s="823"/>
      <c r="N86" s="58">
        <f>L83+L84+L85</f>
        <v>482.54131260169947</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2091.0123546073642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1801.8947749050801</v>
      </c>
      <c r="N48" s="281">
        <f>K48*M48</f>
        <v>1801.8947749050801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1801.8947749050801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1801.8947749050801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360.37895498101602</v>
      </c>
      <c r="M83" s="856"/>
      <c r="N83" s="57"/>
    </row>
    <row r="84" spans="1:14">
      <c r="B84" s="95" t="s">
        <v>1057</v>
      </c>
      <c r="C84" s="96"/>
      <c r="D84" s="96"/>
      <c r="E84" s="96"/>
      <c r="F84" s="96"/>
      <c r="G84" s="96"/>
      <c r="H84" s="96"/>
      <c r="I84" s="93"/>
      <c r="J84" s="94"/>
      <c r="K84" s="313">
        <v>0.05</v>
      </c>
      <c r="L84" s="855">
        <f>N78*K84</f>
        <v>90.094738745254006</v>
      </c>
      <c r="M84" s="856"/>
      <c r="N84" s="57"/>
    </row>
    <row r="85" spans="1:14" ht="15.75" thickBot="1">
      <c r="B85" s="97" t="s">
        <v>1058</v>
      </c>
      <c r="C85" s="98"/>
      <c r="D85" s="98"/>
      <c r="E85" s="98"/>
      <c r="F85" s="98"/>
      <c r="G85" s="98"/>
      <c r="H85" s="98"/>
      <c r="I85" s="99"/>
      <c r="J85" s="100"/>
      <c r="K85" s="314">
        <v>0.05</v>
      </c>
      <c r="L85" s="857">
        <f>N78*K85</f>
        <v>90.094738745254006</v>
      </c>
      <c r="M85" s="858"/>
      <c r="N85" s="57"/>
    </row>
    <row r="86" spans="1:14" ht="15.75" thickBot="1">
      <c r="B86" s="821" t="s">
        <v>1037</v>
      </c>
      <c r="C86" s="822"/>
      <c r="D86" s="822"/>
      <c r="E86" s="822"/>
      <c r="F86" s="822"/>
      <c r="G86" s="822"/>
      <c r="H86" s="822"/>
      <c r="I86" s="822"/>
      <c r="J86" s="822"/>
      <c r="K86" s="822"/>
      <c r="L86" s="822"/>
      <c r="M86" s="823"/>
      <c r="N86" s="58">
        <f>L83+L84+L85</f>
        <v>540.56843247152403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2342.4632073766043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1842.6155607786413</v>
      </c>
      <c r="N48" s="281">
        <f>K48*M48</f>
        <v>1842.6155607786413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1842.6155607786413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1842.6155607786413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368.52311215572831</v>
      </c>
      <c r="M83" s="856"/>
      <c r="N83" s="57"/>
    </row>
    <row r="84" spans="1:14">
      <c r="B84" s="95" t="s">
        <v>1057</v>
      </c>
      <c r="C84" s="96"/>
      <c r="D84" s="96"/>
      <c r="E84" s="96"/>
      <c r="F84" s="96"/>
      <c r="G84" s="96"/>
      <c r="H84" s="96"/>
      <c r="I84" s="93"/>
      <c r="J84" s="94"/>
      <c r="K84" s="313">
        <v>0.05</v>
      </c>
      <c r="L84" s="855">
        <f>N78*K84</f>
        <v>92.130778038932078</v>
      </c>
      <c r="M84" s="856"/>
      <c r="N84" s="57"/>
    </row>
    <row r="85" spans="1:14" ht="15.75" thickBot="1">
      <c r="B85" s="97" t="s">
        <v>1058</v>
      </c>
      <c r="C85" s="98"/>
      <c r="D85" s="98"/>
      <c r="E85" s="98"/>
      <c r="F85" s="98"/>
      <c r="G85" s="98"/>
      <c r="H85" s="98"/>
      <c r="I85" s="99"/>
      <c r="J85" s="100"/>
      <c r="K85" s="314">
        <v>0.05</v>
      </c>
      <c r="L85" s="857">
        <f>N78*K85</f>
        <v>92.130778038932078</v>
      </c>
      <c r="M85" s="858"/>
      <c r="N85" s="57"/>
    </row>
    <row r="86" spans="1:14" ht="15.75" thickBot="1">
      <c r="B86" s="821" t="s">
        <v>1037</v>
      </c>
      <c r="C86" s="822"/>
      <c r="D86" s="822"/>
      <c r="E86" s="822"/>
      <c r="F86" s="822"/>
      <c r="G86" s="822"/>
      <c r="H86" s="822"/>
      <c r="I86" s="822"/>
      <c r="J86" s="822"/>
      <c r="K86" s="822"/>
      <c r="L86" s="822"/>
      <c r="M86" s="823"/>
      <c r="N86" s="58">
        <f>L83+L84+L85</f>
        <v>552.78466823359247</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2395.4002290122339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1801.8947749050801</v>
      </c>
      <c r="N48" s="281">
        <f>K48*M48</f>
        <v>1801.8947749050801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1801.8947749050801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1801.8947749050801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360.37895498101602</v>
      </c>
      <c r="M83" s="856"/>
      <c r="N83" s="57"/>
    </row>
    <row r="84" spans="1:14">
      <c r="B84" s="95" t="s">
        <v>1057</v>
      </c>
      <c r="C84" s="96"/>
      <c r="D84" s="96"/>
      <c r="E84" s="96"/>
      <c r="F84" s="96"/>
      <c r="G84" s="96"/>
      <c r="H84" s="96"/>
      <c r="I84" s="93"/>
      <c r="J84" s="94"/>
      <c r="K84" s="313">
        <v>0.05</v>
      </c>
      <c r="L84" s="855">
        <f>N78*K84</f>
        <v>90.094738745254006</v>
      </c>
      <c r="M84" s="856"/>
      <c r="N84" s="57"/>
    </row>
    <row r="85" spans="1:14" ht="15.75" thickBot="1">
      <c r="B85" s="97" t="s">
        <v>1058</v>
      </c>
      <c r="C85" s="98"/>
      <c r="D85" s="98"/>
      <c r="E85" s="98"/>
      <c r="F85" s="98"/>
      <c r="G85" s="98"/>
      <c r="H85" s="98"/>
      <c r="I85" s="99"/>
      <c r="J85" s="100"/>
      <c r="K85" s="314">
        <v>0.05</v>
      </c>
      <c r="L85" s="857">
        <f>N78*K85</f>
        <v>90.094738745254006</v>
      </c>
      <c r="M85" s="858"/>
      <c r="N85" s="57"/>
    </row>
    <row r="86" spans="1:14" ht="15.75" thickBot="1">
      <c r="B86" s="821" t="s">
        <v>1037</v>
      </c>
      <c r="C86" s="822"/>
      <c r="D86" s="822"/>
      <c r="E86" s="822"/>
      <c r="F86" s="822"/>
      <c r="G86" s="822"/>
      <c r="H86" s="822"/>
      <c r="I86" s="822"/>
      <c r="J86" s="822"/>
      <c r="K86" s="822"/>
      <c r="L86" s="822"/>
      <c r="M86" s="823"/>
      <c r="N86" s="58">
        <f>L83+L84+L85</f>
        <v>540.56843247152403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2342.4632073766043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1801.8947749050801</v>
      </c>
      <c r="N48" s="281">
        <f>K48*M48</f>
        <v>1801.8947749050801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1801.8947749050801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1801.8947749050801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360.37895498101602</v>
      </c>
      <c r="M83" s="856"/>
      <c r="N83" s="57"/>
    </row>
    <row r="84" spans="1:14">
      <c r="B84" s="95" t="s">
        <v>1057</v>
      </c>
      <c r="C84" s="96"/>
      <c r="D84" s="96"/>
      <c r="E84" s="96"/>
      <c r="F84" s="96"/>
      <c r="G84" s="96"/>
      <c r="H84" s="96"/>
      <c r="I84" s="93"/>
      <c r="J84" s="94"/>
      <c r="K84" s="313">
        <v>0.05</v>
      </c>
      <c r="L84" s="855">
        <f>N78*K84</f>
        <v>90.094738745254006</v>
      </c>
      <c r="M84" s="856"/>
      <c r="N84" s="57"/>
    </row>
    <row r="85" spans="1:14" ht="15.75" thickBot="1">
      <c r="B85" s="97" t="s">
        <v>1058</v>
      </c>
      <c r="C85" s="98"/>
      <c r="D85" s="98"/>
      <c r="E85" s="98"/>
      <c r="F85" s="98"/>
      <c r="G85" s="98"/>
      <c r="H85" s="98"/>
      <c r="I85" s="99"/>
      <c r="J85" s="100"/>
      <c r="K85" s="314">
        <v>0.05</v>
      </c>
      <c r="L85" s="857">
        <f>N78*K85</f>
        <v>90.094738745254006</v>
      </c>
      <c r="M85" s="858"/>
      <c r="N85" s="57"/>
    </row>
    <row r="86" spans="1:14" ht="15.75" thickBot="1">
      <c r="B86" s="821" t="s">
        <v>1037</v>
      </c>
      <c r="C86" s="822"/>
      <c r="D86" s="822"/>
      <c r="E86" s="822"/>
      <c r="F86" s="822"/>
      <c r="G86" s="822"/>
      <c r="H86" s="822"/>
      <c r="I86" s="822"/>
      <c r="J86" s="822"/>
      <c r="K86" s="822"/>
      <c r="L86" s="822"/>
      <c r="M86" s="823"/>
      <c r="N86" s="58">
        <f>L83+L84+L85</f>
        <v>540.56843247152403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2342.4632073766043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2351.6253841981556</v>
      </c>
      <c r="N48" s="281">
        <f>K48*M48</f>
        <v>2351.6253841981556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2351.6253841981556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457"/>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2351.6253841981556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470.32507683963115</v>
      </c>
      <c r="M83" s="856"/>
      <c r="N83" s="57"/>
    </row>
    <row r="84" spans="1:14">
      <c r="B84" s="95" t="s">
        <v>1057</v>
      </c>
      <c r="C84" s="96"/>
      <c r="D84" s="96"/>
      <c r="E84" s="96"/>
      <c r="F84" s="96"/>
      <c r="G84" s="96"/>
      <c r="H84" s="96"/>
      <c r="I84" s="93"/>
      <c r="J84" s="94"/>
      <c r="K84" s="313">
        <v>0.05</v>
      </c>
      <c r="L84" s="855">
        <f>N78*K84</f>
        <v>117.58126920990779</v>
      </c>
      <c r="M84" s="856"/>
      <c r="N84" s="57"/>
    </row>
    <row r="85" spans="1:14" ht="15.75" thickBot="1">
      <c r="B85" s="97" t="s">
        <v>1058</v>
      </c>
      <c r="C85" s="98"/>
      <c r="D85" s="98"/>
      <c r="E85" s="98"/>
      <c r="F85" s="98"/>
      <c r="G85" s="98"/>
      <c r="H85" s="98"/>
      <c r="I85" s="99"/>
      <c r="J85" s="100"/>
      <c r="K85" s="314">
        <v>0.05</v>
      </c>
      <c r="L85" s="857">
        <f>N78*K85</f>
        <v>117.58126920990779</v>
      </c>
      <c r="M85" s="858"/>
      <c r="N85" s="57"/>
    </row>
    <row r="86" spans="1:14" ht="15.75" thickBot="1">
      <c r="B86" s="821" t="s">
        <v>1037</v>
      </c>
      <c r="C86" s="822"/>
      <c r="D86" s="822"/>
      <c r="E86" s="822"/>
      <c r="F86" s="822"/>
      <c r="G86" s="822"/>
      <c r="H86" s="822"/>
      <c r="I86" s="822"/>
      <c r="J86" s="822"/>
      <c r="K86" s="822"/>
      <c r="L86" s="822"/>
      <c r="M86" s="823"/>
      <c r="N86" s="58">
        <f>L83+L84+L85</f>
        <v>705.48761525944667</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3057.1129994576022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2351.6253841981556</v>
      </c>
      <c r="N48" s="281">
        <f>K48*M48</f>
        <v>2351.6253841981556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2351.6253841981556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1" t="s">
        <v>1037</v>
      </c>
      <c r="C76" s="822"/>
      <c r="D76" s="822"/>
      <c r="E76" s="822"/>
      <c r="F76" s="822"/>
      <c r="G76" s="822"/>
      <c r="H76" s="822"/>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2351.6253841981556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470.32507683963115</v>
      </c>
      <c r="M83" s="856"/>
      <c r="N83" s="57"/>
    </row>
    <row r="84" spans="1:14">
      <c r="B84" s="95" t="s">
        <v>1057</v>
      </c>
      <c r="C84" s="96"/>
      <c r="D84" s="96"/>
      <c r="E84" s="96"/>
      <c r="F84" s="96"/>
      <c r="G84" s="96"/>
      <c r="H84" s="96"/>
      <c r="I84" s="93"/>
      <c r="J84" s="94"/>
      <c r="K84" s="313">
        <v>0.05</v>
      </c>
      <c r="L84" s="855">
        <f>N78*K84</f>
        <v>117.58126920990779</v>
      </c>
      <c r="M84" s="856"/>
      <c r="N84" s="57"/>
    </row>
    <row r="85" spans="1:14" ht="15.75" thickBot="1">
      <c r="B85" s="97" t="s">
        <v>1058</v>
      </c>
      <c r="C85" s="98"/>
      <c r="D85" s="98"/>
      <c r="E85" s="98"/>
      <c r="F85" s="98"/>
      <c r="G85" s="98"/>
      <c r="H85" s="98"/>
      <c r="I85" s="99"/>
      <c r="J85" s="100"/>
      <c r="K85" s="314">
        <v>0.05</v>
      </c>
      <c r="L85" s="857">
        <f>N78*K85</f>
        <v>117.58126920990779</v>
      </c>
      <c r="M85" s="858"/>
      <c r="N85" s="57"/>
    </row>
    <row r="86" spans="1:14" ht="15.75" thickBot="1">
      <c r="B86" s="821" t="s">
        <v>1037</v>
      </c>
      <c r="C86" s="822"/>
      <c r="D86" s="822"/>
      <c r="E86" s="822"/>
      <c r="F86" s="822"/>
      <c r="G86" s="822"/>
      <c r="H86" s="822"/>
      <c r="I86" s="822"/>
      <c r="J86" s="822"/>
      <c r="K86" s="822"/>
      <c r="L86" s="822"/>
      <c r="M86" s="823"/>
      <c r="N86" s="58">
        <f>L83+L84+L85</f>
        <v>705.48761525944667</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3057.1129994576022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2351.6253841981556</v>
      </c>
      <c r="N48" s="281">
        <f>K48*M48</f>
        <v>2351.6253841981556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2351.6253841981556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2351.6253841981556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470.32507683963115</v>
      </c>
      <c r="M83" s="856"/>
      <c r="N83" s="57"/>
    </row>
    <row r="84" spans="1:14">
      <c r="B84" s="95" t="s">
        <v>1057</v>
      </c>
      <c r="C84" s="96"/>
      <c r="D84" s="96"/>
      <c r="E84" s="96"/>
      <c r="F84" s="96"/>
      <c r="G84" s="96"/>
      <c r="H84" s="96"/>
      <c r="I84" s="93"/>
      <c r="J84" s="94"/>
      <c r="K84" s="313">
        <v>0.05</v>
      </c>
      <c r="L84" s="855">
        <f>N78*K84</f>
        <v>117.58126920990779</v>
      </c>
      <c r="M84" s="856"/>
      <c r="N84" s="57"/>
    </row>
    <row r="85" spans="1:14" ht="15.75" thickBot="1">
      <c r="B85" s="97" t="s">
        <v>1058</v>
      </c>
      <c r="C85" s="98"/>
      <c r="D85" s="98"/>
      <c r="E85" s="98"/>
      <c r="F85" s="98"/>
      <c r="G85" s="98"/>
      <c r="H85" s="98"/>
      <c r="I85" s="99"/>
      <c r="J85" s="100"/>
      <c r="K85" s="314">
        <v>0.05</v>
      </c>
      <c r="L85" s="857">
        <f>N78*K85</f>
        <v>117.58126920990779</v>
      </c>
      <c r="M85" s="858"/>
      <c r="N85" s="57"/>
    </row>
    <row r="86" spans="1:14" ht="15.75" thickBot="1">
      <c r="B86" s="821" t="s">
        <v>1037</v>
      </c>
      <c r="C86" s="822"/>
      <c r="D86" s="822"/>
      <c r="E86" s="822"/>
      <c r="F86" s="822"/>
      <c r="G86" s="822"/>
      <c r="H86" s="822"/>
      <c r="I86" s="822"/>
      <c r="J86" s="822"/>
      <c r="K86" s="822"/>
      <c r="L86" s="822"/>
      <c r="M86" s="823"/>
      <c r="N86" s="58">
        <f>L83+L84+L85</f>
        <v>705.48761525944667</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3057.1129994576022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2891.1757970228405</v>
      </c>
      <c r="N48" s="281">
        <f>K48*M48</f>
        <v>2891.1757970228405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2891.1757970228405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2891.1757970228405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578.23515940456809</v>
      </c>
      <c r="M83" s="856"/>
      <c r="N83" s="57"/>
    </row>
    <row r="84" spans="1:14">
      <c r="B84" s="95" t="s">
        <v>1057</v>
      </c>
      <c r="C84" s="96"/>
      <c r="D84" s="96"/>
      <c r="E84" s="96"/>
      <c r="F84" s="96"/>
      <c r="G84" s="96"/>
      <c r="H84" s="96"/>
      <c r="I84" s="93"/>
      <c r="J84" s="94"/>
      <c r="K84" s="313">
        <v>0.05</v>
      </c>
      <c r="L84" s="855">
        <f>N78*K84</f>
        <v>144.55878985114202</v>
      </c>
      <c r="M84" s="856"/>
      <c r="N84" s="57"/>
    </row>
    <row r="85" spans="1:14" ht="15.75" thickBot="1">
      <c r="B85" s="97" t="s">
        <v>1058</v>
      </c>
      <c r="C85" s="98"/>
      <c r="D85" s="98"/>
      <c r="E85" s="98"/>
      <c r="F85" s="98"/>
      <c r="G85" s="98"/>
      <c r="H85" s="98"/>
      <c r="I85" s="99"/>
      <c r="J85" s="100"/>
      <c r="K85" s="314">
        <v>0.05</v>
      </c>
      <c r="L85" s="857">
        <f>N78*K85</f>
        <v>144.55878985114202</v>
      </c>
      <c r="M85" s="858"/>
      <c r="N85" s="57"/>
    </row>
    <row r="86" spans="1:14" ht="15.75" thickBot="1">
      <c r="B86" s="821" t="s">
        <v>1037</v>
      </c>
      <c r="C86" s="822"/>
      <c r="D86" s="822"/>
      <c r="E86" s="822"/>
      <c r="F86" s="822"/>
      <c r="G86" s="822"/>
      <c r="H86" s="822"/>
      <c r="I86" s="822"/>
      <c r="J86" s="822"/>
      <c r="K86" s="822"/>
      <c r="L86" s="822"/>
      <c r="M86" s="823"/>
      <c r="N86" s="58">
        <f>L83+L84+L85</f>
        <v>867.35273910685214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3758.5285361296928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2891.1757970228405</v>
      </c>
      <c r="N48" s="281">
        <f>K48*M48</f>
        <v>2891.1757970228405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2891.1757970228405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2891.1757970228405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578.23515940456809</v>
      </c>
      <c r="M83" s="856"/>
      <c r="N83" s="57"/>
    </row>
    <row r="84" spans="1:14">
      <c r="B84" s="95" t="s">
        <v>1057</v>
      </c>
      <c r="C84" s="96"/>
      <c r="D84" s="96"/>
      <c r="E84" s="96"/>
      <c r="F84" s="96"/>
      <c r="G84" s="96"/>
      <c r="H84" s="96"/>
      <c r="I84" s="93"/>
      <c r="J84" s="94"/>
      <c r="K84" s="313">
        <v>0.05</v>
      </c>
      <c r="L84" s="855">
        <f>N78*K84</f>
        <v>144.55878985114202</v>
      </c>
      <c r="M84" s="856"/>
      <c r="N84" s="57"/>
    </row>
    <row r="85" spans="1:14" ht="15.75" thickBot="1">
      <c r="B85" s="97" t="s">
        <v>1058</v>
      </c>
      <c r="C85" s="98"/>
      <c r="D85" s="98"/>
      <c r="E85" s="98"/>
      <c r="F85" s="98"/>
      <c r="G85" s="98"/>
      <c r="H85" s="98"/>
      <c r="I85" s="99"/>
      <c r="J85" s="100"/>
      <c r="K85" s="314">
        <v>0.05</v>
      </c>
      <c r="L85" s="857">
        <f>N78*K85</f>
        <v>144.55878985114202</v>
      </c>
      <c r="M85" s="858"/>
      <c r="N85" s="57"/>
    </row>
    <row r="86" spans="1:14" ht="15.75" thickBot="1">
      <c r="B86" s="821" t="s">
        <v>1037</v>
      </c>
      <c r="C86" s="822"/>
      <c r="D86" s="822"/>
      <c r="E86" s="822"/>
      <c r="F86" s="822"/>
      <c r="G86" s="822"/>
      <c r="H86" s="822"/>
      <c r="I86" s="822"/>
      <c r="J86" s="822"/>
      <c r="K86" s="822"/>
      <c r="L86" s="822"/>
      <c r="M86" s="823"/>
      <c r="N86" s="58">
        <f>L83+L84+L85</f>
        <v>867.35273910685214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3758.5285361296928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2891.1757970228405</v>
      </c>
      <c r="N48" s="281">
        <f>K48*M48</f>
        <v>2891.1757970228405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2891.1757970228405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2891.1757970228405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578.23515940456809</v>
      </c>
      <c r="M83" s="856"/>
      <c r="N83" s="57"/>
    </row>
    <row r="84" spans="1:14">
      <c r="B84" s="95" t="s">
        <v>1057</v>
      </c>
      <c r="C84" s="96"/>
      <c r="D84" s="96"/>
      <c r="E84" s="96"/>
      <c r="F84" s="96"/>
      <c r="G84" s="96"/>
      <c r="H84" s="96"/>
      <c r="I84" s="93"/>
      <c r="J84" s="94"/>
      <c r="K84" s="313">
        <v>0.05</v>
      </c>
      <c r="L84" s="855">
        <f>N78*K84</f>
        <v>144.55878985114202</v>
      </c>
      <c r="M84" s="856"/>
      <c r="N84" s="57"/>
    </row>
    <row r="85" spans="1:14" ht="15.75" thickBot="1">
      <c r="B85" s="97" t="s">
        <v>1058</v>
      </c>
      <c r="C85" s="98"/>
      <c r="D85" s="98"/>
      <c r="E85" s="98"/>
      <c r="F85" s="98"/>
      <c r="G85" s="98"/>
      <c r="H85" s="98"/>
      <c r="I85" s="99"/>
      <c r="J85" s="100"/>
      <c r="K85" s="314">
        <v>0.05</v>
      </c>
      <c r="L85" s="857">
        <f>N78*K85</f>
        <v>144.55878985114202</v>
      </c>
      <c r="M85" s="858"/>
      <c r="N85" s="57"/>
    </row>
    <row r="86" spans="1:14" ht="15.75" thickBot="1">
      <c r="B86" s="821" t="s">
        <v>1037</v>
      </c>
      <c r="C86" s="822"/>
      <c r="D86" s="822"/>
      <c r="E86" s="822"/>
      <c r="F86" s="822"/>
      <c r="G86" s="822"/>
      <c r="H86" s="822"/>
      <c r="I86" s="822"/>
      <c r="J86" s="822"/>
      <c r="K86" s="822"/>
      <c r="L86" s="822"/>
      <c r="M86" s="823"/>
      <c r="N86" s="58">
        <f>L83+L84+L85</f>
        <v>867.35273910685214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3758.5285361296928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2891.1757970228405</v>
      </c>
      <c r="N48" s="281">
        <f>K48*M48</f>
        <v>2891.1757970228405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2891.1757970228405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2891.1757970228405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578.23515940456809</v>
      </c>
      <c r="M83" s="856"/>
      <c r="N83" s="57"/>
    </row>
    <row r="84" spans="1:14">
      <c r="B84" s="95" t="s">
        <v>1057</v>
      </c>
      <c r="C84" s="96"/>
      <c r="D84" s="96"/>
      <c r="E84" s="96"/>
      <c r="F84" s="96"/>
      <c r="G84" s="96"/>
      <c r="H84" s="96"/>
      <c r="I84" s="93"/>
      <c r="J84" s="94"/>
      <c r="K84" s="313">
        <v>0.05</v>
      </c>
      <c r="L84" s="855">
        <f>N78*K84</f>
        <v>144.55878985114202</v>
      </c>
      <c r="M84" s="856"/>
      <c r="N84" s="57"/>
    </row>
    <row r="85" spans="1:14" ht="15.75" thickBot="1">
      <c r="B85" s="97" t="s">
        <v>1058</v>
      </c>
      <c r="C85" s="98"/>
      <c r="D85" s="98"/>
      <c r="E85" s="98"/>
      <c r="F85" s="98"/>
      <c r="G85" s="98"/>
      <c r="H85" s="98"/>
      <c r="I85" s="99"/>
      <c r="J85" s="100"/>
      <c r="K85" s="314">
        <v>0.05</v>
      </c>
      <c r="L85" s="857">
        <f>N78*K85</f>
        <v>144.55878985114202</v>
      </c>
      <c r="M85" s="858"/>
      <c r="N85" s="57"/>
    </row>
    <row r="86" spans="1:14" ht="15.75" thickBot="1">
      <c r="B86" s="821" t="s">
        <v>1037</v>
      </c>
      <c r="C86" s="822"/>
      <c r="D86" s="822"/>
      <c r="E86" s="822"/>
      <c r="F86" s="822"/>
      <c r="G86" s="822"/>
      <c r="H86" s="822"/>
      <c r="I86" s="822"/>
      <c r="J86" s="822"/>
      <c r="K86" s="822"/>
      <c r="L86" s="822"/>
      <c r="M86" s="823"/>
      <c r="N86" s="58">
        <f>L83+L84+L85</f>
        <v>867.35273910685214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3758.5285361296928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2891.1757970228405</v>
      </c>
      <c r="N48" s="281">
        <f>K48*M48</f>
        <v>2891.1757970228405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2891.1757970228405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2891.1757970228405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578.23515940456809</v>
      </c>
      <c r="M83" s="856"/>
      <c r="N83" s="57"/>
    </row>
    <row r="84" spans="1:14">
      <c r="B84" s="95" t="s">
        <v>1057</v>
      </c>
      <c r="C84" s="96"/>
      <c r="D84" s="96"/>
      <c r="E84" s="96"/>
      <c r="F84" s="96"/>
      <c r="G84" s="96"/>
      <c r="H84" s="96"/>
      <c r="I84" s="93"/>
      <c r="J84" s="94"/>
      <c r="K84" s="313">
        <v>0.05</v>
      </c>
      <c r="L84" s="855">
        <f>N78*K84</f>
        <v>144.55878985114202</v>
      </c>
      <c r="M84" s="856"/>
      <c r="N84" s="57"/>
    </row>
    <row r="85" spans="1:14" ht="15.75" thickBot="1">
      <c r="B85" s="97" t="s">
        <v>1058</v>
      </c>
      <c r="C85" s="98"/>
      <c r="D85" s="98"/>
      <c r="E85" s="98"/>
      <c r="F85" s="98"/>
      <c r="G85" s="98"/>
      <c r="H85" s="98"/>
      <c r="I85" s="99"/>
      <c r="J85" s="100"/>
      <c r="K85" s="314">
        <v>0.05</v>
      </c>
      <c r="L85" s="857">
        <f>N78*K85</f>
        <v>144.55878985114202</v>
      </c>
      <c r="M85" s="858"/>
      <c r="N85" s="57"/>
    </row>
    <row r="86" spans="1:14" ht="15.75" thickBot="1">
      <c r="B86" s="821" t="s">
        <v>1037</v>
      </c>
      <c r="C86" s="822"/>
      <c r="D86" s="822"/>
      <c r="E86" s="822"/>
      <c r="F86" s="822"/>
      <c r="G86" s="822"/>
      <c r="H86" s="822"/>
      <c r="I86" s="822"/>
      <c r="J86" s="822"/>
      <c r="K86" s="822"/>
      <c r="L86" s="822"/>
      <c r="M86" s="823"/>
      <c r="N86" s="58">
        <f>L83+L84+L85</f>
        <v>867.35273910685214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3758.5285361296928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2891.1757970228405</v>
      </c>
      <c r="N48" s="281">
        <f>K48*M48</f>
        <v>2891.1757970228405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2891.1757970228405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2891.1757970228405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578.23515940456809</v>
      </c>
      <c r="M83" s="856"/>
      <c r="N83" s="57"/>
    </row>
    <row r="84" spans="1:14">
      <c r="B84" s="95" t="s">
        <v>1057</v>
      </c>
      <c r="C84" s="96"/>
      <c r="D84" s="96"/>
      <c r="E84" s="96"/>
      <c r="F84" s="96"/>
      <c r="G84" s="96"/>
      <c r="H84" s="96"/>
      <c r="I84" s="93"/>
      <c r="J84" s="94"/>
      <c r="K84" s="313">
        <v>0.05</v>
      </c>
      <c r="L84" s="855">
        <f>N78*K84</f>
        <v>144.55878985114202</v>
      </c>
      <c r="M84" s="856"/>
      <c r="N84" s="57"/>
    </row>
    <row r="85" spans="1:14" ht="15.75" thickBot="1">
      <c r="B85" s="97" t="s">
        <v>1058</v>
      </c>
      <c r="C85" s="98"/>
      <c r="D85" s="98"/>
      <c r="E85" s="98"/>
      <c r="F85" s="98"/>
      <c r="G85" s="98"/>
      <c r="H85" s="98"/>
      <c r="I85" s="99"/>
      <c r="J85" s="100"/>
      <c r="K85" s="314">
        <v>0.05</v>
      </c>
      <c r="L85" s="857">
        <f>N78*K85</f>
        <v>144.55878985114202</v>
      </c>
      <c r="M85" s="858"/>
      <c r="N85" s="57"/>
    </row>
    <row r="86" spans="1:14" ht="15.75" thickBot="1">
      <c r="B86" s="821" t="s">
        <v>1037</v>
      </c>
      <c r="C86" s="822"/>
      <c r="D86" s="822"/>
      <c r="E86" s="822"/>
      <c r="F86" s="822"/>
      <c r="G86" s="822"/>
      <c r="H86" s="822"/>
      <c r="I86" s="822"/>
      <c r="J86" s="822"/>
      <c r="K86" s="822"/>
      <c r="L86" s="822"/>
      <c r="M86" s="823"/>
      <c r="N86" s="58">
        <f>L83+L84+L85</f>
        <v>867.35273910685214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3758.5285361296928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2402.5263665401071</v>
      </c>
      <c r="N48" s="281">
        <f>K48*M48</f>
        <v>2402.5263665401071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2402.5263665401071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2402.5263665401071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480.50527330802146</v>
      </c>
      <c r="M83" s="856"/>
      <c r="N83" s="57"/>
    </row>
    <row r="84" spans="1:14">
      <c r="B84" s="95" t="s">
        <v>1057</v>
      </c>
      <c r="C84" s="96"/>
      <c r="D84" s="96"/>
      <c r="E84" s="96"/>
      <c r="F84" s="96"/>
      <c r="G84" s="96"/>
      <c r="H84" s="96"/>
      <c r="I84" s="93"/>
      <c r="J84" s="94"/>
      <c r="K84" s="313">
        <v>0.05</v>
      </c>
      <c r="L84" s="855">
        <f>N78*K84</f>
        <v>120.12631832700536</v>
      </c>
      <c r="M84" s="856"/>
      <c r="N84" s="57"/>
    </row>
    <row r="85" spans="1:14" ht="15.75" thickBot="1">
      <c r="B85" s="97" t="s">
        <v>1058</v>
      </c>
      <c r="C85" s="98"/>
      <c r="D85" s="98"/>
      <c r="E85" s="98"/>
      <c r="F85" s="98"/>
      <c r="G85" s="98"/>
      <c r="H85" s="98"/>
      <c r="I85" s="99"/>
      <c r="J85" s="100"/>
      <c r="K85" s="314">
        <v>0.05</v>
      </c>
      <c r="L85" s="857">
        <f>N78*K85</f>
        <v>120.12631832700536</v>
      </c>
      <c r="M85" s="858"/>
      <c r="N85" s="57"/>
    </row>
    <row r="86" spans="1:14" ht="15.75" thickBot="1">
      <c r="B86" s="821" t="s">
        <v>1037</v>
      </c>
      <c r="C86" s="822"/>
      <c r="D86" s="822"/>
      <c r="E86" s="822"/>
      <c r="F86" s="822"/>
      <c r="G86" s="822"/>
      <c r="H86" s="822"/>
      <c r="I86" s="822"/>
      <c r="J86" s="822"/>
      <c r="K86" s="822"/>
      <c r="L86" s="822"/>
      <c r="M86" s="823"/>
      <c r="N86" s="58">
        <f>L83+L84+L85</f>
        <v>720.75790996203216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3123.2842765021392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500</v>
      </c>
      <c r="N36" s="281">
        <f>K36/M36</f>
        <v>164.1023201362282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500</v>
      </c>
      <c r="N37" s="281">
        <f>K37/M37</f>
        <v>160</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0.51067249999999997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324.61299263622817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1801.8947749050801</v>
      </c>
      <c r="N48" s="281">
        <f>K48*M48</f>
        <v>1801.8947749050801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1801.8947749050801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319"/>
      <c r="H64" s="54"/>
      <c r="I64" s="132"/>
      <c r="J64" s="132"/>
      <c r="K64" s="132"/>
      <c r="L64" s="810"/>
      <c r="M64" s="811"/>
      <c r="N64" s="133"/>
    </row>
    <row r="65" spans="1:14" ht="15.75" thickBot="1">
      <c r="B65" s="827" t="s">
        <v>1037</v>
      </c>
      <c r="C65" s="828"/>
      <c r="D65" s="828"/>
      <c r="E65" s="828"/>
      <c r="F65" s="828"/>
      <c r="G65" s="828"/>
      <c r="H65" s="828"/>
      <c r="I65" s="828"/>
      <c r="J65" s="828"/>
      <c r="K65" s="828"/>
      <c r="L65" s="828"/>
      <c r="M65" s="829"/>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47" t="s">
        <v>1047</v>
      </c>
      <c r="C69" s="848"/>
      <c r="D69" s="848"/>
      <c r="E69" s="848"/>
      <c r="F69" s="848"/>
      <c r="G69" s="848"/>
      <c r="H69" s="848"/>
      <c r="I69" s="79" t="s">
        <v>1048</v>
      </c>
      <c r="J69" s="81" t="s">
        <v>1494</v>
      </c>
      <c r="K69" s="80" t="s">
        <v>1050</v>
      </c>
      <c r="L69" s="849" t="s">
        <v>1034</v>
      </c>
      <c r="M69" s="850"/>
      <c r="N69" s="104" t="s">
        <v>1035</v>
      </c>
    </row>
    <row r="70" spans="1:14">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8">
        <v>4000</v>
      </c>
      <c r="N70" s="404">
        <f>K70/M70</f>
        <v>51.067250000000001</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75" thickBot="1">
      <c r="B74" s="808"/>
      <c r="C74" s="809"/>
      <c r="D74" s="809"/>
      <c r="E74" s="809"/>
      <c r="F74" s="809"/>
      <c r="G74" s="809"/>
      <c r="H74" s="809"/>
      <c r="I74" s="132"/>
      <c r="J74" s="132"/>
      <c r="K74" s="132"/>
      <c r="L74" s="909"/>
      <c r="M74" s="909"/>
      <c r="N74" s="51"/>
    </row>
    <row r="75" spans="1:14" ht="15.75" thickBot="1">
      <c r="B75" s="827" t="s">
        <v>1037</v>
      </c>
      <c r="C75" s="828"/>
      <c r="D75" s="828"/>
      <c r="E75" s="828"/>
      <c r="F75" s="828"/>
      <c r="G75" s="828"/>
      <c r="H75" s="828"/>
      <c r="I75" s="828"/>
      <c r="J75" s="828"/>
      <c r="K75" s="828"/>
      <c r="L75" s="828"/>
      <c r="M75" s="829"/>
      <c r="N75" s="310">
        <f>SUM(N70:N74)</f>
        <v>51.067250000000001</v>
      </c>
    </row>
    <row r="76" spans="1:14" ht="15.75" thickBot="1">
      <c r="B76" s="39"/>
      <c r="C76" s="40"/>
      <c r="D76" s="40"/>
      <c r="E76" s="40"/>
      <c r="F76" s="40"/>
      <c r="G76" s="40"/>
      <c r="H76" s="40"/>
      <c r="I76" s="40"/>
      <c r="J76" s="40"/>
      <c r="K76" s="40"/>
      <c r="L76" s="40"/>
      <c r="M76" s="40"/>
      <c r="N76" s="41"/>
    </row>
    <row r="77" spans="1:14" ht="15.75" thickBot="1">
      <c r="B77" s="821" t="s">
        <v>1051</v>
      </c>
      <c r="C77" s="822"/>
      <c r="D77" s="822"/>
      <c r="E77" s="822"/>
      <c r="F77" s="822"/>
      <c r="G77" s="822"/>
      <c r="H77" s="822"/>
      <c r="I77" s="822"/>
      <c r="J77" s="822"/>
      <c r="K77" s="822"/>
      <c r="L77" s="822"/>
      <c r="M77" s="823"/>
      <c r="N77" s="105">
        <f>N43+N54+N65+N75</f>
        <v>2177.5750175413082</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435.51500350826166</v>
      </c>
      <c r="M82" s="856"/>
      <c r="N82" s="57"/>
    </row>
    <row r="83" spans="1:14">
      <c r="B83" s="95" t="s">
        <v>1057</v>
      </c>
      <c r="C83" s="96"/>
      <c r="D83" s="96"/>
      <c r="E83" s="96"/>
      <c r="F83" s="96"/>
      <c r="G83" s="96"/>
      <c r="H83" s="96"/>
      <c r="I83" s="93"/>
      <c r="J83" s="94"/>
      <c r="K83" s="313">
        <v>0.05</v>
      </c>
      <c r="L83" s="855">
        <f>N77*K83</f>
        <v>108.87875087706541</v>
      </c>
      <c r="M83" s="856"/>
      <c r="N83" s="57"/>
    </row>
    <row r="84" spans="1:14" ht="15.75" thickBot="1">
      <c r="B84" s="97" t="s">
        <v>1058</v>
      </c>
      <c r="C84" s="98"/>
      <c r="D84" s="98"/>
      <c r="E84" s="98"/>
      <c r="F84" s="98"/>
      <c r="G84" s="98"/>
      <c r="H84" s="98"/>
      <c r="I84" s="99"/>
      <c r="J84" s="100"/>
      <c r="K84" s="314">
        <v>0.05</v>
      </c>
      <c r="L84" s="857">
        <f>N77*K84</f>
        <v>108.87875087706541</v>
      </c>
      <c r="M84" s="858"/>
      <c r="N84" s="57"/>
    </row>
    <row r="85" spans="1:14" ht="15.75" thickBot="1">
      <c r="B85" s="821" t="s">
        <v>1037</v>
      </c>
      <c r="C85" s="822"/>
      <c r="D85" s="822"/>
      <c r="E85" s="822"/>
      <c r="F85" s="822"/>
      <c r="G85" s="822"/>
      <c r="H85" s="822"/>
      <c r="I85" s="822"/>
      <c r="J85" s="822"/>
      <c r="K85" s="822"/>
      <c r="L85" s="822"/>
      <c r="M85" s="823"/>
      <c r="N85" s="58">
        <f>L82+L83+L84</f>
        <v>653.27250526239243</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2830.8475228037005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7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500</v>
      </c>
      <c r="N36" s="281">
        <f>K36/M36</f>
        <v>164.1023201362282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500</v>
      </c>
      <c r="N37" s="281">
        <f>K37/M37</f>
        <v>160</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0.51067249999999997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324.61299263622817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1801.8947749050801</v>
      </c>
      <c r="N48" s="281">
        <f>K48*M48</f>
        <v>1801.8947749050801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1801.8947749050801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51.067250000000001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2177.5750175413082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435.51500350826166</v>
      </c>
      <c r="M83" s="856"/>
      <c r="N83" s="57"/>
    </row>
    <row r="84" spans="1:14">
      <c r="B84" s="95" t="s">
        <v>1057</v>
      </c>
      <c r="C84" s="96"/>
      <c r="D84" s="96"/>
      <c r="E84" s="96"/>
      <c r="F84" s="96"/>
      <c r="G84" s="96"/>
      <c r="H84" s="96"/>
      <c r="I84" s="93"/>
      <c r="J84" s="94"/>
      <c r="K84" s="313">
        <v>0.05</v>
      </c>
      <c r="L84" s="855">
        <f>N78*K84</f>
        <v>108.87875087706541</v>
      </c>
      <c r="M84" s="856"/>
      <c r="N84" s="57"/>
    </row>
    <row r="85" spans="1:14" ht="15.75" thickBot="1">
      <c r="B85" s="97" t="s">
        <v>1058</v>
      </c>
      <c r="C85" s="98"/>
      <c r="D85" s="98"/>
      <c r="E85" s="98"/>
      <c r="F85" s="98"/>
      <c r="G85" s="98"/>
      <c r="H85" s="98"/>
      <c r="I85" s="99"/>
      <c r="J85" s="100"/>
      <c r="K85" s="314">
        <v>0.05</v>
      </c>
      <c r="L85" s="857">
        <f>N78*K85</f>
        <v>108.87875087706541</v>
      </c>
      <c r="M85" s="858"/>
      <c r="N85" s="57"/>
    </row>
    <row r="86" spans="1:14" ht="15.75" thickBot="1">
      <c r="B86" s="821" t="s">
        <v>1037</v>
      </c>
      <c r="C86" s="822"/>
      <c r="D86" s="822"/>
      <c r="E86" s="822"/>
      <c r="F86" s="822"/>
      <c r="G86" s="822"/>
      <c r="H86" s="822"/>
      <c r="I86" s="822"/>
      <c r="J86" s="822"/>
      <c r="K86" s="822"/>
      <c r="L86" s="822"/>
      <c r="M86" s="823"/>
      <c r="N86" s="58">
        <f>L83+L84+L85</f>
        <v>653.27250526239243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2830.8475228037005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500</v>
      </c>
      <c r="N36" s="281">
        <f>K36/M36</f>
        <v>164.1023201362282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500</v>
      </c>
      <c r="N37" s="281">
        <f>K37/M37</f>
        <v>160</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0.51067249999999997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324.61299263622817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8592.085819321399</v>
      </c>
      <c r="N48" s="281">
        <f>K48*M48</f>
        <v>2577.6257457964198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2577.6257457964198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51.067250000000001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2953.3059884326481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590.66119768652959</v>
      </c>
      <c r="M83" s="856"/>
      <c r="N83" s="57"/>
    </row>
    <row r="84" spans="1:14">
      <c r="B84" s="95" t="s">
        <v>1057</v>
      </c>
      <c r="C84" s="96"/>
      <c r="D84" s="96"/>
      <c r="E84" s="96"/>
      <c r="F84" s="96"/>
      <c r="G84" s="96"/>
      <c r="H84" s="96"/>
      <c r="I84" s="93"/>
      <c r="J84" s="94"/>
      <c r="K84" s="313">
        <v>0.05</v>
      </c>
      <c r="L84" s="855">
        <f>N78*K84</f>
        <v>147.6652994216324</v>
      </c>
      <c r="M84" s="856"/>
      <c r="N84" s="57"/>
    </row>
    <row r="85" spans="1:14" ht="15.75" thickBot="1">
      <c r="B85" s="97" t="s">
        <v>1058</v>
      </c>
      <c r="C85" s="98"/>
      <c r="D85" s="98"/>
      <c r="E85" s="98"/>
      <c r="F85" s="98"/>
      <c r="G85" s="98"/>
      <c r="H85" s="98"/>
      <c r="I85" s="99"/>
      <c r="J85" s="100"/>
      <c r="K85" s="314">
        <v>0.05</v>
      </c>
      <c r="L85" s="857">
        <f>N78*K85</f>
        <v>147.6652994216324</v>
      </c>
      <c r="M85" s="858"/>
      <c r="N85" s="57"/>
    </row>
    <row r="86" spans="1:14" ht="15.75" thickBot="1">
      <c r="B86" s="821" t="s">
        <v>1037</v>
      </c>
      <c r="C86" s="822"/>
      <c r="D86" s="822"/>
      <c r="E86" s="822"/>
      <c r="F86" s="822"/>
      <c r="G86" s="822"/>
      <c r="H86" s="822"/>
      <c r="I86" s="822"/>
      <c r="J86" s="822"/>
      <c r="K86" s="822"/>
      <c r="L86" s="822"/>
      <c r="M86" s="823"/>
      <c r="N86" s="58">
        <f>L83+L84+L85</f>
        <v>885.99179652979444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3839.2977849624426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951" t="str">
        <f>VLOOKUP(A36,EQUIPOS!A6:D154,3,FALSE)</f>
        <v>Carrotanque Irrigador de asfalto, 1000 GALONES DE CAPACIDAD</v>
      </c>
      <c r="C36" s="952"/>
      <c r="D36" s="952"/>
      <c r="E36" s="952"/>
      <c r="F36" s="952"/>
      <c r="G36" s="952"/>
      <c r="H36" s="953"/>
      <c r="I36" s="276"/>
      <c r="J36" s="277"/>
      <c r="K36" s="278">
        <f>VLOOKUP(A36,EQUIPOS!A6:D163,4,FALSE)</f>
        <v>82051.160068114099</v>
      </c>
      <c r="L36" s="279"/>
      <c r="M36" s="280">
        <v>500</v>
      </c>
      <c r="N36" s="281">
        <f>K36/M36</f>
        <v>164.1023201362282</v>
      </c>
    </row>
    <row r="37" spans="1:14">
      <c r="A37" s="119" t="s">
        <v>176</v>
      </c>
      <c r="B37" s="951" t="str">
        <f>VLOOKUP(A37,EQUIPOS!A7:D154,3,FALSE)</f>
        <v xml:space="preserve">Compresor (barrido y soplado)
</v>
      </c>
      <c r="C37" s="952"/>
      <c r="D37" s="952"/>
      <c r="E37" s="952"/>
      <c r="F37" s="952"/>
      <c r="G37" s="952"/>
      <c r="H37" s="953"/>
      <c r="I37" s="276"/>
      <c r="J37" s="277"/>
      <c r="K37" s="278">
        <f>VLOOKUP(A37,EQUIPOS!A7:D164,4,FALSE)</f>
        <v>80000</v>
      </c>
      <c r="L37" s="279"/>
      <c r="M37" s="280">
        <v>500</v>
      </c>
      <c r="N37" s="281">
        <f>K37/M37</f>
        <v>160</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0.51067249999999997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324.61299263622817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1801.8947749050801</v>
      </c>
      <c r="N48" s="281">
        <f>K48*M48</f>
        <v>810.85264870728611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810.85264870728611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51.067250000000001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1186.5328913435144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237.30657826870288</v>
      </c>
      <c r="M83" s="856"/>
      <c r="N83" s="57"/>
    </row>
    <row r="84" spans="1:14">
      <c r="B84" s="95" t="s">
        <v>1057</v>
      </c>
      <c r="C84" s="96"/>
      <c r="D84" s="96"/>
      <c r="E84" s="96"/>
      <c r="F84" s="96"/>
      <c r="G84" s="96"/>
      <c r="H84" s="96"/>
      <c r="I84" s="93"/>
      <c r="J84" s="94"/>
      <c r="K84" s="313">
        <v>0.05</v>
      </c>
      <c r="L84" s="855">
        <f>N78*K84</f>
        <v>59.32664456717572</v>
      </c>
      <c r="M84" s="856"/>
      <c r="N84" s="57"/>
    </row>
    <row r="85" spans="1:14" ht="15.75" thickBot="1">
      <c r="B85" s="97" t="s">
        <v>1058</v>
      </c>
      <c r="C85" s="98"/>
      <c r="D85" s="98"/>
      <c r="E85" s="98"/>
      <c r="F85" s="98"/>
      <c r="G85" s="98"/>
      <c r="H85" s="98"/>
      <c r="I85" s="99"/>
      <c r="J85" s="100"/>
      <c r="K85" s="314">
        <v>0.05</v>
      </c>
      <c r="L85" s="857">
        <f>N78*K85</f>
        <v>59.32664456717572</v>
      </c>
      <c r="M85" s="858"/>
      <c r="N85" s="57"/>
    </row>
    <row r="86" spans="1:14" ht="15.75" thickBot="1">
      <c r="B86" s="821" t="s">
        <v>1037</v>
      </c>
      <c r="C86" s="822"/>
      <c r="D86" s="822"/>
      <c r="E86" s="822"/>
      <c r="F86" s="822"/>
      <c r="G86" s="822"/>
      <c r="H86" s="822"/>
      <c r="I86" s="822"/>
      <c r="J86" s="822"/>
      <c r="K86" s="822"/>
      <c r="L86" s="822"/>
      <c r="M86" s="823"/>
      <c r="N86" s="58">
        <f>L83+L84+L85</f>
        <v>355.95986740305432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1542.4927587465686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215"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500</v>
      </c>
      <c r="N36" s="281">
        <f>K36/M36</f>
        <v>164.1023201362282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500</v>
      </c>
      <c r="N37" s="281">
        <f>K37/M37</f>
        <v>160</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0.51067249999999997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324.61299263622817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1801.8947749050801</v>
      </c>
      <c r="N48" s="281">
        <f>K48*M48</f>
        <v>810.85264870728611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810.85264870728611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51.067250000000001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1186.5328913435144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237.30657826870288</v>
      </c>
      <c r="M83" s="856"/>
      <c r="N83" s="57"/>
    </row>
    <row r="84" spans="1:14">
      <c r="B84" s="95" t="s">
        <v>1057</v>
      </c>
      <c r="C84" s="96"/>
      <c r="D84" s="96"/>
      <c r="E84" s="96"/>
      <c r="F84" s="96"/>
      <c r="G84" s="96"/>
      <c r="H84" s="96"/>
      <c r="I84" s="93"/>
      <c r="J84" s="94"/>
      <c r="K84" s="313">
        <v>0.05</v>
      </c>
      <c r="L84" s="855">
        <f>N78*K84</f>
        <v>59.32664456717572</v>
      </c>
      <c r="M84" s="856"/>
      <c r="N84" s="57"/>
    </row>
    <row r="85" spans="1:14" ht="15.75" thickBot="1">
      <c r="B85" s="97" t="s">
        <v>1058</v>
      </c>
      <c r="C85" s="98"/>
      <c r="D85" s="98"/>
      <c r="E85" s="98"/>
      <c r="F85" s="98"/>
      <c r="G85" s="98"/>
      <c r="H85" s="98"/>
      <c r="I85" s="99"/>
      <c r="J85" s="100"/>
      <c r="K85" s="314">
        <v>0.05</v>
      </c>
      <c r="L85" s="857">
        <f>N78*K85</f>
        <v>59.32664456717572</v>
      </c>
      <c r="M85" s="858"/>
      <c r="N85" s="57"/>
    </row>
    <row r="86" spans="1:14" ht="15.75" thickBot="1">
      <c r="B86" s="821" t="s">
        <v>1037</v>
      </c>
      <c r="C86" s="822"/>
      <c r="D86" s="822"/>
      <c r="E86" s="822"/>
      <c r="F86" s="822"/>
      <c r="G86" s="822"/>
      <c r="H86" s="822"/>
      <c r="I86" s="822"/>
      <c r="J86" s="822"/>
      <c r="K86" s="822"/>
      <c r="L86" s="822"/>
      <c r="M86" s="823"/>
      <c r="N86" s="58">
        <f>L83+L84+L85</f>
        <v>355.95986740305432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1542.4927587465686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500</v>
      </c>
      <c r="N36" s="281">
        <f>K36/M36</f>
        <v>164.1023201362282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500</v>
      </c>
      <c r="N37" s="281">
        <f>K37/M37</f>
        <v>160</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0.51067249999999997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324.61299263622817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1801.8947749050801</v>
      </c>
      <c r="N48" s="281">
        <f>K48*M48</f>
        <v>810.85264870728611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810.85264870728611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51.067250000000001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1186.5328913435144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237.30657826870288</v>
      </c>
      <c r="M83" s="856"/>
      <c r="N83" s="57"/>
    </row>
    <row r="84" spans="1:14">
      <c r="B84" s="95" t="s">
        <v>1057</v>
      </c>
      <c r="C84" s="96"/>
      <c r="D84" s="96"/>
      <c r="E84" s="96"/>
      <c r="F84" s="96"/>
      <c r="G84" s="96"/>
      <c r="H84" s="96"/>
      <c r="I84" s="93"/>
      <c r="J84" s="94"/>
      <c r="K84" s="313">
        <v>0.05</v>
      </c>
      <c r="L84" s="855">
        <f>N78*K84</f>
        <v>59.32664456717572</v>
      </c>
      <c r="M84" s="856"/>
      <c r="N84" s="57"/>
    </row>
    <row r="85" spans="1:14" ht="15.75" thickBot="1">
      <c r="B85" s="97" t="s">
        <v>1058</v>
      </c>
      <c r="C85" s="98"/>
      <c r="D85" s="98"/>
      <c r="E85" s="98"/>
      <c r="F85" s="98"/>
      <c r="G85" s="98"/>
      <c r="H85" s="98"/>
      <c r="I85" s="99"/>
      <c r="J85" s="100"/>
      <c r="K85" s="314">
        <v>0.05</v>
      </c>
      <c r="L85" s="857">
        <f>N78*K85</f>
        <v>59.32664456717572</v>
      </c>
      <c r="M85" s="858"/>
      <c r="N85" s="57"/>
    </row>
    <row r="86" spans="1:14" ht="15.75" thickBot="1">
      <c r="B86" s="821" t="s">
        <v>1037</v>
      </c>
      <c r="C86" s="822"/>
      <c r="D86" s="822"/>
      <c r="E86" s="822"/>
      <c r="F86" s="822"/>
      <c r="G86" s="822"/>
      <c r="H86" s="822"/>
      <c r="I86" s="822"/>
      <c r="J86" s="822"/>
      <c r="K86" s="822"/>
      <c r="L86" s="822"/>
      <c r="M86" s="823"/>
      <c r="N86" s="58">
        <f>L83+L84+L85</f>
        <v>355.95986740305432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1542.4927587465686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500</v>
      </c>
      <c r="N36" s="281">
        <f>K36/M36</f>
        <v>164.1023201362282</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500</v>
      </c>
      <c r="N37" s="281">
        <f>K37/M37</f>
        <v>160</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0.51067249999999997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324.61299263622817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1801.8947749050801</v>
      </c>
      <c r="N48" s="281">
        <f>K48*M48</f>
        <v>810.85264870728611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810.85264870728611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318"/>
      <c r="C64" s="319"/>
      <c r="D64" s="319"/>
      <c r="E64" s="319"/>
      <c r="F64" s="319"/>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4000</v>
      </c>
      <c r="N70" s="404">
        <f>K70/M70</f>
        <v>51.067250000000001</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51.067250000000001</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1186.5328913435144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237.30657826870288</v>
      </c>
      <c r="M83" s="856"/>
      <c r="N83" s="57"/>
    </row>
    <row r="84" spans="1:14">
      <c r="B84" s="95" t="s">
        <v>1057</v>
      </c>
      <c r="C84" s="96"/>
      <c r="D84" s="96"/>
      <c r="E84" s="96"/>
      <c r="F84" s="96"/>
      <c r="G84" s="96"/>
      <c r="H84" s="96"/>
      <c r="I84" s="93"/>
      <c r="J84" s="94"/>
      <c r="K84" s="313">
        <v>0.05</v>
      </c>
      <c r="L84" s="855">
        <f>N78*K84</f>
        <v>59.32664456717572</v>
      </c>
      <c r="M84" s="856"/>
      <c r="N84" s="57"/>
    </row>
    <row r="85" spans="1:14" ht="15.75" thickBot="1">
      <c r="B85" s="97" t="s">
        <v>1058</v>
      </c>
      <c r="C85" s="98"/>
      <c r="D85" s="98"/>
      <c r="E85" s="98"/>
      <c r="F85" s="98"/>
      <c r="G85" s="98"/>
      <c r="H85" s="98"/>
      <c r="I85" s="99"/>
      <c r="J85" s="100"/>
      <c r="K85" s="314">
        <v>0.05</v>
      </c>
      <c r="L85" s="857">
        <f>N78*K85</f>
        <v>59.32664456717572</v>
      </c>
      <c r="M85" s="858"/>
      <c r="N85" s="57"/>
    </row>
    <row r="86" spans="1:14" ht="15.75" thickBot="1">
      <c r="B86" s="821" t="s">
        <v>1037</v>
      </c>
      <c r="C86" s="822"/>
      <c r="D86" s="822"/>
      <c r="E86" s="822"/>
      <c r="F86" s="822"/>
      <c r="G86" s="822"/>
      <c r="H86" s="822"/>
      <c r="I86" s="822"/>
      <c r="J86" s="822"/>
      <c r="K86" s="822"/>
      <c r="L86" s="822"/>
      <c r="M86" s="823"/>
      <c r="N86" s="58">
        <f>L83+L84+L85</f>
        <v>355.95986740305432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1542.4927587465686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400</v>
      </c>
      <c r="N36" s="281">
        <f>K36/M36</f>
        <v>205.12790017028524</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400</v>
      </c>
      <c r="N37" s="281">
        <f>K37/M37</f>
        <v>300</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80000</v>
      </c>
      <c r="L38" s="279"/>
      <c r="M38" s="280">
        <v>400</v>
      </c>
      <c r="N38" s="281">
        <f>K38/M38</f>
        <v>200</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79904.384844614746</v>
      </c>
      <c r="L39" s="838">
        <v>400</v>
      </c>
      <c r="M39" s="839"/>
      <c r="N39" s="281">
        <f>K39/L39</f>
        <v>199.76096211153686</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0.95750937500000011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905.84637165682204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1801.8947749050801</v>
      </c>
      <c r="N48" s="281">
        <f>K48*M48</f>
        <v>3297.4674380762967</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65000</v>
      </c>
      <c r="N49" s="281">
        <f>K49*M49</f>
        <v>1235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4532.4674380762972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5">
        <f>VLOOKUP(A58,TRANSPORTE!A5:D117,4,FALSE)</f>
        <v>1104.9962769918093</v>
      </c>
      <c r="M58" s="826"/>
      <c r="N58" s="296">
        <f>K58*L58</f>
        <v>20.994929262844376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20.994929262844376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8">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95.750937500000006</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5555.0596764959637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1111.0119352991928</v>
      </c>
      <c r="M82" s="856"/>
      <c r="N82" s="57"/>
    </row>
    <row r="83" spans="1:14">
      <c r="B83" s="95" t="s">
        <v>1057</v>
      </c>
      <c r="C83" s="96"/>
      <c r="D83" s="96"/>
      <c r="E83" s="96"/>
      <c r="F83" s="96"/>
      <c r="G83" s="96"/>
      <c r="H83" s="96"/>
      <c r="I83" s="93"/>
      <c r="J83" s="94"/>
      <c r="K83" s="313">
        <v>0.05</v>
      </c>
      <c r="L83" s="855">
        <f>N77*K83</f>
        <v>277.75298382479821</v>
      </c>
      <c r="M83" s="856"/>
      <c r="N83" s="57"/>
    </row>
    <row r="84" spans="1:14" ht="15.75" thickBot="1">
      <c r="B84" s="97" t="s">
        <v>1058</v>
      </c>
      <c r="C84" s="98"/>
      <c r="D84" s="98"/>
      <c r="E84" s="98"/>
      <c r="F84" s="98"/>
      <c r="G84" s="98"/>
      <c r="H84" s="98"/>
      <c r="I84" s="99"/>
      <c r="J84" s="100"/>
      <c r="K84" s="314">
        <v>0.05</v>
      </c>
      <c r="L84" s="857">
        <f>N77*K84</f>
        <v>277.75298382479821</v>
      </c>
      <c r="M84" s="858"/>
      <c r="N84" s="57"/>
    </row>
    <row r="85" spans="1:14" ht="15.75" thickBot="1">
      <c r="B85" s="821" t="s">
        <v>1037</v>
      </c>
      <c r="C85" s="822"/>
      <c r="D85" s="822"/>
      <c r="E85" s="822"/>
      <c r="F85" s="822"/>
      <c r="G85" s="822"/>
      <c r="H85" s="822"/>
      <c r="I85" s="822"/>
      <c r="J85" s="822"/>
      <c r="K85" s="822"/>
      <c r="L85" s="822"/>
      <c r="M85" s="823"/>
      <c r="N85" s="58">
        <f>L82+L83+L84</f>
        <v>1666.5179029487895</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7221.5775794447527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7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400</v>
      </c>
      <c r="N36" s="281">
        <f>K36/M36</f>
        <v>205.12790017028524</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400</v>
      </c>
      <c r="N37" s="281">
        <f>K37/M37</f>
        <v>300</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80000</v>
      </c>
      <c r="L38" s="279"/>
      <c r="M38" s="280">
        <v>400</v>
      </c>
      <c r="N38" s="281">
        <f>K38/M38</f>
        <v>200</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79904.384844614746</v>
      </c>
      <c r="L39" s="838">
        <v>400</v>
      </c>
      <c r="M39" s="839"/>
      <c r="N39" s="281">
        <f>K39/L39</f>
        <v>199.76096211153686</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0.95750937500000011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905.84637165682204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1801.8947749050801</v>
      </c>
      <c r="N48" s="281">
        <f>K48*M48</f>
        <v>2702.8421623576201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65000</v>
      </c>
      <c r="N49" s="281">
        <f>K49*M49</f>
        <v>845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3547.8421623576201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5">
        <f>VLOOKUP(A58,TRANSPORTE!A5:D117,4,FALSE)</f>
        <v>1104.9962769918093</v>
      </c>
      <c r="M58" s="826"/>
      <c r="N58" s="296">
        <f>K58*L58</f>
        <v>14.364951600893519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14.364951600893519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8">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SUM(N69:N75)</f>
        <v>95.750937500000006</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4563.8044231153353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912.76088462306711</v>
      </c>
      <c r="M83" s="856"/>
      <c r="N83" s="57"/>
    </row>
    <row r="84" spans="1:14">
      <c r="B84" s="95" t="s">
        <v>1057</v>
      </c>
      <c r="C84" s="96"/>
      <c r="D84" s="96"/>
      <c r="E84" s="96"/>
      <c r="F84" s="96"/>
      <c r="G84" s="96"/>
      <c r="H84" s="96"/>
      <c r="I84" s="93"/>
      <c r="J84" s="94"/>
      <c r="K84" s="313">
        <v>0.05</v>
      </c>
      <c r="L84" s="855">
        <f>N78*K84</f>
        <v>228.19022115576678</v>
      </c>
      <c r="M84" s="856"/>
      <c r="N84" s="57"/>
    </row>
    <row r="85" spans="1:14" ht="15.75" thickBot="1">
      <c r="B85" s="97" t="s">
        <v>1058</v>
      </c>
      <c r="C85" s="98"/>
      <c r="D85" s="98"/>
      <c r="E85" s="98"/>
      <c r="F85" s="98"/>
      <c r="G85" s="98"/>
      <c r="H85" s="98"/>
      <c r="I85" s="99"/>
      <c r="J85" s="100"/>
      <c r="K85" s="314">
        <v>0.05</v>
      </c>
      <c r="L85" s="857">
        <f>N78*K85</f>
        <v>228.19022115576678</v>
      </c>
      <c r="M85" s="858"/>
      <c r="N85" s="57"/>
    </row>
    <row r="86" spans="1:14" ht="15.75" thickBot="1">
      <c r="B86" s="821" t="s">
        <v>1037</v>
      </c>
      <c r="C86" s="822"/>
      <c r="D86" s="822"/>
      <c r="E86" s="822"/>
      <c r="F86" s="822"/>
      <c r="G86" s="822"/>
      <c r="H86" s="822"/>
      <c r="I86" s="822"/>
      <c r="J86" s="822"/>
      <c r="K86" s="822"/>
      <c r="L86" s="822"/>
      <c r="M86" s="823"/>
      <c r="N86" s="58">
        <f>L83+L84+L85</f>
        <v>1369.1413269346006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5932.9457500499357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400</v>
      </c>
      <c r="N36" s="281">
        <f>K36/M36</f>
        <v>205.12790017028524</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400</v>
      </c>
      <c r="N37" s="281">
        <f>K37/M37</f>
        <v>300</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80000</v>
      </c>
      <c r="L38" s="279"/>
      <c r="M38" s="280">
        <v>400</v>
      </c>
      <c r="N38" s="281">
        <f>K38/M38</f>
        <v>200</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79904.384844614746</v>
      </c>
      <c r="L39" s="838">
        <v>400</v>
      </c>
      <c r="M39" s="839"/>
      <c r="N39" s="281">
        <f>K39/L39</f>
        <v>199.76096211153686</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0.95750937500000011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905.84637165682204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1801.8947749050801</v>
      </c>
      <c r="N48" s="281">
        <f>K48*M48</f>
        <v>3297.4674380762967</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65000</v>
      </c>
      <c r="N49" s="281">
        <f>K49*M49</f>
        <v>1235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4532.4674380762972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5">
        <f>VLOOKUP(A58,TRANSPORTE!A5:D117,4,FALSE)</f>
        <v>1104.9962769918093</v>
      </c>
      <c r="M58" s="826"/>
      <c r="N58" s="296">
        <f>K58*L58</f>
        <v>20.994929262844376</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20.994929262844376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475">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476">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SUM(N69:N75)</f>
        <v>95.750937500000006</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5555.0596764959637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1111.0119352991928</v>
      </c>
      <c r="M83" s="856"/>
      <c r="N83" s="57"/>
    </row>
    <row r="84" spans="1:14">
      <c r="B84" s="95" t="s">
        <v>1057</v>
      </c>
      <c r="C84" s="96"/>
      <c r="D84" s="96"/>
      <c r="E84" s="96"/>
      <c r="F84" s="96"/>
      <c r="G84" s="96"/>
      <c r="H84" s="96"/>
      <c r="I84" s="93"/>
      <c r="J84" s="94"/>
      <c r="K84" s="313">
        <v>0.05</v>
      </c>
      <c r="L84" s="855">
        <f>N78*K84</f>
        <v>277.75298382479821</v>
      </c>
      <c r="M84" s="856"/>
      <c r="N84" s="57"/>
    </row>
    <row r="85" spans="1:14" ht="15.75" thickBot="1">
      <c r="B85" s="97" t="s">
        <v>1058</v>
      </c>
      <c r="C85" s="98"/>
      <c r="D85" s="98"/>
      <c r="E85" s="98"/>
      <c r="F85" s="98"/>
      <c r="G85" s="98"/>
      <c r="H85" s="98"/>
      <c r="I85" s="99"/>
      <c r="J85" s="100"/>
      <c r="K85" s="314">
        <v>0.05</v>
      </c>
      <c r="L85" s="857">
        <f>N78*K85</f>
        <v>277.75298382479821</v>
      </c>
      <c r="M85" s="858"/>
      <c r="N85" s="57"/>
    </row>
    <row r="86" spans="1:14" ht="15.75" thickBot="1">
      <c r="B86" s="821" t="s">
        <v>1037</v>
      </c>
      <c r="C86" s="822"/>
      <c r="D86" s="822"/>
      <c r="E86" s="822"/>
      <c r="F86" s="822"/>
      <c r="G86" s="822"/>
      <c r="H86" s="822"/>
      <c r="I86" s="822"/>
      <c r="J86" s="822"/>
      <c r="K86" s="822"/>
      <c r="L86" s="822"/>
      <c r="M86" s="823"/>
      <c r="N86" s="58">
        <f>L83+L84+L85</f>
        <v>1666.5179029487895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7221.5775794447527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400</v>
      </c>
      <c r="N36" s="281">
        <f>K36/M36</f>
        <v>205.12790017028524</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400</v>
      </c>
      <c r="N37" s="281">
        <f>K37/M37</f>
        <v>300</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80000</v>
      </c>
      <c r="L38" s="279"/>
      <c r="M38" s="280">
        <v>400</v>
      </c>
      <c r="N38" s="281">
        <f>K38/M38</f>
        <v>200</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79904.384844614746</v>
      </c>
      <c r="L39" s="838">
        <v>400</v>
      </c>
      <c r="M39" s="839"/>
      <c r="N39" s="281">
        <f>K39/L39</f>
        <v>199.76096211153686</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0.95750937500000011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905.84637165682204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65000</v>
      </c>
      <c r="N48" s="281">
        <f>K48*M48</f>
        <v>845</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1801.8947749050801</v>
      </c>
      <c r="N49" s="281">
        <f>K49*M49</f>
        <v>2702.8421623576201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3547.8421623576201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5">
        <f>VLOOKUP(A58,TRANSPORTE!A5:D117,4,FALSE)</f>
        <v>1104.9962769918093</v>
      </c>
      <c r="M58" s="826"/>
      <c r="N58" s="296">
        <f>K58*L58</f>
        <v>14.364951600893519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14.364951600893519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304">
        <v>3200</v>
      </c>
      <c r="N69" s="404">
        <f>K69/M69</f>
        <v>31.916875000000001</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304">
        <v>3200</v>
      </c>
      <c r="N70" s="404">
        <f>K70/M70</f>
        <v>63.834062500000002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SUM(N69:N75)</f>
        <v>95.750937500000006</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4563.8044231153353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912.76088462306711</v>
      </c>
      <c r="M83" s="856"/>
      <c r="N83" s="57"/>
    </row>
    <row r="84" spans="1:14">
      <c r="B84" s="95" t="s">
        <v>1057</v>
      </c>
      <c r="C84" s="96"/>
      <c r="D84" s="96"/>
      <c r="E84" s="96"/>
      <c r="F84" s="96"/>
      <c r="G84" s="96"/>
      <c r="H84" s="96"/>
      <c r="I84" s="93"/>
      <c r="J84" s="94"/>
      <c r="K84" s="313">
        <v>0.05</v>
      </c>
      <c r="L84" s="855">
        <f>N78*K84</f>
        <v>228.19022115576678</v>
      </c>
      <c r="M84" s="856"/>
      <c r="N84" s="57"/>
    </row>
    <row r="85" spans="1:14" ht="15.75" thickBot="1">
      <c r="B85" s="97" t="s">
        <v>1058</v>
      </c>
      <c r="C85" s="98"/>
      <c r="D85" s="98"/>
      <c r="E85" s="98"/>
      <c r="F85" s="98"/>
      <c r="G85" s="98"/>
      <c r="H85" s="98"/>
      <c r="I85" s="99"/>
      <c r="J85" s="100"/>
      <c r="K85" s="314">
        <v>0.05</v>
      </c>
      <c r="L85" s="857">
        <f>N78*K85</f>
        <v>228.19022115576678</v>
      </c>
      <c r="M85" s="858"/>
      <c r="N85" s="57"/>
    </row>
    <row r="86" spans="1:14" ht="15.75" thickBot="1">
      <c r="B86" s="821" t="s">
        <v>1037</v>
      </c>
      <c r="C86" s="822"/>
      <c r="D86" s="822"/>
      <c r="E86" s="822"/>
      <c r="F86" s="822"/>
      <c r="G86" s="822"/>
      <c r="H86" s="822"/>
      <c r="I86" s="822"/>
      <c r="J86" s="822"/>
      <c r="K86" s="822"/>
      <c r="L86" s="822"/>
      <c r="M86" s="823"/>
      <c r="N86" s="58">
        <f>L83+L84+L85</f>
        <v>1369.1413269346006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5932.9457500499357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92">
        <v>275</v>
      </c>
      <c r="N36" s="281">
        <f>K36/M36</f>
        <v>298.36785479314216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92">
        <f>M36</f>
        <v>275</v>
      </c>
      <c r="N37" s="281">
        <f>K37/M37</f>
        <v>436.36363636363637</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80000</v>
      </c>
      <c r="L38" s="279"/>
      <c r="M38" s="292">
        <v>275</v>
      </c>
      <c r="N38" s="281">
        <f>K38/M38</f>
        <v>290.90909090909093</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79904.384844614746</v>
      </c>
      <c r="L39" s="949">
        <v>275</v>
      </c>
      <c r="M39" s="950"/>
      <c r="N39" s="281">
        <f>K39/L39</f>
        <v>290.56139943496271</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1.3927409090909089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1317.594722409923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65000</v>
      </c>
      <c r="N48" s="281">
        <f>K48*M48</f>
        <v>1625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65000</v>
      </c>
      <c r="N49" s="281">
        <f>K49*M49</f>
        <v>845</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1801.8947749050801</v>
      </c>
      <c r="N50" s="281">
        <f>K50*M50</f>
        <v>7640.0338455975398</v>
      </c>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10110.03384559754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5">
        <f>VLOOKUP(A58,TRANSPORTE!A5:D117,4,FALSE)</f>
        <v>1104.9962769918093</v>
      </c>
      <c r="M58" s="826"/>
      <c r="N58" s="296">
        <f>K58*L58</f>
        <v>41.989858525688753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41.989858525688753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30</v>
      </c>
      <c r="B69" s="55" t="str">
        <f>VLOOKUP(A69,'MANO DE OBRA'!A8:D68,3,FALSE)</f>
        <v>Oficial</v>
      </c>
      <c r="C69" s="53"/>
      <c r="D69" s="53"/>
      <c r="E69" s="53"/>
      <c r="F69" s="53"/>
      <c r="G69" s="53"/>
      <c r="H69" s="53"/>
      <c r="I69" s="301">
        <f>K69/J69*100</f>
        <v>55207.567567567574</v>
      </c>
      <c r="J69" s="302">
        <v>185</v>
      </c>
      <c r="K69" s="303">
        <f>VLOOKUP(A69,'MANO DE OBRA'!A8:D99,4,FALSE)</f>
        <v>102134</v>
      </c>
      <c r="L69" s="56"/>
      <c r="M69" s="413">
        <v>2200</v>
      </c>
      <c r="N69" s="404">
        <f>K69/M69</f>
        <v>46.424545454545452</v>
      </c>
      <c r="O69" s="112"/>
    </row>
    <row r="70" spans="1:15">
      <c r="A70" t="s">
        <v>11</v>
      </c>
      <c r="B70" s="55" t="str">
        <f>VLOOKUP(A70,'MANO DE OBRA'!A8:D69,3,FALSE)</f>
        <v>Obrero (4)</v>
      </c>
      <c r="C70" s="53"/>
      <c r="D70" s="53"/>
      <c r="E70" s="53"/>
      <c r="F70" s="53"/>
      <c r="G70" s="53"/>
      <c r="H70" s="53"/>
      <c r="I70" s="301">
        <f>K70/J70*100</f>
        <v>110415.67567567568</v>
      </c>
      <c r="J70" s="302">
        <v>185</v>
      </c>
      <c r="K70" s="303">
        <f>VLOOKUP(A70,'MANO DE OBRA'!A8:D100,4,FALSE)</f>
        <v>204269</v>
      </c>
      <c r="L70" s="56"/>
      <c r="M70" s="414">
        <v>2200</v>
      </c>
      <c r="N70" s="404">
        <f>K70/M70</f>
        <v>92.849545454545449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7" t="s">
        <v>1037</v>
      </c>
      <c r="C76" s="828"/>
      <c r="D76" s="828"/>
      <c r="E76" s="828"/>
      <c r="F76" s="828"/>
      <c r="G76" s="828"/>
      <c r="H76" s="828"/>
      <c r="I76" s="828"/>
      <c r="J76" s="828"/>
      <c r="K76" s="828"/>
      <c r="L76" s="828"/>
      <c r="M76" s="829"/>
      <c r="N76" s="469">
        <f>SUM(N69:N75)</f>
        <v>139.27409090909089</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11608.892517442244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2321.7785034884487</v>
      </c>
      <c r="M83" s="856"/>
      <c r="N83" s="57"/>
    </row>
    <row r="84" spans="1:14">
      <c r="B84" s="95" t="s">
        <v>1057</v>
      </c>
      <c r="C84" s="96"/>
      <c r="D84" s="96"/>
      <c r="E84" s="96"/>
      <c r="F84" s="96"/>
      <c r="G84" s="96"/>
      <c r="H84" s="96"/>
      <c r="I84" s="93"/>
      <c r="J84" s="94"/>
      <c r="K84" s="313">
        <v>0.05</v>
      </c>
      <c r="L84" s="855">
        <f>N78*K84</f>
        <v>580.44462587211217</v>
      </c>
      <c r="M84" s="856"/>
      <c r="N84" s="57"/>
    </row>
    <row r="85" spans="1:14" ht="15.75" thickBot="1">
      <c r="B85" s="97" t="s">
        <v>1058</v>
      </c>
      <c r="C85" s="98"/>
      <c r="D85" s="98"/>
      <c r="E85" s="98"/>
      <c r="F85" s="98"/>
      <c r="G85" s="98"/>
      <c r="H85" s="98"/>
      <c r="I85" s="99"/>
      <c r="J85" s="100"/>
      <c r="K85" s="314">
        <v>0.05</v>
      </c>
      <c r="L85" s="857">
        <f>N78*K85</f>
        <v>580.44462587211217</v>
      </c>
      <c r="M85" s="858"/>
      <c r="N85" s="57"/>
    </row>
    <row r="86" spans="1:14" ht="15.75" thickBot="1">
      <c r="B86" s="821" t="s">
        <v>1037</v>
      </c>
      <c r="C86" s="822"/>
      <c r="D86" s="822"/>
      <c r="E86" s="822"/>
      <c r="F86" s="822"/>
      <c r="G86" s="822"/>
      <c r="H86" s="822"/>
      <c r="I86" s="822"/>
      <c r="J86" s="822"/>
      <c r="K86" s="822"/>
      <c r="L86" s="822"/>
      <c r="M86" s="823"/>
      <c r="N86" s="58">
        <f>L83+L84+L85</f>
        <v>3482.6677552326732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15091.560272674917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92">
        <v>275</v>
      </c>
      <c r="N36" s="281">
        <f>K36/M36</f>
        <v>298.36785479314216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92">
        <v>275</v>
      </c>
      <c r="N37" s="281">
        <f>K37/M37</f>
        <v>436.36363636363637</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80000</v>
      </c>
      <c r="L38" s="279"/>
      <c r="M38" s="292">
        <v>275</v>
      </c>
      <c r="N38" s="281">
        <f>K38/M38</f>
        <v>290.90909090909093</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79904.384844614746</v>
      </c>
      <c r="L39" s="949">
        <v>275</v>
      </c>
      <c r="M39" s="950"/>
      <c r="N39" s="281">
        <f>K39/L39</f>
        <v>290.56139943496271</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1.3927409090909089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1317.594722409923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65000</v>
      </c>
      <c r="N48" s="281">
        <f>K48*M48</f>
        <v>1235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65000</v>
      </c>
      <c r="N49" s="281">
        <f>K49*M49</f>
        <v>650</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1801.8947749050801</v>
      </c>
      <c r="N50" s="281">
        <f>K50*M50</f>
        <v>5838.1390706924603</v>
      </c>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7723.1390706924603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5">
        <f>VLOOKUP(A58,TRANSPORTE!A5:D117,4,FALSE)</f>
        <v>1104.9962769918093</v>
      </c>
      <c r="M58" s="826"/>
      <c r="N58" s="296">
        <f>K58*L58</f>
        <v>32.044892032762469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32.044892032762469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2200</v>
      </c>
      <c r="N69" s="404">
        <f>K69/M69</f>
        <v>92.849545454545449</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15">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SUM(N69:N75)</f>
        <v>139.27409090909089</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9212.0527760442365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1842.4105552088474</v>
      </c>
      <c r="M83" s="856"/>
      <c r="N83" s="57"/>
    </row>
    <row r="84" spans="1:14">
      <c r="B84" s="95" t="s">
        <v>1057</v>
      </c>
      <c r="C84" s="96"/>
      <c r="D84" s="96"/>
      <c r="E84" s="96"/>
      <c r="F84" s="96"/>
      <c r="G84" s="96"/>
      <c r="H84" s="96"/>
      <c r="I84" s="93"/>
      <c r="J84" s="94"/>
      <c r="K84" s="313">
        <v>0.05</v>
      </c>
      <c r="L84" s="855">
        <f>N78*K84</f>
        <v>460.60263880221186</v>
      </c>
      <c r="M84" s="856"/>
      <c r="N84" s="57"/>
    </row>
    <row r="85" spans="1:14" ht="15.75" thickBot="1">
      <c r="B85" s="97" t="s">
        <v>1058</v>
      </c>
      <c r="C85" s="98"/>
      <c r="D85" s="98"/>
      <c r="E85" s="98"/>
      <c r="F85" s="98"/>
      <c r="G85" s="98"/>
      <c r="H85" s="98"/>
      <c r="I85" s="99"/>
      <c r="J85" s="100"/>
      <c r="K85" s="314">
        <v>0.05</v>
      </c>
      <c r="L85" s="857">
        <f>N78*K85</f>
        <v>460.60263880221186</v>
      </c>
      <c r="M85" s="858"/>
      <c r="N85" s="57"/>
    </row>
    <row r="86" spans="1:14" ht="15.75" thickBot="1">
      <c r="B86" s="821" t="s">
        <v>1037</v>
      </c>
      <c r="C86" s="822"/>
      <c r="D86" s="822"/>
      <c r="E86" s="822"/>
      <c r="F86" s="822"/>
      <c r="G86" s="822"/>
      <c r="H86" s="822"/>
      <c r="I86" s="822"/>
      <c r="J86" s="822"/>
      <c r="K86" s="822"/>
      <c r="L86" s="822"/>
      <c r="M86" s="823"/>
      <c r="N86" s="58">
        <f>L83+L84+L85</f>
        <v>2763.615832813271</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11975.668608857508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275</v>
      </c>
      <c r="N36" s="281">
        <f>K36/M36</f>
        <v>298.36785479314216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275</v>
      </c>
      <c r="N37" s="281">
        <f>K37/M37</f>
        <v>436.36363636363637</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80000</v>
      </c>
      <c r="L38" s="279"/>
      <c r="M38" s="280">
        <v>275</v>
      </c>
      <c r="N38" s="281">
        <f>K38/M38</f>
        <v>290.90909090909093</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79904.384844614746</v>
      </c>
      <c r="L39" s="838">
        <v>275</v>
      </c>
      <c r="M39" s="839"/>
      <c r="N39" s="281">
        <f>K39/L39</f>
        <v>290.56139943496271</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1.3927409090909089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1317.594722409923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65000</v>
      </c>
      <c r="N48" s="281">
        <f>K48*M48</f>
        <v>1625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65000</v>
      </c>
      <c r="N49" s="281">
        <f>K49*M49</f>
        <v>845</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1801.8947749050801</v>
      </c>
      <c r="N50" s="281">
        <f>K50*M50</f>
        <v>7640.0338455975398</v>
      </c>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10110.03384559754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5">
        <f>VLOOKUP(A58,TRANSPORTE!A5:D117,4,FALSE)</f>
        <v>1104.9962769918093</v>
      </c>
      <c r="M58" s="826"/>
      <c r="N58" s="296">
        <f>K58*L58</f>
        <v>41.989858525688753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41.989858525688753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2200</v>
      </c>
      <c r="N69" s="404">
        <f>K69/M69</f>
        <v>92.849545454545449</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SUM(N69:N75)</f>
        <v>139.27409090909089</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11608.892517442244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2321.7785034884487</v>
      </c>
      <c r="M83" s="856"/>
      <c r="N83" s="57"/>
    </row>
    <row r="84" spans="1:14">
      <c r="B84" s="95" t="s">
        <v>1057</v>
      </c>
      <c r="C84" s="96"/>
      <c r="D84" s="96"/>
      <c r="E84" s="96"/>
      <c r="F84" s="96"/>
      <c r="G84" s="96"/>
      <c r="H84" s="96"/>
      <c r="I84" s="93"/>
      <c r="J84" s="94"/>
      <c r="K84" s="313">
        <v>0.05</v>
      </c>
      <c r="L84" s="855">
        <f>N78*K84</f>
        <v>580.44462587211217</v>
      </c>
      <c r="M84" s="856"/>
      <c r="N84" s="57"/>
    </row>
    <row r="85" spans="1:14" ht="15.75" thickBot="1">
      <c r="B85" s="97" t="s">
        <v>1058</v>
      </c>
      <c r="C85" s="98"/>
      <c r="D85" s="98"/>
      <c r="E85" s="98"/>
      <c r="F85" s="98"/>
      <c r="G85" s="98"/>
      <c r="H85" s="98"/>
      <c r="I85" s="99"/>
      <c r="J85" s="100"/>
      <c r="K85" s="314">
        <v>0.05</v>
      </c>
      <c r="L85" s="857">
        <f>N78*K85</f>
        <v>580.44462587211217</v>
      </c>
      <c r="M85" s="858"/>
      <c r="N85" s="57"/>
    </row>
    <row r="86" spans="1:14" ht="15.75" thickBot="1">
      <c r="B86" s="821" t="s">
        <v>1037</v>
      </c>
      <c r="C86" s="822"/>
      <c r="D86" s="822"/>
      <c r="E86" s="822"/>
      <c r="F86" s="822"/>
      <c r="G86" s="822"/>
      <c r="H86" s="822"/>
      <c r="I86" s="822"/>
      <c r="J86" s="822"/>
      <c r="K86" s="822"/>
      <c r="L86" s="822"/>
      <c r="M86" s="823"/>
      <c r="N86" s="58">
        <f>L83+L84+L85</f>
        <v>3482.6677552326732</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15091.560272674917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275</v>
      </c>
      <c r="N36" s="281">
        <f>K36/M36</f>
        <v>298.36785479314216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275</v>
      </c>
      <c r="N37" s="281">
        <f>K37/M37</f>
        <v>436.36363636363637</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80000</v>
      </c>
      <c r="L38" s="279"/>
      <c r="M38" s="280">
        <v>275</v>
      </c>
      <c r="N38" s="281">
        <f>K38/M38</f>
        <v>290.90909090909093</v>
      </c>
    </row>
    <row r="39" spans="1:14">
      <c r="A39" t="s">
        <v>225</v>
      </c>
      <c r="B39" s="834" t="str">
        <f>VLOOKUP(A39,EQUIPOS!A9:D154,3,FALSE)</f>
        <v>Esparcidor de gravilla, Ancho de esparcimiento 3100mm, Velocidad de trabajo 10—20km2/h</v>
      </c>
      <c r="C39" s="835"/>
      <c r="D39" s="835"/>
      <c r="E39" s="835"/>
      <c r="F39" s="835"/>
      <c r="G39" s="835"/>
      <c r="H39" s="836"/>
      <c r="I39" s="837"/>
      <c r="J39" s="818"/>
      <c r="K39" s="278">
        <f>VLOOKUP(A39,EQUIPOS!A9:D166,4,FALSE)</f>
        <v>79904.384844614746</v>
      </c>
      <c r="L39" s="838">
        <v>275</v>
      </c>
      <c r="M39" s="839"/>
      <c r="N39" s="281">
        <f>K39/L39</f>
        <v>290.56139943496271</v>
      </c>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1.3927409090909089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1317.594722409923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65000</v>
      </c>
      <c r="N48" s="281">
        <f>K48*M48</f>
        <v>1235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65000</v>
      </c>
      <c r="N49" s="281">
        <f>K49*M49</f>
        <v>650</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1801.8947749050801</v>
      </c>
      <c r="N50" s="281">
        <f>K50*M50</f>
        <v>5838.1390706924603</v>
      </c>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7723.1390706924603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5">
        <f>VLOOKUP(A58,TRANSPORTE!A5:D117,4,FALSE)</f>
        <v>1104.9962769918093</v>
      </c>
      <c r="M58" s="826"/>
      <c r="N58" s="296">
        <f>K58*L58</f>
        <v>32.044892032762469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32.044892032762469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2200</v>
      </c>
      <c r="N69" s="404">
        <f>K69/M69</f>
        <v>92.849545454545449</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2200</v>
      </c>
      <c r="N70" s="404">
        <f>K70/M70</f>
        <v>46.424545454545452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SUM(N69:N75)</f>
        <v>139.27409090909089</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9212.0527760442365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1842.4105552088474</v>
      </c>
      <c r="M83" s="856"/>
      <c r="N83" s="57"/>
    </row>
    <row r="84" spans="1:14">
      <c r="B84" s="95" t="s">
        <v>1057</v>
      </c>
      <c r="C84" s="96"/>
      <c r="D84" s="96"/>
      <c r="E84" s="96"/>
      <c r="F84" s="96"/>
      <c r="G84" s="96"/>
      <c r="H84" s="96"/>
      <c r="I84" s="93"/>
      <c r="J84" s="94"/>
      <c r="K84" s="313">
        <v>0.05</v>
      </c>
      <c r="L84" s="855">
        <f>N78*K84</f>
        <v>460.60263880221186</v>
      </c>
      <c r="M84" s="856"/>
      <c r="N84" s="57"/>
    </row>
    <row r="85" spans="1:14" ht="15.75" thickBot="1">
      <c r="B85" s="97" t="s">
        <v>1058</v>
      </c>
      <c r="C85" s="98"/>
      <c r="D85" s="98"/>
      <c r="E85" s="98"/>
      <c r="F85" s="98"/>
      <c r="G85" s="98"/>
      <c r="H85" s="98"/>
      <c r="I85" s="99"/>
      <c r="J85" s="100"/>
      <c r="K85" s="314">
        <v>0.05</v>
      </c>
      <c r="L85" s="857">
        <f>N78*K85</f>
        <v>460.60263880221186</v>
      </c>
      <c r="M85" s="858"/>
      <c r="N85" s="57"/>
    </row>
    <row r="86" spans="1:14" ht="15.75" thickBot="1">
      <c r="B86" s="821" t="s">
        <v>1037</v>
      </c>
      <c r="C86" s="822"/>
      <c r="D86" s="822"/>
      <c r="E86" s="822"/>
      <c r="F86" s="822"/>
      <c r="G86" s="822"/>
      <c r="H86" s="822"/>
      <c r="I86" s="822"/>
      <c r="J86" s="822"/>
      <c r="K86" s="822"/>
      <c r="L86" s="822"/>
      <c r="M86" s="823"/>
      <c r="N86" s="58">
        <f>L83+L84+L85</f>
        <v>2763.615832813271</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11975.668608857508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418</v>
      </c>
      <c r="N36" s="281">
        <f>K36/M36</f>
        <v>196.29464131127776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418</v>
      </c>
      <c r="N37" s="281">
        <f>K37/M37</f>
        <v>287.08133971291863</v>
      </c>
    </row>
    <row r="38" spans="1:14">
      <c r="A38" t="s">
        <v>225</v>
      </c>
      <c r="B38" s="834" t="str">
        <f>VLOOKUP(A38,EQUIPOS!A8:D154,3,FALSE)</f>
        <v>Esparcidor de gravilla, Ancho de esparcimiento 3100mm, Velocidad de trabajo 10—20km2/h</v>
      </c>
      <c r="C38" s="835"/>
      <c r="D38" s="835"/>
      <c r="E38" s="835"/>
      <c r="F38" s="835"/>
      <c r="G38" s="835"/>
      <c r="H38" s="836"/>
      <c r="I38" s="276"/>
      <c r="J38" s="277"/>
      <c r="K38" s="278">
        <f>VLOOKUP(A38,EQUIPOS!A8:D165,4,FALSE)</f>
        <v>79904.384844614746</v>
      </c>
      <c r="L38" s="279"/>
      <c r="M38" s="280">
        <v>418</v>
      </c>
      <c r="N38" s="281">
        <f>K38/M38</f>
        <v>191.15881541773862</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0.91627691387559806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675.45107335581054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43435</v>
      </c>
      <c r="N48" s="281">
        <f>K48*M48</f>
        <v>434.35</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1801.8947749050801</v>
      </c>
      <c r="N49" s="281">
        <f>K49*M49</f>
        <v>2252.36846863135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2686.7184686313499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25">
        <f>VLOOKUP(A58,TRANSPORTE!A5:D117,4,FALSE)</f>
        <v>1104.9962769918093</v>
      </c>
      <c r="M58" s="826"/>
      <c r="N58" s="296">
        <f>K58*L58</f>
        <v>11.049962769918093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11.049962769918093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3344</v>
      </c>
      <c r="N69" s="404">
        <f>K69/M69</f>
        <v>61.085227272727273</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3344</v>
      </c>
      <c r="N70" s="404">
        <f>K70/M70</f>
        <v>30.542464114832537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SUM(N69:N75)</f>
        <v>91.627691387559807</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3464.8471961446385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692.96943922892774</v>
      </c>
      <c r="M83" s="856"/>
      <c r="N83" s="57"/>
    </row>
    <row r="84" spans="1:14">
      <c r="B84" s="95" t="s">
        <v>1057</v>
      </c>
      <c r="C84" s="96"/>
      <c r="D84" s="96"/>
      <c r="E84" s="96"/>
      <c r="F84" s="96"/>
      <c r="G84" s="96"/>
      <c r="H84" s="96"/>
      <c r="I84" s="93"/>
      <c r="J84" s="94"/>
      <c r="K84" s="313">
        <v>0.05</v>
      </c>
      <c r="L84" s="855">
        <f>N78*K84</f>
        <v>173.24235980723194</v>
      </c>
      <c r="M84" s="856"/>
      <c r="N84" s="57"/>
    </row>
    <row r="85" spans="1:14" ht="15.75" thickBot="1">
      <c r="B85" s="97" t="s">
        <v>1058</v>
      </c>
      <c r="C85" s="98"/>
      <c r="D85" s="98"/>
      <c r="E85" s="98"/>
      <c r="F85" s="98"/>
      <c r="G85" s="98"/>
      <c r="H85" s="98"/>
      <c r="I85" s="99"/>
      <c r="J85" s="100"/>
      <c r="K85" s="314">
        <v>0.05</v>
      </c>
      <c r="L85" s="857">
        <f>N78*K85</f>
        <v>173.24235980723194</v>
      </c>
      <c r="M85" s="858"/>
      <c r="N85" s="57"/>
    </row>
    <row r="86" spans="1:14" ht="15.75" thickBot="1">
      <c r="B86" s="821" t="s">
        <v>1037</v>
      </c>
      <c r="C86" s="822"/>
      <c r="D86" s="822"/>
      <c r="E86" s="822"/>
      <c r="F86" s="822"/>
      <c r="G86" s="822"/>
      <c r="H86" s="822"/>
      <c r="I86" s="822"/>
      <c r="J86" s="822"/>
      <c r="K86" s="822"/>
      <c r="L86" s="822"/>
      <c r="M86" s="823"/>
      <c r="N86" s="58">
        <f>L83+L84+L85</f>
        <v>1039.4541588433915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4504.3013549880297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154</v>
      </c>
      <c r="B36" s="834" t="str">
        <f>VLOOKUP(A36,EQUIPOS!A6:D154,3,FALSE)</f>
        <v>Carrotanque Irrigador de asfalto, 1000 GALONES DE CAPACIDAD</v>
      </c>
      <c r="C36" s="835"/>
      <c r="D36" s="835"/>
      <c r="E36" s="835"/>
      <c r="F36" s="835"/>
      <c r="G36" s="835"/>
      <c r="H36" s="836"/>
      <c r="I36" s="276"/>
      <c r="J36" s="277"/>
      <c r="K36" s="278">
        <f>VLOOKUP(A36,EQUIPOS!A6:D163,4,FALSE)</f>
        <v>82051.160068114099</v>
      </c>
      <c r="L36" s="279"/>
      <c r="M36" s="280">
        <v>418</v>
      </c>
      <c r="N36" s="281">
        <f>K36/M36</f>
        <v>196.29464131127776</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418</v>
      </c>
      <c r="N37" s="281">
        <f>K37/M37</f>
        <v>287.08133971291863</v>
      </c>
    </row>
    <row r="38" spans="1:14">
      <c r="A38" t="s">
        <v>225</v>
      </c>
      <c r="B38" s="834" t="str">
        <f>VLOOKUP(A38,EQUIPOS!A8:D154,3,FALSE)</f>
        <v>Esparcidor de gravilla, Ancho de esparcimiento 3100mm, Velocidad de trabajo 10—20km2/h</v>
      </c>
      <c r="C38" s="835"/>
      <c r="D38" s="835"/>
      <c r="E38" s="835"/>
      <c r="F38" s="835"/>
      <c r="G38" s="835"/>
      <c r="H38" s="836"/>
      <c r="I38" s="276"/>
      <c r="J38" s="277"/>
      <c r="K38" s="278">
        <f>VLOOKUP(A38,EQUIPOS!A8:D165,4,FALSE)</f>
        <v>79904.384844614746</v>
      </c>
      <c r="L38" s="279"/>
      <c r="M38" s="280">
        <v>418</v>
      </c>
      <c r="N38" s="281">
        <f>K38/M38</f>
        <v>191.15881541773862</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0.91627691387559806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675.45107335581054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43435</v>
      </c>
      <c r="N48" s="281">
        <f>K48*M48</f>
        <v>434.35</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1801.8947749050801</v>
      </c>
      <c r="N49" s="281">
        <f>K49*M49</f>
        <v>2252.36846863135</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75" thickBot="1">
      <c r="B52" s="816"/>
      <c r="C52" s="817"/>
      <c r="D52" s="817"/>
      <c r="E52" s="817"/>
      <c r="F52" s="817"/>
      <c r="G52" s="817"/>
      <c r="H52" s="817"/>
      <c r="I52" s="818"/>
      <c r="J52" s="48"/>
      <c r="K52" s="50"/>
      <c r="L52" s="819"/>
      <c r="M52" s="820"/>
      <c r="N52" s="51"/>
    </row>
    <row r="53" spans="1:72" ht="15.75" thickBot="1">
      <c r="B53" s="821" t="s">
        <v>1037</v>
      </c>
      <c r="C53" s="822"/>
      <c r="D53" s="822"/>
      <c r="E53" s="822"/>
      <c r="F53" s="822"/>
      <c r="G53" s="822"/>
      <c r="H53" s="822"/>
      <c r="I53" s="822"/>
      <c r="J53" s="822"/>
      <c r="K53" s="822"/>
      <c r="L53" s="822"/>
      <c r="M53" s="823"/>
      <c r="N53" s="403">
        <f>SUM(N48:N52)</f>
        <v>2686.7184686313499</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2" t="s">
        <v>1041</v>
      </c>
      <c r="C57" s="323"/>
      <c r="D57" s="323"/>
      <c r="E57" s="323"/>
      <c r="F57" s="323"/>
      <c r="G57" s="323"/>
      <c r="H57" s="79" t="s">
        <v>1029</v>
      </c>
      <c r="I57" s="80" t="s">
        <v>1042</v>
      </c>
      <c r="J57" s="81" t="s">
        <v>1043</v>
      </c>
      <c r="K57" s="79" t="s">
        <v>1044</v>
      </c>
      <c r="L57" s="824" t="s">
        <v>1045</v>
      </c>
      <c r="M57" s="797"/>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25">
        <f>VLOOKUP(A58,TRANSPORTE!A5:D117,4,FALSE)</f>
        <v>1104.9962769918093</v>
      </c>
      <c r="M58" s="826"/>
      <c r="N58" s="296">
        <f>K58*L58</f>
        <v>11.049962769918093</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75" thickBot="1">
      <c r="B63" s="456"/>
      <c r="C63" s="457"/>
      <c r="D63" s="457"/>
      <c r="E63" s="457"/>
      <c r="F63" s="457"/>
      <c r="G63" s="457"/>
      <c r="H63" s="54"/>
      <c r="I63" s="132"/>
      <c r="J63" s="132"/>
      <c r="K63" s="132"/>
      <c r="L63" s="810"/>
      <c r="M63" s="811"/>
      <c r="N63" s="133"/>
    </row>
    <row r="64" spans="1:72" ht="15.75" thickBot="1">
      <c r="B64" s="827" t="s">
        <v>1037</v>
      </c>
      <c r="C64" s="828"/>
      <c r="D64" s="828"/>
      <c r="E64" s="828"/>
      <c r="F64" s="828"/>
      <c r="G64" s="828"/>
      <c r="H64" s="828"/>
      <c r="I64" s="828"/>
      <c r="J64" s="828"/>
      <c r="K64" s="828"/>
      <c r="L64" s="828"/>
      <c r="M64" s="829"/>
      <c r="N64" s="110">
        <f>N58+N59+N60+N61+N62</f>
        <v>11.049962769918093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3344</v>
      </c>
      <c r="N69" s="404">
        <f>K69/M69</f>
        <v>61.085227272727273</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3344</v>
      </c>
      <c r="N70" s="404">
        <f>K70/M70</f>
        <v>30.542464114832537</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SUM(N69:N75)</f>
        <v>91.627691387559807</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3464.8471961446385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692.96943922892774</v>
      </c>
      <c r="M83" s="856"/>
      <c r="N83" s="57"/>
    </row>
    <row r="84" spans="1:14">
      <c r="B84" s="95" t="s">
        <v>1057</v>
      </c>
      <c r="C84" s="96"/>
      <c r="D84" s="96"/>
      <c r="E84" s="96"/>
      <c r="F84" s="96"/>
      <c r="G84" s="96"/>
      <c r="H84" s="96"/>
      <c r="I84" s="93"/>
      <c r="J84" s="94"/>
      <c r="K84" s="313">
        <v>0.05</v>
      </c>
      <c r="L84" s="855">
        <f>N78*K84</f>
        <v>173.24235980723194</v>
      </c>
      <c r="M84" s="856"/>
      <c r="N84" s="57"/>
    </row>
    <row r="85" spans="1:14" ht="15.75" thickBot="1">
      <c r="B85" s="97" t="s">
        <v>1058</v>
      </c>
      <c r="C85" s="98"/>
      <c r="D85" s="98"/>
      <c r="E85" s="98"/>
      <c r="F85" s="98"/>
      <c r="G85" s="98"/>
      <c r="H85" s="98"/>
      <c r="I85" s="99"/>
      <c r="J85" s="100"/>
      <c r="K85" s="314">
        <v>0.05</v>
      </c>
      <c r="L85" s="857">
        <f>N78*K85</f>
        <v>173.24235980723194</v>
      </c>
      <c r="M85" s="858"/>
      <c r="N85" s="57"/>
    </row>
    <row r="86" spans="1:14" ht="15.75" thickBot="1">
      <c r="B86" s="821" t="s">
        <v>1037</v>
      </c>
      <c r="C86" s="822"/>
      <c r="D86" s="822"/>
      <c r="E86" s="822"/>
      <c r="F86" s="822"/>
      <c r="G86" s="822"/>
      <c r="H86" s="822"/>
      <c r="I86" s="822"/>
      <c r="J86" s="822"/>
      <c r="K86" s="822"/>
      <c r="L86" s="822"/>
      <c r="M86" s="823"/>
      <c r="N86" s="58">
        <f>L83+L84+L85</f>
        <v>1039.4541588433915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4504.3013549880297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159909.55725840785</v>
      </c>
      <c r="L36" s="279"/>
      <c r="M36" s="280">
        <v>600</v>
      </c>
      <c r="N36" s="281">
        <f>K36/M36</f>
        <v>266.5159287640131</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600</v>
      </c>
      <c r="N37" s="281">
        <f>K37/M37</f>
        <v>133.33333333333334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0.63833958333333329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400.4876016806798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65000</v>
      </c>
      <c r="N48" s="281">
        <f>K48*M48</f>
        <v>812.5</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1801.8947749050801</v>
      </c>
      <c r="N49" s="281">
        <f>K49*M49</f>
        <v>2635.2711082986798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3447.7711082986798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5">
        <f>VLOOKUP(A58,TRANSPORTE!A5:D117,4,FALSE)</f>
        <v>1104.9962769918093</v>
      </c>
      <c r="M58" s="826"/>
      <c r="N58" s="296">
        <f>K58*L58</f>
        <v>13.812453462397617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13.812453462397617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SUM(N69:N75)</f>
        <v>63.833958333333328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3925.9051217750903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785.18102435501805</v>
      </c>
      <c r="M83" s="856"/>
      <c r="N83" s="57"/>
    </row>
    <row r="84" spans="1:14">
      <c r="B84" s="95" t="s">
        <v>1057</v>
      </c>
      <c r="C84" s="96"/>
      <c r="D84" s="96"/>
      <c r="E84" s="96"/>
      <c r="F84" s="96"/>
      <c r="G84" s="96"/>
      <c r="H84" s="96"/>
      <c r="I84" s="93"/>
      <c r="J84" s="94"/>
      <c r="K84" s="313">
        <v>0.05</v>
      </c>
      <c r="L84" s="855">
        <f>N78*K84</f>
        <v>196.29525608875451</v>
      </c>
      <c r="M84" s="856"/>
      <c r="N84" s="57"/>
    </row>
    <row r="85" spans="1:14" ht="15.75" thickBot="1">
      <c r="B85" s="97" t="s">
        <v>1058</v>
      </c>
      <c r="C85" s="98"/>
      <c r="D85" s="98"/>
      <c r="E85" s="98"/>
      <c r="F85" s="98"/>
      <c r="G85" s="98"/>
      <c r="H85" s="98"/>
      <c r="I85" s="99"/>
      <c r="J85" s="100"/>
      <c r="K85" s="314">
        <v>0.05</v>
      </c>
      <c r="L85" s="857">
        <f>N78*K85</f>
        <v>196.29525608875451</v>
      </c>
      <c r="M85" s="858"/>
      <c r="N85" s="57"/>
    </row>
    <row r="86" spans="1:14" ht="15.75" thickBot="1">
      <c r="B86" s="821" t="s">
        <v>1037</v>
      </c>
      <c r="C86" s="822"/>
      <c r="D86" s="822"/>
      <c r="E86" s="822"/>
      <c r="F86" s="822"/>
      <c r="G86" s="822"/>
      <c r="H86" s="822"/>
      <c r="I86" s="822"/>
      <c r="J86" s="822"/>
      <c r="K86" s="822"/>
      <c r="L86" s="822"/>
      <c r="M86" s="823"/>
      <c r="N86" s="58">
        <f>L83+L84+L85</f>
        <v>1177.7715365325271</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5103.6766583076169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159909.55725840785</v>
      </c>
      <c r="L36" s="279"/>
      <c r="M36" s="280">
        <v>600</v>
      </c>
      <c r="N36" s="281">
        <f>K36/M36</f>
        <v>266.5159287640131</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600</v>
      </c>
      <c r="N37" s="281">
        <f>K37/M37</f>
        <v>133.33333333333334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0.63833958333333329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400.4876016806798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65000</v>
      </c>
      <c r="N48" s="281">
        <f>K48*M48</f>
        <v>617.5</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1801.8947749050801</v>
      </c>
      <c r="N49" s="281">
        <f>K49*M49</f>
        <v>2542.0230536973418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3159.5230536973418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5">
        <f>VLOOKUP(A58,TRANSPORTE!A5:D117,4,FALSE)</f>
        <v>1104.9962769918093</v>
      </c>
      <c r="M58" s="826"/>
      <c r="N58" s="296">
        <f>K58*L58</f>
        <v>10.497464631422188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10.497464631422188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SUM(N69:N75)</f>
        <v>63.833958333333328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3634.3420783427769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726.86841566855537</v>
      </c>
      <c r="M83" s="856"/>
      <c r="N83" s="57"/>
    </row>
    <row r="84" spans="1:14">
      <c r="B84" s="95" t="s">
        <v>1057</v>
      </c>
      <c r="C84" s="96"/>
      <c r="D84" s="96"/>
      <c r="E84" s="96"/>
      <c r="F84" s="96"/>
      <c r="G84" s="96"/>
      <c r="H84" s="96"/>
      <c r="I84" s="93"/>
      <c r="J84" s="94"/>
      <c r="K84" s="313">
        <v>0.05</v>
      </c>
      <c r="L84" s="855">
        <f>N78*K84</f>
        <v>181.71710391713884</v>
      </c>
      <c r="M84" s="856"/>
      <c r="N84" s="57"/>
    </row>
    <row r="85" spans="1:14" ht="15.75" thickBot="1">
      <c r="B85" s="97" t="s">
        <v>1058</v>
      </c>
      <c r="C85" s="98"/>
      <c r="D85" s="98"/>
      <c r="E85" s="98"/>
      <c r="F85" s="98"/>
      <c r="G85" s="98"/>
      <c r="H85" s="98"/>
      <c r="I85" s="99"/>
      <c r="J85" s="100"/>
      <c r="K85" s="314">
        <v>0.05</v>
      </c>
      <c r="L85" s="857">
        <f>N78*K85</f>
        <v>181.71710391713884</v>
      </c>
      <c r="M85" s="858"/>
      <c r="N85" s="57"/>
    </row>
    <row r="86" spans="1:14" ht="15.75" thickBot="1">
      <c r="B86" s="821" t="s">
        <v>1037</v>
      </c>
      <c r="C86" s="822"/>
      <c r="D86" s="822"/>
      <c r="E86" s="822"/>
      <c r="F86" s="822"/>
      <c r="G86" s="822"/>
      <c r="H86" s="822"/>
      <c r="I86" s="822"/>
      <c r="J86" s="822"/>
      <c r="K86" s="822"/>
      <c r="L86" s="822"/>
      <c r="M86" s="823"/>
      <c r="N86" s="58">
        <f>L83+L84+L85</f>
        <v>1090.3026235028331</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4724.6447018456101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159909.55725840785</v>
      </c>
      <c r="L36" s="279"/>
      <c r="M36" s="280">
        <v>600</v>
      </c>
      <c r="N36" s="281">
        <f>K36/M36</f>
        <v>266.5159287640131</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600</v>
      </c>
      <c r="N37" s="281">
        <f>K37/M37</f>
        <v>133.33333333333334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0.63833958333333329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400.4876016806798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65000</v>
      </c>
      <c r="N48" s="281">
        <f>K48*M48</f>
        <v>617.5</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1801.8947749050801</v>
      </c>
      <c r="N49" s="281">
        <f>K49*M49</f>
        <v>3081.2400650876871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SUM(N48:N53)</f>
        <v>3698.7400650876871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25">
        <f>VLOOKUP(A59,TRANSPORTE!A5:D117,4,FALSE)</f>
        <v>1104.9962769918093</v>
      </c>
      <c r="M59" s="826"/>
      <c r="N59" s="296">
        <f>K59*L59</f>
        <v>10.497464631422188</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10.497464631422188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304">
        <v>4800</v>
      </c>
      <c r="N70" s="404">
        <f>K70/M70</f>
        <v>42.556041666666665</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4800</v>
      </c>
      <c r="N71" s="404">
        <f>K71/M71</f>
        <v>21.277916666666666</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63.833958333333328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4173.5590897331231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834.71181794662471</v>
      </c>
      <c r="M83" s="856"/>
      <c r="N83" s="57"/>
    </row>
    <row r="84" spans="1:14">
      <c r="B84" s="95" t="s">
        <v>1057</v>
      </c>
      <c r="C84" s="96"/>
      <c r="D84" s="96"/>
      <c r="E84" s="96"/>
      <c r="F84" s="96"/>
      <c r="G84" s="96"/>
      <c r="H84" s="96"/>
      <c r="I84" s="93"/>
      <c r="J84" s="94"/>
      <c r="K84" s="313">
        <v>0.05</v>
      </c>
      <c r="L84" s="855">
        <f>N78*K84</f>
        <v>208.67795448665618</v>
      </c>
      <c r="M84" s="856"/>
      <c r="N84" s="57"/>
    </row>
    <row r="85" spans="1:14" ht="15.75" thickBot="1">
      <c r="B85" s="97" t="s">
        <v>1058</v>
      </c>
      <c r="C85" s="98"/>
      <c r="D85" s="98"/>
      <c r="E85" s="98"/>
      <c r="F85" s="98"/>
      <c r="G85" s="98"/>
      <c r="H85" s="98"/>
      <c r="I85" s="99"/>
      <c r="J85" s="100"/>
      <c r="K85" s="314">
        <v>0.05</v>
      </c>
      <c r="L85" s="857">
        <f>N78*K85</f>
        <v>208.67795448665618</v>
      </c>
      <c r="M85" s="858"/>
      <c r="N85" s="57"/>
    </row>
    <row r="86" spans="1:14" ht="15.75" thickBot="1">
      <c r="B86" s="821" t="s">
        <v>1037</v>
      </c>
      <c r="C86" s="822"/>
      <c r="D86" s="822"/>
      <c r="E86" s="822"/>
      <c r="F86" s="822"/>
      <c r="G86" s="822"/>
      <c r="H86" s="822"/>
      <c r="I86" s="822"/>
      <c r="J86" s="822"/>
      <c r="K86" s="822"/>
      <c r="L86" s="822"/>
      <c r="M86" s="823"/>
      <c r="N86" s="58">
        <f>L83+L84+L85</f>
        <v>1252.0677269199373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5425.6268166530608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159909.55725840785</v>
      </c>
      <c r="L36" s="279"/>
      <c r="M36" s="280">
        <v>600</v>
      </c>
      <c r="N36" s="281">
        <f>K36/M36</f>
        <v>266.5159287640131</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600</v>
      </c>
      <c r="N37" s="281">
        <f>K37/M37</f>
        <v>133.33333333333334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0.63833958333333329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400.4876016806798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65000</v>
      </c>
      <c r="N48" s="281">
        <f>K48*M48</f>
        <v>308.75</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1801.8947749050801</v>
      </c>
      <c r="N49" s="281">
        <f>K49*M49</f>
        <v>1925.7750406798041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2234.5250406798041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5">
        <f>VLOOKUP(A58,TRANSPORTE!A5:D117,4,FALSE)</f>
        <v>1104.9962769918093</v>
      </c>
      <c r="M58" s="826"/>
      <c r="N58" s="296">
        <f>K58*L58</f>
        <v>5.2487323157110941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5.2487323157110941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SUM(N69:N75)</f>
        <v>63.833958333333328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2704.0953330095281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540.81906660190566</v>
      </c>
      <c r="M83" s="856"/>
      <c r="N83" s="57"/>
    </row>
    <row r="84" spans="1:14">
      <c r="B84" s="95" t="s">
        <v>1057</v>
      </c>
      <c r="C84" s="96"/>
      <c r="D84" s="96"/>
      <c r="E84" s="96"/>
      <c r="F84" s="96"/>
      <c r="G84" s="96"/>
      <c r="H84" s="96"/>
      <c r="I84" s="93"/>
      <c r="J84" s="94"/>
      <c r="K84" s="313">
        <v>0.05</v>
      </c>
      <c r="L84" s="855">
        <f>N78*K84</f>
        <v>135.20476665047642</v>
      </c>
      <c r="M84" s="856"/>
      <c r="N84" s="57"/>
    </row>
    <row r="85" spans="1:14" ht="15.75" thickBot="1">
      <c r="B85" s="97" t="s">
        <v>1058</v>
      </c>
      <c r="C85" s="98"/>
      <c r="D85" s="98"/>
      <c r="E85" s="98"/>
      <c r="F85" s="98"/>
      <c r="G85" s="98"/>
      <c r="H85" s="98"/>
      <c r="I85" s="99"/>
      <c r="J85" s="100"/>
      <c r="K85" s="314">
        <v>0.05</v>
      </c>
      <c r="L85" s="857">
        <f>N78*K85</f>
        <v>135.20476665047642</v>
      </c>
      <c r="M85" s="858"/>
      <c r="N85" s="57"/>
    </row>
    <row r="86" spans="1:14" ht="15.75" thickBot="1">
      <c r="B86" s="821" t="s">
        <v>1037</v>
      </c>
      <c r="C86" s="822"/>
      <c r="D86" s="822"/>
      <c r="E86" s="822"/>
      <c r="F86" s="822"/>
      <c r="G86" s="822"/>
      <c r="H86" s="822"/>
      <c r="I86" s="822"/>
      <c r="J86" s="822"/>
      <c r="K86" s="822"/>
      <c r="L86" s="822"/>
      <c r="M86" s="823"/>
      <c r="N86" s="58">
        <f>L83+L84+L85</f>
        <v>811.22859990285838</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3515.3239329123862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159909.55725840785</v>
      </c>
      <c r="L36" s="279"/>
      <c r="M36" s="280">
        <v>600</v>
      </c>
      <c r="N36" s="281">
        <f>K36/M36</f>
        <v>266.5159287640131</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600</v>
      </c>
      <c r="N37" s="281">
        <f>K37/M37</f>
        <v>133.33333333333334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0.63833958333333329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400.4876016806798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65000</v>
      </c>
      <c r="N48" s="281">
        <f>K48*M48</f>
        <v>812.5</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1801.8947749050801</v>
      </c>
      <c r="N49" s="281">
        <f>K49*M49</f>
        <v>2635.2711082986798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3447.7711082986798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5">
        <f>VLOOKUP(A58,TRANSPORTE!A5:D117,4,FALSE)</f>
        <v>1104.9962769918093</v>
      </c>
      <c r="M58" s="826"/>
      <c r="N58" s="296">
        <f>K58*L58</f>
        <v>13.812453462397617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13.812453462397617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7" t="s">
        <v>1037</v>
      </c>
      <c r="C76" s="828"/>
      <c r="D76" s="828"/>
      <c r="E76" s="828"/>
      <c r="F76" s="828"/>
      <c r="G76" s="828"/>
      <c r="H76" s="828"/>
      <c r="I76" s="828"/>
      <c r="J76" s="828"/>
      <c r="K76" s="828"/>
      <c r="L76" s="828"/>
      <c r="M76" s="829"/>
      <c r="N76" s="469">
        <f>SUM(N69:N75)</f>
        <v>63.833958333333328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3925.9051217750903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785.18102435501805</v>
      </c>
      <c r="M83" s="856"/>
      <c r="N83" s="57"/>
    </row>
    <row r="84" spans="1:14">
      <c r="B84" s="95" t="s">
        <v>1057</v>
      </c>
      <c r="C84" s="96"/>
      <c r="D84" s="96"/>
      <c r="E84" s="96"/>
      <c r="F84" s="96"/>
      <c r="G84" s="96"/>
      <c r="H84" s="96"/>
      <c r="I84" s="93"/>
      <c r="J84" s="94"/>
      <c r="K84" s="313">
        <v>0.05</v>
      </c>
      <c r="L84" s="855">
        <f>N78*K84</f>
        <v>196.29525608875451</v>
      </c>
      <c r="M84" s="856"/>
      <c r="N84" s="57"/>
    </row>
    <row r="85" spans="1:14" ht="15.75" thickBot="1">
      <c r="B85" s="97" t="s">
        <v>1058</v>
      </c>
      <c r="C85" s="98"/>
      <c r="D85" s="98"/>
      <c r="E85" s="98"/>
      <c r="F85" s="98"/>
      <c r="G85" s="98"/>
      <c r="H85" s="98"/>
      <c r="I85" s="99"/>
      <c r="J85" s="100"/>
      <c r="K85" s="314">
        <v>0.05</v>
      </c>
      <c r="L85" s="857">
        <f>N78*K85</f>
        <v>196.29525608875451</v>
      </c>
      <c r="M85" s="858"/>
      <c r="N85" s="57"/>
    </row>
    <row r="86" spans="1:14" ht="15.75" thickBot="1">
      <c r="B86" s="821" t="s">
        <v>1037</v>
      </c>
      <c r="C86" s="822"/>
      <c r="D86" s="822"/>
      <c r="E86" s="822"/>
      <c r="F86" s="822"/>
      <c r="G86" s="822"/>
      <c r="H86" s="822"/>
      <c r="I86" s="822"/>
      <c r="J86" s="822"/>
      <c r="K86" s="822"/>
      <c r="L86" s="822"/>
      <c r="M86" s="823"/>
      <c r="N86" s="58">
        <f>L83+L84+L85</f>
        <v>1177.7715365325271</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5103.6766583076169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159909.55725840785</v>
      </c>
      <c r="L36" s="279"/>
      <c r="M36" s="280">
        <v>600</v>
      </c>
      <c r="N36" s="281">
        <f>K36/M36</f>
        <v>266.5159287640131</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600</v>
      </c>
      <c r="N37" s="281">
        <f>K37/M37</f>
        <v>133.33333333333334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0.63833958333333329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400.4876016806798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65000</v>
      </c>
      <c r="N48" s="281">
        <f>K48*M48</f>
        <v>617.5</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1801.8947749050801</v>
      </c>
      <c r="N49" s="281">
        <f>K49*M49</f>
        <v>2542.0230536973418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3159.5230536973418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5">
        <f>VLOOKUP(A58,TRANSPORTE!A5:D117,4,FALSE)</f>
        <v>1104.9962769918093</v>
      </c>
      <c r="M58" s="826"/>
      <c r="N58" s="296">
        <f>K58*L58</f>
        <v>10.497464631422188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10.497464631422188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SUM(N69:N75)</f>
        <v>63.833958333333328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3634.3420783427769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726.86841566855537</v>
      </c>
      <c r="M83" s="856"/>
      <c r="N83" s="57"/>
    </row>
    <row r="84" spans="1:14">
      <c r="B84" s="95" t="s">
        <v>1057</v>
      </c>
      <c r="C84" s="96"/>
      <c r="D84" s="96"/>
      <c r="E84" s="96"/>
      <c r="F84" s="96"/>
      <c r="G84" s="96"/>
      <c r="H84" s="96"/>
      <c r="I84" s="93"/>
      <c r="J84" s="94"/>
      <c r="K84" s="313">
        <v>0.05</v>
      </c>
      <c r="L84" s="855">
        <f>N78*K84</f>
        <v>181.71710391713884</v>
      </c>
      <c r="M84" s="856"/>
      <c r="N84" s="57"/>
    </row>
    <row r="85" spans="1:14" ht="15.75" thickBot="1">
      <c r="B85" s="97" t="s">
        <v>1058</v>
      </c>
      <c r="C85" s="98"/>
      <c r="D85" s="98"/>
      <c r="E85" s="98"/>
      <c r="F85" s="98"/>
      <c r="G85" s="98"/>
      <c r="H85" s="98"/>
      <c r="I85" s="99"/>
      <c r="J85" s="100"/>
      <c r="K85" s="314">
        <v>0.05</v>
      </c>
      <c r="L85" s="857">
        <f>N78*K85</f>
        <v>181.71710391713884</v>
      </c>
      <c r="M85" s="858"/>
      <c r="N85" s="57"/>
    </row>
    <row r="86" spans="1:14" ht="15.75" thickBot="1">
      <c r="B86" s="821" t="s">
        <v>1037</v>
      </c>
      <c r="C86" s="822"/>
      <c r="D86" s="822"/>
      <c r="E86" s="822"/>
      <c r="F86" s="822"/>
      <c r="G86" s="822"/>
      <c r="H86" s="822"/>
      <c r="I86" s="822"/>
      <c r="J86" s="822"/>
      <c r="K86" s="822"/>
      <c r="L86" s="822"/>
      <c r="M86" s="823"/>
      <c r="N86" s="58">
        <f>L83+L84+L85</f>
        <v>1090.3026235028331</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4724.6447018456101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159909.55725840785</v>
      </c>
      <c r="L36" s="279"/>
      <c r="M36" s="280">
        <v>600</v>
      </c>
      <c r="N36" s="281">
        <f>K36/M36</f>
        <v>266.5159287640131</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600</v>
      </c>
      <c r="N37" s="281">
        <f>K37/M37</f>
        <v>133.33333333333334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0.63833958333333329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400.4876016806798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65000</v>
      </c>
      <c r="N48" s="281">
        <f>K48*M48</f>
        <v>617.5</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1801.8947749050801</v>
      </c>
      <c r="N49" s="281">
        <f>K49*M49</f>
        <v>3081.2400650876871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3698.7400650876871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25">
        <f>VLOOKUP(A58,TRANSPORTE!A5:D117,4,FALSE)</f>
        <v>1104.9962769918093</v>
      </c>
      <c r="M58" s="826"/>
      <c r="N58" s="296">
        <f>K58*L58</f>
        <v>10.497464631422188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10.497464631422188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SUM(N69:N75)</f>
        <v>63.833958333333328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4173.5590897331231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834.71181794662471</v>
      </c>
      <c r="M83" s="856"/>
      <c r="N83" s="57"/>
    </row>
    <row r="84" spans="1:14">
      <c r="B84" s="95" t="s">
        <v>1057</v>
      </c>
      <c r="C84" s="96"/>
      <c r="D84" s="96"/>
      <c r="E84" s="96"/>
      <c r="F84" s="96"/>
      <c r="G84" s="96"/>
      <c r="H84" s="96"/>
      <c r="I84" s="93"/>
      <c r="J84" s="94"/>
      <c r="K84" s="313">
        <v>0.05</v>
      </c>
      <c r="L84" s="855">
        <f>N78*K84</f>
        <v>208.67795448665618</v>
      </c>
      <c r="M84" s="856"/>
      <c r="N84" s="57"/>
    </row>
    <row r="85" spans="1:14" ht="15.75" thickBot="1">
      <c r="B85" s="97" t="s">
        <v>1058</v>
      </c>
      <c r="C85" s="98"/>
      <c r="D85" s="98"/>
      <c r="E85" s="98"/>
      <c r="F85" s="98"/>
      <c r="G85" s="98"/>
      <c r="H85" s="98"/>
      <c r="I85" s="99"/>
      <c r="J85" s="100"/>
      <c r="K85" s="314">
        <v>0.05</v>
      </c>
      <c r="L85" s="857">
        <f>N78*K85</f>
        <v>208.67795448665618</v>
      </c>
      <c r="M85" s="858"/>
      <c r="N85" s="57"/>
    </row>
    <row r="86" spans="1:14" ht="15.75" thickBot="1">
      <c r="B86" s="821" t="s">
        <v>1037</v>
      </c>
      <c r="C86" s="822"/>
      <c r="D86" s="822"/>
      <c r="E86" s="822"/>
      <c r="F86" s="822"/>
      <c r="G86" s="822"/>
      <c r="H86" s="822"/>
      <c r="I86" s="822"/>
      <c r="J86" s="822"/>
      <c r="K86" s="822"/>
      <c r="L86" s="822"/>
      <c r="M86" s="823"/>
      <c r="N86" s="58">
        <f>L83+L84+L85</f>
        <v>1252.0677269199373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5425.6268166530608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136</v>
      </c>
      <c r="B36" s="834" t="str">
        <f>VLOOKUP(A36,EQUIPOS!A6:D154,3,FALSE)</f>
        <v>Camión de Slurry</v>
      </c>
      <c r="C36" s="835"/>
      <c r="D36" s="835"/>
      <c r="E36" s="835"/>
      <c r="F36" s="835"/>
      <c r="G36" s="835"/>
      <c r="H36" s="836"/>
      <c r="I36" s="276"/>
      <c r="J36" s="277"/>
      <c r="K36" s="278">
        <f>VLOOKUP(A36,EQUIPOS!A6:D163,4,FALSE)</f>
        <v>159909.55725840785</v>
      </c>
      <c r="L36" s="279"/>
      <c r="M36" s="280">
        <v>600</v>
      </c>
      <c r="N36" s="281">
        <f>K36/M36</f>
        <v>266.5159287640131</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600</v>
      </c>
      <c r="N37" s="281">
        <f>K37/M37</f>
        <v>133.33333333333334</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N76*M41</f>
        <v>0.63833958333333329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400.4876016806798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65000</v>
      </c>
      <c r="N48" s="281">
        <f>K48*M48</f>
        <v>308.75</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1801.8947749050801</v>
      </c>
      <c r="N49" s="281">
        <f>K49*M49</f>
        <v>1925.7750406798041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2234.5250406798041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5">
        <f>VLOOKUP(A58,TRANSPORTE!A5:D117,4,FALSE)</f>
        <v>1104.9962769918093</v>
      </c>
      <c r="M58" s="826"/>
      <c r="N58" s="296">
        <f>K58*L58</f>
        <v>5.2487323157110941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5.2487323157110941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4800</v>
      </c>
      <c r="N69" s="404">
        <f>K69/M69</f>
        <v>42.556041666666665</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4800</v>
      </c>
      <c r="N70" s="404">
        <f>K70/M70</f>
        <v>21.277916666666666</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SUM(N69:N75)</f>
        <v>63.833958333333328</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N43+N53+N64+N76</f>
        <v>2704.0953330095281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540.81906660190566</v>
      </c>
      <c r="M83" s="856"/>
      <c r="N83" s="57"/>
    </row>
    <row r="84" spans="1:14">
      <c r="B84" s="95" t="s">
        <v>1057</v>
      </c>
      <c r="C84" s="96"/>
      <c r="D84" s="96"/>
      <c r="E84" s="96"/>
      <c r="F84" s="96"/>
      <c r="G84" s="96"/>
      <c r="H84" s="96"/>
      <c r="I84" s="93"/>
      <c r="J84" s="94"/>
      <c r="K84" s="313">
        <v>0.05</v>
      </c>
      <c r="L84" s="855">
        <f>N78*K84</f>
        <v>135.20476665047642</v>
      </c>
      <c r="M84" s="856"/>
      <c r="N84" s="57"/>
    </row>
    <row r="85" spans="1:14" ht="15.75" thickBot="1">
      <c r="B85" s="97" t="s">
        <v>1058</v>
      </c>
      <c r="C85" s="98"/>
      <c r="D85" s="98"/>
      <c r="E85" s="98"/>
      <c r="F85" s="98"/>
      <c r="G85" s="98"/>
      <c r="H85" s="98"/>
      <c r="I85" s="99"/>
      <c r="J85" s="100"/>
      <c r="K85" s="314">
        <v>0.05</v>
      </c>
      <c r="L85" s="857">
        <f>N78*K85</f>
        <v>135.20476665047642</v>
      </c>
      <c r="M85" s="858"/>
      <c r="N85" s="57"/>
    </row>
    <row r="86" spans="1:14" ht="15.75" thickBot="1">
      <c r="B86" s="821" t="s">
        <v>1037</v>
      </c>
      <c r="C86" s="822"/>
      <c r="D86" s="822"/>
      <c r="E86" s="822"/>
      <c r="F86" s="822"/>
      <c r="G86" s="822"/>
      <c r="H86" s="822"/>
      <c r="I86" s="822"/>
      <c r="J86" s="822"/>
      <c r="K86" s="822"/>
      <c r="L86" s="822"/>
      <c r="M86" s="823"/>
      <c r="N86" s="58">
        <f>L83+L84+L85</f>
        <v>811.22859990285838</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3515.3239329123862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290</v>
      </c>
      <c r="B37" s="834" t="str">
        <f>VLOOKUP(A37,EQUIPOS!A7:D154,3,FALSE)</f>
        <v>Planta trituradora</v>
      </c>
      <c r="C37" s="835"/>
      <c r="D37" s="835"/>
      <c r="E37" s="835"/>
      <c r="F37" s="835"/>
      <c r="G37" s="835"/>
      <c r="H37" s="836"/>
      <c r="I37" s="276"/>
      <c r="J37" s="277"/>
      <c r="K37" s="278">
        <f>VLOOKUP(A37,EQUIPOS!A7:D164,4,FALSE)</f>
        <v>497386.65389527468</v>
      </c>
      <c r="L37" s="279"/>
      <c r="M37" s="280">
        <v>30</v>
      </c>
      <c r="N37" s="281">
        <f t="shared" ref="N37:N43" si="0">K37/M37</f>
        <v>16579.555129842491</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120000</v>
      </c>
      <c r="L38" s="279"/>
      <c r="M38" s="280">
        <v>9</v>
      </c>
      <c r="N38" s="281">
        <f t="shared" si="0"/>
        <v>13333.333333333334</v>
      </c>
    </row>
    <row r="39" spans="1:14">
      <c r="A39" t="s">
        <v>173</v>
      </c>
      <c r="B39" s="834" t="str">
        <f>VLOOKUP(A39,EQUIPOS!A9:D154,3,FALSE)</f>
        <v>Compactador neumático de Potencia 70 HP, peso de 13 ton</v>
      </c>
      <c r="C39" s="835"/>
      <c r="D39" s="835"/>
      <c r="E39" s="835"/>
      <c r="F39" s="835"/>
      <c r="G39" s="835"/>
      <c r="H39" s="836"/>
      <c r="I39" s="276"/>
      <c r="J39" s="277"/>
      <c r="K39" s="278">
        <f>VLOOKUP(A39,EQUIPOS!A9:D166,4,FALSE)</f>
        <v>120000</v>
      </c>
      <c r="L39" s="279"/>
      <c r="M39" s="280">
        <v>9</v>
      </c>
      <c r="N39" s="281">
        <f t="shared" si="0"/>
        <v>13333.333333333334</v>
      </c>
    </row>
    <row r="40" spans="1:14">
      <c r="A40" t="s">
        <v>286</v>
      </c>
      <c r="B40" s="834" t="str">
        <f>VLOOKUP(A40,EQUIPOS!A10:D154,3,FALSE)</f>
        <v>Planta de asfalto en frio</v>
      </c>
      <c r="C40" s="835"/>
      <c r="D40" s="835"/>
      <c r="E40" s="835"/>
      <c r="F40" s="835"/>
      <c r="G40" s="835"/>
      <c r="H40" s="836"/>
      <c r="I40" s="276"/>
      <c r="J40" s="277"/>
      <c r="K40" s="278">
        <f>VLOOKUP(A40,EQUIPOS!A10:D167,4,FALSE)</f>
        <v>258217.75223499365</v>
      </c>
      <c r="L40" s="279"/>
      <c r="M40" s="280">
        <v>9</v>
      </c>
      <c r="N40" s="281">
        <f t="shared" si="0"/>
        <v>28690.861359443737</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9</v>
      </c>
      <c r="N42" s="281">
        <f t="shared" si="0"/>
        <v>26280.918594200848</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9</v>
      </c>
      <c r="N43" s="281">
        <f t="shared" si="0"/>
        <v>5599.309398798544</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N77*M46</f>
        <v>922.04722222222233</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114727.78110425243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40000</v>
      </c>
      <c r="N53" s="281">
        <f>K53*M53</f>
        <v>56000</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61.081178810341697</v>
      </c>
      <c r="N54" s="281">
        <f>K54*M54</f>
        <v>1527.0294702585425</v>
      </c>
    </row>
    <row r="55" spans="1:14" ht="15.75" thickBot="1">
      <c r="B55" s="49"/>
      <c r="C55" s="290"/>
      <c r="D55" s="290"/>
      <c r="E55" s="290"/>
      <c r="F55" s="290"/>
      <c r="G55" s="290"/>
      <c r="H55" s="290"/>
      <c r="I55" s="277"/>
      <c r="J55" s="233"/>
      <c r="K55" s="291"/>
      <c r="L55" s="276"/>
      <c r="M55" s="292"/>
      <c r="N55" s="293"/>
    </row>
    <row r="56" spans="1:14" ht="15.75" thickBot="1">
      <c r="B56" s="821" t="s">
        <v>1037</v>
      </c>
      <c r="C56" s="822"/>
      <c r="D56" s="822"/>
      <c r="E56" s="822"/>
      <c r="F56" s="822"/>
      <c r="G56" s="822"/>
      <c r="H56" s="822"/>
      <c r="I56" s="822"/>
      <c r="J56" s="822"/>
      <c r="K56" s="822"/>
      <c r="L56" s="822"/>
      <c r="M56" s="823"/>
      <c r="N56" s="403">
        <f>SUM(N53:N55)</f>
        <v>57527.029470258545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4" t="s">
        <v>1045</v>
      </c>
      <c r="M60" s="797"/>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25">
        <f>VLOOKUP(A61,TRANSPORTE!A5:D117,4,FALSE)</f>
        <v>1536.9493670886072</v>
      </c>
      <c r="M61" s="826"/>
      <c r="N61" s="296">
        <f>K61*L61</f>
        <v>1921.1867088607592</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25">
        <f>VLOOKUP(A62,TRANSPORTE!A6:D117,4,FALSE)</f>
        <v>1104.9962769918093</v>
      </c>
      <c r="M62" s="826"/>
      <c r="N62" s="296">
        <f>K62*L62</f>
        <v>1546.9947877885329</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0"/>
      <c r="M66" s="811"/>
      <c r="N66" s="133"/>
    </row>
    <row r="67" spans="1:15" ht="15.75" thickBot="1">
      <c r="B67" s="827" t="s">
        <v>1037</v>
      </c>
      <c r="C67" s="828"/>
      <c r="D67" s="828"/>
      <c r="E67" s="828"/>
      <c r="F67" s="828"/>
      <c r="G67" s="828"/>
      <c r="H67" s="828"/>
      <c r="I67" s="828"/>
      <c r="J67" s="828"/>
      <c r="K67" s="828"/>
      <c r="L67" s="828"/>
      <c r="M67" s="829"/>
      <c r="N67" s="110">
        <f>N61+N62+N63+N64+N65</f>
        <v>3468.1814966492921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7" t="s">
        <v>1047</v>
      </c>
      <c r="C71" s="848"/>
      <c r="D71" s="848"/>
      <c r="E71" s="848"/>
      <c r="F71" s="848"/>
      <c r="G71" s="848"/>
      <c r="H71" s="848"/>
      <c r="I71" s="79" t="s">
        <v>1048</v>
      </c>
      <c r="J71" s="81" t="s">
        <v>1494</v>
      </c>
      <c r="K71" s="80" t="s">
        <v>1050</v>
      </c>
      <c r="L71" s="849" t="s">
        <v>1034</v>
      </c>
      <c r="M71" s="850"/>
      <c r="N71" s="104" t="s">
        <v>1035</v>
      </c>
    </row>
    <row r="72" spans="1:15">
      <c r="A72" t="s">
        <v>19</v>
      </c>
      <c r="B72" s="55" t="str">
        <f>VLOOKUP(A72,'MANO DE OBRA'!A8:D68,3,FALSE)</f>
        <v>Obrero (8)</v>
      </c>
      <c r="C72" s="53"/>
      <c r="D72" s="53"/>
      <c r="E72" s="53"/>
      <c r="F72" s="53"/>
      <c r="G72" s="53"/>
      <c r="H72" s="53"/>
      <c r="I72" s="301">
        <f>K72/J72*100</f>
        <v>220831.35135135136</v>
      </c>
      <c r="J72" s="302">
        <v>185</v>
      </c>
      <c r="K72" s="303">
        <f>VLOOKUP(A72,'MANO DE OBRA'!A8:D99,4,FALSE)</f>
        <v>408538</v>
      </c>
      <c r="L72" s="56"/>
      <c r="M72" s="304">
        <f>M38*8</f>
        <v>72</v>
      </c>
      <c r="N72" s="404">
        <f>K72/M72</f>
        <v>5674.1388888888887</v>
      </c>
      <c r="O72" s="112"/>
    </row>
    <row r="73" spans="1:15">
      <c r="A7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308">
        <f>M72</f>
        <v>72</v>
      </c>
      <c r="N73" s="404">
        <f>K73/M73</f>
        <v>1418.5277777777778</v>
      </c>
    </row>
    <row r="74" spans="1:15">
      <c r="A74" t="s">
        <v>54</v>
      </c>
      <c r="B74" s="55" t="str">
        <f>VLOOKUP(A74,'MANO DE OBRA'!A9:D70,3,FALSE)</f>
        <v>Rastrilleros (2)</v>
      </c>
      <c r="C74" s="53"/>
      <c r="D74" s="53"/>
      <c r="E74" s="53"/>
      <c r="F74" s="53"/>
      <c r="G74" s="53"/>
      <c r="H74" s="53"/>
      <c r="I74" s="301">
        <f>K74/J74*100</f>
        <v>82811.891891891893</v>
      </c>
      <c r="J74" s="302">
        <v>185</v>
      </c>
      <c r="K74" s="303">
        <f>VLOOKUP(A74,'MANO DE OBRA'!A9:D101,4,FALSE)</f>
        <v>153202</v>
      </c>
      <c r="L74" s="56"/>
      <c r="M74" s="309">
        <f>M73</f>
        <v>72</v>
      </c>
      <c r="N74" s="404">
        <f>K74/M74</f>
        <v>2127.8055555555557</v>
      </c>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SUM(N72:N76)</f>
        <v>9220.4722222222226</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N48+N56+N67+N77</f>
        <v>184943.46429338248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36988.692858676499</v>
      </c>
      <c r="M84" s="856"/>
      <c r="N84" s="57"/>
    </row>
    <row r="85" spans="1:14">
      <c r="B85" s="95" t="s">
        <v>1057</v>
      </c>
      <c r="C85" s="96"/>
      <c r="D85" s="96"/>
      <c r="E85" s="96"/>
      <c r="F85" s="96"/>
      <c r="G85" s="96"/>
      <c r="H85" s="96"/>
      <c r="I85" s="93"/>
      <c r="J85" s="94"/>
      <c r="K85" s="313">
        <v>0.05</v>
      </c>
      <c r="L85" s="855">
        <f>N79*K85</f>
        <v>9247.1732146691247</v>
      </c>
      <c r="M85" s="856"/>
      <c r="N85" s="57"/>
    </row>
    <row r="86" spans="1:14" ht="15.75" thickBot="1">
      <c r="B86" s="97" t="s">
        <v>1058</v>
      </c>
      <c r="C86" s="98"/>
      <c r="D86" s="98"/>
      <c r="E86" s="98"/>
      <c r="F86" s="98"/>
      <c r="G86" s="98"/>
      <c r="H86" s="98"/>
      <c r="I86" s="99"/>
      <c r="J86" s="100"/>
      <c r="K86" s="314">
        <v>0.05</v>
      </c>
      <c r="L86" s="857">
        <f>N79*K86</f>
        <v>9247.1732146691247</v>
      </c>
      <c r="M86" s="858"/>
      <c r="N86" s="57"/>
    </row>
    <row r="87" spans="1:14" ht="15.75" thickBot="1">
      <c r="B87" s="821" t="s">
        <v>1037</v>
      </c>
      <c r="C87" s="822"/>
      <c r="D87" s="822"/>
      <c r="E87" s="822"/>
      <c r="F87" s="822"/>
      <c r="G87" s="822"/>
      <c r="H87" s="822"/>
      <c r="I87" s="822"/>
      <c r="J87" s="822"/>
      <c r="K87" s="822"/>
      <c r="L87" s="822"/>
      <c r="M87" s="823"/>
      <c r="N87" s="58">
        <f>L84+L85+L86</f>
        <v>55483.039288014741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240426.50358139724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9" t="s">
        <v>2324</v>
      </c>
      <c r="C106" s="860"/>
      <c r="D106" s="860"/>
      <c r="E106" s="860"/>
      <c r="F106" s="860"/>
      <c r="G106" s="860"/>
      <c r="H106" s="860"/>
      <c r="I106" s="860"/>
      <c r="J106" s="860"/>
      <c r="K106" s="860"/>
      <c r="L106" s="860"/>
      <c r="M106" s="860"/>
      <c r="N106" s="861"/>
    </row>
    <row r="107" spans="2:14" ht="15" customHeight="1">
      <c r="B107" s="859"/>
      <c r="C107" s="860"/>
      <c r="D107" s="860"/>
      <c r="E107" s="860"/>
      <c r="F107" s="860"/>
      <c r="G107" s="860"/>
      <c r="H107" s="860"/>
      <c r="I107" s="860"/>
      <c r="J107" s="860"/>
      <c r="K107" s="860"/>
      <c r="L107" s="860"/>
      <c r="M107" s="860"/>
      <c r="N107" s="861"/>
    </row>
    <row r="108" spans="2:14" ht="30" customHeight="1">
      <c r="B108" s="862" t="s">
        <v>2325</v>
      </c>
      <c r="C108" s="863"/>
      <c r="D108" s="863"/>
      <c r="E108" s="863"/>
      <c r="F108" s="863"/>
      <c r="G108" s="863"/>
      <c r="H108" s="863"/>
      <c r="I108" s="863"/>
      <c r="J108" s="863"/>
      <c r="K108" s="863"/>
      <c r="L108" s="863"/>
      <c r="M108" s="863"/>
      <c r="N108" s="864"/>
    </row>
    <row r="109" spans="2:14">
      <c r="B109" s="862"/>
      <c r="C109" s="863"/>
      <c r="D109" s="863"/>
      <c r="E109" s="863"/>
      <c r="F109" s="863"/>
      <c r="G109" s="863"/>
      <c r="H109" s="863"/>
      <c r="I109" s="863"/>
      <c r="J109" s="863"/>
      <c r="K109" s="863"/>
      <c r="L109" s="863"/>
      <c r="M109" s="863"/>
      <c r="N109" s="86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8"/>
      <c r="K119" s="798"/>
      <c r="L119" s="798"/>
      <c r="M119" s="798"/>
      <c r="N119" s="799"/>
    </row>
    <row r="120" spans="2:14" ht="15.75" thickBot="1">
      <c r="B120" s="270" t="s">
        <v>2327</v>
      </c>
      <c r="C120" s="402"/>
      <c r="D120" s="402"/>
      <c r="E120" s="63"/>
      <c r="F120" s="63"/>
      <c r="G120" s="63"/>
      <c r="H120" s="63"/>
      <c r="I120" s="63"/>
      <c r="J120" s="800"/>
      <c r="K120" s="800"/>
      <c r="L120" s="800"/>
      <c r="M120" s="800"/>
      <c r="N120" s="801"/>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168</v>
      </c>
      <c r="B37" s="834" t="str">
        <f>VLOOKUP(A37,EQUIPOS!A7:D154,3,FALSE)</f>
        <v>Compactador tipo  POTENCIA: 105 HP, PESO: 6 ton</v>
      </c>
      <c r="C37" s="835"/>
      <c r="D37" s="835"/>
      <c r="E37" s="835"/>
      <c r="F37" s="835"/>
      <c r="G37" s="835"/>
      <c r="H37" s="836"/>
      <c r="I37" s="276"/>
      <c r="J37" s="277"/>
      <c r="K37" s="278">
        <f>VLOOKUP(A37,EQUIPOS!A7:D164,4,FALSE)</f>
        <v>120000</v>
      </c>
      <c r="L37" s="279"/>
      <c r="M37" s="280">
        <v>9</v>
      </c>
      <c r="N37" s="281">
        <f t="shared" ref="N37:N43" si="0">K37/M37</f>
        <v>13333.333333333334</v>
      </c>
    </row>
    <row r="38" spans="1:14">
      <c r="A38" t="s">
        <v>173</v>
      </c>
      <c r="B38" s="834" t="str">
        <f>VLOOKUP(A38,EQUIPOS!A8:D154,3,FALSE)</f>
        <v>Compactador neumático de Potencia 70 HP, peso de 13 ton</v>
      </c>
      <c r="C38" s="835"/>
      <c r="D38" s="835"/>
      <c r="E38" s="835"/>
      <c r="F38" s="835"/>
      <c r="G38" s="835"/>
      <c r="H38" s="836"/>
      <c r="I38" s="276"/>
      <c r="J38" s="277"/>
      <c r="K38" s="278">
        <f>VLOOKUP(A38,EQUIPOS!A8:D165,4,FALSE)</f>
        <v>120000</v>
      </c>
      <c r="L38" s="279"/>
      <c r="M38" s="280">
        <v>9</v>
      </c>
      <c r="N38" s="281">
        <f t="shared" si="0"/>
        <v>13333.333333333334</v>
      </c>
    </row>
    <row r="39" spans="1:14">
      <c r="A39" t="s">
        <v>286</v>
      </c>
      <c r="B39" s="834" t="str">
        <f>VLOOKUP(A39,EQUIPOS!A9:D154,3,FALSE)</f>
        <v>Planta de asfalto en frio</v>
      </c>
      <c r="C39" s="835"/>
      <c r="D39" s="835"/>
      <c r="E39" s="835"/>
      <c r="F39" s="835"/>
      <c r="G39" s="835"/>
      <c r="H39" s="836"/>
      <c r="I39" s="276"/>
      <c r="J39" s="277"/>
      <c r="K39" s="278">
        <f>VLOOKUP(A39,EQUIPOS!A9:D166,4,FALSE)</f>
        <v>258217.75223499365</v>
      </c>
      <c r="L39" s="279"/>
      <c r="M39" s="280">
        <v>9</v>
      </c>
      <c r="N39" s="281">
        <f t="shared" si="0"/>
        <v>28690.861359443737</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9</v>
      </c>
      <c r="N42" s="281">
        <f t="shared" si="0"/>
        <v>26280.918594200848</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9</v>
      </c>
      <c r="N43" s="281">
        <f t="shared" si="0"/>
        <v>5599.309398798544</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922.04722222222233</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114727.78110425241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25">
        <f>VLOOKUP(A65,TRANSPORTE!A6:D117,4,FALSE)</f>
        <v>1536.9493670886072</v>
      </c>
      <c r="M65" s="826"/>
      <c r="N65" s="296">
        <f>K65*L65</f>
        <v>1921.1867088607592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9220.4722222222226</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184943.46429338245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36988.692858676492</v>
      </c>
      <c r="M88" s="856"/>
      <c r="N88" s="57"/>
    </row>
    <row r="89" spans="1:14">
      <c r="B89" s="95" t="s">
        <v>1057</v>
      </c>
      <c r="C89" s="96"/>
      <c r="D89" s="96"/>
      <c r="E89" s="96"/>
      <c r="F89" s="96"/>
      <c r="G89" s="96"/>
      <c r="H89" s="96"/>
      <c r="I89" s="93"/>
      <c r="J89" s="94"/>
      <c r="K89" s="313">
        <v>0.05</v>
      </c>
      <c r="L89" s="855">
        <f>N83*K89</f>
        <v>9247.1732146691229</v>
      </c>
      <c r="M89" s="856"/>
      <c r="N89" s="57"/>
    </row>
    <row r="90" spans="1:14" ht="15.75" thickBot="1">
      <c r="B90" s="97" t="s">
        <v>1058</v>
      </c>
      <c r="C90" s="98"/>
      <c r="D90" s="98"/>
      <c r="E90" s="98"/>
      <c r="F90" s="98"/>
      <c r="G90" s="98"/>
      <c r="H90" s="98"/>
      <c r="I90" s="99"/>
      <c r="J90" s="100"/>
      <c r="K90" s="314">
        <v>0.05</v>
      </c>
      <c r="L90" s="857">
        <f>N83*K90</f>
        <v>9247.1732146691229</v>
      </c>
      <c r="M90" s="858"/>
      <c r="N90" s="57"/>
    </row>
    <row r="91" spans="1:14" ht="15.75" thickBot="1">
      <c r="B91" s="821" t="s">
        <v>1037</v>
      </c>
      <c r="C91" s="822"/>
      <c r="D91" s="822"/>
      <c r="E91" s="822"/>
      <c r="F91" s="822"/>
      <c r="G91" s="822"/>
      <c r="H91" s="822"/>
      <c r="I91" s="822"/>
      <c r="J91" s="822"/>
      <c r="K91" s="822"/>
      <c r="L91" s="822"/>
      <c r="M91" s="823"/>
      <c r="N91" s="58">
        <f>L88+L89+L90</f>
        <v>55483.039288014734</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240426.50358139718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168</v>
      </c>
      <c r="B37" s="834" t="str">
        <f>VLOOKUP(A37,EQUIPOS!A7:D154,3,FALSE)</f>
        <v>Compactador tipo  POTENCIA: 105 HP, PESO: 6 ton</v>
      </c>
      <c r="C37" s="835"/>
      <c r="D37" s="835"/>
      <c r="E37" s="835"/>
      <c r="F37" s="835"/>
      <c r="G37" s="835"/>
      <c r="H37" s="836"/>
      <c r="I37" s="276"/>
      <c r="J37" s="277"/>
      <c r="K37" s="278">
        <f>VLOOKUP(A37,EQUIPOS!A7:D164,4,FALSE)</f>
        <v>120000</v>
      </c>
      <c r="L37" s="279"/>
      <c r="M37" s="280">
        <v>9</v>
      </c>
      <c r="N37" s="281">
        <f t="shared" ref="N37:N43" si="0">K37/M37</f>
        <v>13333.333333333334</v>
      </c>
    </row>
    <row r="38" spans="1:14">
      <c r="A38" t="s">
        <v>173</v>
      </c>
      <c r="B38" s="834" t="str">
        <f>VLOOKUP(A38,EQUIPOS!A8:D154,3,FALSE)</f>
        <v>Compactador neumático de Potencia 70 HP, peso de 13 ton</v>
      </c>
      <c r="C38" s="835"/>
      <c r="D38" s="835"/>
      <c r="E38" s="835"/>
      <c r="F38" s="835"/>
      <c r="G38" s="835"/>
      <c r="H38" s="836"/>
      <c r="I38" s="276"/>
      <c r="J38" s="277"/>
      <c r="K38" s="278">
        <f>VLOOKUP(A38,EQUIPOS!A8:D165,4,FALSE)</f>
        <v>120000</v>
      </c>
      <c r="L38" s="279"/>
      <c r="M38" s="280">
        <v>9</v>
      </c>
      <c r="N38" s="281">
        <f t="shared" si="0"/>
        <v>13333.333333333334</v>
      </c>
    </row>
    <row r="39" spans="1:14">
      <c r="A39" t="s">
        <v>286</v>
      </c>
      <c r="B39" s="834" t="str">
        <f>VLOOKUP(A39,EQUIPOS!A9:D154,3,FALSE)</f>
        <v>Planta de asfalto en frio</v>
      </c>
      <c r="C39" s="835"/>
      <c r="D39" s="835"/>
      <c r="E39" s="835"/>
      <c r="F39" s="835"/>
      <c r="G39" s="835"/>
      <c r="H39" s="836"/>
      <c r="I39" s="276"/>
      <c r="J39" s="277"/>
      <c r="K39" s="278">
        <f>VLOOKUP(A39,EQUIPOS!A9:D166,4,FALSE)</f>
        <v>258217.75223499365</v>
      </c>
      <c r="L39" s="279"/>
      <c r="M39" s="280">
        <v>9</v>
      </c>
      <c r="N39" s="281">
        <f t="shared" si="0"/>
        <v>28690.861359443737</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9</v>
      </c>
      <c r="N42" s="281">
        <f t="shared" si="0"/>
        <v>26280.918594200848</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9</v>
      </c>
      <c r="N43" s="281">
        <f t="shared" si="0"/>
        <v>5599.309398798544</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922.04722222222233</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114727.78110425241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20">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25">
        <f>VLOOKUP(A64,TRANSPORTE!A5:D117,4,FALSE)</f>
        <v>1104.9962769918093</v>
      </c>
      <c r="M64" s="826"/>
      <c r="N64" s="296">
        <f>K64*L64</f>
        <v>1546.9947877885329</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25">
        <f>VLOOKUP(A65,TRANSPORTE!A6:D117,4,FALSE)</f>
        <v>1536.9493670886072</v>
      </c>
      <c r="M65" s="826"/>
      <c r="N65" s="296">
        <f>K65*L65</f>
        <v>1921.1867088607592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9220.4722222222226</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184943.46429338245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36988.692858676492</v>
      </c>
      <c r="M88" s="856"/>
      <c r="N88" s="57"/>
    </row>
    <row r="89" spans="1:14">
      <c r="B89" s="95" t="s">
        <v>1057</v>
      </c>
      <c r="C89" s="96"/>
      <c r="D89" s="96"/>
      <c r="E89" s="96"/>
      <c r="F89" s="96"/>
      <c r="G89" s="96"/>
      <c r="H89" s="96"/>
      <c r="I89" s="93"/>
      <c r="J89" s="94"/>
      <c r="K89" s="313">
        <v>0.05</v>
      </c>
      <c r="L89" s="855">
        <f>N83*K89</f>
        <v>9247.1732146691229</v>
      </c>
      <c r="M89" s="856"/>
      <c r="N89" s="57"/>
    </row>
    <row r="90" spans="1:14" ht="15.75" thickBot="1">
      <c r="B90" s="97" t="s">
        <v>1058</v>
      </c>
      <c r="C90" s="98"/>
      <c r="D90" s="98"/>
      <c r="E90" s="98"/>
      <c r="F90" s="98"/>
      <c r="G90" s="98"/>
      <c r="H90" s="98"/>
      <c r="I90" s="99"/>
      <c r="J90" s="100"/>
      <c r="K90" s="314">
        <v>0.05</v>
      </c>
      <c r="L90" s="857">
        <f>N83*K90</f>
        <v>9247.1732146691229</v>
      </c>
      <c r="M90" s="858"/>
      <c r="N90" s="57"/>
    </row>
    <row r="91" spans="1:14" ht="15.75" thickBot="1">
      <c r="B91" s="821" t="s">
        <v>1037</v>
      </c>
      <c r="C91" s="822"/>
      <c r="D91" s="822"/>
      <c r="E91" s="822"/>
      <c r="F91" s="822"/>
      <c r="G91" s="822"/>
      <c r="H91" s="822"/>
      <c r="I91" s="822"/>
      <c r="J91" s="822"/>
      <c r="K91" s="822"/>
      <c r="L91" s="822"/>
      <c r="M91" s="823"/>
      <c r="N91" s="58">
        <f>L88+L89+L90</f>
        <v>55483.039288014734</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58">
        <f>N83+N91</f>
        <v>240426.50358139718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168</v>
      </c>
      <c r="B37" s="834" t="str">
        <f>VLOOKUP(A37,EQUIPOS!A7:D154,3,FALSE)</f>
        <v>Compactador tipo  POTENCIA: 105 HP, PESO: 6 ton</v>
      </c>
      <c r="C37" s="835"/>
      <c r="D37" s="835"/>
      <c r="E37" s="835"/>
      <c r="F37" s="835"/>
      <c r="G37" s="835"/>
      <c r="H37" s="836"/>
      <c r="I37" s="276"/>
      <c r="J37" s="277"/>
      <c r="K37" s="278">
        <f>VLOOKUP(A37,EQUIPOS!A7:D164,4,FALSE)</f>
        <v>120000</v>
      </c>
      <c r="L37" s="279"/>
      <c r="M37" s="280">
        <v>7</v>
      </c>
      <c r="N37" s="281">
        <f t="shared" ref="N37:N43" si="0">K37/M37</f>
        <v>17142.857142857141</v>
      </c>
    </row>
    <row r="38" spans="1:14">
      <c r="A38" t="s">
        <v>173</v>
      </c>
      <c r="B38" s="834" t="str">
        <f>VLOOKUP(A38,EQUIPOS!A8:D154,3,FALSE)</f>
        <v>Compactador neumático de Potencia 70 HP, peso de 13 ton</v>
      </c>
      <c r="C38" s="835"/>
      <c r="D38" s="835"/>
      <c r="E38" s="835"/>
      <c r="F38" s="835"/>
      <c r="G38" s="835"/>
      <c r="H38" s="836"/>
      <c r="I38" s="276"/>
      <c r="J38" s="277"/>
      <c r="K38" s="278">
        <f>VLOOKUP(A38,EQUIPOS!A8:D165,4,FALSE)</f>
        <v>120000</v>
      </c>
      <c r="L38" s="279"/>
      <c r="M38" s="280">
        <v>7</v>
      </c>
      <c r="N38" s="281">
        <f t="shared" si="0"/>
        <v>17142.857142857141</v>
      </c>
    </row>
    <row r="39" spans="1:14">
      <c r="A39" t="s">
        <v>286</v>
      </c>
      <c r="B39" s="834" t="str">
        <f>VLOOKUP(A39,EQUIPOS!A9:D154,3,FALSE)</f>
        <v>Planta de asfalto en frio</v>
      </c>
      <c r="C39" s="835"/>
      <c r="D39" s="835"/>
      <c r="E39" s="835"/>
      <c r="F39" s="835"/>
      <c r="G39" s="835"/>
      <c r="H39" s="836"/>
      <c r="I39" s="276"/>
      <c r="J39" s="277"/>
      <c r="K39" s="278">
        <f>VLOOKUP(A39,EQUIPOS!A9:D166,4,FALSE)</f>
        <v>258217.75223499365</v>
      </c>
      <c r="L39" s="279"/>
      <c r="M39" s="280">
        <v>9</v>
      </c>
      <c r="N39" s="281">
        <f t="shared" si="0"/>
        <v>28690.861359443737</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7</v>
      </c>
      <c r="N42" s="281">
        <f t="shared" si="0"/>
        <v>33789.752478258233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9</v>
      </c>
      <c r="N43" s="281">
        <f t="shared" si="0"/>
        <v>5599.309398798544</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1053.7682539682542</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129987.38363910347</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1104.9962769918093</v>
      </c>
      <c r="N65" s="421">
        <f>K65*M65</f>
        <v>1381.2453462397616</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2928.2401340282945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63</v>
      </c>
      <c r="N75" s="404">
        <f>K75/M75</f>
        <v>6484.730158730159</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63</v>
      </c>
      <c r="N76" s="404">
        <f>K76/M76</f>
        <v>1621.1746031746031</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63</v>
      </c>
      <c r="N77" s="404">
        <f>K77/M77</f>
        <v>2431.7777777777778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10537.682539682541</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200980.33578307283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40196.067156614568</v>
      </c>
      <c r="M88" s="856"/>
      <c r="N88" s="57"/>
    </row>
    <row r="89" spans="1:14">
      <c r="B89" s="95" t="s">
        <v>1057</v>
      </c>
      <c r="C89" s="96"/>
      <c r="D89" s="96"/>
      <c r="E89" s="96"/>
      <c r="F89" s="96"/>
      <c r="G89" s="96"/>
      <c r="H89" s="96"/>
      <c r="I89" s="93"/>
      <c r="J89" s="94"/>
      <c r="K89" s="313">
        <v>0.05</v>
      </c>
      <c r="L89" s="855">
        <f>N83*K89</f>
        <v>10049.016789153642</v>
      </c>
      <c r="M89" s="856"/>
      <c r="N89" s="57"/>
    </row>
    <row r="90" spans="1:14" ht="15.75" thickBot="1">
      <c r="B90" s="97" t="s">
        <v>1058</v>
      </c>
      <c r="C90" s="98"/>
      <c r="D90" s="98"/>
      <c r="E90" s="98"/>
      <c r="F90" s="98"/>
      <c r="G90" s="98"/>
      <c r="H90" s="98"/>
      <c r="I90" s="99"/>
      <c r="J90" s="100"/>
      <c r="K90" s="314">
        <v>0.05</v>
      </c>
      <c r="L90" s="857">
        <f>N83*K90</f>
        <v>10049.016789153642</v>
      </c>
      <c r="M90" s="858"/>
      <c r="N90" s="57"/>
    </row>
    <row r="91" spans="1:14" ht="15.75" thickBot="1">
      <c r="B91" s="821" t="s">
        <v>1037</v>
      </c>
      <c r="C91" s="822"/>
      <c r="D91" s="822"/>
      <c r="E91" s="822"/>
      <c r="F91" s="822"/>
      <c r="G91" s="822"/>
      <c r="H91" s="822"/>
      <c r="I91" s="822"/>
      <c r="J91" s="822"/>
      <c r="K91" s="822"/>
      <c r="L91" s="822"/>
      <c r="M91" s="823"/>
      <c r="N91" s="58">
        <f>L88+L89+L90</f>
        <v>60294.100734921849</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261274.43651799468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9</v>
      </c>
      <c r="N37" s="281">
        <f t="shared" ref="N37:N43" si="0">K37/M37</f>
        <v>13333.333333333334</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120000</v>
      </c>
      <c r="L38" s="279"/>
      <c r="M38" s="280">
        <v>9</v>
      </c>
      <c r="N38" s="281">
        <f t="shared" si="0"/>
        <v>13333.333333333334</v>
      </c>
    </row>
    <row r="39" spans="1:14">
      <c r="A39" t="s">
        <v>286</v>
      </c>
      <c r="B39" s="834" t="str">
        <f>VLOOKUP(A39,EQUIPOS!A9:D154,3,FALSE)</f>
        <v>Planta de asfalto en frio</v>
      </c>
      <c r="C39" s="835"/>
      <c r="D39" s="835"/>
      <c r="E39" s="835"/>
      <c r="F39" s="835"/>
      <c r="G39" s="835"/>
      <c r="H39" s="836"/>
      <c r="I39" s="276"/>
      <c r="J39" s="277"/>
      <c r="K39" s="278">
        <f>VLOOKUP(A39,EQUIPOS!A9:D166,4,FALSE)</f>
        <v>258217.75223499365</v>
      </c>
      <c r="L39" s="279"/>
      <c r="M39" s="280">
        <v>9</v>
      </c>
      <c r="N39" s="281">
        <f t="shared" si="0"/>
        <v>28690.861359443737</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9</v>
      </c>
      <c r="N42" s="281">
        <f t="shared" si="0"/>
        <v>26280.918594200848</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9</v>
      </c>
      <c r="N43" s="281">
        <f t="shared" si="0"/>
        <v>5599.309398798544</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35"/>
      <c r="F46" s="835"/>
      <c r="G46" s="835"/>
      <c r="H46" s="836"/>
      <c r="I46" s="42"/>
      <c r="J46" s="43"/>
      <c r="K46" s="283"/>
      <c r="L46" s="285"/>
      <c r="M46" s="286"/>
      <c r="N46" s="287"/>
    </row>
    <row r="47" spans="1:14">
      <c r="B47" s="841" t="s">
        <v>1036</v>
      </c>
      <c r="C47" s="954"/>
      <c r="D47" s="954"/>
      <c r="E47" s="44"/>
      <c r="F47" s="45"/>
      <c r="G47" s="45"/>
      <c r="H47" s="46"/>
      <c r="I47" s="42"/>
      <c r="J47" s="43"/>
      <c r="K47" s="288"/>
      <c r="L47" s="285"/>
      <c r="M47" s="410">
        <v>0.1</v>
      </c>
      <c r="N47" s="353">
        <f>N81*M47</f>
        <v>922.04722222222233</v>
      </c>
    </row>
    <row r="48" spans="1:14" ht="15.75" thickBot="1">
      <c r="B48" s="955"/>
      <c r="C48" s="956"/>
      <c r="D48" s="956"/>
      <c r="E48" s="956"/>
      <c r="F48" s="956"/>
      <c r="G48" s="956"/>
      <c r="H48" s="957"/>
      <c r="I48" s="843"/>
      <c r="J48" s="844"/>
      <c r="K48" s="47"/>
      <c r="L48" s="845"/>
      <c r="M48" s="958"/>
      <c r="N48" s="111"/>
    </row>
    <row r="49" spans="1:14" ht="15.75" thickBot="1">
      <c r="B49" s="821" t="s">
        <v>1037</v>
      </c>
      <c r="C49" s="822"/>
      <c r="D49" s="822"/>
      <c r="E49" s="822"/>
      <c r="F49" s="822"/>
      <c r="G49" s="822"/>
      <c r="H49" s="822"/>
      <c r="I49" s="822"/>
      <c r="J49" s="822"/>
      <c r="K49" s="822"/>
      <c r="L49" s="822"/>
      <c r="M49" s="823"/>
      <c r="N49" s="403">
        <f>SUM(N36:N48)</f>
        <v>114727.78110425241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25">
        <f>VLOOKUP(A65,TRANSPORTE!A6:D117,4,FALSE)</f>
        <v>1536.9493670886072</v>
      </c>
      <c r="M65" s="826"/>
      <c r="N65" s="296">
        <f>K65*L65</f>
        <v>1921.1867088607592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9220.4722222222226</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184943.46429338245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36988.692858676492</v>
      </c>
      <c r="M88" s="856"/>
      <c r="N88" s="57"/>
    </row>
    <row r="89" spans="1:14">
      <c r="B89" s="95" t="s">
        <v>1057</v>
      </c>
      <c r="C89" s="96"/>
      <c r="D89" s="96"/>
      <c r="E89" s="96"/>
      <c r="F89" s="96"/>
      <c r="G89" s="96"/>
      <c r="H89" s="96"/>
      <c r="I89" s="93"/>
      <c r="J89" s="94"/>
      <c r="K89" s="313">
        <v>0.05</v>
      </c>
      <c r="L89" s="855">
        <f>N83*K89</f>
        <v>9247.1732146691229</v>
      </c>
      <c r="M89" s="856"/>
      <c r="N89" s="57"/>
    </row>
    <row r="90" spans="1:14" ht="15.75" thickBot="1">
      <c r="B90" s="97" t="s">
        <v>1058</v>
      </c>
      <c r="C90" s="98"/>
      <c r="D90" s="98"/>
      <c r="E90" s="98"/>
      <c r="F90" s="98"/>
      <c r="G90" s="98"/>
      <c r="H90" s="98"/>
      <c r="I90" s="99"/>
      <c r="J90" s="100"/>
      <c r="K90" s="314">
        <v>0.05</v>
      </c>
      <c r="L90" s="857">
        <f>N83*K90</f>
        <v>9247.1732146691229</v>
      </c>
      <c r="M90" s="858"/>
      <c r="N90" s="57"/>
    </row>
    <row r="91" spans="1:14" ht="15.75" thickBot="1">
      <c r="B91" s="821" t="s">
        <v>1037</v>
      </c>
      <c r="C91" s="822"/>
      <c r="D91" s="822"/>
      <c r="E91" s="822"/>
      <c r="F91" s="822"/>
      <c r="G91" s="822"/>
      <c r="H91" s="822"/>
      <c r="I91" s="822"/>
      <c r="J91" s="822"/>
      <c r="K91" s="822"/>
      <c r="L91" s="822"/>
      <c r="M91" s="823"/>
      <c r="N91" s="58">
        <f>L88+L89+L90</f>
        <v>55483.039288014734</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240426.50358139718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9</v>
      </c>
      <c r="N37" s="281">
        <f t="shared" ref="N37:N43" si="0">K37/M37</f>
        <v>13333.333333333334</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120000</v>
      </c>
      <c r="L38" s="279"/>
      <c r="M38" s="280">
        <v>9</v>
      </c>
      <c r="N38" s="281">
        <f t="shared" si="0"/>
        <v>13333.333333333334</v>
      </c>
    </row>
    <row r="39" spans="1:14">
      <c r="A39" t="s">
        <v>286</v>
      </c>
      <c r="B39" s="834" t="str">
        <f>VLOOKUP(A39,EQUIPOS!A9:D154,3,FALSE)</f>
        <v>Planta de asfalto en frio</v>
      </c>
      <c r="C39" s="835"/>
      <c r="D39" s="835"/>
      <c r="E39" s="835"/>
      <c r="F39" s="835"/>
      <c r="G39" s="835"/>
      <c r="H39" s="836"/>
      <c r="I39" s="276"/>
      <c r="J39" s="277"/>
      <c r="K39" s="278">
        <f>VLOOKUP(A39,EQUIPOS!A9:D166,4,FALSE)</f>
        <v>258217.75223499365</v>
      </c>
      <c r="L39" s="279"/>
      <c r="M39" s="280">
        <v>9</v>
      </c>
      <c r="N39" s="281">
        <f t="shared" si="0"/>
        <v>28690.861359443737</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9</v>
      </c>
      <c r="N42" s="281">
        <f t="shared" si="0"/>
        <v>26280.918594200848</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9</v>
      </c>
      <c r="N43" s="281">
        <f t="shared" si="0"/>
        <v>5599.309398798544</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922.04722222222233</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114727.78110425241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40000</v>
      </c>
      <c r="N53" s="281">
        <f>K53*M53</f>
        <v>56000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61.081178810341697</v>
      </c>
      <c r="N54" s="281">
        <f>K54*M54</f>
        <v>1527.0294702585425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57527.029470258545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1104.9962769918093</v>
      </c>
      <c r="M63" s="826"/>
      <c r="N63" s="296">
        <f>K63*L63</f>
        <v>1546.9947877885329</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25">
        <f>VLOOKUP(A64,TRANSPORTE!A6:D117,4,FALSE)</f>
        <v>1536.9493670886072</v>
      </c>
      <c r="M64" s="826"/>
      <c r="N64" s="296">
        <f>K64*L64</f>
        <v>1921.1867088607592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3468.1814966492921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8">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9220.4722222222226</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184943.46429338245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36988.692858676492</v>
      </c>
      <c r="M87" s="856"/>
      <c r="N87" s="57"/>
    </row>
    <row r="88" spans="1:14">
      <c r="B88" s="95" t="s">
        <v>1057</v>
      </c>
      <c r="C88" s="96"/>
      <c r="D88" s="96"/>
      <c r="E88" s="96"/>
      <c r="F88" s="96"/>
      <c r="G88" s="96"/>
      <c r="H88" s="96"/>
      <c r="I88" s="93"/>
      <c r="J88" s="94"/>
      <c r="K88" s="313">
        <v>0.05</v>
      </c>
      <c r="L88" s="855">
        <f>N82*K88</f>
        <v>9247.1732146691229</v>
      </c>
      <c r="M88" s="856"/>
      <c r="N88" s="57"/>
    </row>
    <row r="89" spans="1:14" ht="15.75" thickBot="1">
      <c r="B89" s="97" t="s">
        <v>1058</v>
      </c>
      <c r="C89" s="98"/>
      <c r="D89" s="98"/>
      <c r="E89" s="98"/>
      <c r="F89" s="98"/>
      <c r="G89" s="98"/>
      <c r="H89" s="98"/>
      <c r="I89" s="99"/>
      <c r="J89" s="100"/>
      <c r="K89" s="314">
        <v>0.05</v>
      </c>
      <c r="L89" s="857">
        <f>N82*K89</f>
        <v>9247.1732146691229</v>
      </c>
      <c r="M89" s="858"/>
      <c r="N89" s="57"/>
    </row>
    <row r="90" spans="1:14" ht="15.75" thickBot="1">
      <c r="B90" s="821" t="s">
        <v>1037</v>
      </c>
      <c r="C90" s="822"/>
      <c r="D90" s="822"/>
      <c r="E90" s="822"/>
      <c r="F90" s="822"/>
      <c r="G90" s="822"/>
      <c r="H90" s="822"/>
      <c r="I90" s="822"/>
      <c r="J90" s="822"/>
      <c r="K90" s="822"/>
      <c r="L90" s="822"/>
      <c r="M90" s="823"/>
      <c r="N90" s="58">
        <f>L87+L88+L89</f>
        <v>55483.039288014734</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240426.50358139718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9</v>
      </c>
      <c r="N37" s="281">
        <f t="shared" ref="N37:N43" si="0">K37/M37</f>
        <v>13333.333333333334</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120000</v>
      </c>
      <c r="L38" s="279"/>
      <c r="M38" s="280">
        <v>9</v>
      </c>
      <c r="N38" s="281">
        <f t="shared" si="0"/>
        <v>13333.333333333334</v>
      </c>
    </row>
    <row r="39" spans="1:14">
      <c r="A39" t="s">
        <v>286</v>
      </c>
      <c r="B39" s="834" t="str">
        <f>VLOOKUP(A39,EQUIPOS!A9:D154,3,FALSE)</f>
        <v>Planta de asfalto en frio</v>
      </c>
      <c r="C39" s="835"/>
      <c r="D39" s="835"/>
      <c r="E39" s="835"/>
      <c r="F39" s="835"/>
      <c r="G39" s="835"/>
      <c r="H39" s="836"/>
      <c r="I39" s="276"/>
      <c r="J39" s="277"/>
      <c r="K39" s="278">
        <f>VLOOKUP(A39,EQUIPOS!A9:D166,4,FALSE)</f>
        <v>258217.75223499365</v>
      </c>
      <c r="L39" s="279"/>
      <c r="M39" s="280">
        <v>9</v>
      </c>
      <c r="N39" s="281">
        <f t="shared" si="0"/>
        <v>28690.861359443737</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9</v>
      </c>
      <c r="N42" s="281">
        <f t="shared" si="0"/>
        <v>26280.918594200848</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9</v>
      </c>
      <c r="N43" s="281">
        <f t="shared" si="0"/>
        <v>5599.309398798544</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35"/>
      <c r="F46" s="835"/>
      <c r="G46" s="835"/>
      <c r="H46" s="836"/>
      <c r="I46" s="42"/>
      <c r="J46" s="43"/>
      <c r="K46" s="283"/>
      <c r="L46" s="285"/>
      <c r="M46" s="286"/>
      <c r="N46" s="287"/>
    </row>
    <row r="47" spans="1:14">
      <c r="B47" s="841" t="s">
        <v>1036</v>
      </c>
      <c r="C47" s="954"/>
      <c r="D47" s="954"/>
      <c r="E47" s="44"/>
      <c r="F47" s="45"/>
      <c r="G47" s="45"/>
      <c r="H47" s="46"/>
      <c r="I47" s="42"/>
      <c r="J47" s="43"/>
      <c r="K47" s="288"/>
      <c r="L47" s="285"/>
      <c r="M47" s="410">
        <v>0.1</v>
      </c>
      <c r="N47" s="353">
        <f>N81*M47</f>
        <v>922.04722222222233</v>
      </c>
    </row>
    <row r="48" spans="1:14" ht="15.75" thickBot="1">
      <c r="B48" s="955"/>
      <c r="C48" s="956"/>
      <c r="D48" s="956"/>
      <c r="E48" s="956"/>
      <c r="F48" s="956"/>
      <c r="G48" s="956"/>
      <c r="H48" s="957"/>
      <c r="I48" s="843"/>
      <c r="J48" s="844"/>
      <c r="K48" s="47"/>
      <c r="L48" s="845"/>
      <c r="M48" s="958"/>
      <c r="N48" s="111"/>
    </row>
    <row r="49" spans="1:14" ht="15.75" thickBot="1">
      <c r="B49" s="821" t="s">
        <v>1037</v>
      </c>
      <c r="C49" s="822"/>
      <c r="D49" s="822"/>
      <c r="E49" s="822"/>
      <c r="F49" s="822"/>
      <c r="G49" s="822"/>
      <c r="H49" s="822"/>
      <c r="I49" s="822"/>
      <c r="J49" s="822"/>
      <c r="K49" s="822"/>
      <c r="L49" s="822"/>
      <c r="M49" s="823"/>
      <c r="N49" s="403">
        <f>SUM(N36:N48)</f>
        <v>114727.78110425241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25">
        <f>VLOOKUP(A65,TRANSPORTE!A6:D117,4,FALSE)</f>
        <v>1536.9493670886072</v>
      </c>
      <c r="M65" s="826"/>
      <c r="N65" s="296">
        <f>K65*L65</f>
        <v>1921.1867088607592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72</v>
      </c>
      <c r="N75" s="404">
        <f>K75/M75</f>
        <v>5674.1388888888887</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72</v>
      </c>
      <c r="N76" s="404">
        <f>K76/M76</f>
        <v>1418.5277777777778</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72</v>
      </c>
      <c r="N77" s="404">
        <f>K77/M77</f>
        <v>2127.8055555555557</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9220.4722222222226</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184943.46429338245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36988.692858676492</v>
      </c>
      <c r="M88" s="856"/>
      <c r="N88" s="57"/>
    </row>
    <row r="89" spans="1:14">
      <c r="B89" s="95" t="s">
        <v>1057</v>
      </c>
      <c r="C89" s="96"/>
      <c r="D89" s="96"/>
      <c r="E89" s="96"/>
      <c r="F89" s="96"/>
      <c r="G89" s="96"/>
      <c r="H89" s="96"/>
      <c r="I89" s="93"/>
      <c r="J89" s="94"/>
      <c r="K89" s="313">
        <v>0.05</v>
      </c>
      <c r="L89" s="855">
        <f>N83*K89</f>
        <v>9247.1732146691229</v>
      </c>
      <c r="M89" s="856"/>
      <c r="N89" s="57"/>
    </row>
    <row r="90" spans="1:14" ht="15.75" thickBot="1">
      <c r="B90" s="97" t="s">
        <v>1058</v>
      </c>
      <c r="C90" s="98"/>
      <c r="D90" s="98"/>
      <c r="E90" s="98"/>
      <c r="F90" s="98"/>
      <c r="G90" s="98"/>
      <c r="H90" s="98"/>
      <c r="I90" s="99"/>
      <c r="J90" s="100"/>
      <c r="K90" s="314">
        <v>0.05</v>
      </c>
      <c r="L90" s="857">
        <f>N83*K90</f>
        <v>9247.1732146691229</v>
      </c>
      <c r="M90" s="858"/>
      <c r="N90" s="57"/>
    </row>
    <row r="91" spans="1:14" ht="15.75" thickBot="1">
      <c r="B91" s="821" t="s">
        <v>1037</v>
      </c>
      <c r="C91" s="822"/>
      <c r="D91" s="822"/>
      <c r="E91" s="822"/>
      <c r="F91" s="822"/>
      <c r="G91" s="822"/>
      <c r="H91" s="822"/>
      <c r="I91" s="822"/>
      <c r="J91" s="822"/>
      <c r="K91" s="822"/>
      <c r="L91" s="822"/>
      <c r="M91" s="823"/>
      <c r="N91" s="58">
        <f>L88+L89+L90</f>
        <v>55483.039288014734</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240426.50358139718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 customHeight="1" thickBot="1">
      <c r="A31" t="s">
        <v>1929</v>
      </c>
      <c r="B31" s="86" t="s">
        <v>1151</v>
      </c>
      <c r="C31" s="959" t="s">
        <v>1664</v>
      </c>
      <c r="D31" s="959"/>
      <c r="E31" s="959"/>
      <c r="F31" s="960"/>
      <c r="G31" s="960"/>
      <c r="H31" s="960"/>
      <c r="I31" s="960"/>
      <c r="J31" s="960"/>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7</v>
      </c>
      <c r="N37" s="281">
        <f t="shared" ref="N37:N43" si="0">K37/M37</f>
        <v>17142.857142857141</v>
      </c>
    </row>
    <row r="38" spans="1:14">
      <c r="A38" t="s">
        <v>168</v>
      </c>
      <c r="B38" s="834" t="str">
        <f>VLOOKUP(A38,EQUIPOS!A8:D154,3,FALSE)</f>
        <v>Compactador tipo  POTENCIA: 105 HP, PESO: 6 ton</v>
      </c>
      <c r="C38" s="835"/>
      <c r="D38" s="835"/>
      <c r="E38" s="835"/>
      <c r="F38" s="835"/>
      <c r="G38" s="835"/>
      <c r="H38" s="836"/>
      <c r="I38" s="276"/>
      <c r="J38" s="277"/>
      <c r="K38" s="278">
        <f>VLOOKUP(A38,EQUIPOS!A8:D165,4,FALSE)</f>
        <v>120000</v>
      </c>
      <c r="L38" s="279"/>
      <c r="M38" s="280">
        <v>7</v>
      </c>
      <c r="N38" s="281">
        <f t="shared" si="0"/>
        <v>17142.857142857141</v>
      </c>
    </row>
    <row r="39" spans="1:14">
      <c r="A39" t="s">
        <v>286</v>
      </c>
      <c r="B39" s="834" t="str">
        <f>VLOOKUP(A39,EQUIPOS!A9:D154,3,FALSE)</f>
        <v>Planta de asfalto en frio</v>
      </c>
      <c r="C39" s="835"/>
      <c r="D39" s="835"/>
      <c r="E39" s="835"/>
      <c r="F39" s="835"/>
      <c r="G39" s="835"/>
      <c r="H39" s="836"/>
      <c r="I39" s="276"/>
      <c r="J39" s="277"/>
      <c r="K39" s="278">
        <f>VLOOKUP(A39,EQUIPOS!A9:D166,4,FALSE)</f>
        <v>258217.75223499365</v>
      </c>
      <c r="L39" s="279"/>
      <c r="M39" s="280">
        <v>9</v>
      </c>
      <c r="N39" s="281">
        <f t="shared" si="0"/>
        <v>28690.861359443737</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7</v>
      </c>
      <c r="N42" s="281">
        <f t="shared" si="0"/>
        <v>33789.752478258233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9</v>
      </c>
      <c r="N43" s="281">
        <f t="shared" si="0"/>
        <v>5599.309398798544</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1053.7682539682542</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129987.38363910347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40000</v>
      </c>
      <c r="N53" s="281">
        <f>K53*M53</f>
        <v>56000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61.081178810341697</v>
      </c>
      <c r="N54" s="281">
        <f>K54*M54</f>
        <v>1527.0294702585425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57527.029470258545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1104.9962769918093</v>
      </c>
      <c r="M63" s="826"/>
      <c r="N63" s="296">
        <f>K63*L63</f>
        <v>1546.9947877885329</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25">
        <f>VLOOKUP(A64,TRANSPORTE!A6:D117,4,FALSE)</f>
        <v>1536.9493670886072</v>
      </c>
      <c r="M64" s="826"/>
      <c r="N64" s="296">
        <f>K64*L64</f>
        <v>1921.1867088607592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319"/>
      <c r="E68" s="319"/>
      <c r="F68" s="319"/>
      <c r="G68" s="319"/>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3468.1814966492921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63</v>
      </c>
      <c r="N74" s="404">
        <f>K74/M74</f>
        <v>6484.730158730159</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63</v>
      </c>
      <c r="N75" s="404">
        <f>K75/M75</f>
        <v>1621.1746031746031</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63</v>
      </c>
      <c r="N76" s="404">
        <f>K76/M76</f>
        <v>2431.7777777777778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10537.682539682541</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201520.27714569384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40304.055429138767</v>
      </c>
      <c r="M87" s="856"/>
      <c r="N87" s="57"/>
    </row>
    <row r="88" spans="1:14">
      <c r="B88" s="95" t="s">
        <v>1057</v>
      </c>
      <c r="C88" s="96"/>
      <c r="D88" s="96"/>
      <c r="E88" s="96"/>
      <c r="F88" s="96"/>
      <c r="G88" s="96"/>
      <c r="H88" s="96"/>
      <c r="I88" s="93"/>
      <c r="J88" s="94"/>
      <c r="K88" s="313">
        <v>0.05</v>
      </c>
      <c r="L88" s="855">
        <f>N82*K88</f>
        <v>10076.013857284692</v>
      </c>
      <c r="M88" s="856"/>
      <c r="N88" s="57"/>
    </row>
    <row r="89" spans="1:14" ht="15.75" thickBot="1">
      <c r="B89" s="97" t="s">
        <v>1058</v>
      </c>
      <c r="C89" s="98"/>
      <c r="D89" s="98"/>
      <c r="E89" s="98"/>
      <c r="F89" s="98"/>
      <c r="G89" s="98"/>
      <c r="H89" s="98"/>
      <c r="I89" s="99"/>
      <c r="J89" s="100"/>
      <c r="K89" s="314">
        <v>0.05</v>
      </c>
      <c r="L89" s="857">
        <f>N82*K89</f>
        <v>10076.013857284692</v>
      </c>
      <c r="M89" s="858"/>
      <c r="N89" s="57"/>
    </row>
    <row r="90" spans="1:14" ht="15.75" thickBot="1">
      <c r="B90" s="821" t="s">
        <v>1037</v>
      </c>
      <c r="C90" s="822"/>
      <c r="D90" s="822"/>
      <c r="E90" s="822"/>
      <c r="F90" s="822"/>
      <c r="G90" s="822"/>
      <c r="H90" s="822"/>
      <c r="I90" s="822"/>
      <c r="J90" s="822"/>
      <c r="K90" s="822"/>
      <c r="L90" s="822"/>
      <c r="M90" s="823"/>
      <c r="N90" s="58">
        <f>L87+L88+L89</f>
        <v>60456.083143708151</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261976.36028940199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34"/>
      <c r="C47" s="835"/>
      <c r="D47" s="835"/>
      <c r="E47" s="835"/>
      <c r="F47" s="835"/>
      <c r="G47" s="835"/>
      <c r="H47" s="836"/>
      <c r="I47" s="837"/>
      <c r="J47" s="818"/>
      <c r="K47" s="278"/>
      <c r="L47" s="838"/>
      <c r="M47" s="839"/>
      <c r="N47" s="281"/>
    </row>
    <row r="48" spans="1:14">
      <c r="B48" s="834"/>
      <c r="C48" s="835"/>
      <c r="D48" s="835"/>
      <c r="E48" s="840"/>
      <c r="F48" s="835"/>
      <c r="G48" s="835"/>
      <c r="H48" s="836"/>
      <c r="I48" s="42"/>
      <c r="J48" s="43"/>
      <c r="K48" s="283"/>
      <c r="L48" s="285"/>
      <c r="M48" s="286"/>
      <c r="N48" s="287"/>
    </row>
    <row r="49" spans="1:14">
      <c r="B49" s="841" t="s">
        <v>1036</v>
      </c>
      <c r="C49" s="842"/>
      <c r="D49" s="842"/>
      <c r="E49" s="44"/>
      <c r="F49" s="45"/>
      <c r="G49" s="45"/>
      <c r="H49" s="46"/>
      <c r="I49" s="42"/>
      <c r="J49" s="43"/>
      <c r="K49" s="288"/>
      <c r="L49" s="285"/>
      <c r="M49" s="410">
        <v>0.1</v>
      </c>
      <c r="N49" s="353">
        <f>N83*M49</f>
        <v>829.8425000000002</v>
      </c>
    </row>
    <row r="50" spans="1:14" ht="15.75" thickBot="1">
      <c r="B50" s="834"/>
      <c r="C50" s="835"/>
      <c r="D50" s="835"/>
      <c r="E50" s="835"/>
      <c r="F50" s="835"/>
      <c r="G50" s="835"/>
      <c r="H50" s="836"/>
      <c r="I50" s="843"/>
      <c r="J50" s="844"/>
      <c r="K50" s="47"/>
      <c r="L50" s="845"/>
      <c r="M50" s="846"/>
      <c r="N50" s="111"/>
    </row>
    <row r="51" spans="1:14" ht="15.75" thickBot="1">
      <c r="B51" s="821" t="s">
        <v>1037</v>
      </c>
      <c r="C51" s="822"/>
      <c r="D51" s="822"/>
      <c r="E51" s="822"/>
      <c r="F51" s="822"/>
      <c r="G51" s="822"/>
      <c r="H51" s="822"/>
      <c r="I51" s="822"/>
      <c r="J51" s="822"/>
      <c r="K51" s="822"/>
      <c r="L51" s="822"/>
      <c r="M51" s="823"/>
      <c r="N51" s="403">
        <f>SUM(N36:N50)</f>
        <v>140527.92466262239</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12" t="s">
        <v>1028</v>
      </c>
      <c r="C55" s="813"/>
      <c r="D55" s="813"/>
      <c r="E55" s="813"/>
      <c r="F55" s="813"/>
      <c r="G55" s="813"/>
      <c r="H55" s="813"/>
      <c r="I55" s="814"/>
      <c r="J55" s="324" t="s">
        <v>1029</v>
      </c>
      <c r="K55" s="91" t="s">
        <v>1030</v>
      </c>
      <c r="L55" s="815" t="s">
        <v>1039</v>
      </c>
      <c r="M55" s="814"/>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40000</v>
      </c>
      <c r="N56" s="281">
        <f>K56*M56</f>
        <v>56000</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61.081178810341697</v>
      </c>
      <c r="N57" s="281">
        <f>K57*M57</f>
        <v>1527.0294702585425</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75" thickBot="1">
      <c r="B60" s="816"/>
      <c r="C60" s="817"/>
      <c r="D60" s="817"/>
      <c r="E60" s="817"/>
      <c r="F60" s="817"/>
      <c r="G60" s="817"/>
      <c r="H60" s="817"/>
      <c r="I60" s="818"/>
      <c r="J60" s="48"/>
      <c r="K60" s="50"/>
      <c r="L60" s="819"/>
      <c r="M60" s="820"/>
      <c r="N60" s="51"/>
    </row>
    <row r="61" spans="1:14" ht="15.75" thickBot="1">
      <c r="B61" s="821" t="s">
        <v>1037</v>
      </c>
      <c r="C61" s="822"/>
      <c r="D61" s="822"/>
      <c r="E61" s="822"/>
      <c r="F61" s="822"/>
      <c r="G61" s="822"/>
      <c r="H61" s="822"/>
      <c r="I61" s="822"/>
      <c r="J61" s="822"/>
      <c r="K61" s="822"/>
      <c r="L61" s="822"/>
      <c r="M61" s="823"/>
      <c r="N61" s="403">
        <f>SUM(N56:N60)</f>
        <v>57527.029470258545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4" t="s">
        <v>1045</v>
      </c>
      <c r="M65" s="797"/>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25">
        <f>VLOOKUP(A66,TRANSPORTE!A5:D117,4,FALSE)</f>
        <v>1104.9962769918093</v>
      </c>
      <c r="M66" s="826"/>
      <c r="N66" s="296">
        <f>K66*L66</f>
        <v>1546.9947877885329</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25">
        <f>VLOOKUP(A67,TRANSPORTE!A6:D117,4,FALSE)</f>
        <v>1536.9493670886072</v>
      </c>
      <c r="M67" s="826"/>
      <c r="N67" s="296">
        <f>K67*L67</f>
        <v>1921.1867088607592</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10"/>
      <c r="M71" s="811"/>
      <c r="N71" s="133"/>
    </row>
    <row r="72" spans="1:15" ht="15.75" thickBot="1">
      <c r="B72" s="827" t="s">
        <v>1037</v>
      </c>
      <c r="C72" s="828"/>
      <c r="D72" s="828"/>
      <c r="E72" s="828"/>
      <c r="F72" s="828"/>
      <c r="G72" s="828"/>
      <c r="H72" s="828"/>
      <c r="I72" s="828"/>
      <c r="J72" s="828"/>
      <c r="K72" s="828"/>
      <c r="L72" s="828"/>
      <c r="M72" s="829"/>
      <c r="N72" s="110">
        <f>N66+N67+N68+N69+N70</f>
        <v>3468.1814966492921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7" t="s">
        <v>1047</v>
      </c>
      <c r="C76" s="848"/>
      <c r="D76" s="848"/>
      <c r="E76" s="848"/>
      <c r="F76" s="848"/>
      <c r="G76" s="848"/>
      <c r="H76" s="848"/>
      <c r="I76" s="79" t="s">
        <v>1048</v>
      </c>
      <c r="J76" s="81" t="s">
        <v>1494</v>
      </c>
      <c r="K76" s="80" t="s">
        <v>1050</v>
      </c>
      <c r="L76" s="849" t="s">
        <v>1034</v>
      </c>
      <c r="M76" s="850"/>
      <c r="N76" s="104" t="s">
        <v>1035</v>
      </c>
    </row>
    <row r="77" spans="1:15">
      <c r="A77" t="s">
        <v>19</v>
      </c>
      <c r="B77" s="55" t="str">
        <f>VLOOKUP(A77,'MANO DE OBRA'!A8:D68,3,FALSE)</f>
        <v>Obrero (8)</v>
      </c>
      <c r="C77" s="53"/>
      <c r="D77" s="53"/>
      <c r="E77" s="53"/>
      <c r="F77" s="53"/>
      <c r="G77" s="53"/>
      <c r="H77" s="53"/>
      <c r="I77" s="301">
        <f>K77/J77*100</f>
        <v>220831.35135135136</v>
      </c>
      <c r="J77" s="302">
        <v>185</v>
      </c>
      <c r="K77" s="303">
        <f>VLOOKUP(A77,'MANO DE OBRA'!A8:D99,4,FALSE)</f>
        <v>408538</v>
      </c>
      <c r="L77" s="56"/>
      <c r="M77" s="304">
        <v>80</v>
      </c>
      <c r="N77" s="404">
        <f>K77/M77</f>
        <v>5106.7250000000004</v>
      </c>
      <c r="O77" s="112"/>
    </row>
    <row r="78" spans="1:15">
      <c r="A78"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80</v>
      </c>
      <c r="N78" s="404">
        <f>K78/M78</f>
        <v>1276.675</v>
      </c>
    </row>
    <row r="79" spans="1:15">
      <c r="A79" t="s">
        <v>54</v>
      </c>
      <c r="B79" s="55" t="str">
        <f>VLOOKUP(A79,'MANO DE OBRA'!A9:D70,3,FALSE)</f>
        <v>Rastrilleros (2)</v>
      </c>
      <c r="C79" s="53"/>
      <c r="D79" s="53"/>
      <c r="E79" s="53"/>
      <c r="F79" s="53"/>
      <c r="G79" s="53"/>
      <c r="H79" s="53"/>
      <c r="I79" s="301">
        <f>K79/J79*100</f>
        <v>82811.891891891893</v>
      </c>
      <c r="J79" s="302">
        <v>185</v>
      </c>
      <c r="K79" s="303">
        <f>VLOOKUP(A79,'MANO DE OBRA'!A9:D101,4,FALSE)</f>
        <v>153202</v>
      </c>
      <c r="L79" s="56"/>
      <c r="M79" s="309">
        <v>80</v>
      </c>
      <c r="N79" s="404">
        <f>K79/M79</f>
        <v>1915.0250000000001</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8"/>
      <c r="C82" s="809"/>
      <c r="D82" s="809"/>
      <c r="E82" s="809"/>
      <c r="F82" s="809"/>
      <c r="G82" s="809"/>
      <c r="H82" s="809"/>
      <c r="I82" s="132"/>
      <c r="J82" s="132"/>
      <c r="K82" s="132"/>
      <c r="L82" s="909"/>
      <c r="M82" s="909"/>
      <c r="N82" s="51"/>
    </row>
    <row r="83" spans="1:14" ht="15.75" thickBot="1">
      <c r="B83" s="827" t="s">
        <v>1037</v>
      </c>
      <c r="C83" s="828"/>
      <c r="D83" s="828"/>
      <c r="E83" s="828"/>
      <c r="F83" s="828"/>
      <c r="G83" s="828"/>
      <c r="H83" s="828"/>
      <c r="I83" s="828"/>
      <c r="J83" s="828"/>
      <c r="K83" s="828"/>
      <c r="L83" s="828"/>
      <c r="M83" s="829"/>
      <c r="N83" s="310">
        <f>SUM(N77:N82)</f>
        <v>8298.4250000000011</v>
      </c>
    </row>
    <row r="84" spans="1:14" ht="15.75" thickBot="1">
      <c r="B84" s="39"/>
      <c r="C84" s="40"/>
      <c r="D84" s="40"/>
      <c r="E84" s="40"/>
      <c r="F84" s="40"/>
      <c r="G84" s="40"/>
      <c r="H84" s="40"/>
      <c r="I84" s="40"/>
      <c r="J84" s="40"/>
      <c r="K84" s="40"/>
      <c r="L84" s="40"/>
      <c r="M84" s="40"/>
      <c r="N84" s="41"/>
    </row>
    <row r="85" spans="1:14" ht="15.75" thickBot="1">
      <c r="B85" s="821" t="s">
        <v>1051</v>
      </c>
      <c r="C85" s="822"/>
      <c r="D85" s="822"/>
      <c r="E85" s="822"/>
      <c r="F85" s="822"/>
      <c r="G85" s="822"/>
      <c r="H85" s="822"/>
      <c r="I85" s="822"/>
      <c r="J85" s="822"/>
      <c r="K85" s="822"/>
      <c r="L85" s="822"/>
      <c r="M85" s="823"/>
      <c r="N85" s="105">
        <f>N51+N61+N72+N83</f>
        <v>209821.5606295302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41964.312125906043</v>
      </c>
      <c r="M90" s="856"/>
      <c r="N90" s="57"/>
    </row>
    <row r="91" spans="1:14">
      <c r="B91" s="95" t="s">
        <v>1057</v>
      </c>
      <c r="C91" s="96"/>
      <c r="D91" s="96"/>
      <c r="E91" s="96"/>
      <c r="F91" s="96"/>
      <c r="G91" s="96"/>
      <c r="H91" s="96"/>
      <c r="I91" s="93"/>
      <c r="J91" s="94"/>
      <c r="K91" s="313">
        <v>0.05</v>
      </c>
      <c r="L91" s="855">
        <f>N85*K91</f>
        <v>10491.078031476511</v>
      </c>
      <c r="M91" s="856"/>
      <c r="N91" s="57"/>
    </row>
    <row r="92" spans="1:14" ht="15.75" thickBot="1">
      <c r="B92" s="97" t="s">
        <v>1058</v>
      </c>
      <c r="C92" s="98"/>
      <c r="D92" s="98"/>
      <c r="E92" s="98"/>
      <c r="F92" s="98"/>
      <c r="G92" s="98"/>
      <c r="H92" s="98"/>
      <c r="I92" s="99"/>
      <c r="J92" s="100"/>
      <c r="K92" s="314">
        <v>0.05</v>
      </c>
      <c r="L92" s="857">
        <f>N85*K92</f>
        <v>10491.078031476511</v>
      </c>
      <c r="M92" s="858"/>
      <c r="N92" s="57"/>
    </row>
    <row r="93" spans="1:14" ht="15.75" thickBot="1">
      <c r="B93" s="821" t="s">
        <v>1037</v>
      </c>
      <c r="C93" s="822"/>
      <c r="D93" s="822"/>
      <c r="E93" s="822"/>
      <c r="F93" s="822"/>
      <c r="G93" s="822"/>
      <c r="H93" s="822"/>
      <c r="I93" s="822"/>
      <c r="J93" s="822"/>
      <c r="K93" s="822"/>
      <c r="L93" s="822"/>
      <c r="M93" s="823"/>
      <c r="N93" s="58">
        <f>L90+L91+L92</f>
        <v>62946.468188859071</v>
      </c>
    </row>
    <row r="94" spans="1:14" ht="15.75" thickBot="1">
      <c r="B94" s="39"/>
      <c r="C94" s="40"/>
      <c r="D94" s="40"/>
      <c r="E94" s="40"/>
      <c r="F94" s="40"/>
      <c r="G94" s="40"/>
      <c r="H94" s="40"/>
      <c r="I94" s="40"/>
      <c r="J94" s="40"/>
      <c r="K94" s="40"/>
      <c r="L94" s="40"/>
      <c r="M94" s="40"/>
      <c r="N94" s="41"/>
    </row>
    <row r="95" spans="1:14" ht="15.75" thickBot="1">
      <c r="A95" t="s">
        <v>2122</v>
      </c>
      <c r="B95" s="821" t="s">
        <v>1059</v>
      </c>
      <c r="C95" s="822"/>
      <c r="D95" s="822"/>
      <c r="E95" s="822"/>
      <c r="F95" s="822"/>
      <c r="G95" s="822"/>
      <c r="H95" s="822"/>
      <c r="I95" s="822"/>
      <c r="J95" s="822"/>
      <c r="K95" s="822"/>
      <c r="L95" s="822"/>
      <c r="M95" s="823"/>
      <c r="N95" s="196">
        <f>N85+N93</f>
        <v>272768.02881838928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9" t="s">
        <v>2324</v>
      </c>
      <c r="C112" s="860"/>
      <c r="D112" s="860"/>
      <c r="E112" s="860"/>
      <c r="F112" s="860"/>
      <c r="G112" s="860"/>
      <c r="H112" s="860"/>
      <c r="I112" s="860"/>
      <c r="J112" s="860"/>
      <c r="K112" s="860"/>
      <c r="L112" s="860"/>
      <c r="M112" s="860"/>
      <c r="N112" s="861"/>
    </row>
    <row r="113" spans="2:14" ht="15" customHeight="1">
      <c r="B113" s="859"/>
      <c r="C113" s="860"/>
      <c r="D113" s="860"/>
      <c r="E113" s="860"/>
      <c r="F113" s="860"/>
      <c r="G113" s="860"/>
      <c r="H113" s="860"/>
      <c r="I113" s="860"/>
      <c r="J113" s="860"/>
      <c r="K113" s="860"/>
      <c r="L113" s="860"/>
      <c r="M113" s="860"/>
      <c r="N113" s="861"/>
    </row>
    <row r="114" spans="2:14" ht="30" customHeight="1">
      <c r="B114" s="862" t="s">
        <v>2325</v>
      </c>
      <c r="C114" s="863"/>
      <c r="D114" s="863"/>
      <c r="E114" s="863"/>
      <c r="F114" s="863"/>
      <c r="G114" s="863"/>
      <c r="H114" s="863"/>
      <c r="I114" s="863"/>
      <c r="J114" s="863"/>
      <c r="K114" s="863"/>
      <c r="L114" s="863"/>
      <c r="M114" s="863"/>
      <c r="N114" s="864"/>
    </row>
    <row r="115" spans="2:14">
      <c r="B115" s="862"/>
      <c r="C115" s="863"/>
      <c r="D115" s="863"/>
      <c r="E115" s="863"/>
      <c r="F115" s="863"/>
      <c r="G115" s="863"/>
      <c r="H115" s="863"/>
      <c r="I115" s="863"/>
      <c r="J115" s="863"/>
      <c r="K115" s="863"/>
      <c r="L115" s="863"/>
      <c r="M115" s="863"/>
      <c r="N115" s="86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798"/>
      <c r="K125" s="798"/>
      <c r="L125" s="798"/>
      <c r="M125" s="798"/>
      <c r="N125" s="799"/>
    </row>
    <row r="126" spans="2:14" ht="15.75" thickBot="1">
      <c r="B126" s="270" t="s">
        <v>2327</v>
      </c>
      <c r="C126" s="402"/>
      <c r="D126" s="402"/>
      <c r="E126" s="63"/>
      <c r="F126" s="63"/>
      <c r="G126" s="63"/>
      <c r="H126" s="63"/>
      <c r="I126" s="63"/>
      <c r="J126" s="800"/>
      <c r="K126" s="800"/>
      <c r="L126" s="800"/>
      <c r="M126" s="800"/>
      <c r="N126"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829.8425000000002</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140527.92466262239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25">
        <f>VLOOKUP(A65,TRANSPORTE!A6:D117,4,FALSE)</f>
        <v>1536.9493670886072</v>
      </c>
      <c r="M65" s="826"/>
      <c r="N65" s="296">
        <f>K65*L65</f>
        <v>1921.1867088607592</v>
      </c>
    </row>
    <row r="66" spans="1:15">
      <c r="B66" s="52"/>
      <c r="C66" s="53"/>
      <c r="D66" s="53"/>
      <c r="E66" s="53"/>
      <c r="F66" s="53"/>
      <c r="G66" s="53"/>
      <c r="H66" s="297"/>
      <c r="I66" s="288"/>
      <c r="J66" s="288"/>
      <c r="K66" s="288"/>
      <c r="L66" s="825"/>
      <c r="M66" s="826"/>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8298.4250000000011</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209821.5606295302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41964.312125906043</v>
      </c>
      <c r="M88" s="856"/>
      <c r="N88" s="57"/>
    </row>
    <row r="89" spans="1:14">
      <c r="B89" s="95" t="s">
        <v>1057</v>
      </c>
      <c r="C89" s="96"/>
      <c r="D89" s="96"/>
      <c r="E89" s="96"/>
      <c r="F89" s="96"/>
      <c r="G89" s="96"/>
      <c r="H89" s="96"/>
      <c r="I89" s="93"/>
      <c r="J89" s="94"/>
      <c r="K89" s="313">
        <v>0.05</v>
      </c>
      <c r="L89" s="855">
        <f>N83*K89</f>
        <v>10491.078031476511</v>
      </c>
      <c r="M89" s="856"/>
      <c r="N89" s="57"/>
    </row>
    <row r="90" spans="1:14" ht="15.75" thickBot="1">
      <c r="B90" s="97" t="s">
        <v>1058</v>
      </c>
      <c r="C90" s="98"/>
      <c r="D90" s="98"/>
      <c r="E90" s="98"/>
      <c r="F90" s="98"/>
      <c r="G90" s="98"/>
      <c r="H90" s="98"/>
      <c r="I90" s="99"/>
      <c r="J90" s="100"/>
      <c r="K90" s="314">
        <v>0.05</v>
      </c>
      <c r="L90" s="857">
        <f>N83*K90</f>
        <v>10491.078031476511</v>
      </c>
      <c r="M90" s="858"/>
      <c r="N90" s="57"/>
    </row>
    <row r="91" spans="1:14" ht="15.75" thickBot="1">
      <c r="B91" s="821" t="s">
        <v>1037</v>
      </c>
      <c r="C91" s="822"/>
      <c r="D91" s="822"/>
      <c r="E91" s="822"/>
      <c r="F91" s="822"/>
      <c r="G91" s="822"/>
      <c r="H91" s="822"/>
      <c r="I91" s="822"/>
      <c r="J91" s="822"/>
      <c r="K91" s="822"/>
      <c r="L91" s="822"/>
      <c r="M91" s="823"/>
      <c r="N91" s="58">
        <f>L88+L89+L90</f>
        <v>62946.468188859071</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272768.02881838928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829.8425000000002</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140527.92466262239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25">
        <f>VLOOKUP(A65,TRANSPORTE!A6:D117,4,FALSE)</f>
        <v>1536.9493670886072</v>
      </c>
      <c r="M65" s="826"/>
      <c r="N65" s="296">
        <f>K65*L65</f>
        <v>1921.1867088607592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8">
        <v>80</v>
      </c>
      <c r="N77" s="404">
        <f>K77/M77</f>
        <v>1915.0250000000001</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8298.4250000000011</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209821.5606295302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41964.312125906043</v>
      </c>
      <c r="M88" s="856"/>
      <c r="N88" s="57"/>
    </row>
    <row r="89" spans="1:14">
      <c r="B89" s="95" t="s">
        <v>1057</v>
      </c>
      <c r="C89" s="96"/>
      <c r="D89" s="96"/>
      <c r="E89" s="96"/>
      <c r="F89" s="96"/>
      <c r="G89" s="96"/>
      <c r="H89" s="96"/>
      <c r="I89" s="93"/>
      <c r="J89" s="94"/>
      <c r="K89" s="313">
        <v>0.05</v>
      </c>
      <c r="L89" s="855">
        <f>N83*K89</f>
        <v>10491.078031476511</v>
      </c>
      <c r="M89" s="856"/>
      <c r="N89" s="57"/>
    </row>
    <row r="90" spans="1:14" ht="15.75" thickBot="1">
      <c r="B90" s="97" t="s">
        <v>1058</v>
      </c>
      <c r="C90" s="98"/>
      <c r="D90" s="98"/>
      <c r="E90" s="98"/>
      <c r="F90" s="98"/>
      <c r="G90" s="98"/>
      <c r="H90" s="98"/>
      <c r="I90" s="99"/>
      <c r="J90" s="100"/>
      <c r="K90" s="314">
        <v>0.05</v>
      </c>
      <c r="L90" s="857">
        <f>N83*K90</f>
        <v>10491.078031476511</v>
      </c>
      <c r="M90" s="858"/>
      <c r="N90" s="57"/>
    </row>
    <row r="91" spans="1:14" ht="15.75" thickBot="1">
      <c r="B91" s="821" t="s">
        <v>1037</v>
      </c>
      <c r="C91" s="822"/>
      <c r="D91" s="822"/>
      <c r="E91" s="822"/>
      <c r="F91" s="822"/>
      <c r="G91" s="822"/>
      <c r="H91" s="822"/>
      <c r="I91" s="822"/>
      <c r="J91" s="822"/>
      <c r="K91" s="822"/>
      <c r="L91" s="822"/>
      <c r="M91" s="823"/>
      <c r="N91" s="58">
        <f>L88+L89+L90</f>
        <v>62946.468188859071</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272768.02881838928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ht="15" customHeight="1">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829.8425000000002</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140527.92466262239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40000</v>
      </c>
      <c r="N53" s="281">
        <f>K53*M53</f>
        <v>56000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61.081178810341697</v>
      </c>
      <c r="N54" s="281">
        <f>K54*M54</f>
        <v>1527.0294702585425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57527.029470258545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1104.9962769918093</v>
      </c>
      <c r="M63" s="826"/>
      <c r="N63" s="296">
        <f>K63*L63</f>
        <v>1546.9947877885329</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5">
        <f>VLOOKUP(A64,TRANSPORTE!A6:D117,4,FALSE)</f>
        <v>1536.9493670886072</v>
      </c>
      <c r="M64" s="826"/>
      <c r="N64" s="296">
        <f>K64*L64</f>
        <v>1921.1867088607592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3468.1814966492921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8298.4250000000011</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209821.5606295302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41964.312125906043</v>
      </c>
      <c r="M87" s="856"/>
      <c r="N87" s="57"/>
    </row>
    <row r="88" spans="1:14">
      <c r="B88" s="95" t="s">
        <v>1057</v>
      </c>
      <c r="C88" s="96"/>
      <c r="D88" s="96"/>
      <c r="E88" s="96"/>
      <c r="F88" s="96"/>
      <c r="G88" s="96"/>
      <c r="H88" s="96"/>
      <c r="I88" s="93"/>
      <c r="J88" s="94"/>
      <c r="K88" s="313">
        <v>0.05</v>
      </c>
      <c r="L88" s="855">
        <f>N82*K88</f>
        <v>10491.078031476511</v>
      </c>
      <c r="M88" s="856"/>
      <c r="N88" s="57"/>
    </row>
    <row r="89" spans="1:14" ht="15.75" thickBot="1">
      <c r="B89" s="97" t="s">
        <v>1058</v>
      </c>
      <c r="C89" s="98"/>
      <c r="D89" s="98"/>
      <c r="E89" s="98"/>
      <c r="F89" s="98"/>
      <c r="G89" s="98"/>
      <c r="H89" s="98"/>
      <c r="I89" s="99"/>
      <c r="J89" s="100"/>
      <c r="K89" s="314">
        <v>0.05</v>
      </c>
      <c r="L89" s="857">
        <f>N82*K89</f>
        <v>10491.078031476511</v>
      </c>
      <c r="M89" s="858"/>
      <c r="N89" s="57"/>
    </row>
    <row r="90" spans="1:14" ht="15.75" thickBot="1">
      <c r="B90" s="821" t="s">
        <v>1037</v>
      </c>
      <c r="C90" s="822"/>
      <c r="D90" s="822"/>
      <c r="E90" s="822"/>
      <c r="F90" s="822"/>
      <c r="G90" s="822"/>
      <c r="H90" s="822"/>
      <c r="I90" s="822"/>
      <c r="J90" s="822"/>
      <c r="K90" s="822"/>
      <c r="L90" s="822"/>
      <c r="M90" s="823"/>
      <c r="N90" s="58">
        <f>L87+L88+L89</f>
        <v>62946.468188859071</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272768.02881838928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829.8425000000002</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140527.92466262239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40000</v>
      </c>
      <c r="N53" s="281">
        <f>K53*M53</f>
        <v>56000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61.081178810341697</v>
      </c>
      <c r="N54" s="281">
        <f>K54*M54</f>
        <v>1527.0294702585425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57527.029470258545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1104.9962769918093</v>
      </c>
      <c r="M63" s="826"/>
      <c r="N63" s="296">
        <f>K63*L63</f>
        <v>1546.9947877885329</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25">
        <f>VLOOKUP(A64,TRANSPORTE!A6:D117,4,FALSE)</f>
        <v>1536.9493670886072</v>
      </c>
      <c r="M64" s="826"/>
      <c r="N64" s="296">
        <f>K64*L64</f>
        <v>1921.1867088607592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3468.1814966492921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8298.4250000000011</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209821.5606295302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41964.312125906043</v>
      </c>
      <c r="M87" s="856"/>
      <c r="N87" s="57"/>
    </row>
    <row r="88" spans="1:14">
      <c r="B88" s="95" t="s">
        <v>1057</v>
      </c>
      <c r="C88" s="96"/>
      <c r="D88" s="96"/>
      <c r="E88" s="96"/>
      <c r="F88" s="96"/>
      <c r="G88" s="96"/>
      <c r="H88" s="96"/>
      <c r="I88" s="93"/>
      <c r="J88" s="94"/>
      <c r="K88" s="313">
        <v>0.05</v>
      </c>
      <c r="L88" s="855">
        <f>N82*K88</f>
        <v>10491.078031476511</v>
      </c>
      <c r="M88" s="856"/>
      <c r="N88" s="57"/>
    </row>
    <row r="89" spans="1:14" ht="15.75" thickBot="1">
      <c r="B89" s="97" t="s">
        <v>1058</v>
      </c>
      <c r="C89" s="98"/>
      <c r="D89" s="98"/>
      <c r="E89" s="98"/>
      <c r="F89" s="98"/>
      <c r="G89" s="98"/>
      <c r="H89" s="98"/>
      <c r="I89" s="99"/>
      <c r="J89" s="100"/>
      <c r="K89" s="314">
        <v>0.05</v>
      </c>
      <c r="L89" s="857">
        <f>N82*K89</f>
        <v>10491.078031476511</v>
      </c>
      <c r="M89" s="858"/>
      <c r="N89" s="57"/>
    </row>
    <row r="90" spans="1:14" ht="15.75" thickBot="1">
      <c r="B90" s="821" t="s">
        <v>1037</v>
      </c>
      <c r="C90" s="822"/>
      <c r="D90" s="822"/>
      <c r="E90" s="822"/>
      <c r="F90" s="822"/>
      <c r="G90" s="822"/>
      <c r="H90" s="822"/>
      <c r="I90" s="822"/>
      <c r="J90" s="822"/>
      <c r="K90" s="822"/>
      <c r="L90" s="822"/>
      <c r="M90" s="823"/>
      <c r="N90" s="58">
        <f>L87+L88+L89</f>
        <v>62946.468188859071</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272768.02881838928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829.8425000000002</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140527.92466262239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5">
        <f>VLOOKUP(A65,TRANSPORTE!A6:D117,4,FALSE)</f>
        <v>1536.9493670886072</v>
      </c>
      <c r="M65" s="826"/>
      <c r="N65" s="296">
        <f>K65*L65</f>
        <v>1921.1867088607592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8298.4250000000011</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209821.5606295302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41964.312125906043</v>
      </c>
      <c r="M88" s="856"/>
      <c r="N88" s="57"/>
    </row>
    <row r="89" spans="1:14">
      <c r="B89" s="95" t="s">
        <v>1057</v>
      </c>
      <c r="C89" s="96"/>
      <c r="D89" s="96"/>
      <c r="E89" s="96"/>
      <c r="F89" s="96"/>
      <c r="G89" s="96"/>
      <c r="H89" s="96"/>
      <c r="I89" s="93"/>
      <c r="J89" s="94"/>
      <c r="K89" s="313">
        <v>0.05</v>
      </c>
      <c r="L89" s="855">
        <f>N83*K89</f>
        <v>10491.078031476511</v>
      </c>
      <c r="M89" s="856"/>
      <c r="N89" s="57"/>
    </row>
    <row r="90" spans="1:14" ht="15.75" thickBot="1">
      <c r="B90" s="97" t="s">
        <v>1058</v>
      </c>
      <c r="C90" s="98"/>
      <c r="D90" s="98"/>
      <c r="E90" s="98"/>
      <c r="F90" s="98"/>
      <c r="G90" s="98"/>
      <c r="H90" s="98"/>
      <c r="I90" s="99"/>
      <c r="J90" s="100"/>
      <c r="K90" s="314">
        <v>0.05</v>
      </c>
      <c r="L90" s="857">
        <f>N83*K90</f>
        <v>10491.078031476511</v>
      </c>
      <c r="M90" s="858"/>
      <c r="N90" s="57"/>
    </row>
    <row r="91" spans="1:14" ht="15.75" thickBot="1">
      <c r="B91" s="821" t="s">
        <v>1037</v>
      </c>
      <c r="C91" s="822"/>
      <c r="D91" s="822"/>
      <c r="E91" s="822"/>
      <c r="F91" s="822"/>
      <c r="G91" s="822"/>
      <c r="H91" s="822"/>
      <c r="I91" s="822"/>
      <c r="J91" s="822"/>
      <c r="K91" s="822"/>
      <c r="L91" s="822"/>
      <c r="M91" s="823"/>
      <c r="N91" s="58">
        <f>L88+L89+L90</f>
        <v>62946.468188859071</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272768.02881838928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829.8425000000002</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140527.92466262239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5">
        <f>VLOOKUP(A65,TRANSPORTE!A6:D117,4,FALSE)</f>
        <v>1536.9493670886072</v>
      </c>
      <c r="M65" s="826"/>
      <c r="N65" s="296">
        <f>K65*L65</f>
        <v>1921.1867088607592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8298.4250000000011</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209821.5606295302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41964.312125906043</v>
      </c>
      <c r="M88" s="856"/>
      <c r="N88" s="57"/>
    </row>
    <row r="89" spans="1:14">
      <c r="B89" s="95" t="s">
        <v>1057</v>
      </c>
      <c r="C89" s="96"/>
      <c r="D89" s="96"/>
      <c r="E89" s="96"/>
      <c r="F89" s="96"/>
      <c r="G89" s="96"/>
      <c r="H89" s="96"/>
      <c r="I89" s="93"/>
      <c r="J89" s="94"/>
      <c r="K89" s="313">
        <v>0.05</v>
      </c>
      <c r="L89" s="855">
        <f>N83*K89</f>
        <v>10491.078031476511</v>
      </c>
      <c r="M89" s="856"/>
      <c r="N89" s="57"/>
    </row>
    <row r="90" spans="1:14" ht="15.75" thickBot="1">
      <c r="B90" s="97" t="s">
        <v>1058</v>
      </c>
      <c r="C90" s="98"/>
      <c r="D90" s="98"/>
      <c r="E90" s="98"/>
      <c r="F90" s="98"/>
      <c r="G90" s="98"/>
      <c r="H90" s="98"/>
      <c r="I90" s="99"/>
      <c r="J90" s="100"/>
      <c r="K90" s="314">
        <v>0.05</v>
      </c>
      <c r="L90" s="857">
        <f>N83*K90</f>
        <v>10491.078031476511</v>
      </c>
      <c r="M90" s="858"/>
      <c r="N90" s="57"/>
    </row>
    <row r="91" spans="1:14" ht="15.75" thickBot="1">
      <c r="B91" s="821" t="s">
        <v>1037</v>
      </c>
      <c r="C91" s="822"/>
      <c r="D91" s="822"/>
      <c r="E91" s="822"/>
      <c r="F91" s="822"/>
      <c r="G91" s="822"/>
      <c r="H91" s="822"/>
      <c r="I91" s="822"/>
      <c r="J91" s="822"/>
      <c r="K91" s="822"/>
      <c r="L91" s="822"/>
      <c r="M91" s="823"/>
      <c r="N91" s="58">
        <f>L88+L89+L90</f>
        <v>62946.468188859071</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272768.02881838928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829.8425000000002</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140527.92466262239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1377</v>
      </c>
      <c r="B65" s="52" t="str">
        <f>VLOOKUP(A65,TRANSPORTE!A6:D117,3,FALSE)</f>
        <v>Transporte de mezcla</v>
      </c>
      <c r="C65" s="53"/>
      <c r="D65" s="53"/>
      <c r="E65" s="53"/>
      <c r="F65" s="53"/>
      <c r="G65" s="53"/>
      <c r="H65" s="320" t="s">
        <v>1552</v>
      </c>
      <c r="I65" s="288">
        <v>1.25</v>
      </c>
      <c r="J65" s="295">
        <v>1</v>
      </c>
      <c r="K65" s="288">
        <f>I65*J65</f>
        <v>1.25</v>
      </c>
      <c r="L65" s="825">
        <f>VLOOKUP(A65,TRANSPORTE!A6:D117,4,FALSE)</f>
        <v>1536.9493670886072</v>
      </c>
      <c r="M65" s="826"/>
      <c r="N65" s="296">
        <f>K65*L65</f>
        <v>1921.1867088607592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8298.4250000000011</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209821.5606295302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41964.312125906043</v>
      </c>
      <c r="M88" s="856"/>
      <c r="N88" s="57"/>
    </row>
    <row r="89" spans="1:14">
      <c r="B89" s="95" t="s">
        <v>1057</v>
      </c>
      <c r="C89" s="96"/>
      <c r="D89" s="96"/>
      <c r="E89" s="96"/>
      <c r="F89" s="96"/>
      <c r="G89" s="96"/>
      <c r="H89" s="96"/>
      <c r="I89" s="93"/>
      <c r="J89" s="94"/>
      <c r="K89" s="313">
        <v>0.05</v>
      </c>
      <c r="L89" s="855">
        <f>N83*K89</f>
        <v>10491.078031476511</v>
      </c>
      <c r="M89" s="856"/>
      <c r="N89" s="57"/>
    </row>
    <row r="90" spans="1:14" ht="15.75" thickBot="1">
      <c r="B90" s="97" t="s">
        <v>1058</v>
      </c>
      <c r="C90" s="98"/>
      <c r="D90" s="98"/>
      <c r="E90" s="98"/>
      <c r="F90" s="98"/>
      <c r="G90" s="98"/>
      <c r="H90" s="98"/>
      <c r="I90" s="99"/>
      <c r="J90" s="100"/>
      <c r="K90" s="314">
        <v>0.05</v>
      </c>
      <c r="L90" s="857">
        <f>N83*K90</f>
        <v>10491.078031476511</v>
      </c>
      <c r="M90" s="858"/>
      <c r="N90" s="57"/>
    </row>
    <row r="91" spans="1:14" ht="15.75" thickBot="1">
      <c r="B91" s="821" t="s">
        <v>1037</v>
      </c>
      <c r="C91" s="822"/>
      <c r="D91" s="822"/>
      <c r="E91" s="822"/>
      <c r="F91" s="822"/>
      <c r="G91" s="822"/>
      <c r="H91" s="822"/>
      <c r="I91" s="822"/>
      <c r="J91" s="822"/>
      <c r="K91" s="822"/>
      <c r="L91" s="822"/>
      <c r="M91" s="823"/>
      <c r="N91" s="58">
        <f>L88+L89+L90</f>
        <v>62946.468188859071</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272768.02881838928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8</v>
      </c>
      <c r="N37" s="281">
        <f t="shared" ref="N37:N43" si="0">K37/M37</f>
        <v>15000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8</v>
      </c>
      <c r="N38" s="281">
        <f t="shared" si="0"/>
        <v>12500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8</v>
      </c>
      <c r="N39" s="281">
        <f t="shared" si="0"/>
        <v>78047.373882503205</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8</v>
      </c>
      <c r="N42" s="281">
        <f t="shared" si="0"/>
        <v>29566.033418475952</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8</v>
      </c>
      <c r="N43" s="281">
        <f t="shared" si="0"/>
        <v>6299.2230736483616</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922.04722222222233</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168902.65545977015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40000</v>
      </c>
      <c r="N53" s="281">
        <f>K53*M53</f>
        <v>56000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61.081178810341697</v>
      </c>
      <c r="N54" s="281">
        <f>K54*M54</f>
        <v>1527.0294702585425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57527.029470258545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1104.9962769918093</v>
      </c>
      <c r="M63" s="826"/>
      <c r="N63" s="296">
        <f>K63*L63</f>
        <v>1546.9947877885329</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5">
        <f>VLOOKUP(A64,TRANSPORTE!A6:D117,4,FALSE)</f>
        <v>1536.9493670886072</v>
      </c>
      <c r="M64" s="826"/>
      <c r="N64" s="296">
        <f>K64*L64</f>
        <v>1921.1867088607592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3468.1814966492921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9220.4722222222226</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239118.33864890019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47823.667729780042</v>
      </c>
      <c r="M87" s="856"/>
      <c r="N87" s="57"/>
    </row>
    <row r="88" spans="1:14">
      <c r="B88" s="95" t="s">
        <v>1057</v>
      </c>
      <c r="C88" s="96"/>
      <c r="D88" s="96"/>
      <c r="E88" s="96"/>
      <c r="F88" s="96"/>
      <c r="G88" s="96"/>
      <c r="H88" s="96"/>
      <c r="I88" s="93"/>
      <c r="J88" s="94"/>
      <c r="K88" s="313">
        <v>0.05</v>
      </c>
      <c r="L88" s="855">
        <f>N82*K88</f>
        <v>11955.91693244501</v>
      </c>
      <c r="M88" s="856"/>
      <c r="N88" s="57"/>
    </row>
    <row r="89" spans="1:14" ht="15.75" thickBot="1">
      <c r="B89" s="97" t="s">
        <v>1058</v>
      </c>
      <c r="C89" s="98"/>
      <c r="D89" s="98"/>
      <c r="E89" s="98"/>
      <c r="F89" s="98"/>
      <c r="G89" s="98"/>
      <c r="H89" s="98"/>
      <c r="I89" s="99"/>
      <c r="J89" s="100"/>
      <c r="K89" s="314">
        <v>0.05</v>
      </c>
      <c r="L89" s="857">
        <f>N82*K89</f>
        <v>11955.91693244501</v>
      </c>
      <c r="M89" s="858"/>
      <c r="N89" s="57"/>
    </row>
    <row r="90" spans="1:14" ht="15.75" thickBot="1">
      <c r="B90" s="821" t="s">
        <v>1037</v>
      </c>
      <c r="C90" s="822"/>
      <c r="D90" s="822"/>
      <c r="E90" s="822"/>
      <c r="F90" s="822"/>
      <c r="G90" s="822"/>
      <c r="H90" s="822"/>
      <c r="I90" s="822"/>
      <c r="J90" s="822"/>
      <c r="K90" s="822"/>
      <c r="L90" s="822"/>
      <c r="M90" s="823"/>
      <c r="N90" s="58">
        <f>L87+L88+L89</f>
        <v>71735.501594670059</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310853.84024357027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8</v>
      </c>
      <c r="N37" s="281">
        <f t="shared" ref="N37:N43" si="0">K37/M37</f>
        <v>15000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8</v>
      </c>
      <c r="N38" s="281">
        <f t="shared" si="0"/>
        <v>12500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8</v>
      </c>
      <c r="N39" s="281">
        <f t="shared" si="0"/>
        <v>78047.373882503205</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8</v>
      </c>
      <c r="N42" s="281">
        <f t="shared" si="0"/>
        <v>29566.033418475952</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8</v>
      </c>
      <c r="N43" s="281">
        <f t="shared" si="0"/>
        <v>6299.2230736483616</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922.04722222222233</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168902.65545977015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40000</v>
      </c>
      <c r="N53" s="281">
        <f>K53*M53</f>
        <v>56000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61.081178810341697</v>
      </c>
      <c r="N54" s="281">
        <f>K54*M54</f>
        <v>1527.0294702585425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57527.029470258545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1104.9962769918093</v>
      </c>
      <c r="M63" s="826"/>
      <c r="N63" s="296">
        <f>K63*L63</f>
        <v>1546.9947877885329</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5">
        <f>VLOOKUP(A64,TRANSPORTE!A6:D117,4,FALSE)</f>
        <v>1536.9493670886072</v>
      </c>
      <c r="M64" s="826"/>
      <c r="N64" s="296">
        <f>K64*L64</f>
        <v>1921.1867088607592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318"/>
      <c r="C68" s="319"/>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3468.1814966492921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133"/>
    </row>
    <row r="80" spans="1:15" ht="15.75" thickBot="1">
      <c r="B80" s="827" t="s">
        <v>1037</v>
      </c>
      <c r="C80" s="828"/>
      <c r="D80" s="828"/>
      <c r="E80" s="828"/>
      <c r="F80" s="828"/>
      <c r="G80" s="828"/>
      <c r="H80" s="828"/>
      <c r="I80" s="828"/>
      <c r="J80" s="828"/>
      <c r="K80" s="828"/>
      <c r="L80" s="828"/>
      <c r="M80" s="829"/>
      <c r="N80" s="469">
        <f>SUM(N74:N79)</f>
        <v>9220.4722222222226</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239118.33864890019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47823.667729780042</v>
      </c>
      <c r="M87" s="856"/>
      <c r="N87" s="57"/>
    </row>
    <row r="88" spans="1:14">
      <c r="B88" s="95" t="s">
        <v>1057</v>
      </c>
      <c r="C88" s="96"/>
      <c r="D88" s="96"/>
      <c r="E88" s="96"/>
      <c r="F88" s="96"/>
      <c r="G88" s="96"/>
      <c r="H88" s="96"/>
      <c r="I88" s="93"/>
      <c r="J88" s="94"/>
      <c r="K88" s="313">
        <v>0.05</v>
      </c>
      <c r="L88" s="855">
        <f>N82*K88</f>
        <v>11955.91693244501</v>
      </c>
      <c r="M88" s="856"/>
      <c r="N88" s="57"/>
    </row>
    <row r="89" spans="1:14" ht="15.75" thickBot="1">
      <c r="B89" s="97" t="s">
        <v>1058</v>
      </c>
      <c r="C89" s="98"/>
      <c r="D89" s="98"/>
      <c r="E89" s="98"/>
      <c r="F89" s="98"/>
      <c r="G89" s="98"/>
      <c r="H89" s="98"/>
      <c r="I89" s="99"/>
      <c r="J89" s="100"/>
      <c r="K89" s="314">
        <v>0.05</v>
      </c>
      <c r="L89" s="857">
        <f>N82*K89</f>
        <v>11955.91693244501</v>
      </c>
      <c r="M89" s="858"/>
      <c r="N89" s="57"/>
    </row>
    <row r="90" spans="1:14" ht="15.75" thickBot="1">
      <c r="B90" s="821" t="s">
        <v>1037</v>
      </c>
      <c r="C90" s="822"/>
      <c r="D90" s="822"/>
      <c r="E90" s="822"/>
      <c r="F90" s="822"/>
      <c r="G90" s="822"/>
      <c r="H90" s="822"/>
      <c r="I90" s="822"/>
      <c r="J90" s="822"/>
      <c r="K90" s="822"/>
      <c r="L90" s="822"/>
      <c r="M90" s="823"/>
      <c r="N90" s="58">
        <f>L87+L88+L89</f>
        <v>71735.501594670059</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310853.84024357027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8</v>
      </c>
      <c r="N37" s="281">
        <f t="shared" ref="N37:N43" si="0">K37/M37</f>
        <v>15000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8</v>
      </c>
      <c r="N38" s="281">
        <f t="shared" si="0"/>
        <v>12500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8</v>
      </c>
      <c r="N39" s="281">
        <f t="shared" si="0"/>
        <v>78047.373882503205</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8</v>
      </c>
      <c r="N42" s="281">
        <f t="shared" si="0"/>
        <v>29566.033418475952</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8</v>
      </c>
      <c r="N43" s="281">
        <f t="shared" si="0"/>
        <v>6299.2230736483616</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922.04722222222233</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168902.65545977015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40000</v>
      </c>
      <c r="N53" s="281">
        <f>K53*M53</f>
        <v>56000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61.081178810341697</v>
      </c>
      <c r="N54" s="281">
        <f>K54*M54</f>
        <v>1527.0294702585425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57527.029470258545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1104.9962769918093</v>
      </c>
      <c r="M63" s="826"/>
      <c r="N63" s="296">
        <f>K63*L63</f>
        <v>1546.9947877885329</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5">
        <f>VLOOKUP(A64,TRANSPORTE!A6:D117,4,FALSE)</f>
        <v>1536.9493670886072</v>
      </c>
      <c r="M64" s="826"/>
      <c r="N64" s="296">
        <f>K64*L64</f>
        <v>1921.1867088607592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3468.1814966492921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9220.4722222222226</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239118.33864890019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47823.667729780042</v>
      </c>
      <c r="M87" s="856"/>
      <c r="N87" s="57"/>
    </row>
    <row r="88" spans="1:14">
      <c r="B88" s="95" t="s">
        <v>1057</v>
      </c>
      <c r="C88" s="96"/>
      <c r="D88" s="96"/>
      <c r="E88" s="96"/>
      <c r="F88" s="96"/>
      <c r="G88" s="96"/>
      <c r="H88" s="96"/>
      <c r="I88" s="93"/>
      <c r="J88" s="94"/>
      <c r="K88" s="313">
        <v>0.05</v>
      </c>
      <c r="L88" s="855">
        <f>N82*K88</f>
        <v>11955.91693244501</v>
      </c>
      <c r="M88" s="856"/>
      <c r="N88" s="57"/>
    </row>
    <row r="89" spans="1:14" ht="15.75" thickBot="1">
      <c r="B89" s="97" t="s">
        <v>1058</v>
      </c>
      <c r="C89" s="98"/>
      <c r="D89" s="98"/>
      <c r="E89" s="98"/>
      <c r="F89" s="98"/>
      <c r="G89" s="98"/>
      <c r="H89" s="98"/>
      <c r="I89" s="99"/>
      <c r="J89" s="100"/>
      <c r="K89" s="314">
        <v>0.05</v>
      </c>
      <c r="L89" s="857">
        <f>N82*K89</f>
        <v>11955.91693244501</v>
      </c>
      <c r="M89" s="858"/>
      <c r="N89" s="57"/>
    </row>
    <row r="90" spans="1:14" ht="15.75" thickBot="1">
      <c r="B90" s="821" t="s">
        <v>1037</v>
      </c>
      <c r="C90" s="822"/>
      <c r="D90" s="822"/>
      <c r="E90" s="822"/>
      <c r="F90" s="822"/>
      <c r="G90" s="822"/>
      <c r="H90" s="822"/>
      <c r="I90" s="822"/>
      <c r="J90" s="822"/>
      <c r="K90" s="822"/>
      <c r="L90" s="822"/>
      <c r="M90" s="823"/>
      <c r="N90" s="58">
        <f>L87+L88+L89</f>
        <v>71735.501594670059</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310853.84024357027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829.8425000000002</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140527.92466262239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40000</v>
      </c>
      <c r="N53" s="281">
        <f>K53*M53</f>
        <v>56000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61.081178810341697</v>
      </c>
      <c r="N54" s="281">
        <f>K54*M54</f>
        <v>1527.0294702585425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57527.029470258545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1104.9962769918093</v>
      </c>
      <c r="M63" s="826"/>
      <c r="N63" s="296">
        <f>K63*L63</f>
        <v>1546.9947877885329</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25">
        <f>VLOOKUP(A64,TRANSPORTE!A6:D117,4,FALSE)</f>
        <v>1536.9493670886072</v>
      </c>
      <c r="M64" s="826"/>
      <c r="N64" s="296">
        <f>K64*L64</f>
        <v>1921.1867088607592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3468.1814966492921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8298.4250000000011</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209821.5606295302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41964.312125906043</v>
      </c>
      <c r="M87" s="856"/>
      <c r="N87" s="57"/>
    </row>
    <row r="88" spans="1:14">
      <c r="B88" s="95" t="s">
        <v>1057</v>
      </c>
      <c r="C88" s="96"/>
      <c r="D88" s="96"/>
      <c r="E88" s="96"/>
      <c r="F88" s="96"/>
      <c r="G88" s="96"/>
      <c r="H88" s="96"/>
      <c r="I88" s="93"/>
      <c r="J88" s="94"/>
      <c r="K88" s="313">
        <v>0.05</v>
      </c>
      <c r="L88" s="855">
        <f>N82*K88</f>
        <v>10491.078031476511</v>
      </c>
      <c r="M88" s="856"/>
      <c r="N88" s="57"/>
    </row>
    <row r="89" spans="1:14" ht="15.75" thickBot="1">
      <c r="B89" s="97" t="s">
        <v>1058</v>
      </c>
      <c r="C89" s="98"/>
      <c r="D89" s="98"/>
      <c r="E89" s="98"/>
      <c r="F89" s="98"/>
      <c r="G89" s="98"/>
      <c r="H89" s="98"/>
      <c r="I89" s="99"/>
      <c r="J89" s="100"/>
      <c r="K89" s="314">
        <v>0.05</v>
      </c>
      <c r="L89" s="857">
        <f>N82*K89</f>
        <v>10491.078031476511</v>
      </c>
      <c r="M89" s="858"/>
      <c r="N89" s="57"/>
    </row>
    <row r="90" spans="1:14" ht="15.75" thickBot="1">
      <c r="B90" s="821" t="s">
        <v>1037</v>
      </c>
      <c r="C90" s="822"/>
      <c r="D90" s="822"/>
      <c r="E90" s="822"/>
      <c r="F90" s="822"/>
      <c r="G90" s="822"/>
      <c r="H90" s="822"/>
      <c r="I90" s="822"/>
      <c r="J90" s="822"/>
      <c r="K90" s="822"/>
      <c r="L90" s="822"/>
      <c r="M90" s="823"/>
      <c r="N90" s="58">
        <f>L87+L88+L89</f>
        <v>62946.468188859071</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272768.02881838928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829.8425000000002</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140527.92466262239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25">
        <f>VLOOKUP(A65,TRANSPORTE!A6:D117,4,FALSE)</f>
        <v>1536.9493670886072</v>
      </c>
      <c r="M65" s="826"/>
      <c r="N65" s="296">
        <f>K65*L65</f>
        <v>1921.1867088607592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133"/>
    </row>
    <row r="81" spans="1:14" ht="15.75" thickBot="1">
      <c r="B81" s="827" t="s">
        <v>1037</v>
      </c>
      <c r="C81" s="828"/>
      <c r="D81" s="828"/>
      <c r="E81" s="828"/>
      <c r="F81" s="828"/>
      <c r="G81" s="828"/>
      <c r="H81" s="828"/>
      <c r="I81" s="828"/>
      <c r="J81" s="828"/>
      <c r="K81" s="828"/>
      <c r="L81" s="828"/>
      <c r="M81" s="829"/>
      <c r="N81" s="469">
        <f>SUM(N75:N80)</f>
        <v>8298.4250000000011</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209821.5606295302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41964.312125906043</v>
      </c>
      <c r="M88" s="856"/>
      <c r="N88" s="57"/>
    </row>
    <row r="89" spans="1:14">
      <c r="B89" s="95" t="s">
        <v>1057</v>
      </c>
      <c r="C89" s="96"/>
      <c r="D89" s="96"/>
      <c r="E89" s="96"/>
      <c r="F89" s="96"/>
      <c r="G89" s="96"/>
      <c r="H89" s="96"/>
      <c r="I89" s="93"/>
      <c r="J89" s="94"/>
      <c r="K89" s="313">
        <v>0.05</v>
      </c>
      <c r="L89" s="855">
        <f>N83*K89</f>
        <v>10491.078031476511</v>
      </c>
      <c r="M89" s="856"/>
      <c r="N89" s="57"/>
    </row>
    <row r="90" spans="1:14" ht="15.75" thickBot="1">
      <c r="B90" s="97" t="s">
        <v>1058</v>
      </c>
      <c r="C90" s="98"/>
      <c r="D90" s="98"/>
      <c r="E90" s="98"/>
      <c r="F90" s="98"/>
      <c r="G90" s="98"/>
      <c r="H90" s="98"/>
      <c r="I90" s="99"/>
      <c r="J90" s="100"/>
      <c r="K90" s="314">
        <v>0.05</v>
      </c>
      <c r="L90" s="857">
        <f>N83*K90</f>
        <v>10491.078031476511</v>
      </c>
      <c r="M90" s="858"/>
      <c r="N90" s="57"/>
    </row>
    <row r="91" spans="1:14" ht="15.75" thickBot="1">
      <c r="B91" s="821" t="s">
        <v>1037</v>
      </c>
      <c r="C91" s="822"/>
      <c r="D91" s="822"/>
      <c r="E91" s="822"/>
      <c r="F91" s="822"/>
      <c r="G91" s="822"/>
      <c r="H91" s="822"/>
      <c r="I91" s="822"/>
      <c r="J91" s="822"/>
      <c r="K91" s="822"/>
      <c r="L91" s="822"/>
      <c r="M91" s="823"/>
      <c r="N91" s="58">
        <f>L88+L89+L90</f>
        <v>62946.468188859071</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272768.02881838928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829.8425000000002</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140527.92466262239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40000</v>
      </c>
      <c r="N53" s="281">
        <f>K53*M53</f>
        <v>56000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61.081178810341697</v>
      </c>
      <c r="N54" s="281">
        <f>K54*M54</f>
        <v>1527.0294702585425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57527.029470258545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1104.9962769918093</v>
      </c>
      <c r="M63" s="826"/>
      <c r="N63" s="296">
        <f>K63*L63</f>
        <v>1546.9947877885329</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5">
        <f>VLOOKUP(A64,TRANSPORTE!A6:D117,4,FALSE)</f>
        <v>1536.9493670886072</v>
      </c>
      <c r="M64" s="826"/>
      <c r="N64" s="296">
        <f>K64*L64</f>
        <v>1921.1867088607592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3468.1814966492921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8298.4250000000011</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209821.5606295302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41964.312125906043</v>
      </c>
      <c r="M87" s="856"/>
      <c r="N87" s="57"/>
    </row>
    <row r="88" spans="1:14">
      <c r="B88" s="95" t="s">
        <v>1057</v>
      </c>
      <c r="C88" s="96"/>
      <c r="D88" s="96"/>
      <c r="E88" s="96"/>
      <c r="F88" s="96"/>
      <c r="G88" s="96"/>
      <c r="H88" s="96"/>
      <c r="I88" s="93"/>
      <c r="J88" s="94"/>
      <c r="K88" s="313">
        <v>0.05</v>
      </c>
      <c r="L88" s="855">
        <f>N82*K88</f>
        <v>10491.078031476511</v>
      </c>
      <c r="M88" s="856"/>
      <c r="N88" s="57"/>
    </row>
    <row r="89" spans="1:14" ht="15.75" thickBot="1">
      <c r="B89" s="97" t="s">
        <v>1058</v>
      </c>
      <c r="C89" s="98"/>
      <c r="D89" s="98"/>
      <c r="E89" s="98"/>
      <c r="F89" s="98"/>
      <c r="G89" s="98"/>
      <c r="H89" s="98"/>
      <c r="I89" s="99"/>
      <c r="J89" s="100"/>
      <c r="K89" s="314">
        <v>0.05</v>
      </c>
      <c r="L89" s="857">
        <f>N82*K89</f>
        <v>10491.078031476511</v>
      </c>
      <c r="M89" s="858"/>
      <c r="N89" s="57"/>
    </row>
    <row r="90" spans="1:14" ht="15.75" thickBot="1">
      <c r="B90" s="821" t="s">
        <v>1037</v>
      </c>
      <c r="C90" s="822"/>
      <c r="D90" s="822"/>
      <c r="E90" s="822"/>
      <c r="F90" s="822"/>
      <c r="G90" s="822"/>
      <c r="H90" s="822"/>
      <c r="I90" s="822"/>
      <c r="J90" s="822"/>
      <c r="K90" s="822"/>
      <c r="L90" s="822"/>
      <c r="M90" s="823"/>
      <c r="N90" s="58">
        <f>L87+L88+L89</f>
        <v>62946.468188859071</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272768.02881838928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8</v>
      </c>
      <c r="N37" s="281">
        <f t="shared" ref="N37:N43" si="0">K37/M37</f>
        <v>15000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8</v>
      </c>
      <c r="N38" s="281">
        <f t="shared" si="0"/>
        <v>12500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8</v>
      </c>
      <c r="N39" s="281">
        <f t="shared" si="0"/>
        <v>78047.373882503205</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8</v>
      </c>
      <c r="N42" s="281">
        <f t="shared" si="0"/>
        <v>29566.033418475952</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8</v>
      </c>
      <c r="N43" s="281">
        <f t="shared" si="0"/>
        <v>6299.2230736483616</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922.04722222222233</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168902.65545977015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40000</v>
      </c>
      <c r="N53" s="281">
        <f>K53*M53</f>
        <v>56000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61.081178810341697</v>
      </c>
      <c r="N54" s="281">
        <f>K54*M54</f>
        <v>1527.0294702585425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57527.029470258545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1104.9962769918093</v>
      </c>
      <c r="M63" s="826"/>
      <c r="N63" s="296">
        <f>K63*L63</f>
        <v>1546.9947877885329</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5">
        <f>VLOOKUP(A64,TRANSPORTE!A6:D117,4,FALSE)</f>
        <v>1536.9493670886072</v>
      </c>
      <c r="M64" s="826"/>
      <c r="N64" s="296">
        <f>K64*L64</f>
        <v>1921.1867088607592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3468.1814966492921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72</v>
      </c>
      <c r="N74" s="404">
        <f>K74/M74</f>
        <v>5674.1388888888887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72</v>
      </c>
      <c r="N75" s="404">
        <f>K75/M75</f>
        <v>1418.5277777777778</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72</v>
      </c>
      <c r="N76" s="404">
        <f>K76/M76</f>
        <v>2127.8055555555557</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9220.4722222222226</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239118.33864890019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47823.667729780042</v>
      </c>
      <c r="M87" s="856"/>
      <c r="N87" s="57"/>
    </row>
    <row r="88" spans="1:14">
      <c r="B88" s="95" t="s">
        <v>1057</v>
      </c>
      <c r="C88" s="96"/>
      <c r="D88" s="96"/>
      <c r="E88" s="96"/>
      <c r="F88" s="96"/>
      <c r="G88" s="96"/>
      <c r="H88" s="96"/>
      <c r="I88" s="93"/>
      <c r="J88" s="94"/>
      <c r="K88" s="313">
        <v>0.05</v>
      </c>
      <c r="L88" s="855">
        <f>N82*K88</f>
        <v>11955.91693244501</v>
      </c>
      <c r="M88" s="856"/>
      <c r="N88" s="57"/>
    </row>
    <row r="89" spans="1:14" ht="15.75" thickBot="1">
      <c r="B89" s="97" t="s">
        <v>1058</v>
      </c>
      <c r="C89" s="98"/>
      <c r="D89" s="98"/>
      <c r="E89" s="98"/>
      <c r="F89" s="98"/>
      <c r="G89" s="98"/>
      <c r="H89" s="98"/>
      <c r="I89" s="99"/>
      <c r="J89" s="100"/>
      <c r="K89" s="314">
        <v>0.05</v>
      </c>
      <c r="L89" s="857">
        <f>N82*K89</f>
        <v>11955.91693244501</v>
      </c>
      <c r="M89" s="858"/>
      <c r="N89" s="57"/>
    </row>
    <row r="90" spans="1:14" ht="15.75" thickBot="1">
      <c r="B90" s="821" t="s">
        <v>1037</v>
      </c>
      <c r="C90" s="822"/>
      <c r="D90" s="822"/>
      <c r="E90" s="822"/>
      <c r="F90" s="822"/>
      <c r="G90" s="822"/>
      <c r="H90" s="822"/>
      <c r="I90" s="822"/>
      <c r="J90" s="822"/>
      <c r="K90" s="822"/>
      <c r="L90" s="822"/>
      <c r="M90" s="823"/>
      <c r="N90" s="58">
        <f>L87+L88+L89</f>
        <v>71735.501594670059</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310853.84024357027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829.8425000000002</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140527.92466262239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25">
        <f>VLOOKUP(A65,TRANSPORTE!A6:D117,4,FALSE)</f>
        <v>1536.9493670886072</v>
      </c>
      <c r="M65" s="826"/>
      <c r="N65" s="296">
        <f>K65*L65</f>
        <v>1921.1867088607592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8298.4250000000011</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209821.5606295302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41964.312125906043</v>
      </c>
      <c r="M88" s="856"/>
      <c r="N88" s="57"/>
    </row>
    <row r="89" spans="1:14">
      <c r="B89" s="95" t="s">
        <v>1057</v>
      </c>
      <c r="C89" s="96"/>
      <c r="D89" s="96"/>
      <c r="E89" s="96"/>
      <c r="F89" s="96"/>
      <c r="G89" s="96"/>
      <c r="H89" s="96"/>
      <c r="I89" s="93"/>
      <c r="J89" s="94"/>
      <c r="K89" s="313">
        <v>0.05</v>
      </c>
      <c r="L89" s="855">
        <f>N83*K89</f>
        <v>10491.078031476511</v>
      </c>
      <c r="M89" s="856"/>
      <c r="N89" s="57"/>
    </row>
    <row r="90" spans="1:14" ht="15.75" thickBot="1">
      <c r="B90" s="97" t="s">
        <v>1058</v>
      </c>
      <c r="C90" s="98"/>
      <c r="D90" s="98"/>
      <c r="E90" s="98"/>
      <c r="F90" s="98"/>
      <c r="G90" s="98"/>
      <c r="H90" s="98"/>
      <c r="I90" s="99"/>
      <c r="J90" s="100"/>
      <c r="K90" s="314">
        <v>0.05</v>
      </c>
      <c r="L90" s="857">
        <f>N83*K90</f>
        <v>10491.078031476511</v>
      </c>
      <c r="M90" s="858"/>
      <c r="N90" s="57"/>
    </row>
    <row r="91" spans="1:14" ht="15.75" thickBot="1">
      <c r="B91" s="821" t="s">
        <v>1037</v>
      </c>
      <c r="C91" s="822"/>
      <c r="D91" s="822"/>
      <c r="E91" s="822"/>
      <c r="F91" s="822"/>
      <c r="G91" s="822"/>
      <c r="H91" s="822"/>
      <c r="I91" s="822"/>
      <c r="J91" s="822"/>
      <c r="K91" s="822"/>
      <c r="L91" s="822"/>
      <c r="M91" s="823"/>
      <c r="N91" s="58">
        <f>L88+L89+L90</f>
        <v>62946.468188859071</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272768.02881838928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829.8425000000002</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140527.92466262239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25">
        <f>VLOOKUP(A65,TRANSPORTE!A6:D117,4,FALSE)</f>
        <v>1536.9493670886072</v>
      </c>
      <c r="M65" s="826"/>
      <c r="N65" s="296">
        <f>K65*L65</f>
        <v>1921.1867088607592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318"/>
      <c r="C69" s="319"/>
      <c r="D69" s="319"/>
      <c r="E69" s="319"/>
      <c r="F69" s="319"/>
      <c r="G69" s="319"/>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8298.4250000000011</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209821.5606295302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41964.312125906043</v>
      </c>
      <c r="M88" s="856"/>
      <c r="N88" s="57"/>
    </row>
    <row r="89" spans="1:14">
      <c r="B89" s="95" t="s">
        <v>1057</v>
      </c>
      <c r="C89" s="96"/>
      <c r="D89" s="96"/>
      <c r="E89" s="96"/>
      <c r="F89" s="96"/>
      <c r="G89" s="96"/>
      <c r="H89" s="96"/>
      <c r="I89" s="93"/>
      <c r="J89" s="94"/>
      <c r="K89" s="313">
        <v>0.05</v>
      </c>
      <c r="L89" s="855">
        <f>N83*K89</f>
        <v>10491.078031476511</v>
      </c>
      <c r="M89" s="856"/>
      <c r="N89" s="57"/>
    </row>
    <row r="90" spans="1:14" ht="15.75" thickBot="1">
      <c r="B90" s="97" t="s">
        <v>1058</v>
      </c>
      <c r="C90" s="98"/>
      <c r="D90" s="98"/>
      <c r="E90" s="98"/>
      <c r="F90" s="98"/>
      <c r="G90" s="98"/>
      <c r="H90" s="98"/>
      <c r="I90" s="99"/>
      <c r="J90" s="100"/>
      <c r="K90" s="314">
        <v>0.05</v>
      </c>
      <c r="L90" s="857">
        <f>N83*K90</f>
        <v>10491.078031476511</v>
      </c>
      <c r="M90" s="858"/>
      <c r="N90" s="57"/>
    </row>
    <row r="91" spans="1:14" ht="15.75" thickBot="1">
      <c r="B91" s="821" t="s">
        <v>1037</v>
      </c>
      <c r="C91" s="822"/>
      <c r="D91" s="822"/>
      <c r="E91" s="822"/>
      <c r="F91" s="822"/>
      <c r="G91" s="822"/>
      <c r="H91" s="822"/>
      <c r="I91" s="822"/>
      <c r="J91" s="822"/>
      <c r="K91" s="822"/>
      <c r="L91" s="822"/>
      <c r="M91" s="823"/>
      <c r="N91" s="58">
        <f>L88+L89+L90</f>
        <v>62946.468188859071</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272768.02881838928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829.8425000000002</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140527.92466262239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40000</v>
      </c>
      <c r="N53" s="281">
        <f>K53*M53</f>
        <v>56000</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61.081178810341697</v>
      </c>
      <c r="N54" s="281">
        <f>K54*M54</f>
        <v>1527.0294702585425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57527.029470258545</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1104.9962769918093</v>
      </c>
      <c r="M63" s="826"/>
      <c r="N63" s="296">
        <f>K63*L63</f>
        <v>1546.9947877885329</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25">
        <f>VLOOKUP(A64,TRANSPORTE!A6:D117,4,FALSE)</f>
        <v>1536.9493670886072</v>
      </c>
      <c r="M64" s="826"/>
      <c r="N64" s="296">
        <f>K64*L64</f>
        <v>1921.1867088607592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3468.1814966492921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A76" t="s">
        <v>54</v>
      </c>
      <c r="B76" s="55" t="str">
        <f>VLOOKUP(A76,'MANO DE OBRA'!A9:D70,3,FALSE)</f>
        <v>Rastrilleros (2)</v>
      </c>
      <c r="C76" s="53"/>
      <c r="D76" s="53"/>
      <c r="E76" s="53"/>
      <c r="F76" s="53"/>
      <c r="G76" s="53"/>
      <c r="H76" s="53"/>
      <c r="I76" s="301">
        <f>K76/J76*100</f>
        <v>82811.891891891893</v>
      </c>
      <c r="J76" s="302">
        <v>185</v>
      </c>
      <c r="K76" s="303">
        <f>VLOOKUP(A76,'MANO DE OBRA'!A9:D101,4,FALSE)</f>
        <v>153202</v>
      </c>
      <c r="L76" s="56"/>
      <c r="M76" s="309">
        <v>80</v>
      </c>
      <c r="N76" s="404">
        <f>K76/M76</f>
        <v>1915.0250000000001</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8298.4250000000011</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209821.5606295302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41964.312125906043</v>
      </c>
      <c r="M87" s="856"/>
      <c r="N87" s="57"/>
    </row>
    <row r="88" spans="1:14">
      <c r="B88" s="95" t="s">
        <v>1057</v>
      </c>
      <c r="C88" s="96"/>
      <c r="D88" s="96"/>
      <c r="E88" s="96"/>
      <c r="F88" s="96"/>
      <c r="G88" s="96"/>
      <c r="H88" s="96"/>
      <c r="I88" s="93"/>
      <c r="J88" s="94"/>
      <c r="K88" s="313">
        <v>0.05</v>
      </c>
      <c r="L88" s="855">
        <f>N82*K88</f>
        <v>10491.078031476511</v>
      </c>
      <c r="M88" s="856"/>
      <c r="N88" s="57"/>
    </row>
    <row r="89" spans="1:14" ht="15.75" thickBot="1">
      <c r="B89" s="97" t="s">
        <v>1058</v>
      </c>
      <c r="C89" s="98"/>
      <c r="D89" s="98"/>
      <c r="E89" s="98"/>
      <c r="F89" s="98"/>
      <c r="G89" s="98"/>
      <c r="H89" s="98"/>
      <c r="I89" s="99"/>
      <c r="J89" s="100"/>
      <c r="K89" s="314">
        <v>0.05</v>
      </c>
      <c r="L89" s="857">
        <f>N82*K89</f>
        <v>10491.078031476511</v>
      </c>
      <c r="M89" s="858"/>
      <c r="N89" s="57"/>
    </row>
    <row r="90" spans="1:14" ht="15.75" thickBot="1">
      <c r="B90" s="821" t="s">
        <v>1037</v>
      </c>
      <c r="C90" s="822"/>
      <c r="D90" s="822"/>
      <c r="E90" s="822"/>
      <c r="F90" s="822"/>
      <c r="G90" s="822"/>
      <c r="H90" s="822"/>
      <c r="I90" s="822"/>
      <c r="J90" s="822"/>
      <c r="K90" s="822"/>
      <c r="L90" s="822"/>
      <c r="M90" s="823"/>
      <c r="N90" s="58">
        <f>L87+L88+L89</f>
        <v>62946.468188859071</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272768.02881838928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150</v>
      </c>
      <c r="B36" s="834" t="str">
        <f>VLOOKUP(A36,EQUIPOS!A6:D154,3,FALSE)</f>
        <v>Cargador : Potencia en el volante 125 hp, Clasificación de RPM del motor 2300.</v>
      </c>
      <c r="C36" s="835"/>
      <c r="D36" s="835"/>
      <c r="E36" s="835"/>
      <c r="F36" s="835"/>
      <c r="G36" s="835"/>
      <c r="H36" s="836"/>
      <c r="I36" s="276"/>
      <c r="J36" s="277"/>
      <c r="K36" s="278">
        <f>VLOOKUP(A36,EQUIPOS!A6:D163,4,FALSE)</f>
        <v>144952.68199233719</v>
      </c>
      <c r="L36" s="279"/>
      <c r="M36" s="280">
        <v>30</v>
      </c>
      <c r="N36" s="281">
        <f>K36/M36</f>
        <v>4831.7560664112398</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166</v>
      </c>
      <c r="B38" s="834" t="str">
        <f>VLOOKUP(A38,EQUIPOS!A8:D154,3,FALSE)</f>
        <v>Compactador de Rodillo POTENCIA: 99HP, PESO: 8 ton</v>
      </c>
      <c r="C38" s="835"/>
      <c r="D38" s="835"/>
      <c r="E38" s="835"/>
      <c r="F38" s="835"/>
      <c r="G38" s="835"/>
      <c r="H38" s="836"/>
      <c r="I38" s="276"/>
      <c r="J38" s="277"/>
      <c r="K38" s="278">
        <f>VLOOKUP(A38,EQUIPOS!A8:D165,4,FALSE)</f>
        <v>100000</v>
      </c>
      <c r="L38" s="279"/>
      <c r="M38" s="280">
        <v>10</v>
      </c>
      <c r="N38" s="281">
        <f t="shared" si="0"/>
        <v>10000</v>
      </c>
    </row>
    <row r="39" spans="1:14">
      <c r="A39" t="s">
        <v>284</v>
      </c>
      <c r="B39" s="834" t="str">
        <f>VLOOKUP(A39,EQUIPOS!A9:D154,3,FALSE)</f>
        <v>Planta de asfalto en caliente</v>
      </c>
      <c r="C39" s="835"/>
      <c r="D39" s="835"/>
      <c r="E39" s="835"/>
      <c r="F39" s="835"/>
      <c r="G39" s="835"/>
      <c r="H39" s="836"/>
      <c r="I39" s="276"/>
      <c r="J39" s="277"/>
      <c r="K39" s="278">
        <f>VLOOKUP(A39,EQUIPOS!A9:D166,4,FALSE)</f>
        <v>624378.99106002564</v>
      </c>
      <c r="L39" s="279"/>
      <c r="M39" s="280">
        <v>10</v>
      </c>
      <c r="N39" s="281">
        <f t="shared" si="0"/>
        <v>62437.899106002566</v>
      </c>
    </row>
    <row r="40" spans="1:14">
      <c r="A40" t="s">
        <v>290</v>
      </c>
      <c r="B40" s="834" t="str">
        <f>VLOOKUP(A40,EQUIPOS!A10:D154,3,FALSE)</f>
        <v>Planta trituradora</v>
      </c>
      <c r="C40" s="835"/>
      <c r="D40" s="835"/>
      <c r="E40" s="835"/>
      <c r="F40" s="835"/>
      <c r="G40" s="835"/>
      <c r="H40" s="836"/>
      <c r="I40" s="276"/>
      <c r="J40" s="277"/>
      <c r="K40" s="278">
        <f>VLOOKUP(A40,EQUIPOS!A10:D167,4,FALSE)</f>
        <v>497386.65389527468</v>
      </c>
      <c r="L40" s="279"/>
      <c r="M40" s="280">
        <v>30</v>
      </c>
      <c r="N40" s="281">
        <f t="shared" si="0"/>
        <v>16579.555129842491</v>
      </c>
    </row>
    <row r="41" spans="1:14">
      <c r="A41" t="s">
        <v>314</v>
      </c>
      <c r="B41" s="834" t="str">
        <f>VLOOKUP(A41,EQUIPOS!A11:D155,3,FALSE)</f>
        <v xml:space="preserve">Retroexcavadora E-200 sobre orugas
</v>
      </c>
      <c r="C41" s="835"/>
      <c r="D41" s="835"/>
      <c r="E41" s="835"/>
      <c r="F41" s="835"/>
      <c r="G41" s="835"/>
      <c r="H41" s="836"/>
      <c r="I41" s="276"/>
      <c r="J41" s="277"/>
      <c r="K41" s="278">
        <f>VLOOKUP(A41,EQUIPOS!A11:D168,4,FALSE)</f>
        <v>154700</v>
      </c>
      <c r="L41" s="279"/>
      <c r="M41" s="280">
        <v>30</v>
      </c>
      <c r="N41" s="281">
        <f t="shared" si="0"/>
        <v>5156.666666666667</v>
      </c>
    </row>
    <row r="42" spans="1:14">
      <c r="A42" t="s">
        <v>358</v>
      </c>
      <c r="B42" s="834" t="str">
        <f>VLOOKUP(A42,EQUIPOS!A12:D156,3,FALSE)</f>
        <v xml:space="preserve">Terminadora de asfalto (Finisher), potencia en el volante 174 HP, R=20M3/H, velocidad de desplazamiento 114 m/min
</v>
      </c>
      <c r="C42" s="835"/>
      <c r="D42" s="835"/>
      <c r="E42" s="835"/>
      <c r="F42" s="835"/>
      <c r="G42" s="835"/>
      <c r="H42" s="836"/>
      <c r="I42" s="276"/>
      <c r="J42" s="277"/>
      <c r="K42" s="278">
        <f>VLOOKUP(A42,EQUIPOS!A12:D169,4,FALSE)</f>
        <v>236528.26734780762</v>
      </c>
      <c r="L42" s="279"/>
      <c r="M42" s="280">
        <v>10</v>
      </c>
      <c r="N42" s="281">
        <f t="shared" si="0"/>
        <v>23652.826734780763</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329"/>
      <c r="C44" s="330"/>
      <c r="D44" s="330"/>
      <c r="E44" s="330"/>
      <c r="F44" s="330"/>
      <c r="G44" s="330"/>
      <c r="H44" s="331"/>
      <c r="I44" s="276"/>
      <c r="J44" s="277"/>
      <c r="K44" s="278"/>
      <c r="L44" s="279"/>
      <c r="M44" s="280"/>
      <c r="N44" s="281"/>
    </row>
    <row r="45" spans="1:14">
      <c r="B45" s="834"/>
      <c r="C45" s="835"/>
      <c r="D45" s="835"/>
      <c r="E45" s="835"/>
      <c r="F45" s="835"/>
      <c r="G45" s="835"/>
      <c r="H45" s="836"/>
      <c r="I45" s="837"/>
      <c r="J45" s="818"/>
      <c r="K45" s="278"/>
      <c r="L45" s="838"/>
      <c r="M45" s="839"/>
      <c r="N45" s="281"/>
    </row>
    <row r="46" spans="1:14">
      <c r="B46" s="834"/>
      <c r="C46" s="835"/>
      <c r="D46" s="835"/>
      <c r="E46" s="840"/>
      <c r="F46" s="835"/>
      <c r="G46" s="835"/>
      <c r="H46" s="836"/>
      <c r="I46" s="42"/>
      <c r="J46" s="43"/>
      <c r="K46" s="283"/>
      <c r="L46" s="285"/>
      <c r="M46" s="286"/>
      <c r="N46" s="287"/>
    </row>
    <row r="47" spans="1:14">
      <c r="B47" s="841" t="s">
        <v>1036</v>
      </c>
      <c r="C47" s="842"/>
      <c r="D47" s="842"/>
      <c r="E47" s="44"/>
      <c r="F47" s="45"/>
      <c r="G47" s="45"/>
      <c r="H47" s="46"/>
      <c r="I47" s="42"/>
      <c r="J47" s="43"/>
      <c r="K47" s="288"/>
      <c r="L47" s="285"/>
      <c r="M47" s="410">
        <v>0.1</v>
      </c>
      <c r="N47" s="353">
        <f>N81*M47</f>
        <v>829.8425000000002</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140527.92466262239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40000</v>
      </c>
      <c r="N54" s="281">
        <f>K54*M54</f>
        <v>56000</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61.081178810341697</v>
      </c>
      <c r="N55" s="281">
        <f>K55*M55</f>
        <v>1527.0294702585425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75" thickBot="1">
      <c r="B58" s="816"/>
      <c r="C58" s="817"/>
      <c r="D58" s="817"/>
      <c r="E58" s="817"/>
      <c r="F58" s="817"/>
      <c r="G58" s="817"/>
      <c r="H58" s="817"/>
      <c r="I58" s="818"/>
      <c r="J58" s="48"/>
      <c r="K58" s="50"/>
      <c r="L58" s="819"/>
      <c r="M58" s="820"/>
      <c r="N58" s="51"/>
    </row>
    <row r="59" spans="1:14" ht="15.75" thickBot="1">
      <c r="B59" s="821" t="s">
        <v>1037</v>
      </c>
      <c r="C59" s="822"/>
      <c r="D59" s="822"/>
      <c r="E59" s="822"/>
      <c r="F59" s="822"/>
      <c r="G59" s="822"/>
      <c r="H59" s="822"/>
      <c r="I59" s="822"/>
      <c r="J59" s="822"/>
      <c r="K59" s="822"/>
      <c r="L59" s="822"/>
      <c r="M59" s="823"/>
      <c r="N59" s="403">
        <f>SUM(N54:N58)</f>
        <v>57527.029470258545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5">
        <f>VLOOKUP(A64,TRANSPORTE!A5:D117,4,FALSE)</f>
        <v>1104.9962769918093</v>
      </c>
      <c r="M64" s="826"/>
      <c r="N64" s="296">
        <f>K64*L64</f>
        <v>1546.9947877885329</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25">
        <f>VLOOKUP(A65,TRANSPORTE!A6:D117,4,FALSE)</f>
        <v>1536.9493670886072</v>
      </c>
      <c r="M65" s="826"/>
      <c r="N65" s="296">
        <f>K65*L65</f>
        <v>1921.1867088607592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3468.1814966492921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304">
        <v>80</v>
      </c>
      <c r="N75" s="404">
        <f>K75/M75</f>
        <v>5106.7250000000004</v>
      </c>
      <c r="O75" s="112"/>
    </row>
    <row r="76" spans="1:15">
      <c r="A76"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308">
        <v>80</v>
      </c>
      <c r="N76" s="404">
        <f>K76/M76</f>
        <v>1276.675</v>
      </c>
    </row>
    <row r="77" spans="1:15">
      <c r="A77" t="s">
        <v>54</v>
      </c>
      <c r="B77" s="55" t="str">
        <f>VLOOKUP(A77,'MANO DE OBRA'!A9:D70,3,FALSE)</f>
        <v>Rastrilleros (2)</v>
      </c>
      <c r="C77" s="53"/>
      <c r="D77" s="53"/>
      <c r="E77" s="53"/>
      <c r="F77" s="53"/>
      <c r="G77" s="53"/>
      <c r="H77" s="53"/>
      <c r="I77" s="301">
        <f>K77/J77*100</f>
        <v>82811.891891891893</v>
      </c>
      <c r="J77" s="302">
        <v>185</v>
      </c>
      <c r="K77" s="303">
        <f>VLOOKUP(A77,'MANO DE OBRA'!A9:D101,4,FALSE)</f>
        <v>153202</v>
      </c>
      <c r="L77" s="56"/>
      <c r="M77" s="309">
        <v>80</v>
      </c>
      <c r="N77" s="404">
        <f>K77/M77</f>
        <v>1915.0250000000001</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8298.4250000000011</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N49+N59+N70+N81</f>
        <v>209821.5606295302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41964.312125906043</v>
      </c>
      <c r="M88" s="856"/>
      <c r="N88" s="57"/>
    </row>
    <row r="89" spans="1:14">
      <c r="B89" s="95" t="s">
        <v>1057</v>
      </c>
      <c r="C89" s="96"/>
      <c r="D89" s="96"/>
      <c r="E89" s="96"/>
      <c r="F89" s="96"/>
      <c r="G89" s="96"/>
      <c r="H89" s="96"/>
      <c r="I89" s="93"/>
      <c r="J89" s="94"/>
      <c r="K89" s="313">
        <v>0.05</v>
      </c>
      <c r="L89" s="855">
        <f>N83*K89</f>
        <v>10491.078031476511</v>
      </c>
      <c r="M89" s="856"/>
      <c r="N89" s="57"/>
    </row>
    <row r="90" spans="1:14" ht="15.75" thickBot="1">
      <c r="B90" s="97" t="s">
        <v>1058</v>
      </c>
      <c r="C90" s="98"/>
      <c r="D90" s="98"/>
      <c r="E90" s="98"/>
      <c r="F90" s="98"/>
      <c r="G90" s="98"/>
      <c r="H90" s="98"/>
      <c r="I90" s="99"/>
      <c r="J90" s="100"/>
      <c r="K90" s="314">
        <v>0.05</v>
      </c>
      <c r="L90" s="857">
        <f>N83*K90</f>
        <v>10491.078031476511</v>
      </c>
      <c r="M90" s="858"/>
      <c r="N90" s="57"/>
    </row>
    <row r="91" spans="1:14" ht="15.75" thickBot="1">
      <c r="B91" s="821" t="s">
        <v>1037</v>
      </c>
      <c r="C91" s="822"/>
      <c r="D91" s="822"/>
      <c r="E91" s="822"/>
      <c r="F91" s="822"/>
      <c r="G91" s="822"/>
      <c r="H91" s="822"/>
      <c r="I91" s="822"/>
      <c r="J91" s="822"/>
      <c r="K91" s="822"/>
      <c r="L91" s="822"/>
      <c r="M91" s="823"/>
      <c r="N91" s="58">
        <f>L88+L89+L90</f>
        <v>62946.468188859071</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272768.02881838928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7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59" t="s">
        <v>2324</v>
      </c>
      <c r="C110" s="860"/>
      <c r="D110" s="860"/>
      <c r="E110" s="860"/>
      <c r="F110" s="860"/>
      <c r="G110" s="860"/>
      <c r="H110" s="860"/>
      <c r="I110" s="860"/>
      <c r="J110" s="860"/>
      <c r="K110" s="860"/>
      <c r="L110" s="860"/>
      <c r="M110" s="860"/>
      <c r="N110" s="861"/>
    </row>
    <row r="111" spans="2:14" ht="15" customHeight="1">
      <c r="B111" s="859"/>
      <c r="C111" s="860"/>
      <c r="D111" s="860"/>
      <c r="E111" s="860"/>
      <c r="F111" s="860"/>
      <c r="G111" s="860"/>
      <c r="H111" s="860"/>
      <c r="I111" s="860"/>
      <c r="J111" s="860"/>
      <c r="K111" s="860"/>
      <c r="L111" s="860"/>
      <c r="M111" s="860"/>
      <c r="N111" s="861"/>
    </row>
    <row r="112" spans="2:14" ht="30" customHeight="1">
      <c r="B112" s="862" t="s">
        <v>2325</v>
      </c>
      <c r="C112" s="863"/>
      <c r="D112" s="863"/>
      <c r="E112" s="863"/>
      <c r="F112" s="863"/>
      <c r="G112" s="863"/>
      <c r="H112" s="863"/>
      <c r="I112" s="863"/>
      <c r="J112" s="863"/>
      <c r="K112" s="863"/>
      <c r="L112" s="863"/>
      <c r="M112" s="863"/>
      <c r="N112" s="864"/>
    </row>
    <row r="113" spans="2:14">
      <c r="B113" s="862"/>
      <c r="C113" s="863"/>
      <c r="D113" s="863"/>
      <c r="E113" s="863"/>
      <c r="F113" s="863"/>
      <c r="G113" s="863"/>
      <c r="H113" s="863"/>
      <c r="I113" s="863"/>
      <c r="J113" s="863"/>
      <c r="K113" s="863"/>
      <c r="L113" s="863"/>
      <c r="M113" s="863"/>
      <c r="N113" s="864"/>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798"/>
      <c r="K123" s="798"/>
      <c r="L123" s="798"/>
      <c r="M123" s="798"/>
      <c r="N123" s="799"/>
    </row>
    <row r="124" spans="2:14" ht="15.75" thickBot="1">
      <c r="B124" s="270" t="s">
        <v>2327</v>
      </c>
      <c r="C124" s="402"/>
      <c r="D124" s="402"/>
      <c r="E124" s="63"/>
      <c r="F124" s="63"/>
      <c r="G124" s="63"/>
      <c r="H124" s="63"/>
      <c r="I124" s="63"/>
      <c r="J124" s="800"/>
      <c r="K124" s="800"/>
      <c r="L124" s="800"/>
      <c r="M124" s="800"/>
      <c r="N124" s="801"/>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148</v>
      </c>
      <c r="B36" s="834" t="str">
        <f>VLOOKUP(A36,EQUIPOS!A6:D154,3,FALSE)</f>
        <v>Cargador : Potencia en el volante 110 hp, Clasificación de RPM del motor 2300.</v>
      </c>
      <c r="C36" s="835"/>
      <c r="D36" s="835"/>
      <c r="E36" s="835"/>
      <c r="F36" s="835"/>
      <c r="G36" s="835"/>
      <c r="H36" s="836"/>
      <c r="I36" s="276"/>
      <c r="J36" s="277"/>
      <c r="K36" s="278">
        <f>VLOOKUP(A36,EQUIPOS!A6:D163,4,FALSE)</f>
        <v>125833.28011919968</v>
      </c>
      <c r="L36" s="279"/>
      <c r="M36" s="280">
        <v>30</v>
      </c>
      <c r="N36" s="281">
        <f>K36/M36</f>
        <v>4194.442670639989</v>
      </c>
    </row>
    <row r="37" spans="1:14">
      <c r="A37" s="119" t="s">
        <v>173</v>
      </c>
      <c r="B37" s="834" t="str">
        <f>VLOOKUP(A37,EQUIPOS!A7:D154,3,FALSE)</f>
        <v>Compactador neumático de Potencia 70 HP, peso de 13 ton</v>
      </c>
      <c r="C37" s="835"/>
      <c r="D37" s="835"/>
      <c r="E37" s="835"/>
      <c r="F37" s="835"/>
      <c r="G37" s="835"/>
      <c r="H37" s="836"/>
      <c r="I37" s="276"/>
      <c r="J37" s="277"/>
      <c r="K37" s="278">
        <f>VLOOKUP(A37,EQUIPOS!A7:D164,4,FALSE)</f>
        <v>120000</v>
      </c>
      <c r="L37" s="279"/>
      <c r="M37" s="280">
        <v>10</v>
      </c>
      <c r="N37" s="281">
        <f t="shared" ref="N37:N43" si="0">K37/M37</f>
        <v>12000</v>
      </c>
    </row>
    <row r="38" spans="1:14">
      <c r="A38" t="s">
        <v>284</v>
      </c>
      <c r="B38" s="834" t="str">
        <f>VLOOKUP(A38,EQUIPOS!A8:D154,3,FALSE)</f>
        <v>Planta de asfalto en caliente</v>
      </c>
      <c r="C38" s="835"/>
      <c r="D38" s="835"/>
      <c r="E38" s="835"/>
      <c r="F38" s="835"/>
      <c r="G38" s="835"/>
      <c r="H38" s="836"/>
      <c r="I38" s="276"/>
      <c r="J38" s="277"/>
      <c r="K38" s="278">
        <f>VLOOKUP(A38,EQUIPOS!A8:D165,4,FALSE)</f>
        <v>624378.99106002564</v>
      </c>
      <c r="L38" s="279"/>
      <c r="M38" s="280">
        <v>10</v>
      </c>
      <c r="N38" s="281">
        <f t="shared" si="0"/>
        <v>62437.899106002566</v>
      </c>
    </row>
    <row r="39" spans="1:14">
      <c r="A39" t="s">
        <v>290</v>
      </c>
      <c r="B39" s="834" t="str">
        <f>VLOOKUP(A39,EQUIPOS!A9:D154,3,FALSE)</f>
        <v>Planta trituradora</v>
      </c>
      <c r="C39" s="835"/>
      <c r="D39" s="835"/>
      <c r="E39" s="835"/>
      <c r="F39" s="835"/>
      <c r="G39" s="835"/>
      <c r="H39" s="836"/>
      <c r="I39" s="276"/>
      <c r="J39" s="277"/>
      <c r="K39" s="278">
        <f>VLOOKUP(A39,EQUIPOS!A9:D166,4,FALSE)</f>
        <v>497386.65389527468</v>
      </c>
      <c r="L39" s="279"/>
      <c r="M39" s="280">
        <v>30</v>
      </c>
      <c r="N39" s="281">
        <f t="shared" si="0"/>
        <v>16579.555129842491</v>
      </c>
    </row>
    <row r="40" spans="1:14">
      <c r="A40" t="s">
        <v>316</v>
      </c>
      <c r="B40" s="834" t="str">
        <f>VLOOKUP(A40,EQUIPOS!A10:D154,3,FALSE)</f>
        <v>Retroexcavadora Tipo E-200 o  Equivalente</v>
      </c>
      <c r="C40" s="835"/>
      <c r="D40" s="835"/>
      <c r="E40" s="835"/>
      <c r="F40" s="835"/>
      <c r="G40" s="835"/>
      <c r="H40" s="836"/>
      <c r="I40" s="276"/>
      <c r="J40" s="277"/>
      <c r="K40" s="278">
        <f>VLOOKUP(A40,EQUIPOS!A10:D167,4,FALSE)</f>
        <v>155918.36951894427</v>
      </c>
      <c r="L40" s="279"/>
      <c r="M40" s="280">
        <v>30</v>
      </c>
      <c r="N40" s="281">
        <f t="shared" si="0"/>
        <v>5197.2789839648085</v>
      </c>
    </row>
    <row r="41" spans="1:14">
      <c r="A41" t="s">
        <v>358</v>
      </c>
      <c r="B41" s="834" t="str">
        <f>VLOOKUP(A41,EQUIPOS!A11:D155,3,FALSE)</f>
        <v xml:space="preserve">Terminadora de asfalto (Finisher), potencia en el volante 174 HP, R=20M3/H, velocidad de desplazamiento 114 m/min
</v>
      </c>
      <c r="C41" s="835"/>
      <c r="D41" s="835"/>
      <c r="E41" s="835"/>
      <c r="F41" s="835"/>
      <c r="G41" s="835"/>
      <c r="H41" s="836"/>
      <c r="I41" s="276"/>
      <c r="J41" s="277"/>
      <c r="K41" s="278">
        <f>VLOOKUP(A41,EQUIPOS!A11:D168,4,FALSE)</f>
        <v>236528.26734780762</v>
      </c>
      <c r="L41" s="279"/>
      <c r="M41" s="280">
        <v>10</v>
      </c>
      <c r="N41" s="281">
        <f t="shared" si="0"/>
        <v>23652.826734780763</v>
      </c>
    </row>
    <row r="42" spans="1:14">
      <c r="A42" t="s">
        <v>166</v>
      </c>
      <c r="B42" s="834" t="str">
        <f>VLOOKUP(A42,EQUIPOS!A12:D156,3,FALSE)</f>
        <v>Compactador de Rodillo POTENCIA: 99HP, PESO: 8 ton</v>
      </c>
      <c r="C42" s="835"/>
      <c r="D42" s="835"/>
      <c r="E42" s="835"/>
      <c r="F42" s="835"/>
      <c r="G42" s="835"/>
      <c r="H42" s="836"/>
      <c r="I42" s="276"/>
      <c r="J42" s="277"/>
      <c r="K42" s="278">
        <f>VLOOKUP(A42,EQUIPOS!A12:D169,4,FALSE)</f>
        <v>100000</v>
      </c>
      <c r="L42" s="279"/>
      <c r="M42" s="280">
        <v>10</v>
      </c>
      <c r="N42" s="281">
        <f t="shared" si="0"/>
        <v>10000</v>
      </c>
    </row>
    <row r="43" spans="1:14">
      <c r="A43" t="s">
        <v>373</v>
      </c>
      <c r="B43" s="834" t="str">
        <f>VLOOKUP(A43,EQUIPOS!A13:D157,3,FALSE)</f>
        <v>Volqueta 6 m3</v>
      </c>
      <c r="C43" s="835"/>
      <c r="D43" s="835"/>
      <c r="E43" s="835"/>
      <c r="F43" s="835"/>
      <c r="G43" s="835"/>
      <c r="H43" s="836"/>
      <c r="I43" s="276"/>
      <c r="J43" s="277"/>
      <c r="K43" s="278">
        <f>VLOOKUP(A43,EQUIPOS!A13:D170,4,FALSE)</f>
        <v>50393.784589186893</v>
      </c>
      <c r="L43" s="279"/>
      <c r="M43" s="280">
        <v>10</v>
      </c>
      <c r="N43" s="281">
        <f t="shared" si="0"/>
        <v>5039.3784589186889</v>
      </c>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1085.17875</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140186.55983414929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40000</v>
      </c>
      <c r="N53" s="281">
        <f>K53*M53</f>
        <v>56000</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56000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5">
        <f>VLOOKUP(A63,TRANSPORTE!A5:D117,4,FALSE)</f>
        <v>1104.9962769918093</v>
      </c>
      <c r="M63" s="826"/>
      <c r="N63" s="296">
        <f>K63*L63</f>
        <v>1546.9947877885329</v>
      </c>
    </row>
    <row r="64" spans="1:14">
      <c r="A64" t="s">
        <v>1377</v>
      </c>
      <c r="B64" s="52" t="str">
        <f>VLOOKUP(A64,TRANSPORTE!A6:D117,3,FALSE)</f>
        <v>Transporte de mezcla</v>
      </c>
      <c r="C64" s="53"/>
      <c r="D64" s="53"/>
      <c r="E64" s="53"/>
      <c r="F64" s="53"/>
      <c r="G64" s="53"/>
      <c r="H64" s="320" t="s">
        <v>1552</v>
      </c>
      <c r="I64" s="288">
        <v>1.25</v>
      </c>
      <c r="J64" s="295">
        <v>1</v>
      </c>
      <c r="K64" s="288">
        <f>I64*J64</f>
        <v>1.25</v>
      </c>
      <c r="L64" s="825">
        <f>VLOOKUP(A64,TRANSPORTE!A6:D117,4,FALSE)</f>
        <v>1536.9493670886072</v>
      </c>
      <c r="M64" s="826"/>
      <c r="N64" s="296">
        <f>K64*L64</f>
        <v>1921.1867088607592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3468.1814966492921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19</v>
      </c>
      <c r="B74" s="55" t="str">
        <f>VLOOKUP(A74,'MANO DE OBRA'!A8:D68,3,FALSE)</f>
        <v>Obrero (8)</v>
      </c>
      <c r="C74" s="53"/>
      <c r="D74" s="53"/>
      <c r="E74" s="53"/>
      <c r="F74" s="53"/>
      <c r="G74" s="53"/>
      <c r="H74" s="53"/>
      <c r="I74" s="301">
        <f>K74/J74*100</f>
        <v>220831.35135135136</v>
      </c>
      <c r="J74" s="302">
        <v>185</v>
      </c>
      <c r="K74" s="303">
        <f>VLOOKUP(A74,'MANO DE OBRA'!A8:D99,4,FALSE)</f>
        <v>408538</v>
      </c>
      <c r="L74" s="56"/>
      <c r="M74" s="304">
        <v>80</v>
      </c>
      <c r="N74" s="404">
        <f>K74/M74</f>
        <v>5106.7250000000004</v>
      </c>
      <c r="O74" s="112"/>
    </row>
    <row r="75" spans="1:15">
      <c r="A75" t="s">
        <v>54</v>
      </c>
      <c r="B75" s="55" t="str">
        <f>VLOOKUP(A75,'MANO DE OBRA'!A8:D69,3,FALSE)</f>
        <v>Rastrilleros (2)</v>
      </c>
      <c r="C75" s="53"/>
      <c r="D75" s="53"/>
      <c r="E75" s="53"/>
      <c r="F75" s="53"/>
      <c r="G75" s="53"/>
      <c r="H75" s="53"/>
      <c r="I75" s="301">
        <f>K75/J75*100</f>
        <v>82811.891891891893</v>
      </c>
      <c r="J75" s="302">
        <v>185</v>
      </c>
      <c r="K75" s="303">
        <f>VLOOKUP(A75,'MANO DE OBRA'!A8:D100,4,FALSE)</f>
        <v>153202</v>
      </c>
      <c r="L75" s="56"/>
      <c r="M75" s="308">
        <v>80</v>
      </c>
      <c r="N75" s="404">
        <f>K75/M75</f>
        <v>1915.0250000000001</v>
      </c>
    </row>
    <row r="76" spans="1:15">
      <c r="A76" t="s">
        <v>34</v>
      </c>
      <c r="B76" s="55" t="str">
        <f>VLOOKUP(A76,'MANO DE OBRA'!A9:D70,3,FALSE)</f>
        <v>Oficial (3)</v>
      </c>
      <c r="C76" s="53"/>
      <c r="D76" s="53"/>
      <c r="E76" s="53"/>
      <c r="F76" s="53"/>
      <c r="G76" s="53"/>
      <c r="H76" s="53"/>
      <c r="I76" s="301">
        <f>K76/J76*100</f>
        <v>165623.24324324325</v>
      </c>
      <c r="J76" s="302">
        <v>185</v>
      </c>
      <c r="K76" s="303">
        <f>VLOOKUP(A76,'MANO DE OBRA'!A9:D101,4,FALSE)</f>
        <v>306403</v>
      </c>
      <c r="L76" s="56"/>
      <c r="M76" s="309">
        <v>80</v>
      </c>
      <c r="N76" s="404">
        <f>K76/M76</f>
        <v>3830.0374999999999</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10851.7875</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210506.52883079858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42101.305766159719</v>
      </c>
      <c r="M87" s="856"/>
      <c r="N87" s="57"/>
    </row>
    <row r="88" spans="1:14">
      <c r="B88" s="95" t="s">
        <v>1057</v>
      </c>
      <c r="C88" s="96"/>
      <c r="D88" s="96"/>
      <c r="E88" s="96"/>
      <c r="F88" s="96"/>
      <c r="G88" s="96"/>
      <c r="H88" s="96"/>
      <c r="I88" s="93"/>
      <c r="J88" s="94"/>
      <c r="K88" s="313">
        <v>0.05</v>
      </c>
      <c r="L88" s="855">
        <f>N82*K88</f>
        <v>10525.32644153993</v>
      </c>
      <c r="M88" s="856"/>
      <c r="N88" s="57"/>
    </row>
    <row r="89" spans="1:14" ht="15.75" thickBot="1">
      <c r="B89" s="97" t="s">
        <v>1058</v>
      </c>
      <c r="C89" s="98"/>
      <c r="D89" s="98"/>
      <c r="E89" s="98"/>
      <c r="F89" s="98"/>
      <c r="G89" s="98"/>
      <c r="H89" s="98"/>
      <c r="I89" s="99"/>
      <c r="J89" s="100"/>
      <c r="K89" s="314">
        <v>0.05</v>
      </c>
      <c r="L89" s="857">
        <f>N82*K89</f>
        <v>10525.32644153993</v>
      </c>
      <c r="M89" s="858"/>
      <c r="N89" s="57"/>
    </row>
    <row r="90" spans="1:14" ht="15.75" thickBot="1">
      <c r="B90" s="821" t="s">
        <v>1037</v>
      </c>
      <c r="C90" s="822"/>
      <c r="D90" s="822"/>
      <c r="E90" s="822"/>
      <c r="F90" s="822"/>
      <c r="G90" s="822"/>
      <c r="H90" s="822"/>
      <c r="I90" s="822"/>
      <c r="J90" s="822"/>
      <c r="K90" s="822"/>
      <c r="L90" s="822"/>
      <c r="M90" s="823"/>
      <c r="N90" s="58">
        <f>L87+L88+L89</f>
        <v>63151.958649239583</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273658.48748003814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117</v>
      </c>
      <c r="B36" s="834" t="str">
        <f>VLOOKUP(A36,EQUIPOS!A6:D154,3,FALSE)</f>
        <v xml:space="preserve">Barredora mecánica de cepillo de 3658 mm ; 6 m3 </v>
      </c>
      <c r="C36" s="835"/>
      <c r="D36" s="835"/>
      <c r="E36" s="835"/>
      <c r="F36" s="835"/>
      <c r="G36" s="835"/>
      <c r="H36" s="836"/>
      <c r="I36" s="276"/>
      <c r="J36" s="277"/>
      <c r="K36" s="278">
        <f>VLOOKUP(A36,EQUIPOS!A6:D163,4,FALSE)</f>
        <v>79370.210727969359</v>
      </c>
      <c r="L36" s="279"/>
      <c r="M36" s="280">
        <v>150</v>
      </c>
      <c r="N36" s="281">
        <f>K36/M36</f>
        <v>529.13473818646241</v>
      </c>
    </row>
    <row r="37" spans="1:14">
      <c r="A37" s="119" t="s">
        <v>148</v>
      </c>
      <c r="B37" s="834" t="str">
        <f>VLOOKUP(A37,EQUIPOS!A7:D154,3,FALSE)</f>
        <v>Cargador : Potencia en el volante 110 hp, Clasificación de RPM del motor 2300.</v>
      </c>
      <c r="C37" s="835"/>
      <c r="D37" s="835"/>
      <c r="E37" s="835"/>
      <c r="F37" s="835"/>
      <c r="G37" s="835"/>
      <c r="H37" s="836"/>
      <c r="I37" s="276"/>
      <c r="J37" s="277"/>
      <c r="K37" s="278">
        <f>VLOOKUP(A37,EQUIPOS!A7:D164,4,FALSE)</f>
        <v>125833.28011919968</v>
      </c>
      <c r="L37" s="279"/>
      <c r="M37" s="280">
        <v>150</v>
      </c>
      <c r="N37" s="281">
        <f>K37/M37</f>
        <v>838.8885341279979</v>
      </c>
    </row>
    <row r="38" spans="1:14">
      <c r="A38" t="s">
        <v>236</v>
      </c>
      <c r="B38" s="834" t="str">
        <f>VLOOKUP(A38,EQUIPOS!A8:D154,3,FALSE)</f>
        <v>Fresadora de pavimento, potencia 255 HP, peso 19 Ton, PROFUNDIDAD DE CORTE 305 mm</v>
      </c>
      <c r="C38" s="835"/>
      <c r="D38" s="835"/>
      <c r="E38" s="835"/>
      <c r="F38" s="835"/>
      <c r="G38" s="835"/>
      <c r="H38" s="836"/>
      <c r="I38" s="276"/>
      <c r="J38" s="277"/>
      <c r="K38" s="278">
        <f>VLOOKUP(A38,EQUIPOS!A8:D165,4,FALSE)</f>
        <v>388344.58280119207</v>
      </c>
      <c r="L38" s="279"/>
      <c r="M38" s="280">
        <v>150</v>
      </c>
      <c r="N38" s="281">
        <f>K38/M38</f>
        <v>2588.9638853412803</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1.7022416666666667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3958.6893993224076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25">
        <f>VLOOKUP(A58,TRANSPORTE!A5:D117,4,FALSE)</f>
        <v>1104.9962769918093</v>
      </c>
      <c r="M58" s="826"/>
      <c r="N58" s="296">
        <f>K58*L58</f>
        <v>143.64951600893522</v>
      </c>
    </row>
    <row r="59" spans="1:14">
      <c r="B59" s="52"/>
      <c r="C59" s="53"/>
      <c r="D59" s="53"/>
      <c r="E59" s="53"/>
      <c r="F59" s="53"/>
      <c r="G59" s="53"/>
      <c r="H59" s="320"/>
      <c r="I59" s="288"/>
      <c r="J59" s="295"/>
      <c r="K59" s="288"/>
      <c r="L59" s="825"/>
      <c r="M59" s="826"/>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143.64951600893522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1200</v>
      </c>
      <c r="N69" s="404">
        <f>K69/M69</f>
        <v>170.22416666666666</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133"/>
    </row>
    <row r="75" spans="1:15" ht="15.75" thickBot="1">
      <c r="B75" s="827" t="s">
        <v>1037</v>
      </c>
      <c r="C75" s="828"/>
      <c r="D75" s="828"/>
      <c r="E75" s="828"/>
      <c r="F75" s="828"/>
      <c r="G75" s="828"/>
      <c r="H75" s="828"/>
      <c r="I75" s="828"/>
      <c r="J75" s="828"/>
      <c r="K75" s="828"/>
      <c r="L75" s="828"/>
      <c r="M75" s="829"/>
      <c r="N75" s="469">
        <f>SUM(N69:N74)</f>
        <v>170.22416666666666</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4272.5630819980097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854.51261639960194</v>
      </c>
      <c r="M82" s="856"/>
      <c r="N82" s="57"/>
    </row>
    <row r="83" spans="1:14">
      <c r="B83" s="95" t="s">
        <v>1057</v>
      </c>
      <c r="C83" s="96"/>
      <c r="D83" s="96"/>
      <c r="E83" s="96"/>
      <c r="F83" s="96"/>
      <c r="G83" s="96"/>
      <c r="H83" s="96"/>
      <c r="I83" s="93"/>
      <c r="J83" s="94"/>
      <c r="K83" s="313">
        <v>0.05</v>
      </c>
      <c r="L83" s="855">
        <f>N77*K83</f>
        <v>213.62815409990048</v>
      </c>
      <c r="M83" s="856"/>
      <c r="N83" s="57"/>
    </row>
    <row r="84" spans="1:14" ht="15.75" thickBot="1">
      <c r="B84" s="97" t="s">
        <v>1058</v>
      </c>
      <c r="C84" s="98"/>
      <c r="D84" s="98"/>
      <c r="E84" s="98"/>
      <c r="F84" s="98"/>
      <c r="G84" s="98"/>
      <c r="H84" s="98"/>
      <c r="I84" s="99"/>
      <c r="J84" s="100"/>
      <c r="K84" s="314">
        <v>0.05</v>
      </c>
      <c r="L84" s="857">
        <f>N77*K84</f>
        <v>213.62815409990048</v>
      </c>
      <c r="M84" s="858"/>
      <c r="N84" s="57"/>
    </row>
    <row r="85" spans="1:14" ht="15.75" thickBot="1">
      <c r="B85" s="821" t="s">
        <v>1037</v>
      </c>
      <c r="C85" s="822"/>
      <c r="D85" s="822"/>
      <c r="E85" s="822"/>
      <c r="F85" s="822"/>
      <c r="G85" s="822"/>
      <c r="H85" s="822"/>
      <c r="I85" s="822"/>
      <c r="J85" s="822"/>
      <c r="K85" s="822"/>
      <c r="L85" s="822"/>
      <c r="M85" s="823"/>
      <c r="N85" s="58">
        <f>L82+L83+L84</f>
        <v>1281.7689245994029</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5554.3320065974131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75" thickBot="1">
      <c r="B118" s="270" t="s">
        <v>2327</v>
      </c>
      <c r="C118" s="402"/>
      <c r="D118" s="402"/>
      <c r="E118" s="63"/>
      <c r="F118" s="63"/>
      <c r="G118" s="63"/>
      <c r="H118" s="63"/>
      <c r="I118" s="63"/>
      <c r="J118" s="800"/>
      <c r="K118" s="800"/>
      <c r="L118" s="800"/>
      <c r="M118" s="800"/>
      <c r="N118" s="801"/>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117</v>
      </c>
      <c r="B36" s="834" t="str">
        <f>VLOOKUP(A36,EQUIPOS!A6:D154,3,FALSE)</f>
        <v xml:space="preserve">Barredora mecánica de cepillo de 3658 mm ; 6 m3 </v>
      </c>
      <c r="C36" s="835"/>
      <c r="D36" s="835"/>
      <c r="E36" s="835"/>
      <c r="F36" s="835"/>
      <c r="G36" s="835"/>
      <c r="H36" s="836"/>
      <c r="I36" s="276"/>
      <c r="J36" s="277"/>
      <c r="K36" s="278">
        <f>VLOOKUP(A36,EQUIPOS!A6:D163,4,FALSE)</f>
        <v>79370.210727969359</v>
      </c>
      <c r="L36" s="279"/>
      <c r="M36" s="280">
        <v>300</v>
      </c>
      <c r="N36" s="281">
        <f>K36/M36</f>
        <v>264.56736909323121</v>
      </c>
    </row>
    <row r="37" spans="1:14">
      <c r="A37" s="119" t="s">
        <v>148</v>
      </c>
      <c r="B37" s="834" t="str">
        <f>VLOOKUP(A37,EQUIPOS!A7:D154,3,FALSE)</f>
        <v>Cargador : Potencia en el volante 110 hp, Clasificación de RPM del motor 2300.</v>
      </c>
      <c r="C37" s="835"/>
      <c r="D37" s="835"/>
      <c r="E37" s="835"/>
      <c r="F37" s="835"/>
      <c r="G37" s="835"/>
      <c r="H37" s="836"/>
      <c r="I37" s="276"/>
      <c r="J37" s="277"/>
      <c r="K37" s="278">
        <f>VLOOKUP(A37,EQUIPOS!A7:D164,4,FALSE)</f>
        <v>125833.28011919968</v>
      </c>
      <c r="L37" s="279"/>
      <c r="M37" s="280">
        <v>300</v>
      </c>
      <c r="N37" s="281">
        <f>K37/M37</f>
        <v>419.44426706399895</v>
      </c>
    </row>
    <row r="38" spans="1:14">
      <c r="A38" t="s">
        <v>236</v>
      </c>
      <c r="B38" s="834" t="str">
        <f>VLOOKUP(A38,EQUIPOS!A8:D154,3,FALSE)</f>
        <v>Fresadora de pavimento, potencia 255 HP, peso 19 Ton, PROFUNDIDAD DE CORTE 305 mm</v>
      </c>
      <c r="C38" s="835"/>
      <c r="D38" s="835"/>
      <c r="E38" s="835"/>
      <c r="F38" s="835"/>
      <c r="G38" s="835"/>
      <c r="H38" s="836"/>
      <c r="I38" s="276"/>
      <c r="J38" s="277"/>
      <c r="K38" s="278">
        <f>VLOOKUP(A38,EQUIPOS!A8:D165,4,FALSE)</f>
        <v>388344.58280119207</v>
      </c>
      <c r="L38" s="279"/>
      <c r="M38" s="280">
        <v>300</v>
      </c>
      <c r="N38" s="281">
        <f>K38/M38</f>
        <v>1294.4819426706401</v>
      </c>
    </row>
    <row r="39" spans="1:14">
      <c r="B39" s="834"/>
      <c r="C39" s="835"/>
      <c r="D39" s="835"/>
      <c r="E39" s="835"/>
      <c r="F39" s="835"/>
      <c r="G39" s="835"/>
      <c r="H39" s="836"/>
      <c r="I39" s="837"/>
      <c r="J39" s="818"/>
      <c r="K39" s="278"/>
      <c r="L39" s="838"/>
      <c r="M39" s="839"/>
      <c r="N39" s="281"/>
    </row>
    <row r="40" spans="1:14">
      <c r="B40" s="834"/>
      <c r="C40" s="835"/>
      <c r="D40" s="835"/>
      <c r="E40" s="840"/>
      <c r="F40" s="835"/>
      <c r="G40" s="835"/>
      <c r="H40" s="836"/>
      <c r="I40" s="42"/>
      <c r="J40" s="43"/>
      <c r="K40" s="283"/>
      <c r="L40" s="285"/>
      <c r="M40" s="286"/>
      <c r="N40" s="287"/>
    </row>
    <row r="41" spans="1:14">
      <c r="B41" s="841" t="s">
        <v>1036</v>
      </c>
      <c r="C41" s="842"/>
      <c r="D41" s="842"/>
      <c r="E41" s="44"/>
      <c r="F41" s="45"/>
      <c r="G41" s="45"/>
      <c r="H41" s="46"/>
      <c r="I41" s="42"/>
      <c r="J41" s="43"/>
      <c r="K41" s="288"/>
      <c r="L41" s="285"/>
      <c r="M41" s="410">
        <v>0.01</v>
      </c>
      <c r="N41" s="353">
        <f>N75*M41</f>
        <v>0.85112083333333333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1979.3446996612038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25">
        <f>VLOOKUP(A58,TRANSPORTE!A5:D117,4,FALSE)</f>
        <v>1104.9962769918093</v>
      </c>
      <c r="M58" s="826"/>
      <c r="N58" s="296">
        <f>K58*L58</f>
        <v>71.824758004467611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71.824758004467611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304">
        <v>2400</v>
      </c>
      <c r="N69" s="404">
        <f>K69/M69</f>
        <v>85.112083333333331</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85.112083333333331</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2136.2815409990048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427.25630819980097</v>
      </c>
      <c r="M82" s="856"/>
      <c r="N82" s="57"/>
    </row>
    <row r="83" spans="1:14">
      <c r="B83" s="95" t="s">
        <v>1057</v>
      </c>
      <c r="C83" s="96"/>
      <c r="D83" s="96"/>
      <c r="E83" s="96"/>
      <c r="F83" s="96"/>
      <c r="G83" s="96"/>
      <c r="H83" s="96"/>
      <c r="I83" s="93"/>
      <c r="J83" s="94"/>
      <c r="K83" s="313">
        <v>0.05</v>
      </c>
      <c r="L83" s="855">
        <f>N77*K83</f>
        <v>106.81407704995024</v>
      </c>
      <c r="M83" s="856"/>
      <c r="N83" s="57"/>
    </row>
    <row r="84" spans="1:14" ht="15.75" thickBot="1">
      <c r="B84" s="97" t="s">
        <v>1058</v>
      </c>
      <c r="C84" s="98"/>
      <c r="D84" s="98"/>
      <c r="E84" s="98"/>
      <c r="F84" s="98"/>
      <c r="G84" s="98"/>
      <c r="H84" s="98"/>
      <c r="I84" s="99"/>
      <c r="J84" s="100"/>
      <c r="K84" s="314">
        <v>0.05</v>
      </c>
      <c r="L84" s="857">
        <f>N77*K84</f>
        <v>106.81407704995024</v>
      </c>
      <c r="M84" s="858"/>
      <c r="N84" s="57"/>
    </row>
    <row r="85" spans="1:14" ht="15.75" thickBot="1">
      <c r="B85" s="821" t="s">
        <v>1037</v>
      </c>
      <c r="C85" s="822"/>
      <c r="D85" s="822"/>
      <c r="E85" s="822"/>
      <c r="F85" s="822"/>
      <c r="G85" s="822"/>
      <c r="H85" s="822"/>
      <c r="I85" s="822"/>
      <c r="J85" s="822"/>
      <c r="K85" s="822"/>
      <c r="L85" s="822"/>
      <c r="M85" s="823"/>
      <c r="N85" s="58">
        <f>L82+L83+L84</f>
        <v>640.88446229970145</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2777.1660032987065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7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18</v>
      </c>
      <c r="N36" s="281">
        <f>K36/M36</f>
        <v>3331.589092285134</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82051.160068114099</v>
      </c>
      <c r="L37" s="279"/>
      <c r="M37" s="280">
        <v>18</v>
      </c>
      <c r="N37" s="281">
        <f>K37/M37</f>
        <v>4558.3977815618946</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153449.0740740741</v>
      </c>
      <c r="L38" s="279"/>
      <c r="M38" s="280">
        <v>18</v>
      </c>
      <c r="N38" s="281">
        <f>K38/M38</f>
        <v>8524.9485596707837</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529134.73818646243</v>
      </c>
      <c r="L39" s="838">
        <v>18</v>
      </c>
      <c r="M39" s="839"/>
      <c r="N39" s="281">
        <f>K39/L39</f>
        <v>29396.374343692358</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95949.765857811857</v>
      </c>
      <c r="L40" s="285"/>
      <c r="M40" s="286">
        <v>18</v>
      </c>
      <c r="N40" s="281">
        <f>K40/M40</f>
        <v>5330.5425476562141</v>
      </c>
    </row>
    <row r="41" spans="1:14">
      <c r="B41" s="841" t="s">
        <v>1036</v>
      </c>
      <c r="C41" s="842"/>
      <c r="D41" s="842"/>
      <c r="E41" s="44"/>
      <c r="F41" s="45"/>
      <c r="G41" s="45"/>
      <c r="H41" s="46"/>
      <c r="I41" s="42"/>
      <c r="J41" s="43"/>
      <c r="K41" s="288"/>
      <c r="L41" s="285"/>
      <c r="M41" s="410">
        <v>0.01</v>
      </c>
      <c r="N41" s="353">
        <f>N75*M41</f>
        <v>28.370625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51170.222949866395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43435</v>
      </c>
      <c r="N48" s="281">
        <f>K48*M48</f>
        <v>1520.2250000000001</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65000</v>
      </c>
      <c r="N49" s="281">
        <f>K49*M49</f>
        <v>16250</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75" thickBot="1">
      <c r="B52" s="816"/>
      <c r="C52" s="817"/>
      <c r="D52" s="817"/>
      <c r="E52" s="817"/>
      <c r="F52" s="817"/>
      <c r="G52" s="817"/>
      <c r="H52" s="817"/>
      <c r="I52" s="818"/>
      <c r="J52" s="48"/>
      <c r="K52" s="50"/>
      <c r="L52" s="819"/>
      <c r="M52" s="820"/>
      <c r="N52" s="51"/>
    </row>
    <row r="53" spans="1:14" ht="15.75" thickBot="1">
      <c r="B53" s="821" t="s">
        <v>1037</v>
      </c>
      <c r="C53" s="822"/>
      <c r="D53" s="822"/>
      <c r="E53" s="822"/>
      <c r="F53" s="822"/>
      <c r="G53" s="822"/>
      <c r="H53" s="822"/>
      <c r="I53" s="822"/>
      <c r="J53" s="822"/>
      <c r="K53" s="822"/>
      <c r="L53" s="822"/>
      <c r="M53" s="823"/>
      <c r="N53" s="403">
        <f>SUM(N48:N52)</f>
        <v>17770.224999999999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25">
        <f>VLOOKUP(A58,TRANSPORTE!A5:D117,4,FALSE)</f>
        <v>1104.9962769918093</v>
      </c>
      <c r="M58" s="826"/>
      <c r="N58" s="296">
        <f>K58*L58</f>
        <v>314.9239389426657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314.9239389426657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t="s">
        <v>15</v>
      </c>
      <c r="B69" s="55" t="str">
        <f>VLOOKUP(A69,'MANO DE OBRA'!A8:D68,3,FALSE)</f>
        <v>Obrero (6)</v>
      </c>
      <c r="C69" s="53"/>
      <c r="D69" s="53"/>
      <c r="E69" s="53"/>
      <c r="F69" s="53"/>
      <c r="G69" s="53"/>
      <c r="H69" s="53"/>
      <c r="I69" s="301">
        <f>K69/J69*100</f>
        <v>165623.24324324325</v>
      </c>
      <c r="J69" s="302">
        <v>185</v>
      </c>
      <c r="K69" s="303">
        <f>VLOOKUP(A69,'MANO DE OBRA'!A8:D99,4,FALSE)</f>
        <v>306403</v>
      </c>
      <c r="L69" s="56"/>
      <c r="M69" s="304">
        <v>144</v>
      </c>
      <c r="N69" s="404">
        <f>K69/M69</f>
        <v>2127.7986111111113</v>
      </c>
      <c r="O69" s="112"/>
    </row>
    <row r="70" spans="1:15">
      <c r="A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308">
        <v>144</v>
      </c>
      <c r="N70" s="404">
        <f>K70/M70</f>
        <v>709.26388888888891</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2837.0625</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72092.434388809052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14418.48687776181</v>
      </c>
      <c r="M82" s="856"/>
      <c r="N82" s="57"/>
    </row>
    <row r="83" spans="1:14">
      <c r="B83" s="95" t="s">
        <v>1057</v>
      </c>
      <c r="C83" s="96"/>
      <c r="D83" s="96"/>
      <c r="E83" s="96"/>
      <c r="F83" s="96"/>
      <c r="G83" s="96"/>
      <c r="H83" s="96"/>
      <c r="I83" s="93"/>
      <c r="J83" s="94"/>
      <c r="K83" s="313">
        <v>0.05</v>
      </c>
      <c r="L83" s="855">
        <f>N77*K83</f>
        <v>3604.6217194404526</v>
      </c>
      <c r="M83" s="856"/>
      <c r="N83" s="57"/>
    </row>
    <row r="84" spans="1:14" ht="15.75" thickBot="1">
      <c r="B84" s="97" t="s">
        <v>1058</v>
      </c>
      <c r="C84" s="98"/>
      <c r="D84" s="98"/>
      <c r="E84" s="98"/>
      <c r="F84" s="98"/>
      <c r="G84" s="98"/>
      <c r="H84" s="98"/>
      <c r="I84" s="99"/>
      <c r="J84" s="100"/>
      <c r="K84" s="314">
        <v>0.05</v>
      </c>
      <c r="L84" s="857">
        <f>N77*K84</f>
        <v>3604.6217194404526</v>
      </c>
      <c r="M84" s="858"/>
      <c r="N84" s="57"/>
    </row>
    <row r="85" spans="1:14" ht="15.75" thickBot="1">
      <c r="B85" s="821" t="s">
        <v>1037</v>
      </c>
      <c r="C85" s="822"/>
      <c r="D85" s="822"/>
      <c r="E85" s="822"/>
      <c r="F85" s="822"/>
      <c r="G85" s="822"/>
      <c r="H85" s="822"/>
      <c r="I85" s="822"/>
      <c r="J85" s="822"/>
      <c r="K85" s="822"/>
      <c r="L85" s="822"/>
      <c r="M85" s="823"/>
      <c r="N85" s="58">
        <f>L82+L83+L84</f>
        <v>21627.730316642715</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93720.164705451767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7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59" t="s">
        <v>2324</v>
      </c>
      <c r="C104" s="860"/>
      <c r="D104" s="860"/>
      <c r="E104" s="860"/>
      <c r="F104" s="860"/>
      <c r="G104" s="860"/>
      <c r="H104" s="860"/>
      <c r="I104" s="860"/>
      <c r="J104" s="860"/>
      <c r="K104" s="860"/>
      <c r="L104" s="860"/>
      <c r="M104" s="860"/>
      <c r="N104" s="861"/>
    </row>
    <row r="105" spans="2:14" ht="15" customHeight="1">
      <c r="B105" s="859"/>
      <c r="C105" s="860"/>
      <c r="D105" s="860"/>
      <c r="E105" s="860"/>
      <c r="F105" s="860"/>
      <c r="G105" s="860"/>
      <c r="H105" s="860"/>
      <c r="I105" s="860"/>
      <c r="J105" s="860"/>
      <c r="K105" s="860"/>
      <c r="L105" s="860"/>
      <c r="M105" s="860"/>
      <c r="N105" s="861"/>
    </row>
    <row r="106" spans="2:14" ht="30" customHeight="1">
      <c r="B106" s="862" t="s">
        <v>2325</v>
      </c>
      <c r="C106" s="863"/>
      <c r="D106" s="863"/>
      <c r="E106" s="863"/>
      <c r="F106" s="863"/>
      <c r="G106" s="863"/>
      <c r="H106" s="863"/>
      <c r="I106" s="863"/>
      <c r="J106" s="863"/>
      <c r="K106" s="863"/>
      <c r="L106" s="863"/>
      <c r="M106" s="863"/>
      <c r="N106" s="864"/>
    </row>
    <row r="107" spans="2:14">
      <c r="B107" s="862"/>
      <c r="C107" s="863"/>
      <c r="D107" s="863"/>
      <c r="E107" s="863"/>
      <c r="F107" s="863"/>
      <c r="G107" s="863"/>
      <c r="H107" s="863"/>
      <c r="I107" s="863"/>
      <c r="J107" s="863"/>
      <c r="K107" s="863"/>
      <c r="L107" s="863"/>
      <c r="M107" s="863"/>
      <c r="N107" s="864"/>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798"/>
      <c r="K117" s="798"/>
      <c r="L117" s="798"/>
      <c r="M117" s="798"/>
      <c r="N117" s="799"/>
    </row>
    <row r="118" spans="2:14" ht="15.75" thickBot="1">
      <c r="B118" s="270" t="s">
        <v>2327</v>
      </c>
      <c r="C118" s="402"/>
      <c r="D118" s="402"/>
      <c r="E118" s="63"/>
      <c r="F118" s="63"/>
      <c r="G118" s="63"/>
      <c r="H118" s="63"/>
      <c r="I118" s="63"/>
      <c r="J118" s="800"/>
      <c r="K118" s="800"/>
      <c r="L118" s="800"/>
      <c r="M118" s="800"/>
      <c r="N118"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12</v>
      </c>
      <c r="N36" s="281">
        <f>K36/M36</f>
        <v>4997.383638427701</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82051.160068114099</v>
      </c>
      <c r="L37" s="279"/>
      <c r="M37" s="280">
        <v>12</v>
      </c>
      <c r="N37" s="281">
        <f>K37/M37</f>
        <v>6837.5966723428419</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153449.0740740741</v>
      </c>
      <c r="L38" s="279"/>
      <c r="M38" s="280">
        <v>12</v>
      </c>
      <c r="N38" s="281">
        <f>K38/M38</f>
        <v>12787.422839506175</v>
      </c>
    </row>
    <row r="39" spans="1:14">
      <c r="A39" s="119" t="s">
        <v>299</v>
      </c>
      <c r="B39" s="834" t="str">
        <f>VLOOKUP(A39,EQUIPOS!A7:D154,3,FALSE)</f>
        <v xml:space="preserve">Recicladora, potencia 430HP </v>
      </c>
      <c r="C39" s="835"/>
      <c r="D39" s="835"/>
      <c r="E39" s="835"/>
      <c r="F39" s="835"/>
      <c r="G39" s="835"/>
      <c r="H39" s="836"/>
      <c r="I39" s="276"/>
      <c r="J39" s="277"/>
      <c r="K39" s="278">
        <f>VLOOKUP(A39,EQUIPOS!A7:D164,4,FALSE)</f>
        <v>529134.73818646243</v>
      </c>
      <c r="L39" s="279"/>
      <c r="M39" s="280">
        <v>12</v>
      </c>
      <c r="N39" s="281">
        <f>K39/M39</f>
        <v>44094.561515538539</v>
      </c>
    </row>
    <row r="40" spans="1:14">
      <c r="A40" t="s">
        <v>365</v>
      </c>
      <c r="B40" s="834" t="str">
        <f>VLOOKUP(A40,EQUIPOS!A8:D154,3,FALSE)</f>
        <v xml:space="preserve">Vibrocompatador, potencia 153 HP, peso 10 Ton. </v>
      </c>
      <c r="C40" s="835"/>
      <c r="D40" s="835"/>
      <c r="E40" s="835"/>
      <c r="F40" s="835"/>
      <c r="G40" s="835"/>
      <c r="H40" s="836"/>
      <c r="I40" s="276"/>
      <c r="J40" s="277"/>
      <c r="K40" s="278">
        <f>VLOOKUP(A40,EQUIPOS!A8:D165,4,FALSE)</f>
        <v>95949.765857811857</v>
      </c>
      <c r="L40" s="279"/>
      <c r="M40" s="280">
        <v>12</v>
      </c>
      <c r="N40" s="281">
        <f>K40/M40</f>
        <v>7995.8138214843211</v>
      </c>
    </row>
    <row r="41" spans="1:14">
      <c r="B41" s="834"/>
      <c r="C41" s="835"/>
      <c r="D41" s="835"/>
      <c r="E41" s="835"/>
      <c r="F41" s="835"/>
      <c r="G41" s="835"/>
      <c r="H41" s="836"/>
      <c r="I41" s="837"/>
      <c r="J41" s="818"/>
      <c r="K41" s="278"/>
      <c r="L41" s="838"/>
      <c r="M41" s="839"/>
      <c r="N41" s="281"/>
    </row>
    <row r="42" spans="1:14">
      <c r="B42" s="834"/>
      <c r="C42" s="835"/>
      <c r="D42" s="835"/>
      <c r="E42" s="840"/>
      <c r="F42" s="835"/>
      <c r="G42" s="835"/>
      <c r="H42" s="836"/>
      <c r="I42" s="42"/>
      <c r="J42" s="43"/>
      <c r="K42" s="283"/>
      <c r="L42" s="285"/>
      <c r="M42" s="286"/>
      <c r="N42" s="287"/>
    </row>
    <row r="43" spans="1:14">
      <c r="B43" s="841" t="s">
        <v>1036</v>
      </c>
      <c r="C43" s="954"/>
      <c r="D43" s="954"/>
      <c r="E43" s="44"/>
      <c r="F43" s="45"/>
      <c r="G43" s="45"/>
      <c r="H43" s="46"/>
      <c r="I43" s="42"/>
      <c r="J43" s="43"/>
      <c r="K43" s="288"/>
      <c r="L43" s="285"/>
      <c r="M43" s="410">
        <v>0.1</v>
      </c>
      <c r="N43" s="353">
        <f>N77*M43</f>
        <v>425.55937500000005</v>
      </c>
    </row>
    <row r="44" spans="1:14" ht="15.75" thickBot="1">
      <c r="B44" s="834"/>
      <c r="C44" s="835"/>
      <c r="D44" s="835"/>
      <c r="E44" s="835"/>
      <c r="F44" s="835"/>
      <c r="G44" s="835"/>
      <c r="H44" s="836"/>
      <c r="I44" s="843"/>
      <c r="J44" s="844"/>
      <c r="K44" s="47"/>
      <c r="L44" s="845"/>
      <c r="M44" s="846"/>
      <c r="N44" s="111"/>
    </row>
    <row r="45" spans="1:14" ht="15.75" thickBot="1">
      <c r="B45" s="821" t="s">
        <v>1037</v>
      </c>
      <c r="C45" s="822"/>
      <c r="D45" s="822"/>
      <c r="E45" s="822"/>
      <c r="F45" s="822"/>
      <c r="G45" s="822"/>
      <c r="H45" s="822"/>
      <c r="I45" s="822"/>
      <c r="J45" s="822"/>
      <c r="K45" s="822"/>
      <c r="L45" s="822"/>
      <c r="M45" s="823"/>
      <c r="N45" s="403">
        <f>SUM(N36:N44)</f>
        <v>77138.337862299581</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2" t="s">
        <v>1028</v>
      </c>
      <c r="C49" s="813"/>
      <c r="D49" s="813"/>
      <c r="E49" s="813"/>
      <c r="F49" s="813"/>
      <c r="G49" s="813"/>
      <c r="H49" s="813"/>
      <c r="I49" s="814"/>
      <c r="J49" s="324" t="s">
        <v>1029</v>
      </c>
      <c r="K49" s="91" t="s">
        <v>1030</v>
      </c>
      <c r="L49" s="815" t="s">
        <v>1039</v>
      </c>
      <c r="M49" s="814"/>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61.081178810341697</v>
      </c>
      <c r="N50" s="281">
        <f>K50*M50</f>
        <v>4581.0884107756274</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1689.9126137527871</v>
      </c>
      <c r="N51" s="281">
        <f>K51*M51</f>
        <v>2196.8863978786235</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75" thickBot="1">
      <c r="B54" s="816"/>
      <c r="C54" s="817"/>
      <c r="D54" s="817"/>
      <c r="E54" s="817"/>
      <c r="F54" s="817"/>
      <c r="G54" s="817"/>
      <c r="H54" s="817"/>
      <c r="I54" s="818"/>
      <c r="J54" s="48"/>
      <c r="K54" s="50"/>
      <c r="L54" s="819"/>
      <c r="M54" s="820"/>
      <c r="N54" s="51"/>
    </row>
    <row r="55" spans="1:14" ht="15.75" thickBot="1">
      <c r="B55" s="821" t="s">
        <v>1037</v>
      </c>
      <c r="C55" s="822"/>
      <c r="D55" s="822"/>
      <c r="E55" s="822"/>
      <c r="F55" s="822"/>
      <c r="G55" s="822"/>
      <c r="H55" s="822"/>
      <c r="I55" s="822"/>
      <c r="J55" s="822"/>
      <c r="K55" s="822"/>
      <c r="L55" s="822"/>
      <c r="M55" s="823"/>
      <c r="N55" s="403">
        <f>SUM(N50:N54)</f>
        <v>6777.9748086542513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304">
        <v>96</v>
      </c>
      <c r="N71" s="404">
        <f>K71/M71</f>
        <v>1063.8958333333333</v>
      </c>
      <c r="O71" s="112"/>
    </row>
    <row r="72" spans="1:15">
      <c r="A72" t="s">
        <v>15</v>
      </c>
      <c r="B72" s="55" t="str">
        <f>VLOOKUP(A72,'MANO DE OBRA'!A8:D69,3,FALSE)</f>
        <v>Obrero (6)</v>
      </c>
      <c r="C72" s="53"/>
      <c r="D72" s="53"/>
      <c r="E72" s="53"/>
      <c r="F72" s="53"/>
      <c r="G72" s="53"/>
      <c r="H72" s="53"/>
      <c r="I72" s="301">
        <f>K72/J72*100</f>
        <v>165623.24324324325</v>
      </c>
      <c r="J72" s="302">
        <v>185</v>
      </c>
      <c r="K72" s="303">
        <f>VLOOKUP(A72,'MANO DE OBRA'!A8:D100,4,FALSE)</f>
        <v>306403</v>
      </c>
      <c r="L72" s="56"/>
      <c r="M72" s="308">
        <v>96</v>
      </c>
      <c r="N72" s="404">
        <f>K72/M72</f>
        <v>3191.6979166666665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4255.59375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N45+N55+N66+N77</f>
        <v>88171.906420953834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17634.381284190767</v>
      </c>
      <c r="M84" s="856"/>
      <c r="N84" s="57"/>
    </row>
    <row r="85" spans="1:14">
      <c r="B85" s="95" t="s">
        <v>1057</v>
      </c>
      <c r="C85" s="96"/>
      <c r="D85" s="96"/>
      <c r="E85" s="96"/>
      <c r="F85" s="96"/>
      <c r="G85" s="96"/>
      <c r="H85" s="96"/>
      <c r="I85" s="93"/>
      <c r="J85" s="94"/>
      <c r="K85" s="313">
        <v>0.05</v>
      </c>
      <c r="L85" s="855">
        <f>N79*K85</f>
        <v>4408.5953210476919</v>
      </c>
      <c r="M85" s="856"/>
      <c r="N85" s="57"/>
    </row>
    <row r="86" spans="1:14" ht="15.75" thickBot="1">
      <c r="B86" s="97" t="s">
        <v>1058</v>
      </c>
      <c r="C86" s="98"/>
      <c r="D86" s="98"/>
      <c r="E86" s="98"/>
      <c r="F86" s="98"/>
      <c r="G86" s="98"/>
      <c r="H86" s="98"/>
      <c r="I86" s="99"/>
      <c r="J86" s="100"/>
      <c r="K86" s="314">
        <v>0.05</v>
      </c>
      <c r="L86" s="857">
        <f>N79*K86</f>
        <v>4408.5953210476919</v>
      </c>
      <c r="M86" s="858"/>
      <c r="N86" s="57"/>
    </row>
    <row r="87" spans="1:14" ht="15.75" thickBot="1">
      <c r="B87" s="821" t="s">
        <v>1037</v>
      </c>
      <c r="C87" s="822"/>
      <c r="D87" s="822"/>
      <c r="E87" s="822"/>
      <c r="F87" s="822"/>
      <c r="G87" s="822"/>
      <c r="H87" s="822"/>
      <c r="I87" s="822"/>
      <c r="J87" s="822"/>
      <c r="K87" s="822"/>
      <c r="L87" s="822"/>
      <c r="M87" s="823"/>
      <c r="N87" s="58">
        <f>L84+L85+L86</f>
        <v>26451.571926286149</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114623.47834723999</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7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59" t="s">
        <v>2324</v>
      </c>
      <c r="C106" s="860"/>
      <c r="D106" s="860"/>
      <c r="E106" s="860"/>
      <c r="F106" s="860"/>
      <c r="G106" s="860"/>
      <c r="H106" s="860"/>
      <c r="I106" s="860"/>
      <c r="J106" s="860"/>
      <c r="K106" s="860"/>
      <c r="L106" s="860"/>
      <c r="M106" s="860"/>
      <c r="N106" s="861"/>
    </row>
    <row r="107" spans="2:14" ht="15" customHeight="1">
      <c r="B107" s="859"/>
      <c r="C107" s="860"/>
      <c r="D107" s="860"/>
      <c r="E107" s="860"/>
      <c r="F107" s="860"/>
      <c r="G107" s="860"/>
      <c r="H107" s="860"/>
      <c r="I107" s="860"/>
      <c r="J107" s="860"/>
      <c r="K107" s="860"/>
      <c r="L107" s="860"/>
      <c r="M107" s="860"/>
      <c r="N107" s="861"/>
    </row>
    <row r="108" spans="2:14" ht="30" customHeight="1">
      <c r="B108" s="862" t="s">
        <v>2325</v>
      </c>
      <c r="C108" s="863"/>
      <c r="D108" s="863"/>
      <c r="E108" s="863"/>
      <c r="F108" s="863"/>
      <c r="G108" s="863"/>
      <c r="H108" s="863"/>
      <c r="I108" s="863"/>
      <c r="J108" s="863"/>
      <c r="K108" s="863"/>
      <c r="L108" s="863"/>
      <c r="M108" s="863"/>
      <c r="N108" s="864"/>
    </row>
    <row r="109" spans="2:14">
      <c r="B109" s="862"/>
      <c r="C109" s="863"/>
      <c r="D109" s="863"/>
      <c r="E109" s="863"/>
      <c r="F109" s="863"/>
      <c r="G109" s="863"/>
      <c r="H109" s="863"/>
      <c r="I109" s="863"/>
      <c r="J109" s="863"/>
      <c r="K109" s="863"/>
      <c r="L109" s="863"/>
      <c r="M109" s="863"/>
      <c r="N109" s="864"/>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798"/>
      <c r="K119" s="798"/>
      <c r="L119" s="798"/>
      <c r="M119" s="798"/>
      <c r="N119" s="799"/>
    </row>
    <row r="120" spans="2:14" ht="15.75" thickBot="1">
      <c r="B120" s="270" t="s">
        <v>2327</v>
      </c>
      <c r="C120" s="402"/>
      <c r="D120" s="402"/>
      <c r="E120" s="63"/>
      <c r="F120" s="63"/>
      <c r="G120" s="63"/>
      <c r="H120" s="63"/>
      <c r="I120" s="63"/>
      <c r="J120" s="800"/>
      <c r="K120" s="800"/>
      <c r="L120" s="800"/>
      <c r="M120" s="800"/>
      <c r="N120" s="801"/>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18</v>
      </c>
      <c r="N36" s="281">
        <f>K36/M36</f>
        <v>3331.589092285134</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82051.160068114099</v>
      </c>
      <c r="L37" s="279"/>
      <c r="M37" s="280">
        <v>18</v>
      </c>
      <c r="N37" s="281">
        <f>K37/M37</f>
        <v>4558.3977815618946</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153449.0740740741</v>
      </c>
      <c r="L38" s="279"/>
      <c r="M38" s="280">
        <v>18</v>
      </c>
      <c r="N38" s="281">
        <f>K38/M38</f>
        <v>8524.9485596707837</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529134.73818646243</v>
      </c>
      <c r="L39" s="838">
        <v>18</v>
      </c>
      <c r="M39" s="839"/>
      <c r="N39" s="281">
        <f>K39/L39</f>
        <v>29396.374343692358</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95949.765857811857</v>
      </c>
      <c r="L40" s="285"/>
      <c r="M40" s="286">
        <v>18</v>
      </c>
      <c r="N40" s="281">
        <f>K40/M40</f>
        <v>5330.5425476562141</v>
      </c>
    </row>
    <row r="41" spans="1:14">
      <c r="B41" s="329"/>
      <c r="C41" s="330"/>
      <c r="D41" s="330"/>
      <c r="E41" s="330"/>
      <c r="F41" s="332"/>
      <c r="G41" s="332"/>
      <c r="H41" s="131"/>
      <c r="I41" s="42"/>
      <c r="J41" s="43"/>
      <c r="K41" s="283"/>
      <c r="L41" s="285"/>
      <c r="M41" s="286"/>
      <c r="N41" s="281"/>
    </row>
    <row r="42" spans="1:14">
      <c r="B42" s="841" t="s">
        <v>1036</v>
      </c>
      <c r="C42" s="842"/>
      <c r="D42" s="842"/>
      <c r="E42" s="44"/>
      <c r="F42" s="45"/>
      <c r="G42" s="45"/>
      <c r="H42" s="46"/>
      <c r="I42" s="42"/>
      <c r="J42" s="43"/>
      <c r="K42" s="288"/>
      <c r="L42" s="285"/>
      <c r="M42" s="410">
        <v>0.01</v>
      </c>
      <c r="N42" s="353">
        <f>N76*M42</f>
        <v>28.370625</v>
      </c>
    </row>
    <row r="43" spans="1:14" ht="15.75" thickBot="1">
      <c r="B43" s="834"/>
      <c r="C43" s="835"/>
      <c r="D43" s="835"/>
      <c r="E43" s="835"/>
      <c r="F43" s="835"/>
      <c r="G43" s="835"/>
      <c r="H43" s="836"/>
      <c r="I43" s="843"/>
      <c r="J43" s="844"/>
      <c r="K43" s="47"/>
      <c r="L43" s="845"/>
      <c r="M43" s="846"/>
      <c r="N43" s="111"/>
    </row>
    <row r="44" spans="1:14" ht="15.75" thickBot="1">
      <c r="B44" s="821" t="s">
        <v>1037</v>
      </c>
      <c r="C44" s="822"/>
      <c r="D44" s="822"/>
      <c r="E44" s="822"/>
      <c r="F44" s="822"/>
      <c r="G44" s="822"/>
      <c r="H44" s="822"/>
      <c r="I44" s="822"/>
      <c r="J44" s="822"/>
      <c r="K44" s="822"/>
      <c r="L44" s="822"/>
      <c r="M44" s="823"/>
      <c r="N44" s="403">
        <f>SUM(N36:N43)</f>
        <v>51170.222949866395</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357375.79702284088</v>
      </c>
      <c r="N49" s="281">
        <f>K49*M49</f>
        <v>54678.496944494655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SUM(N49:N53)</f>
        <v>54678.496944494655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5">
        <f>VLOOKUP(A59,TRANSPORTE!A5:D117,4,FALSE)</f>
        <v>1536.9493670886072</v>
      </c>
      <c r="M59" s="826"/>
      <c r="N59" s="296">
        <f>K59*L59</f>
        <v>235.1532531645569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235.1532531645569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144</v>
      </c>
      <c r="N70" s="404">
        <f>K70/M70</f>
        <v>2127.7986111111113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144</v>
      </c>
      <c r="N71" s="404">
        <f>K71/M71</f>
        <v>709.26388888888891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2837.0625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N44+N54+N65+N76</f>
        <v>108920.93564752559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21784.187129505121</v>
      </c>
      <c r="M83" s="856"/>
      <c r="N83" s="57"/>
    </row>
    <row r="84" spans="1:14">
      <c r="B84" s="95" t="s">
        <v>1057</v>
      </c>
      <c r="C84" s="96"/>
      <c r="D84" s="96"/>
      <c r="E84" s="96"/>
      <c r="F84" s="96"/>
      <c r="G84" s="96"/>
      <c r="H84" s="96"/>
      <c r="I84" s="93"/>
      <c r="J84" s="94"/>
      <c r="K84" s="313">
        <v>0.05</v>
      </c>
      <c r="L84" s="855">
        <f>N78*K84</f>
        <v>5446.0467823762801</v>
      </c>
      <c r="M84" s="856"/>
      <c r="N84" s="57"/>
    </row>
    <row r="85" spans="1:14" ht="15.75" thickBot="1">
      <c r="B85" s="97" t="s">
        <v>1058</v>
      </c>
      <c r="C85" s="98"/>
      <c r="D85" s="98"/>
      <c r="E85" s="98"/>
      <c r="F85" s="98"/>
      <c r="G85" s="98"/>
      <c r="H85" s="98"/>
      <c r="I85" s="99"/>
      <c r="J85" s="100"/>
      <c r="K85" s="314">
        <v>0.05</v>
      </c>
      <c r="L85" s="857">
        <f>N78*K85</f>
        <v>5446.0467823762801</v>
      </c>
      <c r="M85" s="858"/>
      <c r="N85" s="57"/>
    </row>
    <row r="86" spans="1:14" ht="15.75" thickBot="1">
      <c r="B86" s="821" t="s">
        <v>1037</v>
      </c>
      <c r="C86" s="822"/>
      <c r="D86" s="822"/>
      <c r="E86" s="822"/>
      <c r="F86" s="822"/>
      <c r="G86" s="822"/>
      <c r="H86" s="822"/>
      <c r="I86" s="822"/>
      <c r="J86" s="822"/>
      <c r="K86" s="822"/>
      <c r="L86" s="822"/>
      <c r="M86" s="823"/>
      <c r="N86" s="58">
        <f>L83+L84+L85</f>
        <v>32676.280694257683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141597.21634178326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18</v>
      </c>
      <c r="N36" s="281">
        <f>K36/M36</f>
        <v>3331.589092285134</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82051.160068114099</v>
      </c>
      <c r="L37" s="279"/>
      <c r="M37" s="280">
        <v>18</v>
      </c>
      <c r="N37" s="281">
        <f>K37/M37</f>
        <v>4558.3977815618946</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153449.0740740741</v>
      </c>
      <c r="L38" s="279"/>
      <c r="M38" s="280">
        <v>18</v>
      </c>
      <c r="N38" s="281">
        <f>K38/M38</f>
        <v>8524.9485596707837</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529134.73818646243</v>
      </c>
      <c r="L39" s="838">
        <v>18</v>
      </c>
      <c r="M39" s="839"/>
      <c r="N39" s="281">
        <f>K39/L39</f>
        <v>29396.374343692358</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95949.765857811857</v>
      </c>
      <c r="L40" s="285"/>
      <c r="M40" s="286">
        <v>18</v>
      </c>
      <c r="N40" s="281">
        <f>K40/M40</f>
        <v>5330.5425476562141</v>
      </c>
    </row>
    <row r="41" spans="1:14">
      <c r="B41" s="329"/>
      <c r="C41" s="330"/>
      <c r="D41" s="330"/>
      <c r="E41" s="330"/>
      <c r="F41" s="332"/>
      <c r="G41" s="332"/>
      <c r="H41" s="131"/>
      <c r="I41" s="42"/>
      <c r="J41" s="43"/>
      <c r="K41" s="283"/>
      <c r="L41" s="285"/>
      <c r="M41" s="286"/>
      <c r="N41" s="287"/>
    </row>
    <row r="42" spans="1:14">
      <c r="B42" s="841" t="s">
        <v>1036</v>
      </c>
      <c r="C42" s="842"/>
      <c r="D42" s="842"/>
      <c r="E42" s="44"/>
      <c r="F42" s="45"/>
      <c r="G42" s="45"/>
      <c r="H42" s="46"/>
      <c r="I42" s="42"/>
      <c r="J42" s="43"/>
      <c r="K42" s="288"/>
      <c r="L42" s="285"/>
      <c r="M42" s="410">
        <v>0.01</v>
      </c>
      <c r="N42" s="353">
        <f>N76*M42</f>
        <v>28.370625</v>
      </c>
    </row>
    <row r="43" spans="1:14" ht="15.75" thickBot="1">
      <c r="B43" s="834"/>
      <c r="C43" s="835"/>
      <c r="D43" s="835"/>
      <c r="E43" s="835"/>
      <c r="F43" s="835"/>
      <c r="G43" s="835"/>
      <c r="H43" s="836"/>
      <c r="I43" s="843"/>
      <c r="J43" s="844"/>
      <c r="K43" s="47"/>
      <c r="L43" s="845"/>
      <c r="M43" s="846"/>
      <c r="N43" s="111"/>
    </row>
    <row r="44" spans="1:14" ht="15.75" thickBot="1">
      <c r="B44" s="821" t="s">
        <v>1037</v>
      </c>
      <c r="C44" s="822"/>
      <c r="D44" s="822"/>
      <c r="E44" s="822"/>
      <c r="F44" s="822"/>
      <c r="G44" s="822"/>
      <c r="H44" s="822"/>
      <c r="I44" s="822"/>
      <c r="J44" s="822"/>
      <c r="K44" s="822"/>
      <c r="L44" s="822"/>
      <c r="M44" s="823"/>
      <c r="N44" s="403">
        <f>SUM(N36:N43)</f>
        <v>51170.222949866395</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357375.79702284088</v>
      </c>
      <c r="N49" s="281">
        <f>K49*M49</f>
        <v>54678.496944494655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SUM(N49:N53)</f>
        <v>54678.496944494655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5">
        <f>VLOOKUP(A59,TRANSPORTE!A5:D117,4,FALSE)</f>
        <v>1536.9493670886072</v>
      </c>
      <c r="M59" s="826"/>
      <c r="N59" s="296">
        <f>K59*L59</f>
        <v>235.1532531645569</v>
      </c>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235.1532531645569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144</v>
      </c>
      <c r="N70" s="404">
        <f>K70/M70</f>
        <v>2127.7986111111113</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144</v>
      </c>
      <c r="N71" s="404">
        <f>K71/M71</f>
        <v>709.26388888888891</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2837.0625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N44+N54+N65+N76</f>
        <v>108920.93564752559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21784.187129505121</v>
      </c>
      <c r="M83" s="856"/>
      <c r="N83" s="57"/>
    </row>
    <row r="84" spans="1:14">
      <c r="B84" s="95" t="s">
        <v>1057</v>
      </c>
      <c r="C84" s="96"/>
      <c r="D84" s="96"/>
      <c r="E84" s="96"/>
      <c r="F84" s="96"/>
      <c r="G84" s="96"/>
      <c r="H84" s="96"/>
      <c r="I84" s="93"/>
      <c r="J84" s="94"/>
      <c r="K84" s="313">
        <v>0.05</v>
      </c>
      <c r="L84" s="855">
        <f>N78*K84</f>
        <v>5446.0467823762801</v>
      </c>
      <c r="M84" s="856"/>
      <c r="N84" s="57"/>
    </row>
    <row r="85" spans="1:14" ht="15.75" thickBot="1">
      <c r="B85" s="97" t="s">
        <v>1058</v>
      </c>
      <c r="C85" s="98"/>
      <c r="D85" s="98"/>
      <c r="E85" s="98"/>
      <c r="F85" s="98"/>
      <c r="G85" s="98"/>
      <c r="H85" s="98"/>
      <c r="I85" s="99"/>
      <c r="J85" s="100"/>
      <c r="K85" s="314">
        <v>0.05</v>
      </c>
      <c r="L85" s="857">
        <f>N78*K85</f>
        <v>5446.0467823762801</v>
      </c>
      <c r="M85" s="858"/>
      <c r="N85" s="57"/>
    </row>
    <row r="86" spans="1:14" ht="15.75" thickBot="1">
      <c r="B86" s="821" t="s">
        <v>1037</v>
      </c>
      <c r="C86" s="822"/>
      <c r="D86" s="822"/>
      <c r="E86" s="822"/>
      <c r="F86" s="822"/>
      <c r="G86" s="822"/>
      <c r="H86" s="822"/>
      <c r="I86" s="822"/>
      <c r="J86" s="822"/>
      <c r="K86" s="822"/>
      <c r="L86" s="822"/>
      <c r="M86" s="823"/>
      <c r="N86" s="58">
        <f>L83+L84+L85</f>
        <v>32676.280694257683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141597.21634178326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15</v>
      </c>
      <c r="N36" s="281">
        <f>K36/M36</f>
        <v>3997.9069107421606</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82051.160068114099</v>
      </c>
      <c r="L37" s="279"/>
      <c r="M37" s="280">
        <v>15</v>
      </c>
      <c r="N37" s="281">
        <f>K37/M37</f>
        <v>5470.0773378742733</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153449.0740740741</v>
      </c>
      <c r="L38" s="279"/>
      <c r="M38" s="280">
        <v>15</v>
      </c>
      <c r="N38" s="281">
        <f>K38/M38</f>
        <v>10229.93827160494</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529134.73818646243</v>
      </c>
      <c r="L39" s="838">
        <v>15</v>
      </c>
      <c r="M39" s="839"/>
      <c r="N39" s="281">
        <f>K39/L39</f>
        <v>35275.649212430828</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95949.765857811857</v>
      </c>
      <c r="L40" s="285"/>
      <c r="M40" s="286">
        <v>15</v>
      </c>
      <c r="N40" s="281">
        <f>K40/M40</f>
        <v>6396.6510571874569</v>
      </c>
    </row>
    <row r="41" spans="1:14">
      <c r="B41" s="329"/>
      <c r="C41" s="330"/>
      <c r="D41" s="330"/>
      <c r="E41" s="330"/>
      <c r="F41" s="332"/>
      <c r="G41" s="332"/>
      <c r="H41" s="131"/>
      <c r="I41" s="42"/>
      <c r="J41" s="43"/>
      <c r="K41" s="283"/>
      <c r="L41" s="285"/>
      <c r="M41" s="286"/>
      <c r="N41" s="287"/>
    </row>
    <row r="42" spans="1:14">
      <c r="B42" s="841" t="s">
        <v>1036</v>
      </c>
      <c r="C42" s="842"/>
      <c r="D42" s="842"/>
      <c r="E42" s="44"/>
      <c r="F42" s="45"/>
      <c r="G42" s="45"/>
      <c r="H42" s="46"/>
      <c r="I42" s="42"/>
      <c r="J42" s="43"/>
      <c r="K42" s="288"/>
      <c r="L42" s="285"/>
      <c r="M42" s="410">
        <v>0.01</v>
      </c>
      <c r="N42" s="353">
        <f>N76*M42</f>
        <v>34.044750000000001</v>
      </c>
    </row>
    <row r="43" spans="1:14" ht="15.75" thickBot="1">
      <c r="B43" s="834"/>
      <c r="C43" s="835"/>
      <c r="D43" s="835"/>
      <c r="E43" s="835"/>
      <c r="F43" s="835"/>
      <c r="G43" s="835"/>
      <c r="H43" s="836"/>
      <c r="I43" s="843"/>
      <c r="J43" s="844"/>
      <c r="K43" s="47"/>
      <c r="L43" s="845"/>
      <c r="M43" s="846"/>
      <c r="N43" s="111"/>
    </row>
    <row r="44" spans="1:14" ht="15.75" thickBot="1">
      <c r="B44" s="821" t="s">
        <v>1037</v>
      </c>
      <c r="C44" s="822"/>
      <c r="D44" s="822"/>
      <c r="E44" s="822"/>
      <c r="F44" s="822"/>
      <c r="G44" s="822"/>
      <c r="H44" s="822"/>
      <c r="I44" s="822"/>
      <c r="J44" s="822"/>
      <c r="K44" s="822"/>
      <c r="L44" s="822"/>
      <c r="M44" s="823"/>
      <c r="N44" s="403">
        <f>SUM(N36:N43)</f>
        <v>61404.267539839653</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357375.79702284088</v>
      </c>
      <c r="N49" s="281">
        <f>K49*M49</f>
        <v>54678.496944494655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SUM(N49:N53)</f>
        <v>54678.496944494655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5">
        <f>VLOOKUP(A59,TRANSPORTE!A5:D117,4,FALSE)</f>
        <v>1536.9493670886072</v>
      </c>
      <c r="M59" s="826"/>
      <c r="N59" s="296">
        <f>K59*L59</f>
        <v>235.1532531645569</v>
      </c>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235.1532531645569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120</v>
      </c>
      <c r="N70" s="404">
        <f>K70/M70</f>
        <v>2553.3583333333331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120</v>
      </c>
      <c r="N71" s="404">
        <f>K71/M71</f>
        <v>851.11666666666667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3404.4749999999999</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N44+N54+N65+N76</f>
        <v>119722.39273749886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23944.478547499773</v>
      </c>
      <c r="M83" s="856"/>
      <c r="N83" s="57"/>
    </row>
    <row r="84" spans="1:14">
      <c r="B84" s="95" t="s">
        <v>1057</v>
      </c>
      <c r="C84" s="96"/>
      <c r="D84" s="96"/>
      <c r="E84" s="96"/>
      <c r="F84" s="96"/>
      <c r="G84" s="96"/>
      <c r="H84" s="96"/>
      <c r="I84" s="93"/>
      <c r="J84" s="94"/>
      <c r="K84" s="313">
        <v>0.05</v>
      </c>
      <c r="L84" s="855">
        <f>N78*K84</f>
        <v>5986.1196368749434</v>
      </c>
      <c r="M84" s="856"/>
      <c r="N84" s="57"/>
    </row>
    <row r="85" spans="1:14" ht="15.75" thickBot="1">
      <c r="B85" s="97" t="s">
        <v>1058</v>
      </c>
      <c r="C85" s="98"/>
      <c r="D85" s="98"/>
      <c r="E85" s="98"/>
      <c r="F85" s="98"/>
      <c r="G85" s="98"/>
      <c r="H85" s="98"/>
      <c r="I85" s="99"/>
      <c r="J85" s="100"/>
      <c r="K85" s="314">
        <v>0.05</v>
      </c>
      <c r="L85" s="857">
        <f>N78*K85</f>
        <v>5986.1196368749434</v>
      </c>
      <c r="M85" s="858"/>
      <c r="N85" s="57"/>
    </row>
    <row r="86" spans="1:14" ht="15.75" thickBot="1">
      <c r="B86" s="821" t="s">
        <v>1037</v>
      </c>
      <c r="C86" s="822"/>
      <c r="D86" s="822"/>
      <c r="E86" s="822"/>
      <c r="F86" s="822"/>
      <c r="G86" s="822"/>
      <c r="H86" s="822"/>
      <c r="I86" s="822"/>
      <c r="J86" s="822"/>
      <c r="K86" s="822"/>
      <c r="L86" s="822"/>
      <c r="M86" s="823"/>
      <c r="N86" s="58">
        <f>L83+L84+L85</f>
        <v>35916.717821249658</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155639.11055874851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280">
        <v>15</v>
      </c>
      <c r="N36" s="281">
        <f>K36/M36</f>
        <v>3997.9069107421606</v>
      </c>
    </row>
    <row r="37" spans="1:14">
      <c r="A37" s="119" t="s">
        <v>154</v>
      </c>
      <c r="B37" s="834" t="str">
        <f>VLOOKUP(A37,EQUIPOS!A7:D154,3,FALSE)</f>
        <v>Carrotanque Irrigador de asfalto, 1000 GALONES DE CAPACIDAD</v>
      </c>
      <c r="C37" s="835"/>
      <c r="D37" s="835"/>
      <c r="E37" s="835"/>
      <c r="F37" s="835"/>
      <c r="G37" s="835"/>
      <c r="H37" s="836"/>
      <c r="I37" s="276"/>
      <c r="J37" s="277"/>
      <c r="K37" s="278">
        <f>VLOOKUP(A37,EQUIPOS!A7:D164,4,FALSE)</f>
        <v>82051.160068114099</v>
      </c>
      <c r="L37" s="279"/>
      <c r="M37" s="280">
        <v>15</v>
      </c>
      <c r="N37" s="281">
        <f>K37/M37</f>
        <v>5470.0773378742733</v>
      </c>
    </row>
    <row r="38" spans="1:14">
      <c r="A38" t="s">
        <v>269</v>
      </c>
      <c r="B38" s="834" t="str">
        <f>VLOOKUP(A38,EQUIPOS!A8:D154,3,FALSE)</f>
        <v>Motoniveladora  potencia 215 HP, ancho de cuchilla 4,27 m, peso 18 ton.</v>
      </c>
      <c r="C38" s="835"/>
      <c r="D38" s="835"/>
      <c r="E38" s="835"/>
      <c r="F38" s="835"/>
      <c r="G38" s="835"/>
      <c r="H38" s="836"/>
      <c r="I38" s="276"/>
      <c r="J38" s="277"/>
      <c r="K38" s="278">
        <f>VLOOKUP(A38,EQUIPOS!A8:D165,4,FALSE)</f>
        <v>153449.0740740741</v>
      </c>
      <c r="L38" s="279"/>
      <c r="M38" s="280">
        <v>15</v>
      </c>
      <c r="N38" s="281">
        <f>K38/M38</f>
        <v>10229.93827160494</v>
      </c>
    </row>
    <row r="39" spans="1:14">
      <c r="A39" t="s">
        <v>299</v>
      </c>
      <c r="B39" s="834" t="str">
        <f>VLOOKUP(A39,EQUIPOS!A9:D154,3,FALSE)</f>
        <v xml:space="preserve">Recicladora, potencia 430HP </v>
      </c>
      <c r="C39" s="835"/>
      <c r="D39" s="835"/>
      <c r="E39" s="835"/>
      <c r="F39" s="835"/>
      <c r="G39" s="835"/>
      <c r="H39" s="836"/>
      <c r="I39" s="837"/>
      <c r="J39" s="818"/>
      <c r="K39" s="278">
        <f>VLOOKUP(A39,EQUIPOS!A9:D166,4,FALSE)</f>
        <v>529134.73818646243</v>
      </c>
      <c r="L39" s="838">
        <v>15</v>
      </c>
      <c r="M39" s="839"/>
      <c r="N39" s="281">
        <f>K39/L39</f>
        <v>35275.649212430828</v>
      </c>
    </row>
    <row r="40" spans="1:14">
      <c r="A40" t="s">
        <v>365</v>
      </c>
      <c r="B40" s="834" t="str">
        <f>VLOOKUP(A40,EQUIPOS!A10:D154,3,FALSE)</f>
        <v xml:space="preserve">Vibrocompatador, potencia 153 HP, peso 10 Ton. </v>
      </c>
      <c r="C40" s="835"/>
      <c r="D40" s="835"/>
      <c r="E40" s="835"/>
      <c r="F40" s="835"/>
      <c r="G40" s="835"/>
      <c r="H40" s="836"/>
      <c r="I40" s="42"/>
      <c r="J40" s="43"/>
      <c r="K40" s="278">
        <f>VLOOKUP(A40,EQUIPOS!A10:D167,4,FALSE)</f>
        <v>95949.765857811857</v>
      </c>
      <c r="L40" s="285"/>
      <c r="M40" s="286">
        <v>15</v>
      </c>
      <c r="N40" s="281">
        <f>K40/M40</f>
        <v>6396.6510571874569</v>
      </c>
    </row>
    <row r="41" spans="1:14">
      <c r="B41" s="329"/>
      <c r="C41" s="330"/>
      <c r="D41" s="330"/>
      <c r="E41" s="330"/>
      <c r="F41" s="332"/>
      <c r="G41" s="332"/>
      <c r="H41" s="131"/>
      <c r="I41" s="42"/>
      <c r="J41" s="43"/>
      <c r="K41" s="283"/>
      <c r="L41" s="285"/>
      <c r="M41" s="286"/>
      <c r="N41" s="287"/>
    </row>
    <row r="42" spans="1:14">
      <c r="B42" s="841" t="s">
        <v>1036</v>
      </c>
      <c r="C42" s="842"/>
      <c r="D42" s="842"/>
      <c r="E42" s="44"/>
      <c r="F42" s="45"/>
      <c r="G42" s="45"/>
      <c r="H42" s="46"/>
      <c r="I42" s="42"/>
      <c r="J42" s="43"/>
      <c r="K42" s="288"/>
      <c r="L42" s="285"/>
      <c r="M42" s="410">
        <v>0.01</v>
      </c>
      <c r="N42" s="353">
        <f>N76*M42</f>
        <v>34.044750000000001</v>
      </c>
    </row>
    <row r="43" spans="1:14" ht="15.75" thickBot="1">
      <c r="B43" s="834"/>
      <c r="C43" s="835"/>
      <c r="D43" s="835"/>
      <c r="E43" s="835"/>
      <c r="F43" s="835"/>
      <c r="G43" s="835"/>
      <c r="H43" s="836"/>
      <c r="I43" s="843"/>
      <c r="J43" s="844"/>
      <c r="K43" s="47"/>
      <c r="L43" s="845"/>
      <c r="M43" s="846"/>
      <c r="N43" s="111"/>
    </row>
    <row r="44" spans="1:14" ht="15.75" thickBot="1">
      <c r="B44" s="821" t="s">
        <v>1037</v>
      </c>
      <c r="C44" s="822"/>
      <c r="D44" s="822"/>
      <c r="E44" s="822"/>
      <c r="F44" s="822"/>
      <c r="G44" s="822"/>
      <c r="H44" s="822"/>
      <c r="I44" s="822"/>
      <c r="J44" s="822"/>
      <c r="K44" s="822"/>
      <c r="L44" s="822"/>
      <c r="M44" s="823"/>
      <c r="N44" s="403">
        <f>SUM(N36:N43)</f>
        <v>61404.267539839653</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357375.79702284088</v>
      </c>
      <c r="N49" s="281">
        <f>K49*M49</f>
        <v>54678.496944494655</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SUM(N49:N53)</f>
        <v>54678.496944494655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5">
        <f>VLOOKUP(A59,TRANSPORTE!A5:D117,4,FALSE)</f>
        <v>1536.9493670886072</v>
      </c>
      <c r="M59" s="826"/>
      <c r="N59" s="296">
        <f>K59*L59</f>
        <v>235.1532531645569</v>
      </c>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235.1532531645569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120</v>
      </c>
      <c r="N70" s="404">
        <f>K70/M70</f>
        <v>2553.3583333333331</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120</v>
      </c>
      <c r="N71" s="404">
        <f>K71/M71</f>
        <v>851.11666666666667</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3404.4749999999999</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N44+N54+N65+N76</f>
        <v>119722.39273749886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23944.478547499773</v>
      </c>
      <c r="M83" s="856"/>
      <c r="N83" s="57"/>
    </row>
    <row r="84" spans="1:14">
      <c r="B84" s="95" t="s">
        <v>1057</v>
      </c>
      <c r="C84" s="96"/>
      <c r="D84" s="96"/>
      <c r="E84" s="96"/>
      <c r="F84" s="96"/>
      <c r="G84" s="96"/>
      <c r="H84" s="96"/>
      <c r="I84" s="93"/>
      <c r="J84" s="94"/>
      <c r="K84" s="313">
        <v>0.05</v>
      </c>
      <c r="L84" s="855">
        <f>N78*K84</f>
        <v>5986.1196368749434</v>
      </c>
      <c r="M84" s="856"/>
      <c r="N84" s="57"/>
    </row>
    <row r="85" spans="1:14" ht="15.75" thickBot="1">
      <c r="B85" s="97" t="s">
        <v>1058</v>
      </c>
      <c r="C85" s="98"/>
      <c r="D85" s="98"/>
      <c r="E85" s="98"/>
      <c r="F85" s="98"/>
      <c r="G85" s="98"/>
      <c r="H85" s="98"/>
      <c r="I85" s="99"/>
      <c r="J85" s="100"/>
      <c r="K85" s="314">
        <v>0.05</v>
      </c>
      <c r="L85" s="857">
        <f>N78*K85</f>
        <v>5986.1196368749434</v>
      </c>
      <c r="M85" s="858"/>
      <c r="N85" s="57"/>
    </row>
    <row r="86" spans="1:14" ht="15.75" thickBot="1">
      <c r="B86" s="821" t="s">
        <v>1037</v>
      </c>
      <c r="C86" s="822"/>
      <c r="D86" s="822"/>
      <c r="E86" s="822"/>
      <c r="F86" s="822"/>
      <c r="G86" s="822"/>
      <c r="H86" s="822"/>
      <c r="I86" s="822"/>
      <c r="J86" s="822"/>
      <c r="K86" s="822"/>
      <c r="L86" s="822"/>
      <c r="M86" s="823"/>
      <c r="N86" s="58">
        <f>L83+L84+L85</f>
        <v>35916.717821249658</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155639.11055874851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35"/>
      <c r="F40" s="835"/>
      <c r="G40" s="835"/>
      <c r="H40" s="836"/>
      <c r="I40" s="42"/>
      <c r="J40" s="43"/>
      <c r="K40" s="278"/>
      <c r="L40" s="285"/>
      <c r="M40" s="286"/>
      <c r="N40" s="281"/>
    </row>
    <row r="41" spans="1:14">
      <c r="B41" s="329"/>
      <c r="C41" s="330"/>
      <c r="D41" s="330"/>
      <c r="E41" s="330"/>
      <c r="F41" s="332"/>
      <c r="G41" s="332"/>
      <c r="H41" s="131"/>
      <c r="I41" s="42"/>
      <c r="J41" s="43"/>
      <c r="K41" s="283"/>
      <c r="L41" s="285"/>
      <c r="M41" s="286"/>
      <c r="N41" s="287"/>
    </row>
    <row r="42" spans="1:14">
      <c r="B42" s="841" t="s">
        <v>1036</v>
      </c>
      <c r="C42" s="842"/>
      <c r="D42" s="842"/>
      <c r="E42" s="44"/>
      <c r="F42" s="45"/>
      <c r="G42" s="45"/>
      <c r="H42" s="46"/>
      <c r="I42" s="42"/>
      <c r="J42" s="43"/>
      <c r="K42" s="288"/>
      <c r="L42" s="285"/>
      <c r="M42" s="410">
        <v>0.01</v>
      </c>
      <c r="N42" s="353">
        <f>N76*M42</f>
        <v>4.0853700000000002</v>
      </c>
    </row>
    <row r="43" spans="1:14" ht="15.75" thickBot="1">
      <c r="B43" s="834"/>
      <c r="C43" s="835"/>
      <c r="D43" s="835"/>
      <c r="E43" s="835"/>
      <c r="F43" s="835"/>
      <c r="G43" s="835"/>
      <c r="H43" s="836"/>
      <c r="I43" s="843"/>
      <c r="J43" s="844"/>
      <c r="K43" s="47"/>
      <c r="L43" s="845"/>
      <c r="M43" s="846"/>
      <c r="N43" s="111"/>
    </row>
    <row r="44" spans="1:14" ht="15.75" thickBot="1">
      <c r="B44" s="821" t="s">
        <v>1037</v>
      </c>
      <c r="C44" s="822"/>
      <c r="D44" s="822"/>
      <c r="E44" s="822"/>
      <c r="F44" s="822"/>
      <c r="G44" s="822"/>
      <c r="H44" s="822"/>
      <c r="I44" s="822"/>
      <c r="J44" s="822"/>
      <c r="K44" s="822"/>
      <c r="L44" s="822"/>
      <c r="M44" s="823"/>
      <c r="N44" s="403">
        <f>SUM(N36:N43)</f>
        <v>4.0853700000000002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5140.9992165370932</v>
      </c>
      <c r="N49" s="281">
        <f>K49*M49</f>
        <v>5423.7541734466331</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SUM(N49:N53)</f>
        <v>5423.7541734466331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t="s">
        <v>15</v>
      </c>
      <c r="B70" s="55" t="str">
        <f>VLOOKUP(A70,'MANO DE OBRA'!A8:D68,3,FALSE)</f>
        <v>Obrero (6)</v>
      </c>
      <c r="C70" s="53"/>
      <c r="D70" s="53"/>
      <c r="E70" s="53"/>
      <c r="F70" s="53"/>
      <c r="G70" s="53"/>
      <c r="H70" s="53"/>
      <c r="I70" s="301">
        <f>K70/J70*100</f>
        <v>165623.24324324325</v>
      </c>
      <c r="J70" s="302">
        <v>185</v>
      </c>
      <c r="K70" s="303">
        <f>VLOOKUP(A70,'MANO DE OBRA'!A8:D99,4,FALSE)</f>
        <v>306403</v>
      </c>
      <c r="L70" s="56"/>
      <c r="M70" s="304">
        <v>1000</v>
      </c>
      <c r="N70" s="404">
        <f>K70/M70</f>
        <v>306.40300000000002</v>
      </c>
      <c r="O70" s="112"/>
    </row>
    <row r="71" spans="1:15">
      <c r="A71"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308">
        <v>1000</v>
      </c>
      <c r="N71" s="404">
        <f>K71/M71</f>
        <v>102.134</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408.53700000000003</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N44+N54+N65+N76</f>
        <v>5836.3765434466331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1167.2753086893267</v>
      </c>
      <c r="M83" s="856"/>
      <c r="N83" s="57"/>
    </row>
    <row r="84" spans="1:14">
      <c r="B84" s="95" t="s">
        <v>1057</v>
      </c>
      <c r="C84" s="96"/>
      <c r="D84" s="96"/>
      <c r="E84" s="96"/>
      <c r="F84" s="96"/>
      <c r="G84" s="96"/>
      <c r="H84" s="96"/>
      <c r="I84" s="93"/>
      <c r="J84" s="94"/>
      <c r="K84" s="313">
        <v>0.05</v>
      </c>
      <c r="L84" s="855">
        <f>N78*K84</f>
        <v>291.81882717233168</v>
      </c>
      <c r="M84" s="856"/>
      <c r="N84" s="57"/>
    </row>
    <row r="85" spans="1:14" ht="15.75" thickBot="1">
      <c r="B85" s="97" t="s">
        <v>1058</v>
      </c>
      <c r="C85" s="98"/>
      <c r="D85" s="98"/>
      <c r="E85" s="98"/>
      <c r="F85" s="98"/>
      <c r="G85" s="98"/>
      <c r="H85" s="98"/>
      <c r="I85" s="99"/>
      <c r="J85" s="100"/>
      <c r="K85" s="314">
        <v>0.05</v>
      </c>
      <c r="L85" s="857">
        <f>N78*K85</f>
        <v>291.81882717233168</v>
      </c>
      <c r="M85" s="858"/>
      <c r="N85" s="57"/>
    </row>
    <row r="86" spans="1:14" ht="15.75" thickBot="1">
      <c r="B86" s="821" t="s">
        <v>1037</v>
      </c>
      <c r="C86" s="822"/>
      <c r="D86" s="822"/>
      <c r="E86" s="822"/>
      <c r="F86" s="822"/>
      <c r="G86" s="822"/>
      <c r="H86" s="822"/>
      <c r="I86" s="822"/>
      <c r="J86" s="822"/>
      <c r="K86" s="822"/>
      <c r="L86" s="822"/>
      <c r="M86" s="823"/>
      <c r="N86" s="58">
        <f>L83+L84+L85</f>
        <v>1750.9129630339899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7587.2895064806235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30"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798"/>
      <c r="K118" s="798"/>
      <c r="L118" s="798"/>
      <c r="M118" s="798"/>
      <c r="N118" s="799"/>
    </row>
    <row r="119" spans="2:14" ht="15.75" thickBot="1">
      <c r="B119" s="270" t="s">
        <v>2327</v>
      </c>
      <c r="C119" s="402"/>
      <c r="D119" s="402"/>
      <c r="E119" s="63"/>
      <c r="F119" s="63"/>
      <c r="G119" s="63"/>
      <c r="H119" s="63"/>
      <c r="I119" s="63"/>
      <c r="J119" s="800"/>
      <c r="K119" s="800"/>
      <c r="L119" s="800"/>
      <c r="M119" s="800"/>
      <c r="N119" s="801"/>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164</v>
      </c>
      <c r="B36" s="834" t="str">
        <f>VLOOKUP(A36,EQUIPOS!A6:D154,3,FALSE)</f>
        <v>Compactador manual de rodillo</v>
      </c>
      <c r="C36" s="835"/>
      <c r="D36" s="835"/>
      <c r="E36" s="835"/>
      <c r="F36" s="835"/>
      <c r="G36" s="835"/>
      <c r="H36" s="836"/>
      <c r="I36" s="276"/>
      <c r="J36" s="277"/>
      <c r="K36" s="278">
        <f>VLOOKUP(A36,EQUIPOS!A6:D163,4,FALSE)</f>
        <v>22677.203065134105</v>
      </c>
      <c r="L36" s="279"/>
      <c r="M36" s="280">
        <v>2</v>
      </c>
      <c r="N36" s="281">
        <f>K36/M36</f>
        <v>11338.601532567052</v>
      </c>
    </row>
    <row r="37" spans="1:14">
      <c r="A37" s="119" t="s">
        <v>180</v>
      </c>
      <c r="B37" s="834" t="str">
        <f>VLOOKUP(A37,EQUIPOS!A7:D154,3,FALSE)</f>
        <v>Compresor 120 HP, con martillo.</v>
      </c>
      <c r="C37" s="835"/>
      <c r="D37" s="835"/>
      <c r="E37" s="835"/>
      <c r="F37" s="835"/>
      <c r="G37" s="835"/>
      <c r="H37" s="836"/>
      <c r="I37" s="276"/>
      <c r="J37" s="277"/>
      <c r="K37" s="278">
        <f>VLOOKUP(A37,EQUIPOS!A7:D164,4,FALSE)</f>
        <v>90000</v>
      </c>
      <c r="L37" s="279"/>
      <c r="M37" s="280">
        <v>4</v>
      </c>
      <c r="N37" s="281">
        <f>K37/M37</f>
        <v>22500</v>
      </c>
    </row>
    <row r="38" spans="1:14">
      <c r="A38" t="s">
        <v>184</v>
      </c>
      <c r="B38" s="834" t="str">
        <f>VLOOKUP(A38,EQUIPOS!A8:D154,3,FALSE)</f>
        <v>Cortadora de pavimento, Máxima profundidad de corte: 160 mm. Capacidad de disco: desde 12´´ hasta 18´´ de diámetro. Peso operacional: 135 kg, 13.5 hp de potencia</v>
      </c>
      <c r="C38" s="835"/>
      <c r="D38" s="835"/>
      <c r="E38" s="835"/>
      <c r="F38" s="835"/>
      <c r="G38" s="835"/>
      <c r="H38" s="836"/>
      <c r="I38" s="276"/>
      <c r="J38" s="277"/>
      <c r="K38" s="278">
        <f>VLOOKUP(A38,EQUIPOS!A8:D165,4,FALSE)</f>
        <v>21336.728395061731</v>
      </c>
      <c r="L38" s="279"/>
      <c r="M38" s="280">
        <v>10</v>
      </c>
      <c r="N38" s="281">
        <f>K38/M38</f>
        <v>2133.6728395061732</v>
      </c>
    </row>
    <row r="39" spans="1:14">
      <c r="A39" t="s">
        <v>303</v>
      </c>
      <c r="B39" s="834" t="str">
        <f>VLOOKUP(A39,EQUIPOS!A9:D154,3,FALSE)</f>
        <v>Retrocargador, pala de 1,1 m3 de capacidad, profundidad de excavación de 4.400 mm y una altura de 5.680 mm</v>
      </c>
      <c r="C39" s="835"/>
      <c r="D39" s="835"/>
      <c r="E39" s="835"/>
      <c r="F39" s="835"/>
      <c r="G39" s="835"/>
      <c r="H39" s="836"/>
      <c r="I39" s="276"/>
      <c r="J39" s="277"/>
      <c r="K39" s="278">
        <f>VLOOKUP(A39,EQUIPOS!A9:D166,4,FALSE)</f>
        <v>131023.83993188593</v>
      </c>
      <c r="L39" s="279"/>
      <c r="M39" s="280">
        <v>10</v>
      </c>
      <c r="N39" s="281">
        <f>K39/M39</f>
        <v>13102.383993188592</v>
      </c>
    </row>
    <row r="40" spans="1:14">
      <c r="A40" t="s">
        <v>129</v>
      </c>
      <c r="B40" s="834" t="str">
        <f>VLOOKUP(A40,EQUIPOS!A10:D154,3,FALSE)</f>
        <v xml:space="preserve">Buldozer, Potencia al volante de 140 HP, motor de 2200 RPM, longitud de hoja 4,80m. </v>
      </c>
      <c r="C40" s="835"/>
      <c r="D40" s="835"/>
      <c r="E40" s="835"/>
      <c r="F40" s="835"/>
      <c r="G40" s="835"/>
      <c r="H40" s="836"/>
      <c r="I40" s="276"/>
      <c r="J40" s="277"/>
      <c r="K40" s="278">
        <f>VLOOKUP(A40,EQUIPOS!A10:D167,4,FALSE)</f>
        <v>136063.21839080463</v>
      </c>
      <c r="L40" s="279"/>
      <c r="M40" s="280">
        <v>100</v>
      </c>
      <c r="N40" s="281">
        <f>K40/M40</f>
        <v>1360.6321839080463</v>
      </c>
    </row>
    <row r="41" spans="1:14">
      <c r="B41" s="834"/>
      <c r="C41" s="835"/>
      <c r="D41" s="835"/>
      <c r="E41" s="835"/>
      <c r="F41" s="835"/>
      <c r="G41" s="835"/>
      <c r="H41" s="836"/>
      <c r="I41" s="276"/>
      <c r="J41" s="277"/>
      <c r="K41" s="278"/>
      <c r="L41" s="279"/>
      <c r="M41" s="280"/>
      <c r="N41" s="281"/>
    </row>
    <row r="42" spans="1:14">
      <c r="B42" s="834"/>
      <c r="C42" s="835"/>
      <c r="D42" s="835"/>
      <c r="E42" s="835"/>
      <c r="F42" s="835"/>
      <c r="G42" s="835"/>
      <c r="H42" s="836"/>
      <c r="I42" s="276"/>
      <c r="J42" s="277"/>
      <c r="K42" s="278"/>
      <c r="L42" s="279"/>
      <c r="M42" s="280"/>
      <c r="N42" s="281"/>
    </row>
    <row r="43" spans="1:14">
      <c r="B43" s="834"/>
      <c r="C43" s="835"/>
      <c r="D43" s="835"/>
      <c r="E43" s="835"/>
      <c r="F43" s="835"/>
      <c r="G43" s="835"/>
      <c r="H43" s="836"/>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N80*M46</f>
        <v>1276.6781250000001</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51711.968674169861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3725.9519074308437</v>
      </c>
      <c r="N53" s="281">
        <f>K53*M53</f>
        <v>3725.9519074308437</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3725.9519074308437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25">
        <f>VLOOKUP(A63,TRANSPORTE!A5:D117,4,FALSE)</f>
        <v>1104.9962769918093</v>
      </c>
      <c r="M63" s="826"/>
      <c r="N63" s="296">
        <f>K63*L63</f>
        <v>1436.4951600893521</v>
      </c>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f>N63+N64+N65+N66+N67</f>
        <v>1436.4951600893521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15</v>
      </c>
      <c r="B74" s="55" t="str">
        <f>VLOOKUP(A74,'MANO DE OBRA'!A8:D68,3,FALSE)</f>
        <v>Obrero (6)</v>
      </c>
      <c r="C74" s="53"/>
      <c r="D74" s="53"/>
      <c r="E74" s="53"/>
      <c r="F74" s="53"/>
      <c r="G74" s="53"/>
      <c r="H74" s="53"/>
      <c r="I74" s="301">
        <f>K74/J74*100</f>
        <v>165623.24324324325</v>
      </c>
      <c r="J74" s="302">
        <v>185</v>
      </c>
      <c r="K74" s="303">
        <f>VLOOKUP(A74,'MANO DE OBRA'!A8:D99,4,FALSE)</f>
        <v>306403</v>
      </c>
      <c r="L74" s="56"/>
      <c r="M74" s="304">
        <v>32</v>
      </c>
      <c r="N74" s="404">
        <f>K74/M74</f>
        <v>9575.09375</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32</v>
      </c>
      <c r="N75" s="404">
        <f>K75/M75</f>
        <v>3191.6875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133"/>
    </row>
    <row r="80" spans="1:15" ht="15.75" thickBot="1">
      <c r="B80" s="827" t="s">
        <v>1037</v>
      </c>
      <c r="C80" s="828"/>
      <c r="D80" s="828"/>
      <c r="E80" s="828"/>
      <c r="F80" s="828"/>
      <c r="G80" s="828"/>
      <c r="H80" s="828"/>
      <c r="I80" s="828"/>
      <c r="J80" s="828"/>
      <c r="K80" s="828"/>
      <c r="L80" s="828"/>
      <c r="M80" s="829"/>
      <c r="N80" s="469">
        <f>SUM(N74:N79)</f>
        <v>12766.78125</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69641.196991690056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13928.239398338012</v>
      </c>
      <c r="M87" s="856"/>
      <c r="N87" s="57"/>
    </row>
    <row r="88" spans="1:14">
      <c r="B88" s="95" t="s">
        <v>1057</v>
      </c>
      <c r="C88" s="96"/>
      <c r="D88" s="96"/>
      <c r="E88" s="96"/>
      <c r="F88" s="96"/>
      <c r="G88" s="96"/>
      <c r="H88" s="96"/>
      <c r="I88" s="93"/>
      <c r="J88" s="94"/>
      <c r="K88" s="313">
        <v>0.05</v>
      </c>
      <c r="L88" s="855">
        <f>N82*K88</f>
        <v>3482.0598495845029</v>
      </c>
      <c r="M88" s="856"/>
      <c r="N88" s="57"/>
    </row>
    <row r="89" spans="1:14" ht="15.75" thickBot="1">
      <c r="B89" s="97" t="s">
        <v>1058</v>
      </c>
      <c r="C89" s="98"/>
      <c r="D89" s="98"/>
      <c r="E89" s="98"/>
      <c r="F89" s="98"/>
      <c r="G89" s="98"/>
      <c r="H89" s="98"/>
      <c r="I89" s="99"/>
      <c r="J89" s="100"/>
      <c r="K89" s="314">
        <v>0.05</v>
      </c>
      <c r="L89" s="857">
        <f>N82*K89</f>
        <v>3482.0598495845029</v>
      </c>
      <c r="M89" s="858"/>
      <c r="N89" s="57"/>
    </row>
    <row r="90" spans="1:14" ht="15.75" thickBot="1">
      <c r="B90" s="821" t="s">
        <v>1037</v>
      </c>
      <c r="C90" s="822"/>
      <c r="D90" s="822"/>
      <c r="E90" s="822"/>
      <c r="F90" s="822"/>
      <c r="G90" s="822"/>
      <c r="H90" s="822"/>
      <c r="I90" s="822"/>
      <c r="J90" s="822"/>
      <c r="K90" s="822"/>
      <c r="L90" s="822"/>
      <c r="M90" s="823"/>
      <c r="N90" s="58">
        <f>L87+L88+L89</f>
        <v>20892.359097507018</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90533.556089197082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5650</v>
      </c>
      <c r="L36" s="279"/>
      <c r="M36" s="280">
        <v>2</v>
      </c>
      <c r="N36" s="281">
        <f>K36/M36</f>
        <v>2825</v>
      </c>
    </row>
    <row r="37" spans="1:14">
      <c r="A37" s="119" t="s">
        <v>303</v>
      </c>
      <c r="B37" s="834" t="str">
        <f>VLOOKUP(A37,EQUIPOS!A7:D154,3,FALSE)</f>
        <v>Retrocargador, pala de 1,1 m3 de capacidad, profundidad de excavación de 4.400 mm y una altura de 5.680 mm</v>
      </c>
      <c r="C37" s="835"/>
      <c r="D37" s="835"/>
      <c r="E37" s="835"/>
      <c r="F37" s="835"/>
      <c r="G37" s="835"/>
      <c r="H37" s="836"/>
      <c r="I37" s="276"/>
      <c r="J37" s="277"/>
      <c r="K37" s="278">
        <f>VLOOKUP(A37,EQUIPOS!A7:D164,4,FALSE)</f>
        <v>131023.83993188593</v>
      </c>
      <c r="L37" s="279"/>
      <c r="M37" s="280">
        <v>10</v>
      </c>
      <c r="N37" s="281">
        <f>K37/M37</f>
        <v>13102.383993188592</v>
      </c>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276"/>
      <c r="J39" s="277"/>
      <c r="K39" s="278"/>
      <c r="L39" s="279"/>
      <c r="M39" s="280"/>
      <c r="N39" s="281"/>
    </row>
    <row r="40" spans="1:14">
      <c r="B40" s="834"/>
      <c r="C40" s="835"/>
      <c r="D40" s="835"/>
      <c r="E40" s="835"/>
      <c r="F40" s="835"/>
      <c r="G40" s="835"/>
      <c r="H40" s="836"/>
      <c r="I40" s="276"/>
      <c r="J40" s="277"/>
      <c r="K40" s="278"/>
      <c r="L40" s="279"/>
      <c r="M40" s="280"/>
      <c r="N40" s="281"/>
    </row>
    <row r="41" spans="1:14">
      <c r="B41" s="834"/>
      <c r="C41" s="835"/>
      <c r="D41" s="835"/>
      <c r="E41" s="835"/>
      <c r="F41" s="835"/>
      <c r="G41" s="835"/>
      <c r="H41" s="836"/>
      <c r="I41" s="276"/>
      <c r="J41" s="277"/>
      <c r="K41" s="278"/>
      <c r="L41" s="279"/>
      <c r="M41" s="280"/>
      <c r="N41" s="281"/>
    </row>
    <row r="42" spans="1:14">
      <c r="B42" s="834"/>
      <c r="C42" s="835"/>
      <c r="D42" s="835"/>
      <c r="E42" s="835"/>
      <c r="F42" s="835"/>
      <c r="G42" s="835"/>
      <c r="H42" s="836"/>
      <c r="I42" s="276"/>
      <c r="J42" s="277"/>
      <c r="K42" s="278"/>
      <c r="L42" s="279"/>
      <c r="M42" s="280"/>
      <c r="N42" s="281"/>
    </row>
    <row r="43" spans="1:14">
      <c r="B43" s="834"/>
      <c r="C43" s="835"/>
      <c r="D43" s="835"/>
      <c r="E43" s="835"/>
      <c r="F43" s="835"/>
      <c r="G43" s="835"/>
      <c r="H43" s="836"/>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0.05</v>
      </c>
      <c r="N46" s="353">
        <f>N80*M46</f>
        <v>255.33562499999999</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16182.719618188592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B63" s="52"/>
      <c r="C63" s="326"/>
      <c r="D63" s="326"/>
      <c r="E63" s="326"/>
      <c r="F63" s="326"/>
      <c r="G63" s="326"/>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15</v>
      </c>
      <c r="B74" s="55" t="str">
        <f>VLOOKUP(A74,'MANO DE OBRA'!A8:D68,3,FALSE)</f>
        <v>Obrero (6)</v>
      </c>
      <c r="C74" s="53"/>
      <c r="D74" s="53"/>
      <c r="E74" s="53"/>
      <c r="F74" s="53"/>
      <c r="G74" s="53"/>
      <c r="H74" s="53"/>
      <c r="I74" s="301">
        <f>K74/J74*100</f>
        <v>165623.24324324325</v>
      </c>
      <c r="J74" s="302">
        <v>185</v>
      </c>
      <c r="K74" s="303">
        <f>VLOOKUP(A74,'MANO DE OBRA'!A8:D99,4,FALSE)</f>
        <v>306403</v>
      </c>
      <c r="L74" s="56"/>
      <c r="M74" s="304">
        <v>80</v>
      </c>
      <c r="N74" s="404">
        <f>K74/M74</f>
        <v>3830.0374999999999</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80</v>
      </c>
      <c r="N75" s="404">
        <f>K75/M75</f>
        <v>1276.675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5106.7124999999996</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21289.43211818859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4257.8864236377185</v>
      </c>
      <c r="M87" s="856"/>
      <c r="N87" s="57"/>
    </row>
    <row r="88" spans="1:14">
      <c r="B88" s="95" t="s">
        <v>1057</v>
      </c>
      <c r="C88" s="96"/>
      <c r="D88" s="96"/>
      <c r="E88" s="96"/>
      <c r="F88" s="96"/>
      <c r="G88" s="96"/>
      <c r="H88" s="96"/>
      <c r="I88" s="93"/>
      <c r="J88" s="94"/>
      <c r="K88" s="313">
        <v>0.05</v>
      </c>
      <c r="L88" s="855">
        <f>N82*K88</f>
        <v>1064.4716059094296</v>
      </c>
      <c r="M88" s="856"/>
      <c r="N88" s="57"/>
    </row>
    <row r="89" spans="1:14" ht="15.75" thickBot="1">
      <c r="B89" s="97" t="s">
        <v>1058</v>
      </c>
      <c r="C89" s="98"/>
      <c r="D89" s="98"/>
      <c r="E89" s="98"/>
      <c r="F89" s="98"/>
      <c r="G89" s="98"/>
      <c r="H89" s="98"/>
      <c r="I89" s="99"/>
      <c r="J89" s="100"/>
      <c r="K89" s="314">
        <v>0.05</v>
      </c>
      <c r="L89" s="857">
        <f>N82*K89</f>
        <v>1064.4716059094296</v>
      </c>
      <c r="M89" s="858"/>
      <c r="N89" s="57"/>
    </row>
    <row r="90" spans="1:14" ht="15.75" thickBot="1">
      <c r="B90" s="821" t="s">
        <v>1037</v>
      </c>
      <c r="C90" s="822"/>
      <c r="D90" s="822"/>
      <c r="E90" s="822"/>
      <c r="F90" s="822"/>
      <c r="G90" s="822"/>
      <c r="H90" s="822"/>
      <c r="I90" s="822"/>
      <c r="J90" s="822"/>
      <c r="K90" s="822"/>
      <c r="L90" s="822"/>
      <c r="M90" s="823"/>
      <c r="N90" s="58">
        <f>L87+L88+L89</f>
        <v>6386.8296354565782</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27676.261753645169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1687</v>
      </c>
      <c r="B36" s="834" t="str">
        <f>VLOOKUP(A36,EQUIPOS!A6:D154,3,FALSE)</f>
        <v>Derretidora de asfalto (crafco o similar)</v>
      </c>
      <c r="C36" s="835"/>
      <c r="D36" s="835"/>
      <c r="E36" s="835"/>
      <c r="F36" s="835"/>
      <c r="G36" s="835"/>
      <c r="H36" s="836"/>
      <c r="I36" s="276"/>
      <c r="J36" s="277"/>
      <c r="K36" s="278">
        <f>VLOOKUP(A36,EQUIPOS!A6:D163,4,FALSE)</f>
        <v>3708.9825457641555</v>
      </c>
      <c r="L36" s="279"/>
      <c r="M36" s="280">
        <v>60</v>
      </c>
      <c r="N36" s="281">
        <f>K36/M36</f>
        <v>61.816375762735923</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60</v>
      </c>
      <c r="N37" s="281">
        <f>K37/M37</f>
        <v>1333.3333333333333</v>
      </c>
    </row>
    <row r="38" spans="1:14">
      <c r="A38" t="s">
        <v>138</v>
      </c>
      <c r="B38" s="834" t="str">
        <f>VLOOKUP(A38,EQUIPOS!A8:D154,3,FALSE)</f>
        <v>Camioneta D-300</v>
      </c>
      <c r="C38" s="835"/>
      <c r="D38" s="835"/>
      <c r="E38" s="835"/>
      <c r="F38" s="835"/>
      <c r="G38" s="835"/>
      <c r="H38" s="836"/>
      <c r="I38" s="276"/>
      <c r="J38" s="277"/>
      <c r="K38" s="278">
        <f>VLOOKUP(A38,EQUIPOS!A8:D165,4,FALSE)</f>
        <v>43761.962537249899</v>
      </c>
      <c r="L38" s="279"/>
      <c r="M38" s="280">
        <v>60</v>
      </c>
      <c r="N38" s="281">
        <f>K38/M38</f>
        <v>729.36604228749832</v>
      </c>
    </row>
    <row r="39" spans="1:14">
      <c r="B39" s="834"/>
      <c r="C39" s="835"/>
      <c r="D39" s="835"/>
      <c r="E39" s="835"/>
      <c r="F39" s="835"/>
      <c r="G39" s="835"/>
      <c r="H39" s="836"/>
      <c r="I39" s="276"/>
      <c r="J39" s="277"/>
      <c r="K39" s="278"/>
      <c r="L39" s="279"/>
      <c r="M39" s="280"/>
      <c r="N39" s="281"/>
    </row>
    <row r="40" spans="1:14">
      <c r="B40" s="834"/>
      <c r="C40" s="835"/>
      <c r="D40" s="835"/>
      <c r="E40" s="835"/>
      <c r="F40" s="835"/>
      <c r="G40" s="835"/>
      <c r="H40" s="836"/>
      <c r="I40" s="276"/>
      <c r="J40" s="277"/>
      <c r="K40" s="278"/>
      <c r="L40" s="279"/>
      <c r="M40" s="280"/>
      <c r="N40" s="281"/>
    </row>
    <row r="41" spans="1:14">
      <c r="B41" s="834"/>
      <c r="C41" s="835"/>
      <c r="D41" s="835"/>
      <c r="E41" s="835"/>
      <c r="F41" s="835"/>
      <c r="G41" s="835"/>
      <c r="H41" s="836"/>
      <c r="I41" s="276"/>
      <c r="J41" s="277"/>
      <c r="K41" s="278"/>
      <c r="L41" s="279"/>
      <c r="M41" s="280"/>
      <c r="N41" s="281"/>
    </row>
    <row r="42" spans="1:14">
      <c r="B42" s="834"/>
      <c r="C42" s="835"/>
      <c r="D42" s="835"/>
      <c r="E42" s="835"/>
      <c r="F42" s="835"/>
      <c r="G42" s="835"/>
      <c r="H42" s="836"/>
      <c r="I42" s="276"/>
      <c r="J42" s="277"/>
      <c r="K42" s="278"/>
      <c r="L42" s="279"/>
      <c r="M42" s="280"/>
      <c r="N42" s="281"/>
    </row>
    <row r="43" spans="1:14">
      <c r="B43" s="834"/>
      <c r="C43" s="835"/>
      <c r="D43" s="835"/>
      <c r="E43" s="835"/>
      <c r="F43" s="835"/>
      <c r="G43" s="835"/>
      <c r="H43" s="836"/>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0.05</v>
      </c>
      <c r="N46" s="353">
        <f>N80*M46</f>
        <v>21.27791666666667</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2145.7936680502344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1801.8947749050801</v>
      </c>
      <c r="N53" s="281">
        <f>K53*M53</f>
        <v>216.2273729886096</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75" thickBot="1">
      <c r="B57" s="816"/>
      <c r="C57" s="817"/>
      <c r="D57" s="817"/>
      <c r="E57" s="817"/>
      <c r="F57" s="817"/>
      <c r="G57" s="817"/>
      <c r="H57" s="817"/>
      <c r="I57" s="818"/>
      <c r="J57" s="48"/>
      <c r="K57" s="50"/>
      <c r="L57" s="819"/>
      <c r="M57" s="820"/>
      <c r="N57" s="51"/>
    </row>
    <row r="58" spans="1:14" ht="15.75" thickBot="1">
      <c r="B58" s="821" t="s">
        <v>1037</v>
      </c>
      <c r="C58" s="822"/>
      <c r="D58" s="822"/>
      <c r="E58" s="822"/>
      <c r="F58" s="822"/>
      <c r="G58" s="822"/>
      <c r="H58" s="822"/>
      <c r="I58" s="822"/>
      <c r="J58" s="822"/>
      <c r="K58" s="822"/>
      <c r="L58" s="822"/>
      <c r="M58" s="823"/>
      <c r="N58" s="403">
        <f>SUM(N53:N57)</f>
        <v>216.2273729886096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B63" s="52"/>
      <c r="C63" s="326"/>
      <c r="D63" s="326"/>
      <c r="E63" s="326"/>
      <c r="F63" s="326"/>
      <c r="G63" s="326"/>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75" thickBot="1">
      <c r="B68" s="456"/>
      <c r="C68" s="457"/>
      <c r="D68" s="457"/>
      <c r="E68" s="457"/>
      <c r="F68" s="457"/>
      <c r="G68" s="457"/>
      <c r="H68" s="54"/>
      <c r="I68" s="132"/>
      <c r="J68" s="132"/>
      <c r="K68" s="132"/>
      <c r="L68" s="810"/>
      <c r="M68" s="811"/>
      <c r="N68" s="133"/>
    </row>
    <row r="69" spans="1:15" ht="15.75" thickBot="1">
      <c r="B69" s="827" t="s">
        <v>1037</v>
      </c>
      <c r="C69" s="828"/>
      <c r="D69" s="828"/>
      <c r="E69" s="828"/>
      <c r="F69" s="828"/>
      <c r="G69" s="828"/>
      <c r="H69" s="828"/>
      <c r="I69" s="828"/>
      <c r="J69" s="828"/>
      <c r="K69" s="828"/>
      <c r="L69" s="828"/>
      <c r="M69" s="829"/>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47" t="s">
        <v>1047</v>
      </c>
      <c r="C73" s="848"/>
      <c r="D73" s="848"/>
      <c r="E73" s="848"/>
      <c r="F73" s="848"/>
      <c r="G73" s="848"/>
      <c r="H73" s="848"/>
      <c r="I73" s="79" t="s">
        <v>1048</v>
      </c>
      <c r="J73" s="81" t="s">
        <v>1494</v>
      </c>
      <c r="K73" s="80" t="s">
        <v>1050</v>
      </c>
      <c r="L73" s="849" t="s">
        <v>1034</v>
      </c>
      <c r="M73" s="850"/>
      <c r="N73" s="104" t="s">
        <v>1035</v>
      </c>
    </row>
    <row r="74" spans="1:15">
      <c r="A74" t="s">
        <v>7</v>
      </c>
      <c r="B74" s="55" t="str">
        <f>VLOOKUP(A74,'MANO DE OBRA'!A8:D68,3,FALSE)</f>
        <v>Obrero (2)</v>
      </c>
      <c r="C74" s="53"/>
      <c r="D74" s="53"/>
      <c r="E74" s="53"/>
      <c r="F74" s="53"/>
      <c r="G74" s="53"/>
      <c r="H74" s="53"/>
      <c r="I74" s="301">
        <f>K74/J74*100</f>
        <v>55207.567567567574</v>
      </c>
      <c r="J74" s="302">
        <v>185</v>
      </c>
      <c r="K74" s="303">
        <f>VLOOKUP(A74,'MANO DE OBRA'!A8:D99,4,FALSE)</f>
        <v>102134</v>
      </c>
      <c r="L74" s="56"/>
      <c r="M74" s="304">
        <v>480</v>
      </c>
      <c r="N74" s="404">
        <f>K74/M74</f>
        <v>212.77916666666667</v>
      </c>
      <c r="O74" s="112"/>
    </row>
    <row r="75" spans="1:15">
      <c r="A75" t="s">
        <v>30</v>
      </c>
      <c r="B75" s="55" t="str">
        <f>VLOOKUP(A75,'MANO DE OBRA'!A8:D69,3,FALSE)</f>
        <v>Oficial</v>
      </c>
      <c r="C75" s="53"/>
      <c r="D75" s="53"/>
      <c r="E75" s="53"/>
      <c r="F75" s="53"/>
      <c r="G75" s="53"/>
      <c r="H75" s="53"/>
      <c r="I75" s="301">
        <f>K75/J75*100</f>
        <v>55207.567567567574</v>
      </c>
      <c r="J75" s="302">
        <v>185</v>
      </c>
      <c r="K75" s="303">
        <f>VLOOKUP(A75,'MANO DE OBRA'!A8:D100,4,FALSE)</f>
        <v>102134</v>
      </c>
      <c r="L75" s="56"/>
      <c r="M75" s="308">
        <v>480</v>
      </c>
      <c r="N75" s="404">
        <f>K75/M75</f>
        <v>212.77916666666667</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75" thickBot="1">
      <c r="B79" s="808"/>
      <c r="C79" s="809"/>
      <c r="D79" s="809"/>
      <c r="E79" s="809"/>
      <c r="F79" s="809"/>
      <c r="G79" s="809"/>
      <c r="H79" s="809"/>
      <c r="I79" s="132"/>
      <c r="J79" s="132"/>
      <c r="K79" s="132"/>
      <c r="L79" s="909"/>
      <c r="M79" s="909"/>
      <c r="N79" s="51"/>
    </row>
    <row r="80" spans="1:15" ht="15.75" thickBot="1">
      <c r="B80" s="827" t="s">
        <v>1037</v>
      </c>
      <c r="C80" s="828"/>
      <c r="D80" s="828"/>
      <c r="E80" s="828"/>
      <c r="F80" s="828"/>
      <c r="G80" s="828"/>
      <c r="H80" s="828"/>
      <c r="I80" s="828"/>
      <c r="J80" s="828"/>
      <c r="K80" s="828"/>
      <c r="L80" s="828"/>
      <c r="M80" s="829"/>
      <c r="N80" s="310">
        <f>SUM(N74:N79)</f>
        <v>425.55833333333334</v>
      </c>
    </row>
    <row r="81" spans="1:14" ht="15.75" thickBot="1">
      <c r="B81" s="39"/>
      <c r="C81" s="40"/>
      <c r="D81" s="40"/>
      <c r="E81" s="40"/>
      <c r="F81" s="40"/>
      <c r="G81" s="40"/>
      <c r="H81" s="40"/>
      <c r="I81" s="40"/>
      <c r="J81" s="40"/>
      <c r="K81" s="40"/>
      <c r="L81" s="40"/>
      <c r="M81" s="40"/>
      <c r="N81" s="41"/>
    </row>
    <row r="82" spans="1:14" ht="15.75" thickBot="1">
      <c r="B82" s="821" t="s">
        <v>1051</v>
      </c>
      <c r="C82" s="822"/>
      <c r="D82" s="822"/>
      <c r="E82" s="822"/>
      <c r="F82" s="822"/>
      <c r="G82" s="822"/>
      <c r="H82" s="822"/>
      <c r="I82" s="822"/>
      <c r="J82" s="822"/>
      <c r="K82" s="822"/>
      <c r="L82" s="822"/>
      <c r="M82" s="823"/>
      <c r="N82" s="105">
        <f>N48+N58+N69+N80</f>
        <v>2787.5793743721774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12" t="s">
        <v>1053</v>
      </c>
      <c r="C86" s="813"/>
      <c r="D86" s="813"/>
      <c r="E86" s="813"/>
      <c r="F86" s="813"/>
      <c r="G86" s="813"/>
      <c r="H86" s="813"/>
      <c r="I86" s="323"/>
      <c r="J86" s="343"/>
      <c r="K86" s="311" t="s">
        <v>1054</v>
      </c>
      <c r="L86" s="851" t="s">
        <v>1055</v>
      </c>
      <c r="M86" s="852"/>
      <c r="N86" s="312"/>
    </row>
    <row r="87" spans="1:14">
      <c r="B87" s="853" t="s">
        <v>1056</v>
      </c>
      <c r="C87" s="854"/>
      <c r="D87" s="854"/>
      <c r="E87" s="854"/>
      <c r="F87" s="854"/>
      <c r="G87" s="854"/>
      <c r="H87" s="854"/>
      <c r="I87" s="93"/>
      <c r="J87" s="94"/>
      <c r="K87" s="313">
        <v>0.2</v>
      </c>
      <c r="L87" s="855">
        <f>N82*K87</f>
        <v>557.51587487443555</v>
      </c>
      <c r="M87" s="856"/>
      <c r="N87" s="57"/>
    </row>
    <row r="88" spans="1:14">
      <c r="B88" s="95" t="s">
        <v>1057</v>
      </c>
      <c r="C88" s="96"/>
      <c r="D88" s="96"/>
      <c r="E88" s="96"/>
      <c r="F88" s="96"/>
      <c r="G88" s="96"/>
      <c r="H88" s="96"/>
      <c r="I88" s="93"/>
      <c r="J88" s="94"/>
      <c r="K88" s="313">
        <v>0.05</v>
      </c>
      <c r="L88" s="855">
        <f>N82*K88</f>
        <v>139.37896871860889</v>
      </c>
      <c r="M88" s="856"/>
      <c r="N88" s="57"/>
    </row>
    <row r="89" spans="1:14" ht="15.75" thickBot="1">
      <c r="B89" s="97" t="s">
        <v>1058</v>
      </c>
      <c r="C89" s="98"/>
      <c r="D89" s="98"/>
      <c r="E89" s="98"/>
      <c r="F89" s="98"/>
      <c r="G89" s="98"/>
      <c r="H89" s="98"/>
      <c r="I89" s="99"/>
      <c r="J89" s="100"/>
      <c r="K89" s="314">
        <v>0.05</v>
      </c>
      <c r="L89" s="857">
        <f>N82*K89</f>
        <v>139.37896871860889</v>
      </c>
      <c r="M89" s="858"/>
      <c r="N89" s="57"/>
    </row>
    <row r="90" spans="1:14" ht="15.75" thickBot="1">
      <c r="B90" s="821" t="s">
        <v>1037</v>
      </c>
      <c r="C90" s="822"/>
      <c r="D90" s="822"/>
      <c r="E90" s="822"/>
      <c r="F90" s="822"/>
      <c r="G90" s="822"/>
      <c r="H90" s="822"/>
      <c r="I90" s="822"/>
      <c r="J90" s="822"/>
      <c r="K90" s="822"/>
      <c r="L90" s="822"/>
      <c r="M90" s="823"/>
      <c r="N90" s="58">
        <f>L87+L88+L89</f>
        <v>836.27381231165339</v>
      </c>
    </row>
    <row r="91" spans="1:14" ht="15.75" thickBot="1">
      <c r="B91" s="39"/>
      <c r="C91" s="40"/>
      <c r="D91" s="40"/>
      <c r="E91" s="40"/>
      <c r="F91" s="40"/>
      <c r="G91" s="40"/>
      <c r="H91" s="40"/>
      <c r="I91" s="40"/>
      <c r="J91" s="40"/>
      <c r="K91" s="40"/>
      <c r="L91" s="40"/>
      <c r="M91" s="40"/>
      <c r="N91" s="41"/>
    </row>
    <row r="92" spans="1:14" ht="15.75" thickBot="1">
      <c r="A92" t="s">
        <v>2122</v>
      </c>
      <c r="B92" s="821" t="s">
        <v>1059</v>
      </c>
      <c r="C92" s="822"/>
      <c r="D92" s="822"/>
      <c r="E92" s="822"/>
      <c r="F92" s="822"/>
      <c r="G92" s="822"/>
      <c r="H92" s="822"/>
      <c r="I92" s="822"/>
      <c r="J92" s="822"/>
      <c r="K92" s="822"/>
      <c r="L92" s="822"/>
      <c r="M92" s="823"/>
      <c r="N92" s="196">
        <f>N82+N90</f>
        <v>3623.8531866838307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7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59" t="s">
        <v>2324</v>
      </c>
      <c r="C109" s="860"/>
      <c r="D109" s="860"/>
      <c r="E109" s="860"/>
      <c r="F109" s="860"/>
      <c r="G109" s="860"/>
      <c r="H109" s="860"/>
      <c r="I109" s="860"/>
      <c r="J109" s="860"/>
      <c r="K109" s="860"/>
      <c r="L109" s="860"/>
      <c r="M109" s="860"/>
      <c r="N109" s="861"/>
    </row>
    <row r="110" spans="2:14" ht="15" customHeight="1">
      <c r="B110" s="859"/>
      <c r="C110" s="860"/>
      <c r="D110" s="860"/>
      <c r="E110" s="860"/>
      <c r="F110" s="860"/>
      <c r="G110" s="860"/>
      <c r="H110" s="860"/>
      <c r="I110" s="860"/>
      <c r="J110" s="860"/>
      <c r="K110" s="860"/>
      <c r="L110" s="860"/>
      <c r="M110" s="860"/>
      <c r="N110" s="861"/>
    </row>
    <row r="111" spans="2:14" ht="30" customHeight="1">
      <c r="B111" s="862" t="s">
        <v>2325</v>
      </c>
      <c r="C111" s="863"/>
      <c r="D111" s="863"/>
      <c r="E111" s="863"/>
      <c r="F111" s="863"/>
      <c r="G111" s="863"/>
      <c r="H111" s="863"/>
      <c r="I111" s="863"/>
      <c r="J111" s="863"/>
      <c r="K111" s="863"/>
      <c r="L111" s="863"/>
      <c r="M111" s="863"/>
      <c r="N111" s="864"/>
    </row>
    <row r="112" spans="2:14">
      <c r="B112" s="862"/>
      <c r="C112" s="863"/>
      <c r="D112" s="863"/>
      <c r="E112" s="863"/>
      <c r="F112" s="863"/>
      <c r="G112" s="863"/>
      <c r="H112" s="863"/>
      <c r="I112" s="863"/>
      <c r="J112" s="863"/>
      <c r="K112" s="863"/>
      <c r="L112" s="863"/>
      <c r="M112" s="863"/>
      <c r="N112" s="864"/>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798"/>
      <c r="K122" s="798"/>
      <c r="L122" s="798"/>
      <c r="M122" s="798"/>
      <c r="N122" s="799"/>
    </row>
    <row r="123" spans="2:14" ht="15.75" thickBot="1">
      <c r="B123" s="270" t="s">
        <v>2327</v>
      </c>
      <c r="C123" s="402"/>
      <c r="D123" s="402"/>
      <c r="E123" s="63"/>
      <c r="F123" s="63"/>
      <c r="G123" s="63"/>
      <c r="H123" s="63"/>
      <c r="I123" s="63"/>
      <c r="J123" s="800"/>
      <c r="K123" s="800"/>
      <c r="L123" s="800"/>
      <c r="M123" s="800"/>
      <c r="N123" s="80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1687</v>
      </c>
      <c r="B36" s="834" t="str">
        <f>VLOOKUP(A36,EQUIPOS!A6:D154,3,FALSE)</f>
        <v>Derretidora de asfalto (crafco o similar)</v>
      </c>
      <c r="C36" s="835"/>
      <c r="D36" s="835"/>
      <c r="E36" s="835"/>
      <c r="F36" s="835"/>
      <c r="G36" s="835"/>
      <c r="H36" s="836"/>
      <c r="I36" s="276"/>
      <c r="J36" s="277"/>
      <c r="K36" s="278">
        <f>VLOOKUP(A36,EQUIPOS!A6:D163,4,FALSE)</f>
        <v>3708.9825457641555</v>
      </c>
      <c r="L36" s="279"/>
      <c r="M36" s="280">
        <v>60</v>
      </c>
      <c r="N36" s="281">
        <f t="shared" ref="N36:N39" si="0">K36/M36</f>
        <v>61.816375762735923</v>
      </c>
    </row>
    <row r="37" spans="1:14">
      <c r="A37" s="119" t="s">
        <v>324</v>
      </c>
      <c r="B37" s="834" t="str">
        <f>VLOOKUP(A37,EQUIPOS!A7:D154,3,FALSE)</f>
        <v xml:space="preserve">Ruteadora </v>
      </c>
      <c r="C37" s="835"/>
      <c r="D37" s="835"/>
      <c r="E37" s="835"/>
      <c r="F37" s="835"/>
      <c r="G37" s="835"/>
      <c r="H37" s="836"/>
      <c r="I37" s="276"/>
      <c r="J37" s="277"/>
      <c r="K37" s="278">
        <f>VLOOKUP(A37,EQUIPOS!A7:D164,4,FALSE)</f>
        <v>8677.8097062579836</v>
      </c>
      <c r="L37" s="279"/>
      <c r="M37" s="280">
        <v>60</v>
      </c>
      <c r="N37" s="281">
        <f t="shared" si="0"/>
        <v>144.6301617709664</v>
      </c>
    </row>
    <row r="38" spans="1:14">
      <c r="A38" t="s">
        <v>176</v>
      </c>
      <c r="B38" s="834" t="str">
        <f>VLOOKUP(A38,EQUIPOS!A8:D154,3,FALSE)</f>
        <v xml:space="preserve">Compresor (barrido y soplado)
</v>
      </c>
      <c r="C38" s="835"/>
      <c r="D38" s="835"/>
      <c r="E38" s="835"/>
      <c r="F38" s="835"/>
      <c r="G38" s="835"/>
      <c r="H38" s="836"/>
      <c r="I38" s="276"/>
      <c r="J38" s="277"/>
      <c r="K38" s="278">
        <f>VLOOKUP(A38,EQUIPOS!A8:D165,4,FALSE)</f>
        <v>80000</v>
      </c>
      <c r="L38" s="279"/>
      <c r="M38" s="280">
        <v>60</v>
      </c>
      <c r="N38" s="281">
        <f t="shared" si="0"/>
        <v>1333.3333333333333</v>
      </c>
    </row>
    <row r="39" spans="1:14">
      <c r="A39" t="s">
        <v>138</v>
      </c>
      <c r="B39" s="834" t="str">
        <f>VLOOKUP(A39,EQUIPOS!A9:D154,3,FALSE)</f>
        <v>Camioneta D-300</v>
      </c>
      <c r="C39" s="835"/>
      <c r="D39" s="835"/>
      <c r="E39" s="835"/>
      <c r="F39" s="835"/>
      <c r="G39" s="835"/>
      <c r="H39" s="836"/>
      <c r="I39" s="276"/>
      <c r="J39" s="277"/>
      <c r="K39" s="278">
        <f>VLOOKUP(A39,EQUIPOS!A9:D166,4,FALSE)</f>
        <v>43761.962537249899</v>
      </c>
      <c r="L39" s="279"/>
      <c r="M39" s="280">
        <v>60</v>
      </c>
      <c r="N39" s="281">
        <f t="shared" si="0"/>
        <v>729.36604228749832</v>
      </c>
    </row>
    <row r="40" spans="1:14">
      <c r="B40" s="834"/>
      <c r="C40" s="835"/>
      <c r="D40" s="835"/>
      <c r="E40" s="835"/>
      <c r="F40" s="835"/>
      <c r="G40" s="835"/>
      <c r="H40" s="836"/>
      <c r="I40" s="276"/>
      <c r="J40" s="277"/>
      <c r="K40" s="278"/>
      <c r="L40" s="279"/>
      <c r="M40" s="280"/>
      <c r="N40" s="281"/>
    </row>
    <row r="41" spans="1:14">
      <c r="B41" s="834"/>
      <c r="C41" s="835"/>
      <c r="D41" s="835"/>
      <c r="E41" s="835"/>
      <c r="F41" s="835"/>
      <c r="G41" s="835"/>
      <c r="H41" s="836"/>
      <c r="I41" s="276"/>
      <c r="J41" s="277"/>
      <c r="K41" s="278"/>
      <c r="L41" s="279"/>
      <c r="M41" s="280"/>
      <c r="N41" s="281"/>
    </row>
    <row r="42" spans="1:14">
      <c r="B42" s="834"/>
      <c r="C42" s="835"/>
      <c r="D42" s="835"/>
      <c r="E42" s="835"/>
      <c r="F42" s="835"/>
      <c r="G42" s="835"/>
      <c r="H42" s="836"/>
      <c r="I42" s="276"/>
      <c r="J42" s="277"/>
      <c r="K42" s="278"/>
      <c r="L42" s="279"/>
      <c r="M42" s="280"/>
      <c r="N42" s="281"/>
    </row>
    <row r="43" spans="1:14">
      <c r="B43" s="834"/>
      <c r="C43" s="835"/>
      <c r="D43" s="835"/>
      <c r="E43" s="835"/>
      <c r="F43" s="835"/>
      <c r="G43" s="835"/>
      <c r="H43" s="836"/>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0.05</v>
      </c>
      <c r="N46" s="353">
        <f>N84*M46</f>
        <v>21.27791666666667</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2290.4238298212003</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43435</v>
      </c>
      <c r="N53" s="281">
        <f t="shared" ref="N53:N54" si="1">K53*M53</f>
        <v>304.04500000000002</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1801.8947749050801</v>
      </c>
      <c r="N54" s="281">
        <f t="shared" si="1"/>
        <v>216.2273729886096</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75" thickBot="1">
      <c r="B61" s="816"/>
      <c r="C61" s="817"/>
      <c r="D61" s="817"/>
      <c r="E61" s="817"/>
      <c r="F61" s="817"/>
      <c r="G61" s="817"/>
      <c r="H61" s="817"/>
      <c r="I61" s="818"/>
      <c r="J61" s="48"/>
      <c r="K61" s="50"/>
      <c r="L61" s="819"/>
      <c r="M61" s="820"/>
      <c r="N61" s="51"/>
    </row>
    <row r="62" spans="1:14" ht="15.75" thickBot="1">
      <c r="B62" s="821" t="s">
        <v>1037</v>
      </c>
      <c r="C62" s="822"/>
      <c r="D62" s="822"/>
      <c r="E62" s="822"/>
      <c r="F62" s="822"/>
      <c r="G62" s="822"/>
      <c r="H62" s="822"/>
      <c r="I62" s="822"/>
      <c r="J62" s="822"/>
      <c r="K62" s="822"/>
      <c r="L62" s="822"/>
      <c r="M62" s="823"/>
      <c r="N62" s="403">
        <f>SUM(N53:N61)</f>
        <v>520.27237298860962</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2" t="s">
        <v>1041</v>
      </c>
      <c r="C66" s="323"/>
      <c r="D66" s="323"/>
      <c r="E66" s="323"/>
      <c r="F66" s="323"/>
      <c r="G66" s="323"/>
      <c r="H66" s="79" t="s">
        <v>1029</v>
      </c>
      <c r="I66" s="80" t="s">
        <v>1042</v>
      </c>
      <c r="J66" s="81" t="s">
        <v>1043</v>
      </c>
      <c r="K66" s="79" t="s">
        <v>1044</v>
      </c>
      <c r="L66" s="824" t="s">
        <v>1045</v>
      </c>
      <c r="M66" s="797"/>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25">
        <f>VLOOKUP(A67,TRANSPORTE!A6:D120,4,FALSE)</f>
        <v>1104.9962769918093</v>
      </c>
      <c r="M67" s="826"/>
      <c r="N67" s="296">
        <f>L67*K67</f>
        <v>7.7349739389426651</v>
      </c>
    </row>
    <row r="68" spans="1:15">
      <c r="B68" s="52"/>
      <c r="C68" s="53"/>
      <c r="D68" s="53"/>
      <c r="E68" s="53"/>
      <c r="F68" s="53"/>
      <c r="G68" s="53"/>
      <c r="H68" s="320"/>
      <c r="I68" s="288"/>
      <c r="J68" s="295"/>
      <c r="K68" s="288"/>
      <c r="L68" s="825"/>
      <c r="M68" s="826"/>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75" thickBot="1">
      <c r="B72" s="456"/>
      <c r="C72" s="457"/>
      <c r="D72" s="457"/>
      <c r="E72" s="457"/>
      <c r="F72" s="457"/>
      <c r="G72" s="457"/>
      <c r="H72" s="54"/>
      <c r="I72" s="132"/>
      <c r="J72" s="132"/>
      <c r="K72" s="132"/>
      <c r="L72" s="810"/>
      <c r="M72" s="811"/>
      <c r="N72" s="133"/>
    </row>
    <row r="73" spans="1:15" ht="15.75" thickBot="1">
      <c r="B73" s="827" t="s">
        <v>1037</v>
      </c>
      <c r="C73" s="828"/>
      <c r="D73" s="828"/>
      <c r="E73" s="828"/>
      <c r="F73" s="828"/>
      <c r="G73" s="828"/>
      <c r="H73" s="828"/>
      <c r="I73" s="828"/>
      <c r="J73" s="828"/>
      <c r="K73" s="828"/>
      <c r="L73" s="828"/>
      <c r="M73" s="829"/>
      <c r="N73" s="110">
        <f>N67+N68+N69+N70+N71</f>
        <v>7.7349739389426651</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47" t="s">
        <v>1047</v>
      </c>
      <c r="C77" s="848"/>
      <c r="D77" s="848"/>
      <c r="E77" s="848"/>
      <c r="F77" s="848"/>
      <c r="G77" s="848"/>
      <c r="H77" s="848"/>
      <c r="I77" s="79" t="s">
        <v>1048</v>
      </c>
      <c r="J77" s="81" t="s">
        <v>1494</v>
      </c>
      <c r="K77" s="80" t="s">
        <v>1050</v>
      </c>
      <c r="L77" s="849" t="s">
        <v>1034</v>
      </c>
      <c r="M77" s="850"/>
      <c r="N77" s="104" t="s">
        <v>1035</v>
      </c>
    </row>
    <row r="78" spans="1:15">
      <c r="A78" t="s">
        <v>7</v>
      </c>
      <c r="B78" s="55" t="str">
        <f>VLOOKUP(A78,'MANO DE OBRA'!A8:D68,3,FALSE)</f>
        <v>Obrero (2)</v>
      </c>
      <c r="C78" s="53"/>
      <c r="D78" s="53"/>
      <c r="E78" s="53"/>
      <c r="F78" s="53"/>
      <c r="G78" s="53"/>
      <c r="H78" s="53"/>
      <c r="I78" s="301">
        <f>K78/J78*100</f>
        <v>55207.567567567574</v>
      </c>
      <c r="J78" s="302">
        <v>185</v>
      </c>
      <c r="K78" s="303">
        <f>VLOOKUP(A78,'MANO DE OBRA'!A8:D99,4,FALSE)</f>
        <v>102134</v>
      </c>
      <c r="L78" s="56"/>
      <c r="M78" s="304">
        <v>480</v>
      </c>
      <c r="N78" s="404">
        <f>K78/M78</f>
        <v>212.77916666666667</v>
      </c>
      <c r="O78" s="112"/>
    </row>
    <row r="79" spans="1:15">
      <c r="A79" t="s">
        <v>30</v>
      </c>
      <c r="B79" s="55" t="str">
        <f>VLOOKUP(A79,'MANO DE OBRA'!A8:D69,3,FALSE)</f>
        <v>Oficial</v>
      </c>
      <c r="C79" s="53"/>
      <c r="D79" s="53"/>
      <c r="E79" s="53"/>
      <c r="F79" s="53"/>
      <c r="G79" s="53"/>
      <c r="H79" s="53"/>
      <c r="I79" s="301">
        <f>K79/J79*100</f>
        <v>55207.567567567574</v>
      </c>
      <c r="J79" s="302">
        <v>185</v>
      </c>
      <c r="K79" s="303">
        <f>VLOOKUP(A79,'MANO DE OBRA'!A8:D100,4,FALSE)</f>
        <v>102134</v>
      </c>
      <c r="L79" s="56"/>
      <c r="M79" s="308">
        <v>480</v>
      </c>
      <c r="N79" s="404">
        <f>K79/M79</f>
        <v>212.77916666666667</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75" thickBot="1">
      <c r="B83" s="808"/>
      <c r="C83" s="809"/>
      <c r="D83" s="809"/>
      <c r="E83" s="809"/>
      <c r="F83" s="809"/>
      <c r="G83" s="809"/>
      <c r="H83" s="809"/>
      <c r="I83" s="132"/>
      <c r="J83" s="132"/>
      <c r="K83" s="132"/>
      <c r="L83" s="909"/>
      <c r="M83" s="909"/>
      <c r="N83" s="51"/>
    </row>
    <row r="84" spans="1:14" ht="15.75" thickBot="1">
      <c r="B84" s="827" t="s">
        <v>1037</v>
      </c>
      <c r="C84" s="828"/>
      <c r="D84" s="828"/>
      <c r="E84" s="828"/>
      <c r="F84" s="828"/>
      <c r="G84" s="828"/>
      <c r="H84" s="828"/>
      <c r="I84" s="828"/>
      <c r="J84" s="828"/>
      <c r="K84" s="828"/>
      <c r="L84" s="828"/>
      <c r="M84" s="829"/>
      <c r="N84" s="310">
        <f>SUM(N78:N83)</f>
        <v>425.55833333333334</v>
      </c>
    </row>
    <row r="85" spans="1:14" ht="15.75" thickBot="1">
      <c r="B85" s="39"/>
      <c r="C85" s="40"/>
      <c r="D85" s="40"/>
      <c r="E85" s="40"/>
      <c r="F85" s="40"/>
      <c r="G85" s="40"/>
      <c r="H85" s="40"/>
      <c r="I85" s="40"/>
      <c r="J85" s="40"/>
      <c r="K85" s="40"/>
      <c r="L85" s="40"/>
      <c r="M85" s="40"/>
      <c r="N85" s="41"/>
    </row>
    <row r="86" spans="1:14" ht="15.75" thickBot="1">
      <c r="B86" s="821" t="s">
        <v>1051</v>
      </c>
      <c r="C86" s="822"/>
      <c r="D86" s="822"/>
      <c r="E86" s="822"/>
      <c r="F86" s="822"/>
      <c r="G86" s="822"/>
      <c r="H86" s="822"/>
      <c r="I86" s="822"/>
      <c r="J86" s="822"/>
      <c r="K86" s="822"/>
      <c r="L86" s="822"/>
      <c r="M86" s="823"/>
      <c r="N86" s="105">
        <f>N48+N62+N73+N84</f>
        <v>3243.9895100820863</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12" t="s">
        <v>1053</v>
      </c>
      <c r="C90" s="813"/>
      <c r="D90" s="813"/>
      <c r="E90" s="813"/>
      <c r="F90" s="813"/>
      <c r="G90" s="813"/>
      <c r="H90" s="813"/>
      <c r="I90" s="323"/>
      <c r="J90" s="343"/>
      <c r="K90" s="311" t="s">
        <v>1054</v>
      </c>
      <c r="L90" s="851" t="s">
        <v>1055</v>
      </c>
      <c r="M90" s="852"/>
      <c r="N90" s="312"/>
    </row>
    <row r="91" spans="1:14">
      <c r="B91" s="853" t="s">
        <v>1056</v>
      </c>
      <c r="C91" s="854"/>
      <c r="D91" s="854"/>
      <c r="E91" s="854"/>
      <c r="F91" s="854"/>
      <c r="G91" s="854"/>
      <c r="H91" s="854"/>
      <c r="I91" s="93"/>
      <c r="J91" s="94"/>
      <c r="K91" s="313">
        <v>0.2</v>
      </c>
      <c r="L91" s="855">
        <f>N86*K91</f>
        <v>648.79790201641731</v>
      </c>
      <c r="M91" s="856"/>
      <c r="N91" s="57"/>
    </row>
    <row r="92" spans="1:14">
      <c r="B92" s="95" t="s">
        <v>1057</v>
      </c>
      <c r="C92" s="96"/>
      <c r="D92" s="96"/>
      <c r="E92" s="96"/>
      <c r="F92" s="96"/>
      <c r="G92" s="96"/>
      <c r="H92" s="96"/>
      <c r="I92" s="93"/>
      <c r="J92" s="94"/>
      <c r="K92" s="313">
        <v>0.05</v>
      </c>
      <c r="L92" s="855">
        <f>N86*K92</f>
        <v>162.19947550410433</v>
      </c>
      <c r="M92" s="856"/>
      <c r="N92" s="57"/>
    </row>
    <row r="93" spans="1:14" ht="15.75" thickBot="1">
      <c r="B93" s="97" t="s">
        <v>1058</v>
      </c>
      <c r="C93" s="98"/>
      <c r="D93" s="98"/>
      <c r="E93" s="98"/>
      <c r="F93" s="98"/>
      <c r="G93" s="98"/>
      <c r="H93" s="98"/>
      <c r="I93" s="99"/>
      <c r="J93" s="100"/>
      <c r="K93" s="314">
        <v>0.05</v>
      </c>
      <c r="L93" s="857">
        <f>N86*K93</f>
        <v>162.19947550410433</v>
      </c>
      <c r="M93" s="858"/>
      <c r="N93" s="57"/>
    </row>
    <row r="94" spans="1:14" ht="15.75" thickBot="1">
      <c r="B94" s="821" t="s">
        <v>1037</v>
      </c>
      <c r="C94" s="822"/>
      <c r="D94" s="822"/>
      <c r="E94" s="822"/>
      <c r="F94" s="822"/>
      <c r="G94" s="822"/>
      <c r="H94" s="822"/>
      <c r="I94" s="822"/>
      <c r="J94" s="822"/>
      <c r="K94" s="822"/>
      <c r="L94" s="822"/>
      <c r="M94" s="823"/>
      <c r="N94" s="58">
        <f>L91+L92+L93</f>
        <v>973.19685302462608</v>
      </c>
    </row>
    <row r="95" spans="1:14" ht="15.75" thickBot="1">
      <c r="B95" s="39"/>
      <c r="C95" s="40"/>
      <c r="D95" s="40"/>
      <c r="E95" s="40"/>
      <c r="F95" s="40"/>
      <c r="G95" s="40"/>
      <c r="H95" s="40"/>
      <c r="I95" s="40"/>
      <c r="J95" s="40"/>
      <c r="K95" s="40"/>
      <c r="L95" s="40"/>
      <c r="M95" s="40"/>
      <c r="N95" s="41"/>
    </row>
    <row r="96" spans="1:14" ht="15.75" thickBot="1">
      <c r="A96" t="s">
        <v>2122</v>
      </c>
      <c r="B96" s="821" t="s">
        <v>1059</v>
      </c>
      <c r="C96" s="822"/>
      <c r="D96" s="822"/>
      <c r="E96" s="822"/>
      <c r="F96" s="822"/>
      <c r="G96" s="822"/>
      <c r="H96" s="822"/>
      <c r="I96" s="822"/>
      <c r="J96" s="822"/>
      <c r="K96" s="822"/>
      <c r="L96" s="822"/>
      <c r="M96" s="823"/>
      <c r="N96" s="196">
        <f>N86+N94</f>
        <v>4217.1863631067126</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7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59" t="s">
        <v>2324</v>
      </c>
      <c r="C113" s="860"/>
      <c r="D113" s="860"/>
      <c r="E113" s="860"/>
      <c r="F113" s="860"/>
      <c r="G113" s="860"/>
      <c r="H113" s="860"/>
      <c r="I113" s="860"/>
      <c r="J113" s="860"/>
      <c r="K113" s="860"/>
      <c r="L113" s="860"/>
      <c r="M113" s="860"/>
      <c r="N113" s="861"/>
    </row>
    <row r="114" spans="2:14" ht="15" customHeight="1">
      <c r="B114" s="859"/>
      <c r="C114" s="860"/>
      <c r="D114" s="860"/>
      <c r="E114" s="860"/>
      <c r="F114" s="860"/>
      <c r="G114" s="860"/>
      <c r="H114" s="860"/>
      <c r="I114" s="860"/>
      <c r="J114" s="860"/>
      <c r="K114" s="860"/>
      <c r="L114" s="860"/>
      <c r="M114" s="860"/>
      <c r="N114" s="861"/>
    </row>
    <row r="115" spans="2:14" ht="30" customHeight="1">
      <c r="B115" s="862" t="s">
        <v>2325</v>
      </c>
      <c r="C115" s="863"/>
      <c r="D115" s="863"/>
      <c r="E115" s="863"/>
      <c r="F115" s="863"/>
      <c r="G115" s="863"/>
      <c r="H115" s="863"/>
      <c r="I115" s="863"/>
      <c r="J115" s="863"/>
      <c r="K115" s="863"/>
      <c r="L115" s="863"/>
      <c r="M115" s="863"/>
      <c r="N115" s="864"/>
    </row>
    <row r="116" spans="2:14">
      <c r="B116" s="862"/>
      <c r="C116" s="863"/>
      <c r="D116" s="863"/>
      <c r="E116" s="863"/>
      <c r="F116" s="863"/>
      <c r="G116" s="863"/>
      <c r="H116" s="863"/>
      <c r="I116" s="863"/>
      <c r="J116" s="863"/>
      <c r="K116" s="863"/>
      <c r="L116" s="863"/>
      <c r="M116" s="863"/>
      <c r="N116" s="864"/>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798"/>
      <c r="K126" s="798"/>
      <c r="L126" s="798"/>
      <c r="M126" s="798"/>
      <c r="N126" s="799"/>
    </row>
    <row r="127" spans="2:14" ht="15.75" thickBot="1">
      <c r="B127" s="270" t="s">
        <v>2327</v>
      </c>
      <c r="C127" s="402"/>
      <c r="D127" s="402"/>
      <c r="E127" s="63"/>
      <c r="F127" s="63"/>
      <c r="G127" s="63"/>
      <c r="H127" s="63"/>
      <c r="I127" s="63"/>
      <c r="J127" s="800"/>
      <c r="K127" s="800"/>
      <c r="L127" s="800"/>
      <c r="M127" s="800"/>
      <c r="N127" s="801"/>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2963.1545338441897</v>
      </c>
      <c r="L36" s="279"/>
      <c r="M36" s="280">
        <v>6.25</v>
      </c>
      <c r="N36" s="281">
        <f t="shared" ref="N36:N41" si="0">K36/M36</f>
        <v>474.10472541507033</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50</v>
      </c>
      <c r="N37" s="281">
        <f t="shared" si="0"/>
        <v>1600</v>
      </c>
    </row>
    <row r="38" spans="1:14">
      <c r="A38" t="s">
        <v>184</v>
      </c>
      <c r="B38" s="834" t="str">
        <f>VLOOKUP(A38,EQUIPOS!A8:D154,3,FALSE)</f>
        <v>Cortadora de pavimento, Máxima profundidad de corte: 160 mm. Capacidad de disco: desde 12´´ hasta 18´´ de diámetro. Peso operacional: 135 kg, 13.5 hp de potencia</v>
      </c>
      <c r="C38" s="835"/>
      <c r="D38" s="835"/>
      <c r="E38" s="835"/>
      <c r="F38" s="835"/>
      <c r="G38" s="835"/>
      <c r="H38" s="836"/>
      <c r="I38" s="276"/>
      <c r="J38" s="277"/>
      <c r="K38" s="278">
        <f>VLOOKUP(A38,EQUIPOS!A8:D165,4,FALSE)</f>
        <v>21336.728395061731</v>
      </c>
      <c r="L38" s="279"/>
      <c r="M38" s="280">
        <v>3.75</v>
      </c>
      <c r="N38" s="281">
        <f t="shared" si="0"/>
        <v>5689.7942386831282</v>
      </c>
    </row>
    <row r="39" spans="1:14">
      <c r="A39" t="s">
        <v>228</v>
      </c>
      <c r="B39" s="834" t="str">
        <f>VLOOKUP(A39,EQUIPOS!A9:D154,3,FALSE)</f>
        <v xml:space="preserve">Formaleta metálica (concreto hidráulico)
</v>
      </c>
      <c r="C39" s="835"/>
      <c r="D39" s="835"/>
      <c r="E39" s="835"/>
      <c r="F39" s="835"/>
      <c r="G39" s="835"/>
      <c r="H39" s="836"/>
      <c r="I39" s="276"/>
      <c r="J39" s="277"/>
      <c r="K39" s="278">
        <f>VLOOKUP(A39,EQUIPOS!A9:D166,4,FALSE)</f>
        <v>1120.7577692635166</v>
      </c>
      <c r="L39" s="279"/>
      <c r="M39" s="280">
        <v>6.25</v>
      </c>
      <c r="N39" s="281">
        <f t="shared" si="0"/>
        <v>179.32124308216265</v>
      </c>
    </row>
    <row r="40" spans="1:14">
      <c r="A40" t="s">
        <v>301</v>
      </c>
      <c r="B40" s="834" t="str">
        <f>VLOOKUP(A40,EQUIPOS!A10:D154,3,FALSE)</f>
        <v>Regla vibratoria, de longitud de 3 a 5 m, motor de 3600 rpm, potencia 6 HP</v>
      </c>
      <c r="C40" s="835"/>
      <c r="D40" s="835"/>
      <c r="E40" s="835"/>
      <c r="F40" s="835"/>
      <c r="G40" s="835"/>
      <c r="H40" s="836"/>
      <c r="I40" s="276"/>
      <c r="J40" s="277"/>
      <c r="K40" s="278">
        <f>VLOOKUP(A40,EQUIPOS!A10:D167,4,FALSE)</f>
        <v>14900</v>
      </c>
      <c r="L40" s="279"/>
      <c r="M40" s="280">
        <v>6.25</v>
      </c>
      <c r="N40" s="281">
        <f t="shared" si="0"/>
        <v>2384</v>
      </c>
    </row>
    <row r="41" spans="1:14">
      <c r="A41" t="s">
        <v>363</v>
      </c>
      <c r="B41" s="834" t="str">
        <f>VLOOKUP(A41,EQUIPOS!A11:D155,3,FALSE)</f>
        <v>Vibrador de concreto, Motor de 3 hp a 18.000 rpm Mangueras de 4 mt</v>
      </c>
      <c r="C41" s="835"/>
      <c r="D41" s="835"/>
      <c r="E41" s="835"/>
      <c r="F41" s="835"/>
      <c r="G41" s="835"/>
      <c r="H41" s="836"/>
      <c r="I41" s="276"/>
      <c r="J41" s="277"/>
      <c r="K41" s="278">
        <f>VLOOKUP(A41,EQUIPOS!A11:D168,4,FALSE)</f>
        <v>5950</v>
      </c>
      <c r="L41" s="279"/>
      <c r="M41" s="280">
        <v>6.25</v>
      </c>
      <c r="N41" s="281">
        <f t="shared" si="0"/>
        <v>952</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N83*M46</f>
        <v>919.20800000000008</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12198.428207180361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3430.7262098475258</v>
      </c>
      <c r="N53" s="281">
        <f>K53*M53</f>
        <v>21044.964018740608</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3328.9242451636228</v>
      </c>
      <c r="N54" s="281">
        <f>K54*M54</f>
        <v>1232.9349056161568</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1394.6869161694688</v>
      </c>
      <c r="N55" s="281">
        <f>K55*M55</f>
        <v>1549.6521290771875</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5792.531790514071</v>
      </c>
      <c r="N56" s="281">
        <f>K56*M56</f>
        <v>6436.1464339045233</v>
      </c>
    </row>
    <row r="57" spans="1:14">
      <c r="A57" s="150" t="s">
        <v>849</v>
      </c>
      <c r="B57" s="816" t="str">
        <f>VLOOKUP(A57,MATERIALES!A7:D373,3,FALSE)</f>
        <v>Antisol blanco (presentación 20 kg)</v>
      </c>
      <c r="C57" s="817" t="e">
        <f>VLOOKUP(B57,MATERIALES!B7:E373,3,FALSE)</f>
        <v>#N/A</v>
      </c>
      <c r="D57" s="817" t="e">
        <f>VLOOKUP(C57,MATERIALES!C7:F373,3,FALSE)</f>
        <v>#N/A</v>
      </c>
      <c r="E57" s="817" t="e">
        <f>VLOOKUP(D57,MATERIALES!D7:G373,3,FALSE)</f>
        <v>#N/A</v>
      </c>
      <c r="F57" s="817" t="e">
        <f>VLOOKUP(E57,MATERIALES!E7:H373,3,FALSE)</f>
        <v>#N/A</v>
      </c>
      <c r="G57" s="817" t="e">
        <f>VLOOKUP(F57,MATERIALES!F7:I373,3,FALSE)</f>
        <v>#N/A</v>
      </c>
      <c r="H57" s="817" t="e">
        <f>VLOOKUP(G57,MATERIALES!G7:J373,3,FALSE)</f>
        <v>#N/A</v>
      </c>
      <c r="I57" s="817" t="e">
        <f>VLOOKUP(H57,MATERIALES!H7:K373,3,FALSE)</f>
        <v>#N/A</v>
      </c>
      <c r="J57" s="320" t="str">
        <f>VLOOKUP(A57,MATERIALES!A11:D649,2,FALSE)</f>
        <v>kg</v>
      </c>
      <c r="K57" s="50">
        <v>1.1200000000000001</v>
      </c>
      <c r="L57" s="825">
        <f>VLOOKUP(A57,MATERIALES!A4:D373,4,FALSE)</f>
        <v>5385.3239317784601</v>
      </c>
      <c r="M57" s="826"/>
      <c r="N57" s="281">
        <f>K57*L57</f>
        <v>6031.5628035918762</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398330.727415175</v>
      </c>
      <c r="N58" s="281">
        <f>K58*M58</f>
        <v>402314.03468932677</v>
      </c>
    </row>
    <row r="59" spans="1:14">
      <c r="B59" s="325"/>
      <c r="C59" s="326"/>
      <c r="D59" s="326"/>
      <c r="E59" s="326"/>
      <c r="F59" s="326"/>
      <c r="G59" s="326"/>
      <c r="H59" s="326"/>
      <c r="I59" s="326"/>
      <c r="J59" s="50"/>
      <c r="K59" s="50"/>
      <c r="L59" s="327"/>
      <c r="M59" s="328"/>
      <c r="N59" s="51"/>
    </row>
    <row r="60" spans="1:14" ht="15.75" thickBot="1">
      <c r="B60" s="318"/>
      <c r="C60" s="319"/>
      <c r="D60" s="319"/>
      <c r="E60" s="319"/>
      <c r="F60" s="319"/>
      <c r="G60" s="319"/>
      <c r="H60" s="319"/>
      <c r="I60" s="319"/>
      <c r="J60" s="132"/>
      <c r="K60" s="132"/>
      <c r="L60" s="334"/>
      <c r="M60" s="333"/>
      <c r="N60" s="133"/>
    </row>
    <row r="61" spans="1:14" ht="15.75" thickBot="1">
      <c r="B61" s="821" t="s">
        <v>1037</v>
      </c>
      <c r="C61" s="822"/>
      <c r="D61" s="822"/>
      <c r="E61" s="822"/>
      <c r="F61" s="822"/>
      <c r="G61" s="822"/>
      <c r="H61" s="822"/>
      <c r="I61" s="822"/>
      <c r="J61" s="822"/>
      <c r="K61" s="822"/>
      <c r="L61" s="822"/>
      <c r="M61" s="823"/>
      <c r="N61" s="403">
        <f>SUM(N53:N60)</f>
        <v>438609.29498025711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4" t="s">
        <v>1045</v>
      </c>
      <c r="M65" s="797"/>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5">
        <f>VLOOKUP(A66,TRANSPORTE!A5:D117,4,FALSE)</f>
        <v>1536.9493670886072</v>
      </c>
      <c r="M66" s="826"/>
      <c r="N66" s="296">
        <f>K66*L66</f>
        <v>1552.3188607594934</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10"/>
      <c r="M71" s="811"/>
      <c r="N71" s="133"/>
    </row>
    <row r="72" spans="1:15" ht="15.75" thickBot="1">
      <c r="B72" s="827" t="s">
        <v>1037</v>
      </c>
      <c r="C72" s="828"/>
      <c r="D72" s="828"/>
      <c r="E72" s="828"/>
      <c r="F72" s="828"/>
      <c r="G72" s="828"/>
      <c r="H72" s="828"/>
      <c r="I72" s="828"/>
      <c r="J72" s="828"/>
      <c r="K72" s="828"/>
      <c r="L72" s="828"/>
      <c r="M72" s="829"/>
      <c r="N72" s="110">
        <f>N66+N67+N68+N69+N70</f>
        <v>1552.3188607594934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7" t="s">
        <v>1047</v>
      </c>
      <c r="C76" s="848"/>
      <c r="D76" s="848"/>
      <c r="E76" s="848"/>
      <c r="F76" s="848"/>
      <c r="G76" s="848"/>
      <c r="H76" s="848"/>
      <c r="I76" s="79" t="s">
        <v>1048</v>
      </c>
      <c r="J76" s="81" t="s">
        <v>1494</v>
      </c>
      <c r="K76" s="80" t="s">
        <v>1050</v>
      </c>
      <c r="L76" s="849" t="s">
        <v>1034</v>
      </c>
      <c r="M76" s="850"/>
      <c r="N76" s="104" t="s">
        <v>1035</v>
      </c>
    </row>
    <row r="77" spans="1:15">
      <c r="A77" s="151" t="s">
        <v>17</v>
      </c>
      <c r="B77" s="55" t="str">
        <f>VLOOKUP(A77,'MANO DE OBRA'!A8:D68,3,FALSE)</f>
        <v>Obrero (7)</v>
      </c>
      <c r="C77" s="53"/>
      <c r="D77" s="53"/>
      <c r="E77" s="53"/>
      <c r="F77" s="53"/>
      <c r="G77" s="53"/>
      <c r="H77" s="53"/>
      <c r="I77" s="301">
        <f>K77/J77*100</f>
        <v>193227.02702702701</v>
      </c>
      <c r="J77" s="302">
        <v>185</v>
      </c>
      <c r="K77" s="303">
        <f>VLOOKUP(A77,'MANO DE OBRA'!A8:D99,4,FALSE)</f>
        <v>357470</v>
      </c>
      <c r="L77" s="56"/>
      <c r="M77" s="304">
        <v>50</v>
      </c>
      <c r="N77" s="404">
        <f>K77/M77</f>
        <v>7149.4</v>
      </c>
      <c r="O77" s="112"/>
    </row>
    <row r="78" spans="1:15">
      <c r="A78" s="151"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50</v>
      </c>
      <c r="N78" s="404">
        <f>K78/M78</f>
        <v>2042.68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8"/>
      <c r="C82" s="809"/>
      <c r="D82" s="809"/>
      <c r="E82" s="809"/>
      <c r="F82" s="809"/>
      <c r="G82" s="809"/>
      <c r="H82" s="809"/>
      <c r="I82" s="132"/>
      <c r="J82" s="132"/>
      <c r="K82" s="132"/>
      <c r="L82" s="909"/>
      <c r="M82" s="909"/>
      <c r="N82" s="133"/>
    </row>
    <row r="83" spans="1:14" ht="15.75" thickBot="1">
      <c r="B83" s="827" t="s">
        <v>1037</v>
      </c>
      <c r="C83" s="828"/>
      <c r="D83" s="828"/>
      <c r="E83" s="828"/>
      <c r="F83" s="828"/>
      <c r="G83" s="828"/>
      <c r="H83" s="828"/>
      <c r="I83" s="828"/>
      <c r="J83" s="828"/>
      <c r="K83" s="828"/>
      <c r="L83" s="828"/>
      <c r="M83" s="829"/>
      <c r="N83" s="469">
        <f>SUM(N77:N82)</f>
        <v>9192.08</v>
      </c>
    </row>
    <row r="84" spans="1:14" ht="15.75" thickBot="1">
      <c r="B84" s="39"/>
      <c r="C84" s="40"/>
      <c r="D84" s="40"/>
      <c r="E84" s="40"/>
      <c r="F84" s="40"/>
      <c r="G84" s="40"/>
      <c r="H84" s="40"/>
      <c r="I84" s="40"/>
      <c r="J84" s="40"/>
      <c r="K84" s="40"/>
      <c r="L84" s="40"/>
      <c r="M84" s="40"/>
      <c r="N84" s="41"/>
    </row>
    <row r="85" spans="1:14" ht="15.75" thickBot="1">
      <c r="B85" s="821" t="s">
        <v>1051</v>
      </c>
      <c r="C85" s="822"/>
      <c r="D85" s="822"/>
      <c r="E85" s="822"/>
      <c r="F85" s="822"/>
      <c r="G85" s="822"/>
      <c r="H85" s="822"/>
      <c r="I85" s="822"/>
      <c r="J85" s="822"/>
      <c r="K85" s="822"/>
      <c r="L85" s="822"/>
      <c r="M85" s="823"/>
      <c r="N85" s="105">
        <f>N48+N61+N72+N83</f>
        <v>461552.12204819696</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92310.424409639396</v>
      </c>
      <c r="M90" s="856"/>
      <c r="N90" s="57"/>
    </row>
    <row r="91" spans="1:14">
      <c r="B91" s="95" t="s">
        <v>1057</v>
      </c>
      <c r="C91" s="96"/>
      <c r="D91" s="96"/>
      <c r="E91" s="96"/>
      <c r="F91" s="96"/>
      <c r="G91" s="96"/>
      <c r="H91" s="96"/>
      <c r="I91" s="93"/>
      <c r="J91" s="94"/>
      <c r="K91" s="313">
        <v>0.05</v>
      </c>
      <c r="L91" s="855">
        <f>N85*K91</f>
        <v>23077.606102409849</v>
      </c>
      <c r="M91" s="856"/>
      <c r="N91" s="57"/>
    </row>
    <row r="92" spans="1:14" ht="15.75" thickBot="1">
      <c r="B92" s="97" t="s">
        <v>1058</v>
      </c>
      <c r="C92" s="98"/>
      <c r="D92" s="98"/>
      <c r="E92" s="98"/>
      <c r="F92" s="98"/>
      <c r="G92" s="98"/>
      <c r="H92" s="98"/>
      <c r="I92" s="99"/>
      <c r="J92" s="100"/>
      <c r="K92" s="314">
        <v>0.05</v>
      </c>
      <c r="L92" s="857">
        <f>N85*K92</f>
        <v>23077.606102409849</v>
      </c>
      <c r="M92" s="858"/>
      <c r="N92" s="57"/>
    </row>
    <row r="93" spans="1:14" ht="15.75" thickBot="1">
      <c r="B93" s="821" t="s">
        <v>1037</v>
      </c>
      <c r="C93" s="822"/>
      <c r="D93" s="822"/>
      <c r="E93" s="822"/>
      <c r="F93" s="822"/>
      <c r="G93" s="822"/>
      <c r="H93" s="822"/>
      <c r="I93" s="822"/>
      <c r="J93" s="822"/>
      <c r="K93" s="822"/>
      <c r="L93" s="822"/>
      <c r="M93" s="823"/>
      <c r="N93" s="58">
        <f>L90+L91+L92</f>
        <v>138465.6366144591</v>
      </c>
    </row>
    <row r="94" spans="1:14" ht="15.75" thickBot="1">
      <c r="B94" s="39"/>
      <c r="C94" s="40"/>
      <c r="D94" s="40"/>
      <c r="E94" s="40"/>
      <c r="F94" s="40"/>
      <c r="G94" s="40"/>
      <c r="H94" s="40"/>
      <c r="I94" s="40"/>
      <c r="J94" s="40"/>
      <c r="K94" s="40"/>
      <c r="L94" s="40"/>
      <c r="M94" s="40"/>
      <c r="N94" s="41"/>
    </row>
    <row r="95" spans="1:14" ht="15.75" thickBot="1">
      <c r="A95" t="s">
        <v>2122</v>
      </c>
      <c r="B95" s="821" t="s">
        <v>1059</v>
      </c>
      <c r="C95" s="822"/>
      <c r="D95" s="822"/>
      <c r="E95" s="822"/>
      <c r="F95" s="822"/>
      <c r="G95" s="822"/>
      <c r="H95" s="822"/>
      <c r="I95" s="822"/>
      <c r="J95" s="822"/>
      <c r="K95" s="822"/>
      <c r="L95" s="822"/>
      <c r="M95" s="823"/>
      <c r="N95" s="196">
        <f>N85+N93</f>
        <v>600017.75866265607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9" t="s">
        <v>2324</v>
      </c>
      <c r="C112" s="860"/>
      <c r="D112" s="860"/>
      <c r="E112" s="860"/>
      <c r="F112" s="860"/>
      <c r="G112" s="860"/>
      <c r="H112" s="860"/>
      <c r="I112" s="860"/>
      <c r="J112" s="860"/>
      <c r="K112" s="860"/>
      <c r="L112" s="860"/>
      <c r="M112" s="860"/>
      <c r="N112" s="861"/>
    </row>
    <row r="113" spans="2:14" ht="15" customHeight="1">
      <c r="B113" s="859"/>
      <c r="C113" s="860"/>
      <c r="D113" s="860"/>
      <c r="E113" s="860"/>
      <c r="F113" s="860"/>
      <c r="G113" s="860"/>
      <c r="H113" s="860"/>
      <c r="I113" s="860"/>
      <c r="J113" s="860"/>
      <c r="K113" s="860"/>
      <c r="L113" s="860"/>
      <c r="M113" s="860"/>
      <c r="N113" s="861"/>
    </row>
    <row r="114" spans="2:14" ht="30" customHeight="1">
      <c r="B114" s="862" t="s">
        <v>2325</v>
      </c>
      <c r="C114" s="863"/>
      <c r="D114" s="863"/>
      <c r="E114" s="863"/>
      <c r="F114" s="863"/>
      <c r="G114" s="863"/>
      <c r="H114" s="863"/>
      <c r="I114" s="863"/>
      <c r="J114" s="863"/>
      <c r="K114" s="863"/>
      <c r="L114" s="863"/>
      <c r="M114" s="863"/>
      <c r="N114" s="864"/>
    </row>
    <row r="115" spans="2:14">
      <c r="B115" s="862"/>
      <c r="C115" s="863"/>
      <c r="D115" s="863"/>
      <c r="E115" s="863"/>
      <c r="F115" s="863"/>
      <c r="G115" s="863"/>
      <c r="H115" s="863"/>
      <c r="I115" s="863"/>
      <c r="J115" s="863"/>
      <c r="K115" s="863"/>
      <c r="L115" s="863"/>
      <c r="M115" s="863"/>
      <c r="N115" s="86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8"/>
      <c r="K125" s="798"/>
      <c r="L125" s="798"/>
      <c r="M125" s="798"/>
      <c r="N125" s="799"/>
    </row>
    <row r="126" spans="2:14" ht="15.75" customHeight="1" thickBot="1">
      <c r="B126" s="270" t="s">
        <v>2327</v>
      </c>
      <c r="C126" s="402"/>
      <c r="D126" s="402"/>
      <c r="E126" s="63"/>
      <c r="F126" s="63"/>
      <c r="G126" s="63"/>
      <c r="H126" s="63"/>
      <c r="I126" s="63"/>
      <c r="J126" s="800"/>
      <c r="K126" s="800"/>
      <c r="L126" s="800"/>
      <c r="M126" s="800"/>
      <c r="N126" s="801"/>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5.75" hidden="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2963.1545338441897</v>
      </c>
      <c r="L36" s="279"/>
      <c r="M36" s="280">
        <v>6.25</v>
      </c>
      <c r="N36" s="281">
        <f t="shared" ref="N36:N41" si="0">K36/M36</f>
        <v>474.10472541507033</v>
      </c>
    </row>
    <row r="37" spans="1:14">
      <c r="A37" s="119" t="s">
        <v>176</v>
      </c>
      <c r="B37" s="834" t="str">
        <f>VLOOKUP(A37,EQUIPOS!A7:D154,3,FALSE)</f>
        <v xml:space="preserve">Compresor (barrido y soplado)
</v>
      </c>
      <c r="C37" s="835"/>
      <c r="D37" s="835"/>
      <c r="E37" s="835"/>
      <c r="F37" s="835"/>
      <c r="G37" s="835"/>
      <c r="H37" s="836"/>
      <c r="I37" s="276"/>
      <c r="J37" s="277"/>
      <c r="K37" s="278">
        <f>VLOOKUP(A37,EQUIPOS!A7:D164,4,FALSE)</f>
        <v>80000</v>
      </c>
      <c r="L37" s="279"/>
      <c r="M37" s="280">
        <v>50</v>
      </c>
      <c r="N37" s="281">
        <f t="shared" si="0"/>
        <v>1600</v>
      </c>
    </row>
    <row r="38" spans="1:14">
      <c r="A38" t="s">
        <v>184</v>
      </c>
      <c r="B38" s="834" t="str">
        <f>VLOOKUP(A38,EQUIPOS!A8:D154,3,FALSE)</f>
        <v>Cortadora de pavimento, Máxima profundidad de corte: 160 mm. Capacidad de disco: desde 12´´ hasta 18´´ de diámetro. Peso operacional: 135 kg, 13.5 hp de potencia</v>
      </c>
      <c r="C38" s="835"/>
      <c r="D38" s="835"/>
      <c r="E38" s="835"/>
      <c r="F38" s="835"/>
      <c r="G38" s="835"/>
      <c r="H38" s="836"/>
      <c r="I38" s="276"/>
      <c r="J38" s="277"/>
      <c r="K38" s="278">
        <f>VLOOKUP(A38,EQUIPOS!A8:D165,4,FALSE)</f>
        <v>21336.728395061731</v>
      </c>
      <c r="L38" s="279"/>
      <c r="M38" s="280">
        <v>3.75</v>
      </c>
      <c r="N38" s="281">
        <f t="shared" si="0"/>
        <v>5689.7942386831282</v>
      </c>
    </row>
    <row r="39" spans="1:14">
      <c r="A39" t="s">
        <v>228</v>
      </c>
      <c r="B39" s="834" t="str">
        <f>VLOOKUP(A39,EQUIPOS!A9:D154,3,FALSE)</f>
        <v xml:space="preserve">Formaleta metálica (concreto hidráulico)
</v>
      </c>
      <c r="C39" s="835"/>
      <c r="D39" s="835"/>
      <c r="E39" s="835"/>
      <c r="F39" s="835"/>
      <c r="G39" s="835"/>
      <c r="H39" s="836"/>
      <c r="I39" s="276"/>
      <c r="J39" s="277"/>
      <c r="K39" s="278">
        <f>VLOOKUP(A39,EQUIPOS!A9:D166,4,FALSE)</f>
        <v>1120.7577692635166</v>
      </c>
      <c r="L39" s="279"/>
      <c r="M39" s="280">
        <v>6.25</v>
      </c>
      <c r="N39" s="281">
        <f t="shared" si="0"/>
        <v>179.32124308216265</v>
      </c>
    </row>
    <row r="40" spans="1:14">
      <c r="A40" t="s">
        <v>301</v>
      </c>
      <c r="B40" s="834" t="str">
        <f>VLOOKUP(A40,EQUIPOS!A10:D154,3,FALSE)</f>
        <v>Regla vibratoria, de longitud de 3 a 5 m, motor de 3600 rpm, potencia 6 HP</v>
      </c>
      <c r="C40" s="835"/>
      <c r="D40" s="835"/>
      <c r="E40" s="835"/>
      <c r="F40" s="835"/>
      <c r="G40" s="835"/>
      <c r="H40" s="836"/>
      <c r="I40" s="276"/>
      <c r="J40" s="277"/>
      <c r="K40" s="278">
        <f>VLOOKUP(A40,EQUIPOS!A10:D167,4,FALSE)</f>
        <v>14900</v>
      </c>
      <c r="L40" s="279"/>
      <c r="M40" s="280">
        <v>6.25</v>
      </c>
      <c r="N40" s="281">
        <f t="shared" si="0"/>
        <v>2384</v>
      </c>
    </row>
    <row r="41" spans="1:14">
      <c r="A41" t="s">
        <v>363</v>
      </c>
      <c r="B41" s="834" t="str">
        <f>VLOOKUP(A41,EQUIPOS!A11:D155,3,FALSE)</f>
        <v>Vibrador de concreto, Motor de 3 hp a 18.000 rpm Mangueras de 4 mt</v>
      </c>
      <c r="C41" s="835"/>
      <c r="D41" s="835"/>
      <c r="E41" s="835"/>
      <c r="F41" s="835"/>
      <c r="G41" s="835"/>
      <c r="H41" s="836"/>
      <c r="I41" s="276"/>
      <c r="J41" s="277"/>
      <c r="K41" s="278">
        <f>VLOOKUP(A41,EQUIPOS!A11:D168,4,FALSE)</f>
        <v>5950</v>
      </c>
      <c r="L41" s="279"/>
      <c r="M41" s="280">
        <v>6.25</v>
      </c>
      <c r="N41" s="281">
        <f t="shared" si="0"/>
        <v>952</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4"/>
      <c r="C44" s="835"/>
      <c r="D44" s="835"/>
      <c r="E44" s="835"/>
      <c r="F44" s="835"/>
      <c r="G44" s="835"/>
      <c r="H44" s="836"/>
      <c r="I44" s="837"/>
      <c r="J44" s="818"/>
      <c r="K44" s="278"/>
      <c r="L44" s="838"/>
      <c r="M44" s="839"/>
      <c r="N44" s="281"/>
    </row>
    <row r="45" spans="1:14">
      <c r="B45" s="834"/>
      <c r="C45" s="835"/>
      <c r="D45" s="835"/>
      <c r="E45" s="840"/>
      <c r="F45" s="835"/>
      <c r="G45" s="835"/>
      <c r="H45" s="836"/>
      <c r="I45" s="42"/>
      <c r="J45" s="43"/>
      <c r="K45" s="283"/>
      <c r="L45" s="285"/>
      <c r="M45" s="286"/>
      <c r="N45" s="287"/>
    </row>
    <row r="46" spans="1:14">
      <c r="B46" s="841" t="s">
        <v>1036</v>
      </c>
      <c r="C46" s="842"/>
      <c r="D46" s="842"/>
      <c r="E46" s="44"/>
      <c r="F46" s="45"/>
      <c r="G46" s="45"/>
      <c r="H46" s="46"/>
      <c r="I46" s="42"/>
      <c r="J46" s="43"/>
      <c r="K46" s="288"/>
      <c r="L46" s="285"/>
      <c r="M46" s="410">
        <v>0.1</v>
      </c>
      <c r="N46" s="353">
        <f>N83*M46</f>
        <v>919.20800000000008</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SUM(N36:N47)</f>
        <v>12198.428207180361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3430.7262098475258</v>
      </c>
      <c r="N53" s="281">
        <f>K53*M53</f>
        <v>21044.964018740608</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16593.72024347616</v>
      </c>
      <c r="N54" s="281">
        <f>K54*M54</f>
        <v>18584.966672693303</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3328.9242451636228</v>
      </c>
      <c r="N55" s="281">
        <f>K55*M55</f>
        <v>1232.9349056161568</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1394.6869161694688</v>
      </c>
      <c r="N56" s="281">
        <f>K56*M56</f>
        <v>1549.6521290771875</v>
      </c>
    </row>
    <row r="57" spans="1:14">
      <c r="A57" s="150" t="s">
        <v>684</v>
      </c>
      <c r="B57" s="816" t="str">
        <f>VLOOKUP(A57,MATERIALES!A7:D373,3,FALSE)</f>
        <v>Sello de silicona o sellador autonivelante</v>
      </c>
      <c r="C57" s="817" t="e">
        <f>VLOOKUP(B57,MATERIALES!B7:E373,3,FALSE)</f>
        <v>#N/A</v>
      </c>
      <c r="D57" s="817" t="e">
        <f>VLOOKUP(C57,MATERIALES!C7:F373,3,FALSE)</f>
        <v>#N/A</v>
      </c>
      <c r="E57" s="817" t="e">
        <f>VLOOKUP(D57,MATERIALES!D7:G373,3,FALSE)</f>
        <v>#N/A</v>
      </c>
      <c r="F57" s="817" t="e">
        <f>VLOOKUP(E57,MATERIALES!E7:H373,3,FALSE)</f>
        <v>#N/A</v>
      </c>
      <c r="G57" s="817" t="e">
        <f>VLOOKUP(F57,MATERIALES!F7:I373,3,FALSE)</f>
        <v>#N/A</v>
      </c>
      <c r="H57" s="817" t="e">
        <f>VLOOKUP(G57,MATERIALES!G7:J373,3,FALSE)</f>
        <v>#N/A</v>
      </c>
      <c r="I57" s="817" t="e">
        <f>VLOOKUP(H57,MATERIALES!H7:K373,3,FALSE)</f>
        <v>#N/A</v>
      </c>
      <c r="J57" s="320" t="s">
        <v>144</v>
      </c>
      <c r="K57" s="50">
        <v>1.1111111111111112</v>
      </c>
      <c r="L57" s="825">
        <f>VLOOKUP(A57,MATERIALES!A4:D373,4,FALSE)</f>
        <v>5792.531790514071</v>
      </c>
      <c r="M57" s="826"/>
      <c r="N57" s="281">
        <f>K57*L57</f>
        <v>6436.1464339045233</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5385.3239317784601</v>
      </c>
      <c r="N58" s="281">
        <f>K58*M58</f>
        <v>6031.5628035918762</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398330.727415175</v>
      </c>
      <c r="N59" s="281">
        <f>K59*M59</f>
        <v>402314.03468932677</v>
      </c>
    </row>
    <row r="60" spans="1:14" ht="15.75" thickBot="1">
      <c r="B60" s="318"/>
      <c r="C60" s="319"/>
      <c r="D60" s="319"/>
      <c r="E60" s="319"/>
      <c r="F60" s="319"/>
      <c r="G60" s="319"/>
      <c r="H60" s="319"/>
      <c r="I60" s="319"/>
      <c r="J60" s="132"/>
      <c r="K60" s="132"/>
      <c r="L60" s="334"/>
      <c r="M60" s="333"/>
      <c r="N60" s="133"/>
    </row>
    <row r="61" spans="1:14" ht="15.75" thickBot="1">
      <c r="B61" s="821" t="s">
        <v>1037</v>
      </c>
      <c r="C61" s="822"/>
      <c r="D61" s="822"/>
      <c r="E61" s="822"/>
      <c r="F61" s="822"/>
      <c r="G61" s="822"/>
      <c r="H61" s="822"/>
      <c r="I61" s="822"/>
      <c r="J61" s="822"/>
      <c r="K61" s="822"/>
      <c r="L61" s="822"/>
      <c r="M61" s="823"/>
      <c r="N61" s="403">
        <f>SUM(N53:N60)</f>
        <v>457194.26165295043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4" t="s">
        <v>1045</v>
      </c>
      <c r="M65" s="797"/>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5">
        <f>VLOOKUP(A66,TRANSPORTE!A5:D117,4,FALSE)</f>
        <v>1536.9493670886072</v>
      </c>
      <c r="M66" s="826"/>
      <c r="N66" s="296">
        <f>K66*L66</f>
        <v>1552.3188607594934</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75" thickBot="1">
      <c r="B71" s="318"/>
      <c r="C71" s="319"/>
      <c r="D71" s="319"/>
      <c r="E71" s="319"/>
      <c r="F71" s="319"/>
      <c r="G71" s="319"/>
      <c r="H71" s="54"/>
      <c r="I71" s="132"/>
      <c r="J71" s="132"/>
      <c r="K71" s="132"/>
      <c r="L71" s="810"/>
      <c r="M71" s="811"/>
      <c r="N71" s="133"/>
    </row>
    <row r="72" spans="1:15" ht="15.75" thickBot="1">
      <c r="B72" s="827" t="s">
        <v>1037</v>
      </c>
      <c r="C72" s="828"/>
      <c r="D72" s="828"/>
      <c r="E72" s="828"/>
      <c r="F72" s="828"/>
      <c r="G72" s="828"/>
      <c r="H72" s="828"/>
      <c r="I72" s="828"/>
      <c r="J72" s="828"/>
      <c r="K72" s="828"/>
      <c r="L72" s="828"/>
      <c r="M72" s="829"/>
      <c r="N72" s="110">
        <f>N66+N67+N68+N69+N70</f>
        <v>1552.3188607594934</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7" t="s">
        <v>1047</v>
      </c>
      <c r="C76" s="848"/>
      <c r="D76" s="848"/>
      <c r="E76" s="848"/>
      <c r="F76" s="848"/>
      <c r="G76" s="848"/>
      <c r="H76" s="848"/>
      <c r="I76" s="79" t="s">
        <v>1048</v>
      </c>
      <c r="J76" s="81" t="s">
        <v>1494</v>
      </c>
      <c r="K76" s="80" t="s">
        <v>1050</v>
      </c>
      <c r="L76" s="849" t="s">
        <v>1034</v>
      </c>
      <c r="M76" s="850"/>
      <c r="N76" s="104" t="s">
        <v>1035</v>
      </c>
    </row>
    <row r="77" spans="1:15">
      <c r="A77" s="151" t="s">
        <v>17</v>
      </c>
      <c r="B77" s="55" t="str">
        <f>VLOOKUP(A77,'MANO DE OBRA'!A8:D68,3,FALSE)</f>
        <v>Obrero (7)</v>
      </c>
      <c r="C77" s="53"/>
      <c r="D77" s="53"/>
      <c r="E77" s="53"/>
      <c r="F77" s="53"/>
      <c r="G77" s="53"/>
      <c r="H77" s="53"/>
      <c r="I77" s="301">
        <f>K77/J77*100</f>
        <v>193227.02702702701</v>
      </c>
      <c r="J77" s="302">
        <v>185</v>
      </c>
      <c r="K77" s="303">
        <f>VLOOKUP(A77,'MANO DE OBRA'!A8:D99,4,FALSE)</f>
        <v>357470</v>
      </c>
      <c r="L77" s="56"/>
      <c r="M77" s="304">
        <v>50</v>
      </c>
      <c r="N77" s="404">
        <f>K77/M77</f>
        <v>7149.4</v>
      </c>
      <c r="O77" s="112"/>
    </row>
    <row r="78" spans="1:15">
      <c r="A78" s="151" t="s">
        <v>30</v>
      </c>
      <c r="B78" s="55" t="str">
        <f>VLOOKUP(A78,'MANO DE OBRA'!A8:D69,3,FALSE)</f>
        <v>Oficial</v>
      </c>
      <c r="C78" s="53"/>
      <c r="D78" s="53"/>
      <c r="E78" s="53"/>
      <c r="F78" s="53"/>
      <c r="G78" s="53"/>
      <c r="H78" s="53"/>
      <c r="I78" s="301">
        <f>K78/J78*100</f>
        <v>55207.567567567574</v>
      </c>
      <c r="J78" s="302">
        <v>185</v>
      </c>
      <c r="K78" s="303">
        <f>VLOOKUP(A78,'MANO DE OBRA'!A8:D100,4,FALSE)</f>
        <v>102134</v>
      </c>
      <c r="L78" s="56"/>
      <c r="M78" s="308">
        <v>50</v>
      </c>
      <c r="N78" s="404">
        <f>K78/M78</f>
        <v>2042.68</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75" thickBot="1">
      <c r="B82" s="808"/>
      <c r="C82" s="809"/>
      <c r="D82" s="809"/>
      <c r="E82" s="809"/>
      <c r="F82" s="809"/>
      <c r="G82" s="809"/>
      <c r="H82" s="809"/>
      <c r="I82" s="132"/>
      <c r="J82" s="132"/>
      <c r="K82" s="132"/>
      <c r="L82" s="909"/>
      <c r="M82" s="909"/>
      <c r="N82" s="51"/>
    </row>
    <row r="83" spans="1:14" ht="15.75" thickBot="1">
      <c r="B83" s="827" t="s">
        <v>1037</v>
      </c>
      <c r="C83" s="828"/>
      <c r="D83" s="828"/>
      <c r="E83" s="828"/>
      <c r="F83" s="828"/>
      <c r="G83" s="828"/>
      <c r="H83" s="828"/>
      <c r="I83" s="828"/>
      <c r="J83" s="828"/>
      <c r="K83" s="828"/>
      <c r="L83" s="828"/>
      <c r="M83" s="829"/>
      <c r="N83" s="310">
        <f>SUM(N77:N82)</f>
        <v>9192.08</v>
      </c>
    </row>
    <row r="84" spans="1:14" ht="15.75" thickBot="1">
      <c r="B84" s="39"/>
      <c r="C84" s="40"/>
      <c r="D84" s="40"/>
      <c r="E84" s="40"/>
      <c r="F84" s="40"/>
      <c r="G84" s="40"/>
      <c r="H84" s="40"/>
      <c r="I84" s="40"/>
      <c r="J84" s="40"/>
      <c r="K84" s="40"/>
      <c r="L84" s="40"/>
      <c r="M84" s="40"/>
      <c r="N84" s="41"/>
    </row>
    <row r="85" spans="1:14" ht="15.75" thickBot="1">
      <c r="B85" s="821" t="s">
        <v>1051</v>
      </c>
      <c r="C85" s="822"/>
      <c r="D85" s="822"/>
      <c r="E85" s="822"/>
      <c r="F85" s="822"/>
      <c r="G85" s="822"/>
      <c r="H85" s="822"/>
      <c r="I85" s="822"/>
      <c r="J85" s="822"/>
      <c r="K85" s="822"/>
      <c r="L85" s="822"/>
      <c r="M85" s="823"/>
      <c r="N85" s="105">
        <f>N48+N61+N72+N83</f>
        <v>480137.08872089029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96027.417744178063</v>
      </c>
      <c r="M90" s="856"/>
      <c r="N90" s="57"/>
    </row>
    <row r="91" spans="1:14">
      <c r="B91" s="95" t="s">
        <v>1057</v>
      </c>
      <c r="C91" s="96"/>
      <c r="D91" s="96"/>
      <c r="E91" s="96"/>
      <c r="F91" s="96"/>
      <c r="G91" s="96"/>
      <c r="H91" s="96"/>
      <c r="I91" s="93"/>
      <c r="J91" s="94"/>
      <c r="K91" s="313">
        <v>0.05</v>
      </c>
      <c r="L91" s="855">
        <f>N85*K91</f>
        <v>24006.854436044516</v>
      </c>
      <c r="M91" s="856"/>
      <c r="N91" s="57"/>
    </row>
    <row r="92" spans="1:14" ht="15.75" thickBot="1">
      <c r="B92" s="97" t="s">
        <v>1058</v>
      </c>
      <c r="C92" s="98"/>
      <c r="D92" s="98"/>
      <c r="E92" s="98"/>
      <c r="F92" s="98"/>
      <c r="G92" s="98"/>
      <c r="H92" s="98"/>
      <c r="I92" s="99"/>
      <c r="J92" s="100"/>
      <c r="K92" s="314">
        <v>0.05</v>
      </c>
      <c r="L92" s="857">
        <f>N85*K92</f>
        <v>24006.854436044516</v>
      </c>
      <c r="M92" s="858"/>
      <c r="N92" s="57"/>
    </row>
    <row r="93" spans="1:14" ht="15.75" thickBot="1">
      <c r="B93" s="821" t="s">
        <v>1037</v>
      </c>
      <c r="C93" s="822"/>
      <c r="D93" s="822"/>
      <c r="E93" s="822"/>
      <c r="F93" s="822"/>
      <c r="G93" s="822"/>
      <c r="H93" s="822"/>
      <c r="I93" s="822"/>
      <c r="J93" s="822"/>
      <c r="K93" s="822"/>
      <c r="L93" s="822"/>
      <c r="M93" s="823"/>
      <c r="N93" s="58">
        <f>L90+L91+L92</f>
        <v>144041.12661626711</v>
      </c>
    </row>
    <row r="94" spans="1:14" ht="15.75" thickBot="1">
      <c r="B94" s="39"/>
      <c r="C94" s="40"/>
      <c r="D94" s="40"/>
      <c r="E94" s="40"/>
      <c r="F94" s="40"/>
      <c r="G94" s="40"/>
      <c r="H94" s="40"/>
      <c r="I94" s="40"/>
      <c r="J94" s="40"/>
      <c r="K94" s="40"/>
      <c r="L94" s="40"/>
      <c r="M94" s="40"/>
      <c r="N94" s="41"/>
    </row>
    <row r="95" spans="1:14" ht="15.75" thickBot="1">
      <c r="A95" t="s">
        <v>2122</v>
      </c>
      <c r="B95" s="821" t="s">
        <v>1059</v>
      </c>
      <c r="C95" s="822"/>
      <c r="D95" s="822"/>
      <c r="E95" s="822"/>
      <c r="F95" s="822"/>
      <c r="G95" s="822"/>
      <c r="H95" s="822"/>
      <c r="I95" s="822"/>
      <c r="J95" s="822"/>
      <c r="K95" s="822"/>
      <c r="L95" s="822"/>
      <c r="M95" s="823"/>
      <c r="N95" s="196">
        <f>N85+N93</f>
        <v>624178.21533715737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7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59" t="s">
        <v>2324</v>
      </c>
      <c r="C112" s="860"/>
      <c r="D112" s="860"/>
      <c r="E112" s="860"/>
      <c r="F112" s="860"/>
      <c r="G112" s="860"/>
      <c r="H112" s="860"/>
      <c r="I112" s="860"/>
      <c r="J112" s="860"/>
      <c r="K112" s="860"/>
      <c r="L112" s="860"/>
      <c r="M112" s="860"/>
      <c r="N112" s="861"/>
    </row>
    <row r="113" spans="2:14" ht="15" customHeight="1">
      <c r="B113" s="859"/>
      <c r="C113" s="860"/>
      <c r="D113" s="860"/>
      <c r="E113" s="860"/>
      <c r="F113" s="860"/>
      <c r="G113" s="860"/>
      <c r="H113" s="860"/>
      <c r="I113" s="860"/>
      <c r="J113" s="860"/>
      <c r="K113" s="860"/>
      <c r="L113" s="860"/>
      <c r="M113" s="860"/>
      <c r="N113" s="861"/>
    </row>
    <row r="114" spans="2:14" ht="30" customHeight="1">
      <c r="B114" s="862" t="s">
        <v>2325</v>
      </c>
      <c r="C114" s="863"/>
      <c r="D114" s="863"/>
      <c r="E114" s="863"/>
      <c r="F114" s="863"/>
      <c r="G114" s="863"/>
      <c r="H114" s="863"/>
      <c r="I114" s="863"/>
      <c r="J114" s="863"/>
      <c r="K114" s="863"/>
      <c r="L114" s="863"/>
      <c r="M114" s="863"/>
      <c r="N114" s="864"/>
    </row>
    <row r="115" spans="2:14">
      <c r="B115" s="862"/>
      <c r="C115" s="863"/>
      <c r="D115" s="863"/>
      <c r="E115" s="863"/>
      <c r="F115" s="863"/>
      <c r="G115" s="863"/>
      <c r="H115" s="863"/>
      <c r="I115" s="863"/>
      <c r="J115" s="863"/>
      <c r="K115" s="863"/>
      <c r="L115" s="863"/>
      <c r="M115" s="863"/>
      <c r="N115" s="864"/>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798"/>
      <c r="K125" s="798"/>
      <c r="L125" s="798"/>
      <c r="M125" s="798"/>
      <c r="N125" s="799"/>
    </row>
    <row r="126" spans="2:14" ht="15.75" customHeight="1" thickBot="1">
      <c r="B126" s="270" t="s">
        <v>2327</v>
      </c>
      <c r="C126" s="402"/>
      <c r="D126" s="402"/>
      <c r="E126" s="63"/>
      <c r="F126" s="63"/>
      <c r="G126" s="63"/>
      <c r="H126" s="63"/>
      <c r="I126" s="63"/>
      <c r="J126" s="800"/>
      <c r="K126" s="800"/>
      <c r="L126" s="800"/>
      <c r="M126" s="800"/>
      <c r="N126" s="801"/>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29.25" customHeight="1" thickBot="1">
      <c r="A31" s="163" t="s">
        <v>1929</v>
      </c>
      <c r="B31" s="86" t="s">
        <v>1177</v>
      </c>
      <c r="C31" s="961" t="s">
        <v>1709</v>
      </c>
      <c r="D31" s="962"/>
      <c r="E31" s="962"/>
      <c r="F31" s="962"/>
      <c r="G31" s="962"/>
      <c r="H31" s="962"/>
      <c r="I31" s="962"/>
      <c r="J31" s="962"/>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35"/>
      <c r="F40" s="835"/>
      <c r="G40" s="835"/>
      <c r="H40" s="836"/>
      <c r="I40" s="42"/>
      <c r="J40" s="43"/>
      <c r="K40" s="278"/>
      <c r="L40" s="285"/>
      <c r="M40" s="286"/>
      <c r="N40" s="281"/>
    </row>
    <row r="41" spans="1:14">
      <c r="B41" s="329"/>
      <c r="C41" s="330"/>
      <c r="D41" s="330"/>
      <c r="E41" s="330"/>
      <c r="F41" s="332"/>
      <c r="G41" s="332"/>
      <c r="H41" s="131"/>
      <c r="I41" s="42"/>
      <c r="J41" s="43"/>
      <c r="K41" s="283"/>
      <c r="L41" s="285"/>
      <c r="M41" s="286"/>
      <c r="N41" s="287"/>
    </row>
    <row r="42" spans="1:14">
      <c r="B42" s="841"/>
      <c r="C42" s="842"/>
      <c r="D42" s="842"/>
      <c r="E42" s="44"/>
      <c r="F42" s="45"/>
      <c r="G42" s="45"/>
      <c r="H42" s="46"/>
      <c r="I42" s="42"/>
      <c r="J42" s="43"/>
      <c r="K42" s="288"/>
      <c r="L42" s="285"/>
      <c r="M42" s="410"/>
      <c r="N42" s="353"/>
    </row>
    <row r="43" spans="1:14" ht="15.75" thickBot="1">
      <c r="B43" s="834"/>
      <c r="C43" s="835"/>
      <c r="D43" s="835"/>
      <c r="E43" s="835"/>
      <c r="F43" s="835"/>
      <c r="G43" s="835"/>
      <c r="H43" s="836"/>
      <c r="I43" s="843"/>
      <c r="J43" s="844"/>
      <c r="K43" s="47"/>
      <c r="L43" s="845"/>
      <c r="M43" s="846"/>
      <c r="N43" s="111"/>
    </row>
    <row r="44" spans="1:14" ht="15.75" thickBot="1">
      <c r="B44" s="821" t="s">
        <v>1037</v>
      </c>
      <c r="C44" s="822"/>
      <c r="D44" s="822"/>
      <c r="E44" s="822"/>
      <c r="F44" s="822"/>
      <c r="G44" s="822"/>
      <c r="H44" s="822"/>
      <c r="I44" s="822"/>
      <c r="J44" s="822"/>
      <c r="K44" s="822"/>
      <c r="L44" s="822"/>
      <c r="M44" s="823"/>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671.89296691375876</v>
      </c>
      <c r="N49" s="281">
        <f>K49*M49</f>
        <v>671.89296691375876</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SUM(N49:N53)</f>
        <v>671.89296691375876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N44+N54+N65+N76</f>
        <v>671.89296691375876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134.37859338275175</v>
      </c>
      <c r="M83" s="856"/>
      <c r="N83" s="57"/>
    </row>
    <row r="84" spans="1:14">
      <c r="B84" s="95" t="s">
        <v>1057</v>
      </c>
      <c r="C84" s="96"/>
      <c r="D84" s="96"/>
      <c r="E84" s="96"/>
      <c r="F84" s="96"/>
      <c r="G84" s="96"/>
      <c r="H84" s="96"/>
      <c r="I84" s="93"/>
      <c r="J84" s="94"/>
      <c r="K84" s="313">
        <v>0.05</v>
      </c>
      <c r="L84" s="855">
        <f>N78*K84</f>
        <v>33.594648345687936</v>
      </c>
      <c r="M84" s="856"/>
      <c r="N84" s="57"/>
    </row>
    <row r="85" spans="1:14" ht="15.75" thickBot="1">
      <c r="B85" s="97" t="s">
        <v>1058</v>
      </c>
      <c r="C85" s="98"/>
      <c r="D85" s="98"/>
      <c r="E85" s="98"/>
      <c r="F85" s="98"/>
      <c r="G85" s="98"/>
      <c r="H85" s="98"/>
      <c r="I85" s="99"/>
      <c r="J85" s="100"/>
      <c r="K85" s="314">
        <v>0.05</v>
      </c>
      <c r="L85" s="857">
        <f>N78*K85</f>
        <v>33.594648345687936</v>
      </c>
      <c r="M85" s="858"/>
      <c r="N85" s="57"/>
    </row>
    <row r="86" spans="1:14" ht="15.75" thickBot="1">
      <c r="B86" s="821" t="s">
        <v>1037</v>
      </c>
      <c r="C86" s="822"/>
      <c r="D86" s="822"/>
      <c r="E86" s="822"/>
      <c r="F86" s="822"/>
      <c r="G86" s="822"/>
      <c r="H86" s="822"/>
      <c r="I86" s="822"/>
      <c r="J86" s="822"/>
      <c r="K86" s="822"/>
      <c r="L86" s="822"/>
      <c r="M86" s="823"/>
      <c r="N86" s="58">
        <f>L83+L84+L85</f>
        <v>201.56789007412763</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873.46085698788636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7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59" t="s">
        <v>2324</v>
      </c>
      <c r="C105" s="860"/>
      <c r="D105" s="860"/>
      <c r="E105" s="860"/>
      <c r="F105" s="860"/>
      <c r="G105" s="860"/>
      <c r="H105" s="860"/>
      <c r="I105" s="860"/>
      <c r="J105" s="860"/>
      <c r="K105" s="860"/>
      <c r="L105" s="860"/>
      <c r="M105" s="860"/>
      <c r="N105" s="861"/>
    </row>
    <row r="106" spans="2:14" ht="15" customHeight="1">
      <c r="B106" s="859"/>
      <c r="C106" s="860"/>
      <c r="D106" s="860"/>
      <c r="E106" s="860"/>
      <c r="F106" s="860"/>
      <c r="G106" s="860"/>
      <c r="H106" s="860"/>
      <c r="I106" s="860"/>
      <c r="J106" s="860"/>
      <c r="K106" s="860"/>
      <c r="L106" s="860"/>
      <c r="M106" s="860"/>
      <c r="N106" s="861"/>
    </row>
    <row r="107" spans="2:14" ht="29.25" customHeight="1">
      <c r="B107" s="862" t="s">
        <v>2325</v>
      </c>
      <c r="C107" s="863"/>
      <c r="D107" s="863"/>
      <c r="E107" s="863"/>
      <c r="F107" s="863"/>
      <c r="G107" s="863"/>
      <c r="H107" s="863"/>
      <c r="I107" s="863"/>
      <c r="J107" s="863"/>
      <c r="K107" s="863"/>
      <c r="L107" s="863"/>
      <c r="M107" s="863"/>
      <c r="N107" s="864"/>
    </row>
    <row r="108" spans="2:14">
      <c r="B108" s="862"/>
      <c r="C108" s="863"/>
      <c r="D108" s="863"/>
      <c r="E108" s="863"/>
      <c r="F108" s="863"/>
      <c r="G108" s="863"/>
      <c r="H108" s="863"/>
      <c r="I108" s="863"/>
      <c r="J108" s="863"/>
      <c r="K108" s="863"/>
      <c r="L108" s="863"/>
      <c r="M108" s="863"/>
      <c r="N108" s="864"/>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798"/>
      <c r="K118" s="798"/>
      <c r="L118" s="798"/>
      <c r="M118" s="798"/>
      <c r="N118" s="799"/>
    </row>
    <row r="119" spans="2:14" ht="15.75" customHeight="1" thickBot="1">
      <c r="B119" s="270" t="s">
        <v>2327</v>
      </c>
      <c r="C119" s="402"/>
      <c r="D119" s="402"/>
      <c r="E119" s="63"/>
      <c r="F119" s="63"/>
      <c r="G119" s="63"/>
      <c r="H119" s="63"/>
      <c r="I119" s="63"/>
      <c r="J119" s="800"/>
      <c r="K119" s="800"/>
      <c r="L119" s="800"/>
      <c r="M119" s="800"/>
      <c r="N119" s="801"/>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29.25" customHeight="1" thickBot="1">
      <c r="A31" t="s">
        <v>1929</v>
      </c>
      <c r="B31" s="86" t="s">
        <v>1710</v>
      </c>
      <c r="C31" s="961" t="s">
        <v>2146</v>
      </c>
      <c r="D31" s="962"/>
      <c r="E31" s="962"/>
      <c r="F31" s="962"/>
      <c r="G31" s="962"/>
      <c r="H31" s="962"/>
      <c r="I31" s="962"/>
      <c r="J31" s="962"/>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35"/>
      <c r="F40" s="835"/>
      <c r="G40" s="835"/>
      <c r="H40" s="836"/>
      <c r="I40" s="42"/>
      <c r="J40" s="43"/>
      <c r="K40" s="278"/>
      <c r="L40" s="285"/>
      <c r="M40" s="286"/>
      <c r="N40" s="281"/>
    </row>
    <row r="41" spans="1:14">
      <c r="B41" s="329"/>
      <c r="C41" s="330"/>
      <c r="D41" s="330"/>
      <c r="E41" s="330"/>
      <c r="F41" s="332"/>
      <c r="G41" s="332"/>
      <c r="H41" s="131"/>
      <c r="I41" s="42"/>
      <c r="J41" s="43"/>
      <c r="K41" s="283"/>
      <c r="L41" s="285"/>
      <c r="M41" s="286"/>
      <c r="N41" s="287"/>
    </row>
    <row r="42" spans="1:14">
      <c r="B42" s="841"/>
      <c r="C42" s="842"/>
      <c r="D42" s="842"/>
      <c r="E42" s="44"/>
      <c r="F42" s="45"/>
      <c r="G42" s="45"/>
      <c r="H42" s="46"/>
      <c r="I42" s="42"/>
      <c r="J42" s="43"/>
      <c r="K42" s="288"/>
      <c r="L42" s="285"/>
      <c r="M42" s="410"/>
      <c r="N42" s="353"/>
    </row>
    <row r="43" spans="1:14" ht="15.75" thickBot="1">
      <c r="B43" s="834"/>
      <c r="C43" s="835"/>
      <c r="D43" s="835"/>
      <c r="E43" s="835"/>
      <c r="F43" s="835"/>
      <c r="G43" s="835"/>
      <c r="H43" s="836"/>
      <c r="I43" s="843"/>
      <c r="J43" s="844"/>
      <c r="K43" s="47"/>
      <c r="L43" s="845"/>
      <c r="M43" s="846"/>
      <c r="N43" s="111"/>
    </row>
    <row r="44" spans="1:14" ht="15.75" thickBot="1">
      <c r="B44" s="821" t="s">
        <v>1037</v>
      </c>
      <c r="C44" s="822"/>
      <c r="D44" s="822"/>
      <c r="E44" s="822"/>
      <c r="F44" s="822"/>
      <c r="G44" s="822"/>
      <c r="H44" s="822"/>
      <c r="I44" s="822"/>
      <c r="J44" s="822"/>
      <c r="K44" s="822"/>
      <c r="L44" s="822"/>
      <c r="M44" s="823"/>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702.4335563189295</v>
      </c>
      <c r="N49" s="281">
        <f>K49*M49</f>
        <v>702.4335563189295</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SUM(N49:N53)</f>
        <v>702.4335563189295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N44+N54+N65+N76</f>
        <v>702.4335563189295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140.48671126378591</v>
      </c>
      <c r="M83" s="856"/>
      <c r="N83" s="57"/>
    </row>
    <row r="84" spans="1:14">
      <c r="B84" s="95" t="s">
        <v>1057</v>
      </c>
      <c r="C84" s="96"/>
      <c r="D84" s="96"/>
      <c r="E84" s="96"/>
      <c r="F84" s="96"/>
      <c r="G84" s="96"/>
      <c r="H84" s="96"/>
      <c r="I84" s="93"/>
      <c r="J84" s="94"/>
      <c r="K84" s="313">
        <v>0.05</v>
      </c>
      <c r="L84" s="855">
        <f>N78*K84</f>
        <v>35.121677815946477</v>
      </c>
      <c r="M84" s="856"/>
      <c r="N84" s="57"/>
    </row>
    <row r="85" spans="1:14" ht="15.75" thickBot="1">
      <c r="B85" s="97" t="s">
        <v>1058</v>
      </c>
      <c r="C85" s="98"/>
      <c r="D85" s="98"/>
      <c r="E85" s="98"/>
      <c r="F85" s="98"/>
      <c r="G85" s="98"/>
      <c r="H85" s="98"/>
      <c r="I85" s="99"/>
      <c r="J85" s="100"/>
      <c r="K85" s="314">
        <v>0.05</v>
      </c>
      <c r="L85" s="857">
        <f>N78*K85</f>
        <v>35.121677815946477</v>
      </c>
      <c r="M85" s="858"/>
      <c r="N85" s="57"/>
    </row>
    <row r="86" spans="1:14" ht="15.75" thickBot="1">
      <c r="B86" s="821" t="s">
        <v>1037</v>
      </c>
      <c r="C86" s="822"/>
      <c r="D86" s="822"/>
      <c r="E86" s="822"/>
      <c r="F86" s="822"/>
      <c r="G86" s="822"/>
      <c r="H86" s="822"/>
      <c r="I86" s="822"/>
      <c r="J86" s="822"/>
      <c r="K86" s="822"/>
      <c r="L86" s="822"/>
      <c r="M86" s="823"/>
      <c r="N86" s="58">
        <f>L83+L84+L85</f>
        <v>210.73006689567885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913.16362321460838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41.25" customHeight="1" thickBot="1">
      <c r="A31" t="s">
        <v>1929</v>
      </c>
      <c r="B31" s="86" t="s">
        <v>1711</v>
      </c>
      <c r="C31" s="961" t="s">
        <v>2147</v>
      </c>
      <c r="D31" s="962"/>
      <c r="E31" s="962"/>
      <c r="F31" s="962"/>
      <c r="G31" s="962"/>
      <c r="H31" s="962"/>
      <c r="I31" s="962"/>
      <c r="J31" s="962"/>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280"/>
      <c r="N36" s="281"/>
    </row>
    <row r="37" spans="1:14">
      <c r="A37" s="119"/>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1"/>
    </row>
    <row r="39" spans="1:14">
      <c r="B39" s="834"/>
      <c r="C39" s="835"/>
      <c r="D39" s="835"/>
      <c r="E39" s="835"/>
      <c r="F39" s="835"/>
      <c r="G39" s="835"/>
      <c r="H39" s="836"/>
      <c r="I39" s="837"/>
      <c r="J39" s="818"/>
      <c r="K39" s="278"/>
      <c r="L39" s="838"/>
      <c r="M39" s="839"/>
      <c r="N39" s="281"/>
    </row>
    <row r="40" spans="1:14">
      <c r="B40" s="834"/>
      <c r="C40" s="835"/>
      <c r="D40" s="835"/>
      <c r="E40" s="835"/>
      <c r="F40" s="835"/>
      <c r="G40" s="835"/>
      <c r="H40" s="836"/>
      <c r="I40" s="42"/>
      <c r="J40" s="43"/>
      <c r="K40" s="278"/>
      <c r="L40" s="285"/>
      <c r="M40" s="286"/>
      <c r="N40" s="281"/>
    </row>
    <row r="41" spans="1:14">
      <c r="B41" s="329"/>
      <c r="C41" s="330"/>
      <c r="D41" s="330"/>
      <c r="E41" s="330"/>
      <c r="F41" s="332"/>
      <c r="G41" s="332"/>
      <c r="H41" s="131"/>
      <c r="I41" s="42"/>
      <c r="J41" s="43"/>
      <c r="K41" s="283"/>
      <c r="L41" s="285"/>
      <c r="M41" s="286"/>
      <c r="N41" s="287"/>
    </row>
    <row r="42" spans="1:14">
      <c r="B42" s="841"/>
      <c r="C42" s="842"/>
      <c r="D42" s="842"/>
      <c r="E42" s="44"/>
      <c r="F42" s="45"/>
      <c r="G42" s="45"/>
      <c r="H42" s="46"/>
      <c r="I42" s="42"/>
      <c r="J42" s="43"/>
      <c r="K42" s="288"/>
      <c r="L42" s="285"/>
      <c r="M42" s="410"/>
      <c r="N42" s="353"/>
    </row>
    <row r="43" spans="1:14" ht="15.75" thickBot="1">
      <c r="B43" s="834"/>
      <c r="C43" s="835"/>
      <c r="D43" s="835"/>
      <c r="E43" s="835"/>
      <c r="F43" s="835"/>
      <c r="G43" s="835"/>
      <c r="H43" s="836"/>
      <c r="I43" s="843"/>
      <c r="J43" s="844"/>
      <c r="K43" s="47"/>
      <c r="L43" s="845"/>
      <c r="M43" s="846"/>
      <c r="N43" s="111"/>
    </row>
    <row r="44" spans="1:14" ht="15.75" thickBot="1">
      <c r="B44" s="821" t="s">
        <v>1037</v>
      </c>
      <c r="C44" s="822"/>
      <c r="D44" s="822"/>
      <c r="E44" s="822"/>
      <c r="F44" s="822"/>
      <c r="G44" s="822"/>
      <c r="H44" s="822"/>
      <c r="I44" s="822"/>
      <c r="J44" s="822"/>
      <c r="K44" s="822"/>
      <c r="L44" s="822"/>
      <c r="M44" s="823"/>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12" t="s">
        <v>1028</v>
      </c>
      <c r="C48" s="813"/>
      <c r="D48" s="813"/>
      <c r="E48" s="813"/>
      <c r="F48" s="813"/>
      <c r="G48" s="813"/>
      <c r="H48" s="813"/>
      <c r="I48" s="814"/>
      <c r="J48" s="324" t="s">
        <v>1029</v>
      </c>
      <c r="K48" s="91" t="s">
        <v>1030</v>
      </c>
      <c r="L48" s="815" t="s">
        <v>1039</v>
      </c>
      <c r="M48" s="814"/>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509.55799999999999</v>
      </c>
      <c r="N49" s="281">
        <f>K49*M49</f>
        <v>509.55799999999999</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75" thickBot="1">
      <c r="B53" s="816"/>
      <c r="C53" s="817"/>
      <c r="D53" s="817"/>
      <c r="E53" s="817"/>
      <c r="F53" s="817"/>
      <c r="G53" s="817"/>
      <c r="H53" s="817"/>
      <c r="I53" s="818"/>
      <c r="J53" s="48"/>
      <c r="K53" s="50"/>
      <c r="L53" s="819"/>
      <c r="M53" s="820"/>
      <c r="N53" s="51"/>
    </row>
    <row r="54" spans="1:14" ht="15.75" thickBot="1">
      <c r="B54" s="821" t="s">
        <v>1037</v>
      </c>
      <c r="C54" s="822"/>
      <c r="D54" s="822"/>
      <c r="E54" s="822"/>
      <c r="F54" s="822"/>
      <c r="G54" s="822"/>
      <c r="H54" s="822"/>
      <c r="I54" s="822"/>
      <c r="J54" s="822"/>
      <c r="K54" s="822"/>
      <c r="L54" s="822"/>
      <c r="M54" s="823"/>
      <c r="N54" s="403">
        <f>SUM(N49:N53)</f>
        <v>509.55799999999999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2:15" ht="15.75" thickBot="1">
      <c r="B65" s="827" t="s">
        <v>1037</v>
      </c>
      <c r="C65" s="828"/>
      <c r="D65" s="828"/>
      <c r="E65" s="828"/>
      <c r="F65" s="828"/>
      <c r="G65" s="828"/>
      <c r="H65" s="828"/>
      <c r="I65" s="828"/>
      <c r="J65" s="828"/>
      <c r="K65" s="828"/>
      <c r="L65" s="828"/>
      <c r="M65" s="829"/>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808"/>
      <c r="C75" s="809"/>
      <c r="D75" s="809"/>
      <c r="E75" s="809"/>
      <c r="F75" s="809"/>
      <c r="G75" s="809"/>
      <c r="H75" s="809"/>
      <c r="I75" s="132"/>
      <c r="J75" s="132"/>
      <c r="K75" s="132"/>
      <c r="L75" s="909"/>
      <c r="M75" s="909"/>
      <c r="N75" s="51"/>
    </row>
    <row r="76" spans="2:15" ht="15.75" thickBot="1">
      <c r="B76" s="827" t="s">
        <v>1037</v>
      </c>
      <c r="C76" s="828"/>
      <c r="D76" s="828"/>
      <c r="E76" s="828"/>
      <c r="F76" s="828"/>
      <c r="G76" s="828"/>
      <c r="H76" s="828"/>
      <c r="I76" s="828"/>
      <c r="J76" s="828"/>
      <c r="K76" s="828"/>
      <c r="L76" s="828"/>
      <c r="M76" s="829"/>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N44+N54+N65+N76</f>
        <v>509.55799999999999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101.91160000000001</v>
      </c>
      <c r="M83" s="856"/>
      <c r="N83" s="57"/>
    </row>
    <row r="84" spans="1:14">
      <c r="B84" s="95" t="s">
        <v>1057</v>
      </c>
      <c r="C84" s="96"/>
      <c r="D84" s="96"/>
      <c r="E84" s="96"/>
      <c r="F84" s="96"/>
      <c r="G84" s="96"/>
      <c r="H84" s="96"/>
      <c r="I84" s="93"/>
      <c r="J84" s="94"/>
      <c r="K84" s="313">
        <v>0.05</v>
      </c>
      <c r="L84" s="855">
        <f>N78*K84</f>
        <v>25.477900000000002</v>
      </c>
      <c r="M84" s="856"/>
      <c r="N84" s="57"/>
    </row>
    <row r="85" spans="1:14" ht="15.75" thickBot="1">
      <c r="B85" s="97" t="s">
        <v>1058</v>
      </c>
      <c r="C85" s="98"/>
      <c r="D85" s="98"/>
      <c r="E85" s="98"/>
      <c r="F85" s="98"/>
      <c r="G85" s="98"/>
      <c r="H85" s="98"/>
      <c r="I85" s="99"/>
      <c r="J85" s="100"/>
      <c r="K85" s="314">
        <v>0.05</v>
      </c>
      <c r="L85" s="857">
        <f>N78*K85</f>
        <v>25.477900000000002</v>
      </c>
      <c r="M85" s="858"/>
      <c r="N85" s="57"/>
    </row>
    <row r="86" spans="1:14" ht="15.75" thickBot="1">
      <c r="B86" s="821" t="s">
        <v>1037</v>
      </c>
      <c r="C86" s="822"/>
      <c r="D86" s="822"/>
      <c r="E86" s="822"/>
      <c r="F86" s="822"/>
      <c r="G86" s="822"/>
      <c r="H86" s="822"/>
      <c r="I86" s="822"/>
      <c r="J86" s="822"/>
      <c r="K86" s="822"/>
      <c r="L86" s="822"/>
      <c r="M86" s="823"/>
      <c r="N86" s="58">
        <f>L83+L84+L85</f>
        <v>152.8674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662.42539999999997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2963.1545338441897</v>
      </c>
      <c r="L36" s="279"/>
      <c r="M36" s="280">
        <v>30</v>
      </c>
      <c r="N36" s="281">
        <f>K36/M36</f>
        <v>98.771817794806324</v>
      </c>
    </row>
    <row r="37" spans="1:14">
      <c r="A37" t="s">
        <v>363</v>
      </c>
      <c r="B37" s="834" t="str">
        <f>VLOOKUP(A37,EQUIPOS!A7:D154,3,FALSE)</f>
        <v>Vibrador de concreto, Motor de 3 hp a 18.000 rpm Mangueras de 4 mt</v>
      </c>
      <c r="C37" s="835"/>
      <c r="D37" s="835"/>
      <c r="E37" s="835"/>
      <c r="F37" s="835"/>
      <c r="G37" s="835"/>
      <c r="H37" s="836"/>
      <c r="I37" s="276"/>
      <c r="J37" s="277"/>
      <c r="K37" s="278">
        <f>VLOOKUP(A37,EQUIPOS!A7:D164,4,FALSE)</f>
        <v>5950</v>
      </c>
      <c r="L37" s="279"/>
      <c r="M37" s="280">
        <v>30</v>
      </c>
      <c r="N37" s="281">
        <f>K37/M37</f>
        <v>198.33333333333334</v>
      </c>
    </row>
    <row r="38" spans="1:14">
      <c r="A38" t="s">
        <v>228</v>
      </c>
      <c r="B38" s="834" t="str">
        <f>VLOOKUP(A38,EQUIPOS!A8:D154,3,FALSE)</f>
        <v xml:space="preserve">Formaleta metálica (concreto hidráulico)
</v>
      </c>
      <c r="C38" s="835"/>
      <c r="D38" s="835"/>
      <c r="E38" s="835"/>
      <c r="F38" s="835"/>
      <c r="G38" s="835"/>
      <c r="H38" s="836"/>
      <c r="I38" s="837"/>
      <c r="J38" s="818"/>
      <c r="K38" s="278">
        <f>VLOOKUP(A38,EQUIPOS!A8:D165,4,FALSE)</f>
        <v>1120.7577692635166</v>
      </c>
      <c r="L38" s="838">
        <v>0.33329999999999999</v>
      </c>
      <c r="M38" s="839"/>
      <c r="N38" s="281">
        <f>K38/L38</f>
        <v>3362.6095687474249</v>
      </c>
    </row>
    <row r="39" spans="1:14">
      <c r="B39" s="834"/>
      <c r="C39" s="835"/>
      <c r="D39" s="835"/>
      <c r="E39" s="835"/>
      <c r="F39" s="835"/>
      <c r="G39" s="835"/>
      <c r="H39" s="836"/>
      <c r="I39" s="42"/>
      <c r="J39" s="43"/>
      <c r="K39" s="278"/>
      <c r="L39" s="285"/>
      <c r="M39" s="286"/>
      <c r="N39" s="281"/>
    </row>
    <row r="40" spans="1:14">
      <c r="B40" s="329"/>
      <c r="C40" s="330"/>
      <c r="D40" s="330"/>
      <c r="E40" s="332"/>
      <c r="F40" s="332"/>
      <c r="G40" s="332"/>
      <c r="H40" s="131"/>
      <c r="I40" s="42"/>
      <c r="J40" s="43"/>
      <c r="K40" s="283"/>
      <c r="L40" s="285"/>
      <c r="M40" s="286"/>
      <c r="N40" s="287"/>
    </row>
    <row r="41" spans="1:14">
      <c r="B41" s="841" t="s">
        <v>1036</v>
      </c>
      <c r="C41" s="842"/>
      <c r="D41" s="842"/>
      <c r="E41" s="44"/>
      <c r="F41" s="45"/>
      <c r="G41" s="45"/>
      <c r="H41" s="46"/>
      <c r="I41" s="42"/>
      <c r="J41" s="43"/>
      <c r="K41" s="288"/>
      <c r="L41" s="285"/>
      <c r="M41" s="410">
        <v>0.1</v>
      </c>
      <c r="N41" s="353">
        <f>N72*M41</f>
        <v>212.77999999999997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3872.4947198755644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398330.727415175</v>
      </c>
      <c r="N48" s="281">
        <f>K48*M48</f>
        <v>402314.03468932677</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75" thickBot="1">
      <c r="B51" s="816"/>
      <c r="C51" s="817"/>
      <c r="D51" s="817"/>
      <c r="E51" s="817"/>
      <c r="F51" s="817"/>
      <c r="G51" s="817"/>
      <c r="H51" s="817"/>
      <c r="I51" s="818"/>
      <c r="J51" s="48"/>
      <c r="K51" s="50"/>
      <c r="L51" s="819"/>
      <c r="M51" s="820"/>
      <c r="N51" s="51"/>
    </row>
    <row r="52" spans="1:14" ht="15.75" thickBot="1">
      <c r="B52" s="821" t="s">
        <v>1037</v>
      </c>
      <c r="C52" s="822"/>
      <c r="D52" s="822"/>
      <c r="E52" s="822"/>
      <c r="F52" s="822"/>
      <c r="G52" s="822"/>
      <c r="H52" s="822"/>
      <c r="I52" s="822"/>
      <c r="J52" s="822"/>
      <c r="K52" s="822"/>
      <c r="L52" s="822"/>
      <c r="M52" s="823"/>
      <c r="N52" s="403">
        <f>SUM(N48:N51)</f>
        <v>402314.03468932677</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2" t="s">
        <v>1041</v>
      </c>
      <c r="C56" s="323"/>
      <c r="D56" s="323"/>
      <c r="E56" s="323"/>
      <c r="F56" s="323"/>
      <c r="G56" s="323"/>
      <c r="H56" s="79" t="s">
        <v>1029</v>
      </c>
      <c r="I56" s="80" t="s">
        <v>1042</v>
      </c>
      <c r="J56" s="81" t="s">
        <v>1043</v>
      </c>
      <c r="K56" s="79" t="s">
        <v>1044</v>
      </c>
      <c r="L56" s="824" t="s">
        <v>1045</v>
      </c>
      <c r="M56" s="797"/>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25">
        <f>VLOOKUP(A57,TRANSPORTE!A5:D117,4,FALSE)</f>
        <v>1536.9493670886072</v>
      </c>
      <c r="M57" s="826"/>
      <c r="N57" s="296">
        <f>K57*L57</f>
        <v>1552.3188607594934</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10"/>
      <c r="M61" s="811"/>
      <c r="N61" s="133"/>
    </row>
    <row r="62" spans="1:14" ht="15.75" thickBot="1">
      <c r="B62" s="827" t="s">
        <v>1037</v>
      </c>
      <c r="C62" s="828"/>
      <c r="D62" s="828"/>
      <c r="E62" s="828"/>
      <c r="F62" s="828"/>
      <c r="G62" s="828"/>
      <c r="H62" s="828"/>
      <c r="I62" s="828"/>
      <c r="J62" s="828"/>
      <c r="K62" s="828"/>
      <c r="L62" s="828"/>
      <c r="M62" s="829"/>
      <c r="N62" s="110">
        <f>SUM(N57:N61)</f>
        <v>1552.3188607594934</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7" t="s">
        <v>1047</v>
      </c>
      <c r="C66" s="848"/>
      <c r="D66" s="848"/>
      <c r="E66" s="848"/>
      <c r="F66" s="848"/>
      <c r="G66" s="848"/>
      <c r="H66" s="848"/>
      <c r="I66" s="79" t="s">
        <v>1048</v>
      </c>
      <c r="J66" s="81" t="s">
        <v>1494</v>
      </c>
      <c r="K66" s="80" t="s">
        <v>1050</v>
      </c>
      <c r="L66" s="849" t="s">
        <v>1034</v>
      </c>
      <c r="M66" s="850"/>
      <c r="N66" s="104" t="s">
        <v>1035</v>
      </c>
    </row>
    <row r="67" spans="1:15">
      <c r="A67" t="s">
        <v>19</v>
      </c>
      <c r="B67" s="55" t="str">
        <f>VLOOKUP(A67,'MANO DE OBRA'!A8:D68,3,FALSE)</f>
        <v>Obrero (8)</v>
      </c>
      <c r="C67" s="53"/>
      <c r="D67" s="53"/>
      <c r="E67" s="53"/>
      <c r="F67" s="53"/>
      <c r="G67" s="53"/>
      <c r="H67" s="53"/>
      <c r="I67" s="301">
        <f>K67/J67*100</f>
        <v>220831.35135135136</v>
      </c>
      <c r="J67" s="302">
        <v>185</v>
      </c>
      <c r="K67" s="303">
        <f>VLOOKUP(A67,'MANO DE OBRA'!A8:D99,4,FALSE)</f>
        <v>408538</v>
      </c>
      <c r="L67" s="56"/>
      <c r="M67" s="304">
        <v>240</v>
      </c>
      <c r="N67" s="404">
        <f>K67/M67</f>
        <v>1702.2416666666666</v>
      </c>
      <c r="O67" s="112"/>
    </row>
    <row r="68" spans="1:15">
      <c r="A68" t="s">
        <v>30</v>
      </c>
      <c r="B68" s="55" t="str">
        <f>VLOOKUP(A68,'MANO DE OBRA'!A8:D69,3,FALSE)</f>
        <v>Oficial</v>
      </c>
      <c r="C68" s="53"/>
      <c r="D68" s="53"/>
      <c r="E68" s="53"/>
      <c r="F68" s="53"/>
      <c r="G68" s="53"/>
      <c r="H68" s="53"/>
      <c r="I68" s="301">
        <f>K68/J68*100</f>
        <v>55207.567567567574</v>
      </c>
      <c r="J68" s="302">
        <v>185</v>
      </c>
      <c r="K68" s="303">
        <f>VLOOKUP(A68,'MANO DE OBRA'!A8:D100,4,FALSE)</f>
        <v>102134</v>
      </c>
      <c r="L68" s="56"/>
      <c r="M68" s="308">
        <v>240</v>
      </c>
      <c r="N68" s="404">
        <f>K68/M68</f>
        <v>425.55833333333334</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8"/>
      <c r="C71" s="809"/>
      <c r="D71" s="809"/>
      <c r="E71" s="809"/>
      <c r="F71" s="809"/>
      <c r="G71" s="809"/>
      <c r="H71" s="809"/>
      <c r="I71" s="132"/>
      <c r="J71" s="132"/>
      <c r="K71" s="132"/>
      <c r="L71" s="909"/>
      <c r="M71" s="909"/>
      <c r="N71" s="51"/>
    </row>
    <row r="72" spans="1:15" ht="15.75" thickBot="1">
      <c r="B72" s="827" t="s">
        <v>1037</v>
      </c>
      <c r="C72" s="828"/>
      <c r="D72" s="828"/>
      <c r="E72" s="828"/>
      <c r="F72" s="828"/>
      <c r="G72" s="828"/>
      <c r="H72" s="828"/>
      <c r="I72" s="828"/>
      <c r="J72" s="828"/>
      <c r="K72" s="828"/>
      <c r="L72" s="828"/>
      <c r="M72" s="829"/>
      <c r="N72" s="310">
        <f>SUM(N67:N71)</f>
        <v>2127.7999999999997</v>
      </c>
    </row>
    <row r="73" spans="1:15" ht="15.75" thickBot="1">
      <c r="B73" s="39"/>
      <c r="C73" s="40"/>
      <c r="D73" s="40"/>
      <c r="E73" s="40"/>
      <c r="F73" s="40"/>
      <c r="G73" s="40"/>
      <c r="H73" s="40"/>
      <c r="I73" s="40"/>
      <c r="J73" s="40"/>
      <c r="K73" s="40"/>
      <c r="L73" s="40"/>
      <c r="M73" s="40"/>
      <c r="N73" s="41"/>
    </row>
    <row r="74" spans="1:15" ht="15.75" thickBot="1">
      <c r="B74" s="821" t="s">
        <v>1051</v>
      </c>
      <c r="C74" s="822"/>
      <c r="D74" s="822"/>
      <c r="E74" s="822"/>
      <c r="F74" s="822"/>
      <c r="G74" s="822"/>
      <c r="H74" s="822"/>
      <c r="I74" s="822"/>
      <c r="J74" s="822"/>
      <c r="K74" s="822"/>
      <c r="L74" s="822"/>
      <c r="M74" s="823"/>
      <c r="N74" s="105">
        <f>N43+N52+N62+N72</f>
        <v>409866.64826996182</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2" t="s">
        <v>1053</v>
      </c>
      <c r="C78" s="813"/>
      <c r="D78" s="813"/>
      <c r="E78" s="813"/>
      <c r="F78" s="813"/>
      <c r="G78" s="813"/>
      <c r="H78" s="813"/>
      <c r="I78" s="323"/>
      <c r="J78" s="343"/>
      <c r="K78" s="311" t="s">
        <v>1054</v>
      </c>
      <c r="L78" s="851" t="s">
        <v>1055</v>
      </c>
      <c r="M78" s="852"/>
      <c r="N78" s="312"/>
    </row>
    <row r="79" spans="1:15">
      <c r="B79" s="853" t="s">
        <v>1056</v>
      </c>
      <c r="C79" s="854"/>
      <c r="D79" s="854"/>
      <c r="E79" s="854"/>
      <c r="F79" s="854"/>
      <c r="G79" s="854"/>
      <c r="H79" s="854"/>
      <c r="I79" s="93"/>
      <c r="J79" s="94"/>
      <c r="K79" s="313">
        <v>0.2</v>
      </c>
      <c r="L79" s="855">
        <f>N74*K79</f>
        <v>81973.329653992376</v>
      </c>
      <c r="M79" s="856"/>
      <c r="N79" s="57"/>
    </row>
    <row r="80" spans="1:15">
      <c r="B80" s="95" t="s">
        <v>1057</v>
      </c>
      <c r="C80" s="96"/>
      <c r="D80" s="96"/>
      <c r="E80" s="96"/>
      <c r="F80" s="96"/>
      <c r="G80" s="96"/>
      <c r="H80" s="96"/>
      <c r="I80" s="93"/>
      <c r="J80" s="94"/>
      <c r="K80" s="313">
        <v>0.05</v>
      </c>
      <c r="L80" s="855">
        <f>N74*K80</f>
        <v>20493.332413498094</v>
      </c>
      <c r="M80" s="856"/>
      <c r="N80" s="57"/>
    </row>
    <row r="81" spans="1:14" ht="15.75" thickBot="1">
      <c r="B81" s="97" t="s">
        <v>1058</v>
      </c>
      <c r="C81" s="98"/>
      <c r="D81" s="98"/>
      <c r="E81" s="98"/>
      <c r="F81" s="98"/>
      <c r="G81" s="98"/>
      <c r="H81" s="98"/>
      <c r="I81" s="99"/>
      <c r="J81" s="100"/>
      <c r="K81" s="314">
        <v>0.05</v>
      </c>
      <c r="L81" s="857">
        <f>N74*K81</f>
        <v>20493.332413498094</v>
      </c>
      <c r="M81" s="858"/>
      <c r="N81" s="57"/>
    </row>
    <row r="82" spans="1:14" ht="15.75" thickBot="1">
      <c r="B82" s="821" t="s">
        <v>1037</v>
      </c>
      <c r="C82" s="822"/>
      <c r="D82" s="822"/>
      <c r="E82" s="822"/>
      <c r="F82" s="822"/>
      <c r="G82" s="822"/>
      <c r="H82" s="822"/>
      <c r="I82" s="822"/>
      <c r="J82" s="822"/>
      <c r="K82" s="822"/>
      <c r="L82" s="822"/>
      <c r="M82" s="823"/>
      <c r="N82" s="58">
        <f>L79+L80+L81</f>
        <v>122959.99448098856</v>
      </c>
    </row>
    <row r="83" spans="1:14" ht="15.75" thickBot="1">
      <c r="B83" s="39"/>
      <c r="C83" s="40"/>
      <c r="D83" s="40"/>
      <c r="E83" s="40"/>
      <c r="F83" s="40"/>
      <c r="G83" s="40"/>
      <c r="H83" s="40"/>
      <c r="I83" s="40"/>
      <c r="J83" s="40"/>
      <c r="K83" s="40"/>
      <c r="L83" s="40"/>
      <c r="M83" s="40"/>
      <c r="N83" s="41"/>
    </row>
    <row r="84" spans="1:14" ht="15.75" thickBot="1">
      <c r="A84" t="s">
        <v>2122</v>
      </c>
      <c r="B84" s="821" t="s">
        <v>1059</v>
      </c>
      <c r="C84" s="822"/>
      <c r="D84" s="822"/>
      <c r="E84" s="822"/>
      <c r="F84" s="822"/>
      <c r="G84" s="822"/>
      <c r="H84" s="822"/>
      <c r="I84" s="822"/>
      <c r="J84" s="822"/>
      <c r="K84" s="822"/>
      <c r="L84" s="822"/>
      <c r="M84" s="823"/>
      <c r="N84" s="196">
        <f>N74+N82</f>
        <v>532826.64275095041</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3" t="s">
        <v>2324</v>
      </c>
      <c r="C101" s="964"/>
      <c r="D101" s="964"/>
      <c r="E101" s="964"/>
      <c r="F101" s="964"/>
      <c r="G101" s="964"/>
      <c r="H101" s="964"/>
      <c r="I101" s="964"/>
      <c r="J101" s="964"/>
      <c r="K101" s="964"/>
      <c r="L101" s="964"/>
      <c r="M101" s="964"/>
      <c r="N101" s="965"/>
    </row>
    <row r="102" spans="2:14" ht="15" customHeight="1">
      <c r="B102" s="963"/>
      <c r="C102" s="964"/>
      <c r="D102" s="964"/>
      <c r="E102" s="964"/>
      <c r="F102" s="964"/>
      <c r="G102" s="964"/>
      <c r="H102" s="964"/>
      <c r="I102" s="964"/>
      <c r="J102" s="964"/>
      <c r="K102" s="964"/>
      <c r="L102" s="964"/>
      <c r="M102" s="964"/>
      <c r="N102" s="965"/>
    </row>
    <row r="103" spans="2:14" ht="30" customHeight="1">
      <c r="B103" s="966" t="s">
        <v>2325</v>
      </c>
      <c r="C103" s="967"/>
      <c r="D103" s="967"/>
      <c r="E103" s="967"/>
      <c r="F103" s="967"/>
      <c r="G103" s="967"/>
      <c r="H103" s="967"/>
      <c r="I103" s="967"/>
      <c r="J103" s="967"/>
      <c r="K103" s="967"/>
      <c r="L103" s="967"/>
      <c r="M103" s="967"/>
      <c r="N103" s="968"/>
    </row>
    <row r="104" spans="2:14">
      <c r="B104" s="966"/>
      <c r="C104" s="967"/>
      <c r="D104" s="967"/>
      <c r="E104" s="967"/>
      <c r="F104" s="967"/>
      <c r="G104" s="967"/>
      <c r="H104" s="967"/>
      <c r="I104" s="967"/>
      <c r="J104" s="967"/>
      <c r="K104" s="967"/>
      <c r="L104" s="967"/>
      <c r="M104" s="967"/>
      <c r="N104" s="968"/>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9"/>
      <c r="K114" s="969"/>
      <c r="L114" s="969"/>
      <c r="M114" s="969"/>
      <c r="N114" s="970"/>
    </row>
    <row r="115" spans="2:14" ht="15.75" thickBot="1">
      <c r="B115" s="428" t="s">
        <v>2327</v>
      </c>
      <c r="C115" s="429"/>
      <c r="D115" s="429"/>
      <c r="E115" s="268"/>
      <c r="F115" s="268"/>
      <c r="G115" s="268"/>
      <c r="H115" s="268"/>
      <c r="I115" s="268"/>
      <c r="J115" s="971"/>
      <c r="K115" s="971"/>
      <c r="L115" s="971"/>
      <c r="M115" s="971"/>
      <c r="N115" s="972"/>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5650</v>
      </c>
      <c r="L36" s="279"/>
      <c r="M36" s="280">
        <v>37.5</v>
      </c>
      <c r="N36" s="281">
        <f>K36/M36</f>
        <v>150.66666666666666</v>
      </c>
    </row>
    <row r="37" spans="1:14">
      <c r="B37" s="834"/>
      <c r="C37" s="835"/>
      <c r="D37" s="835"/>
      <c r="E37" s="840"/>
      <c r="F37" s="835"/>
      <c r="G37" s="835"/>
      <c r="H37" s="836"/>
      <c r="I37" s="42"/>
      <c r="J37" s="43"/>
      <c r="K37" s="283"/>
      <c r="L37" s="285"/>
      <c r="M37" s="286"/>
      <c r="N37" s="287"/>
    </row>
    <row r="38" spans="1:14">
      <c r="B38" s="841" t="s">
        <v>1036</v>
      </c>
      <c r="C38" s="842"/>
      <c r="D38" s="842"/>
      <c r="E38" s="44"/>
      <c r="F38" s="45"/>
      <c r="G38" s="45"/>
      <c r="H38" s="46"/>
      <c r="I38" s="42"/>
      <c r="J38" s="43"/>
      <c r="K38" s="288"/>
      <c r="L38" s="285"/>
      <c r="M38" s="478">
        <v>0.1</v>
      </c>
      <c r="N38" s="353">
        <f>N72*M38</f>
        <v>1021.3440000000001</v>
      </c>
    </row>
    <row r="39" spans="1:14" ht="15.75" thickBot="1">
      <c r="B39" s="834"/>
      <c r="C39" s="835"/>
      <c r="D39" s="835"/>
      <c r="E39" s="835"/>
      <c r="F39" s="835"/>
      <c r="G39" s="835"/>
      <c r="H39" s="836"/>
      <c r="I39" s="843"/>
      <c r="J39" s="844"/>
      <c r="K39" s="47"/>
      <c r="L39" s="845"/>
      <c r="M39" s="846"/>
      <c r="N39" s="111"/>
    </row>
    <row r="40" spans="1:14" ht="15.75" thickBot="1">
      <c r="B40" s="821" t="s">
        <v>1037</v>
      </c>
      <c r="C40" s="822"/>
      <c r="D40" s="822"/>
      <c r="E40" s="822"/>
      <c r="F40" s="822"/>
      <c r="G40" s="822"/>
      <c r="H40" s="822"/>
      <c r="I40" s="822"/>
      <c r="J40" s="822"/>
      <c r="K40" s="822"/>
      <c r="L40" s="822"/>
      <c r="M40" s="823"/>
      <c r="N40" s="403">
        <f>SUM(N36:N39)</f>
        <v>1172.0106666666668</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12" t="s">
        <v>1028</v>
      </c>
      <c r="C44" s="813"/>
      <c r="D44" s="813"/>
      <c r="E44" s="813"/>
      <c r="F44" s="813"/>
      <c r="G44" s="813"/>
      <c r="H44" s="813"/>
      <c r="I44" s="814"/>
      <c r="J44" s="324" t="s">
        <v>1029</v>
      </c>
      <c r="K44" s="91" t="s">
        <v>1030</v>
      </c>
      <c r="L44" s="815" t="s">
        <v>1039</v>
      </c>
      <c r="M44" s="814"/>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45500</v>
      </c>
      <c r="N45" s="281">
        <f>K45*M45</f>
        <v>46865</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43435</v>
      </c>
      <c r="N46" s="281">
        <f>K46*M46</f>
        <v>434.35</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33320</v>
      </c>
      <c r="N47" s="281">
        <f>K47*M47</f>
        <v>1666</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404600</v>
      </c>
      <c r="N48" s="281">
        <f>K48*M48</f>
        <v>4046</v>
      </c>
    </row>
    <row r="49" spans="1:14" ht="15.75" thickBot="1">
      <c r="B49" s="318"/>
      <c r="C49" s="319"/>
      <c r="D49" s="319"/>
      <c r="E49" s="319"/>
      <c r="F49" s="319"/>
      <c r="G49" s="319"/>
      <c r="H49" s="319"/>
      <c r="I49" s="319"/>
      <c r="J49" s="132"/>
      <c r="K49" s="132"/>
      <c r="L49" s="334"/>
      <c r="M49" s="333"/>
      <c r="N49" s="133"/>
    </row>
    <row r="50" spans="1:14" ht="15.75" thickBot="1">
      <c r="B50" s="821" t="s">
        <v>1037</v>
      </c>
      <c r="C50" s="822"/>
      <c r="D50" s="822"/>
      <c r="E50" s="822"/>
      <c r="F50" s="822"/>
      <c r="G50" s="822"/>
      <c r="H50" s="822"/>
      <c r="I50" s="822"/>
      <c r="J50" s="822"/>
      <c r="K50" s="822"/>
      <c r="L50" s="822"/>
      <c r="M50" s="823"/>
      <c r="N50" s="403">
        <f>SUM(N45:N49)</f>
        <v>53011.35</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2" t="s">
        <v>1041</v>
      </c>
      <c r="C54" s="323"/>
      <c r="D54" s="323"/>
      <c r="E54" s="323"/>
      <c r="F54" s="323"/>
      <c r="G54" s="323"/>
      <c r="H54" s="79" t="s">
        <v>1029</v>
      </c>
      <c r="I54" s="80" t="s">
        <v>1042</v>
      </c>
      <c r="J54" s="81" t="s">
        <v>1043</v>
      </c>
      <c r="K54" s="79" t="s">
        <v>1044</v>
      </c>
      <c r="L54" s="824" t="s">
        <v>1045</v>
      </c>
      <c r="M54" s="797"/>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25">
        <f>VLOOKUP(A55,TRANSPORTE!A5:D117,4,FALSE)</f>
        <v>1376.2226358897988</v>
      </c>
      <c r="M55" s="826"/>
      <c r="N55" s="296">
        <f>K55*L55</f>
        <v>1266.124825018615</v>
      </c>
    </row>
    <row r="56" spans="1:14">
      <c r="A56" t="s">
        <v>1311</v>
      </c>
      <c r="B56" s="52" t="str">
        <f>VLOOKUP(A56,TRANSPORTE!A6:D117,3,FALSE)</f>
        <v>Transporte de Arena</v>
      </c>
      <c r="C56" s="53"/>
      <c r="D56" s="53"/>
      <c r="E56" s="53"/>
      <c r="F56" s="53"/>
      <c r="G56" s="53"/>
      <c r="H56" s="320" t="s">
        <v>1552</v>
      </c>
      <c r="I56" s="288">
        <v>0.01</v>
      </c>
      <c r="J56" s="295">
        <v>1</v>
      </c>
      <c r="K56" s="288">
        <f>I56*J56</f>
        <v>0.01</v>
      </c>
      <c r="L56" s="825">
        <f>VLOOKUP(A56,TRANSPORTE!A6:D117,4,FALSE)</f>
        <v>1104.9962769918093</v>
      </c>
      <c r="M56" s="826"/>
      <c r="N56" s="296">
        <f>K56*L56</f>
        <v>11.049962769918093</v>
      </c>
    </row>
    <row r="57" spans="1:14">
      <c r="A57" t="s">
        <v>1311</v>
      </c>
      <c r="B57" s="52" t="str">
        <f>VLOOKUP(A57,TRANSPORTE!A6:D117,3,FALSE)</f>
        <v>Transporte de Arena</v>
      </c>
      <c r="C57" s="53"/>
      <c r="D57" s="53"/>
      <c r="E57" s="53"/>
      <c r="F57" s="53"/>
      <c r="G57" s="53"/>
      <c r="H57" s="320" t="s">
        <v>1552</v>
      </c>
      <c r="I57" s="288">
        <v>0.05</v>
      </c>
      <c r="J57" s="295">
        <v>1</v>
      </c>
      <c r="K57" s="288">
        <f>I57*J57</f>
        <v>0.05</v>
      </c>
      <c r="L57" s="825">
        <f>VLOOKUP(A57,TRANSPORTE!A6:D118,4,FALSE)</f>
        <v>1104.9962769918093</v>
      </c>
      <c r="M57" s="826"/>
      <c r="N57" s="296">
        <f>K57*L57</f>
        <v>55.249813849590467</v>
      </c>
    </row>
    <row r="58" spans="1:14">
      <c r="B58" s="52"/>
      <c r="C58" s="53"/>
      <c r="D58" s="53"/>
      <c r="E58" s="53"/>
      <c r="F58" s="53"/>
      <c r="G58" s="53"/>
      <c r="H58" s="320"/>
      <c r="I58" s="288"/>
      <c r="J58" s="295"/>
      <c r="K58" s="288"/>
      <c r="L58" s="825"/>
      <c r="M58" s="826"/>
      <c r="N58" s="296"/>
    </row>
    <row r="59" spans="1:14">
      <c r="B59" s="52"/>
      <c r="C59" s="53"/>
      <c r="D59" s="53"/>
      <c r="E59" s="53"/>
      <c r="F59" s="53"/>
      <c r="G59" s="53"/>
      <c r="H59" s="297"/>
      <c r="I59" s="288"/>
      <c r="J59" s="288"/>
      <c r="K59" s="288"/>
      <c r="L59" s="298"/>
      <c r="M59" s="299"/>
      <c r="N59" s="300"/>
    </row>
    <row r="60" spans="1:14" ht="15.75" thickBot="1">
      <c r="B60" s="318"/>
      <c r="C60" s="319"/>
      <c r="D60" s="319"/>
      <c r="E60" s="319"/>
      <c r="F60" s="319"/>
      <c r="G60" s="319"/>
      <c r="H60" s="54"/>
      <c r="I60" s="132"/>
      <c r="J60" s="132"/>
      <c r="K60" s="132"/>
      <c r="L60" s="810"/>
      <c r="M60" s="811"/>
      <c r="N60" s="133"/>
    </row>
    <row r="61" spans="1:14" ht="15.75" thickBot="1">
      <c r="B61" s="827" t="s">
        <v>1037</v>
      </c>
      <c r="C61" s="828"/>
      <c r="D61" s="828"/>
      <c r="E61" s="828"/>
      <c r="F61" s="828"/>
      <c r="G61" s="828"/>
      <c r="H61" s="828"/>
      <c r="I61" s="828"/>
      <c r="J61" s="828"/>
      <c r="K61" s="828"/>
      <c r="L61" s="828"/>
      <c r="M61" s="829"/>
      <c r="N61" s="110">
        <f>N55+N56+N57+N58+N59</f>
        <v>1332.4246016381235</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47" t="s">
        <v>1047</v>
      </c>
      <c r="C65" s="848"/>
      <c r="D65" s="848"/>
      <c r="E65" s="848"/>
      <c r="F65" s="848"/>
      <c r="G65" s="848"/>
      <c r="H65" s="848"/>
      <c r="I65" s="79" t="s">
        <v>1048</v>
      </c>
      <c r="J65" s="81" t="s">
        <v>1494</v>
      </c>
      <c r="K65" s="80" t="s">
        <v>1050</v>
      </c>
      <c r="L65" s="849" t="s">
        <v>1034</v>
      </c>
      <c r="M65" s="850"/>
      <c r="N65" s="104" t="s">
        <v>1035</v>
      </c>
    </row>
    <row r="66" spans="1:15">
      <c r="A66" s="151" t="s">
        <v>19</v>
      </c>
      <c r="B66" s="55" t="str">
        <f>VLOOKUP(A66,'MANO DE OBRA'!A8:D68,3,FALSE)</f>
        <v>Obrero (8)</v>
      </c>
      <c r="C66" s="53"/>
      <c r="D66" s="53"/>
      <c r="E66" s="53"/>
      <c r="F66" s="53"/>
      <c r="G66" s="53"/>
      <c r="H66" s="53"/>
      <c r="I66" s="301">
        <f>K66/J66*100</f>
        <v>220831.35135135136</v>
      </c>
      <c r="J66" s="302">
        <v>185</v>
      </c>
      <c r="K66" s="303">
        <f>VLOOKUP(A66,'MANO DE OBRA'!A8:D99,4,FALSE)</f>
        <v>408538</v>
      </c>
      <c r="L66" s="56"/>
      <c r="M66" s="304">
        <v>50</v>
      </c>
      <c r="N66" s="404">
        <f>K66/M66</f>
        <v>8170.76</v>
      </c>
      <c r="O66" s="112"/>
    </row>
    <row r="67" spans="1:15">
      <c r="A67" s="151" t="s">
        <v>30</v>
      </c>
      <c r="B67" s="55" t="str">
        <f>VLOOKUP(A67,'MANO DE OBRA'!A8:D69,3,FALSE)</f>
        <v>Oficial</v>
      </c>
      <c r="C67" s="53"/>
      <c r="D67" s="53"/>
      <c r="E67" s="53"/>
      <c r="F67" s="53"/>
      <c r="G67" s="53"/>
      <c r="H67" s="53"/>
      <c r="I67" s="301">
        <f>K67/J67*100</f>
        <v>55207.567567567574</v>
      </c>
      <c r="J67" s="302">
        <v>185</v>
      </c>
      <c r="K67" s="303">
        <f>VLOOKUP(A67,'MANO DE OBRA'!A8:D100,4,FALSE)</f>
        <v>102134</v>
      </c>
      <c r="L67" s="56"/>
      <c r="M67" s="308">
        <v>50</v>
      </c>
      <c r="N67" s="404">
        <f>K67/M67</f>
        <v>2042.68</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75" thickBot="1">
      <c r="B71" s="808"/>
      <c r="C71" s="809"/>
      <c r="D71" s="809"/>
      <c r="E71" s="809"/>
      <c r="F71" s="809"/>
      <c r="G71" s="809"/>
      <c r="H71" s="809"/>
      <c r="I71" s="132"/>
      <c r="J71" s="132"/>
      <c r="K71" s="132"/>
      <c r="L71" s="909"/>
      <c r="M71" s="909"/>
      <c r="N71" s="51"/>
    </row>
    <row r="72" spans="1:15" ht="15.75" thickBot="1">
      <c r="B72" s="827" t="s">
        <v>1037</v>
      </c>
      <c r="C72" s="828"/>
      <c r="D72" s="828"/>
      <c r="E72" s="828"/>
      <c r="F72" s="828"/>
      <c r="G72" s="828"/>
      <c r="H72" s="828"/>
      <c r="I72" s="828"/>
      <c r="J72" s="828"/>
      <c r="K72" s="828"/>
      <c r="L72" s="828"/>
      <c r="M72" s="829"/>
      <c r="N72" s="310">
        <f>SUM(N66:N71)</f>
        <v>10213.44</v>
      </c>
    </row>
    <row r="73" spans="1:15" ht="15.75" thickBot="1">
      <c r="B73" s="39"/>
      <c r="C73" s="40"/>
      <c r="D73" s="40"/>
      <c r="E73" s="40"/>
      <c r="F73" s="40"/>
      <c r="G73" s="40"/>
      <c r="H73" s="40"/>
      <c r="I73" s="40"/>
      <c r="J73" s="40"/>
      <c r="K73" s="40"/>
      <c r="L73" s="40"/>
      <c r="M73" s="40"/>
      <c r="N73" s="41"/>
    </row>
    <row r="74" spans="1:15" ht="15.75" thickBot="1">
      <c r="B74" s="821" t="s">
        <v>1051</v>
      </c>
      <c r="C74" s="822"/>
      <c r="D74" s="822"/>
      <c r="E74" s="822"/>
      <c r="F74" s="822"/>
      <c r="G74" s="822"/>
      <c r="H74" s="822"/>
      <c r="I74" s="822"/>
      <c r="J74" s="822"/>
      <c r="K74" s="822"/>
      <c r="L74" s="822"/>
      <c r="M74" s="823"/>
      <c r="N74" s="105">
        <f>N40+N50+N61+N72</f>
        <v>65729.225268304785</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12" t="s">
        <v>1053</v>
      </c>
      <c r="C78" s="813"/>
      <c r="D78" s="813"/>
      <c r="E78" s="813"/>
      <c r="F78" s="813"/>
      <c r="G78" s="813"/>
      <c r="H78" s="813"/>
      <c r="I78" s="323"/>
      <c r="J78" s="343"/>
      <c r="K78" s="311" t="s">
        <v>1054</v>
      </c>
      <c r="L78" s="851" t="s">
        <v>1055</v>
      </c>
      <c r="M78" s="852"/>
      <c r="N78" s="312"/>
    </row>
    <row r="79" spans="1:15">
      <c r="B79" s="853" t="s">
        <v>1056</v>
      </c>
      <c r="C79" s="854"/>
      <c r="D79" s="854"/>
      <c r="E79" s="854"/>
      <c r="F79" s="854"/>
      <c r="G79" s="854"/>
      <c r="H79" s="854"/>
      <c r="I79" s="93"/>
      <c r="J79" s="94"/>
      <c r="K79" s="313">
        <v>0.2</v>
      </c>
      <c r="L79" s="855">
        <f>N74*K79</f>
        <v>13145.845053660958</v>
      </c>
      <c r="M79" s="856"/>
      <c r="N79" s="57"/>
    </row>
    <row r="80" spans="1:15">
      <c r="B80" s="95" t="s">
        <v>1057</v>
      </c>
      <c r="C80" s="96"/>
      <c r="D80" s="96"/>
      <c r="E80" s="96"/>
      <c r="F80" s="96"/>
      <c r="G80" s="96"/>
      <c r="H80" s="96"/>
      <c r="I80" s="93"/>
      <c r="J80" s="94"/>
      <c r="K80" s="313">
        <v>0.05</v>
      </c>
      <c r="L80" s="855">
        <f>N74*K80</f>
        <v>3286.4612634152395</v>
      </c>
      <c r="M80" s="856"/>
      <c r="N80" s="57"/>
    </row>
    <row r="81" spans="1:14" ht="15.75" thickBot="1">
      <c r="B81" s="97" t="s">
        <v>1058</v>
      </c>
      <c r="C81" s="98"/>
      <c r="D81" s="98"/>
      <c r="E81" s="98"/>
      <c r="F81" s="98"/>
      <c r="G81" s="98"/>
      <c r="H81" s="98"/>
      <c r="I81" s="99"/>
      <c r="J81" s="100"/>
      <c r="K81" s="314">
        <v>0.05</v>
      </c>
      <c r="L81" s="857">
        <f>N74*K81</f>
        <v>3286.4612634152395</v>
      </c>
      <c r="M81" s="858"/>
      <c r="N81" s="57"/>
    </row>
    <row r="82" spans="1:14" ht="15.75" thickBot="1">
      <c r="B82" s="821" t="s">
        <v>1037</v>
      </c>
      <c r="C82" s="822"/>
      <c r="D82" s="822"/>
      <c r="E82" s="822"/>
      <c r="F82" s="822"/>
      <c r="G82" s="822"/>
      <c r="H82" s="822"/>
      <c r="I82" s="822"/>
      <c r="J82" s="822"/>
      <c r="K82" s="822"/>
      <c r="L82" s="822"/>
      <c r="M82" s="823"/>
      <c r="N82" s="58">
        <f>L79+L80+L81</f>
        <v>19718.767580491436</v>
      </c>
    </row>
    <row r="83" spans="1:14" ht="15.75" thickBot="1">
      <c r="B83" s="39"/>
      <c r="C83" s="40"/>
      <c r="D83" s="40"/>
      <c r="E83" s="40"/>
      <c r="F83" s="40"/>
      <c r="G83" s="40"/>
      <c r="H83" s="40"/>
      <c r="I83" s="40"/>
      <c r="J83" s="40"/>
      <c r="K83" s="40"/>
      <c r="L83" s="40"/>
      <c r="M83" s="40"/>
      <c r="N83" s="41"/>
    </row>
    <row r="84" spans="1:14" ht="15.75" thickBot="1">
      <c r="A84" t="s">
        <v>2122</v>
      </c>
      <c r="B84" s="821" t="s">
        <v>1059</v>
      </c>
      <c r="C84" s="822"/>
      <c r="D84" s="822"/>
      <c r="E84" s="822"/>
      <c r="F84" s="822"/>
      <c r="G84" s="822"/>
      <c r="H84" s="822"/>
      <c r="I84" s="822"/>
      <c r="J84" s="822"/>
      <c r="K84" s="822"/>
      <c r="L84" s="822"/>
      <c r="M84" s="823"/>
      <c r="N84" s="196">
        <f>N74+N82</f>
        <v>85447.992848796217</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7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7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3" t="s">
        <v>2324</v>
      </c>
      <c r="C101" s="964"/>
      <c r="D101" s="964"/>
      <c r="E101" s="964"/>
      <c r="F101" s="964"/>
      <c r="G101" s="964"/>
      <c r="H101" s="964"/>
      <c r="I101" s="964"/>
      <c r="J101" s="964"/>
      <c r="K101" s="964"/>
      <c r="L101" s="964"/>
      <c r="M101" s="964"/>
      <c r="N101" s="965"/>
    </row>
    <row r="102" spans="2:14" ht="15" customHeight="1">
      <c r="B102" s="963"/>
      <c r="C102" s="964"/>
      <c r="D102" s="964"/>
      <c r="E102" s="964"/>
      <c r="F102" s="964"/>
      <c r="G102" s="964"/>
      <c r="H102" s="964"/>
      <c r="I102" s="964"/>
      <c r="J102" s="964"/>
      <c r="K102" s="964"/>
      <c r="L102" s="964"/>
      <c r="M102" s="964"/>
      <c r="N102" s="965"/>
    </row>
    <row r="103" spans="2:14" ht="30" customHeight="1">
      <c r="B103" s="966" t="s">
        <v>2325</v>
      </c>
      <c r="C103" s="967"/>
      <c r="D103" s="967"/>
      <c r="E103" s="967"/>
      <c r="F103" s="967"/>
      <c r="G103" s="967"/>
      <c r="H103" s="967"/>
      <c r="I103" s="967"/>
      <c r="J103" s="967"/>
      <c r="K103" s="967"/>
      <c r="L103" s="967"/>
      <c r="M103" s="967"/>
      <c r="N103" s="968"/>
    </row>
    <row r="104" spans="2:14">
      <c r="B104" s="966"/>
      <c r="C104" s="967"/>
      <c r="D104" s="967"/>
      <c r="E104" s="967"/>
      <c r="F104" s="967"/>
      <c r="G104" s="967"/>
      <c r="H104" s="967"/>
      <c r="I104" s="967"/>
      <c r="J104" s="967"/>
      <c r="K104" s="967"/>
      <c r="L104" s="967"/>
      <c r="M104" s="967"/>
      <c r="N104" s="968"/>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69"/>
      <c r="K114" s="969"/>
      <c r="L114" s="969"/>
      <c r="M114" s="969"/>
      <c r="N114" s="970"/>
    </row>
    <row r="115" spans="2:14" ht="15.75" thickBot="1">
      <c r="B115" s="428" t="s">
        <v>2327</v>
      </c>
      <c r="C115" s="429"/>
      <c r="D115" s="429"/>
      <c r="E115" s="268"/>
      <c r="F115" s="268"/>
      <c r="G115" s="268"/>
      <c r="H115" s="268"/>
      <c r="I115" s="268"/>
      <c r="J115" s="971"/>
      <c r="K115" s="971"/>
      <c r="L115" s="971"/>
      <c r="M115" s="971"/>
      <c r="N115" s="972"/>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180</v>
      </c>
      <c r="B36" s="834" t="str">
        <f>VLOOKUP(A36,EQUIPOS!A6:D154,3,FALSE)</f>
        <v>Compresor 120 HP, con martillo.</v>
      </c>
      <c r="C36" s="835"/>
      <c r="D36" s="835"/>
      <c r="E36" s="835"/>
      <c r="F36" s="835"/>
      <c r="G36" s="835"/>
      <c r="H36" s="836"/>
      <c r="I36" s="276"/>
      <c r="J36" s="277"/>
      <c r="K36" s="278">
        <f>VLOOKUP(A36,EQUIPOS!A6:D163,4,FALSE)</f>
        <v>90000</v>
      </c>
      <c r="L36" s="279"/>
      <c r="M36" s="280">
        <v>35</v>
      </c>
      <c r="N36" s="281">
        <f>K36/M36</f>
        <v>2571.4285714285716</v>
      </c>
    </row>
    <row r="37" spans="1:14">
      <c r="A37" s="119" t="s">
        <v>312</v>
      </c>
      <c r="B37" s="834" t="str">
        <f>VLOOKUP(A37,EQUIPOS!A7:D154,3,FALSE)</f>
        <v>Retroexcavadora sobre oruga, potencia 138 HP, balde de 1,5 m3.</v>
      </c>
      <c r="C37" s="835"/>
      <c r="D37" s="835"/>
      <c r="E37" s="835"/>
      <c r="F37" s="835"/>
      <c r="G37" s="835"/>
      <c r="H37" s="836"/>
      <c r="I37" s="430"/>
      <c r="J37" s="431"/>
      <c r="K37" s="278">
        <f>VLOOKUP(A37,EQUIPOS!A7:D164,4,FALSE)</f>
        <v>155918.36951894427</v>
      </c>
      <c r="L37" s="344"/>
      <c r="M37" s="345">
        <v>35</v>
      </c>
      <c r="N37" s="281">
        <f>K37/M37</f>
        <v>4454.8105576841217</v>
      </c>
    </row>
    <row r="38" spans="1:14">
      <c r="A38" s="119"/>
      <c r="B38" s="329"/>
      <c r="C38" s="330"/>
      <c r="D38" s="330"/>
      <c r="E38" s="332"/>
      <c r="F38" s="330"/>
      <c r="G38" s="330"/>
      <c r="H38" s="331"/>
      <c r="I38" s="337"/>
      <c r="J38" s="339"/>
      <c r="K38" s="278"/>
      <c r="L38" s="432"/>
      <c r="M38" s="433"/>
      <c r="N38" s="281"/>
    </row>
    <row r="39" spans="1:14">
      <c r="B39" s="834"/>
      <c r="C39" s="835"/>
      <c r="D39" s="835"/>
      <c r="E39" s="840"/>
      <c r="F39" s="835"/>
      <c r="G39" s="835"/>
      <c r="H39" s="836"/>
      <c r="I39" s="42"/>
      <c r="J39" s="43"/>
      <c r="K39" s="283"/>
      <c r="L39" s="285"/>
      <c r="M39" s="286"/>
      <c r="N39" s="287"/>
    </row>
    <row r="40" spans="1:14">
      <c r="B40" s="841" t="s">
        <v>1036</v>
      </c>
      <c r="C40" s="842"/>
      <c r="D40" s="842"/>
      <c r="E40" s="44"/>
      <c r="F40" s="45"/>
      <c r="G40" s="45"/>
      <c r="H40" s="46"/>
      <c r="I40" s="42"/>
      <c r="J40" s="43"/>
      <c r="K40" s="288"/>
      <c r="L40" s="285"/>
      <c r="M40" s="410">
        <v>0.01</v>
      </c>
      <c r="N40" s="353">
        <f>N73*M40</f>
        <v>7.2952857142857148</v>
      </c>
    </row>
    <row r="41" spans="1:14" ht="15.75" thickBot="1">
      <c r="B41" s="834"/>
      <c r="C41" s="835"/>
      <c r="D41" s="835"/>
      <c r="E41" s="835"/>
      <c r="F41" s="835"/>
      <c r="G41" s="835"/>
      <c r="H41" s="836"/>
      <c r="I41" s="843"/>
      <c r="J41" s="844"/>
      <c r="K41" s="47"/>
      <c r="L41" s="845"/>
      <c r="M41" s="846"/>
      <c r="N41" s="111"/>
    </row>
    <row r="42" spans="1:14" ht="15.75" thickBot="1">
      <c r="B42" s="821" t="s">
        <v>1037</v>
      </c>
      <c r="C42" s="822"/>
      <c r="D42" s="822"/>
      <c r="E42" s="822"/>
      <c r="F42" s="822"/>
      <c r="G42" s="822"/>
      <c r="H42" s="822"/>
      <c r="I42" s="822"/>
      <c r="J42" s="822"/>
      <c r="K42" s="822"/>
      <c r="L42" s="822"/>
      <c r="M42" s="823"/>
      <c r="N42" s="403">
        <f>SUM(N36:N41)</f>
        <v>7033.5344148269787</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3725.9519074308437</v>
      </c>
      <c r="N47" s="281">
        <f>K47*M47</f>
        <v>4843.7374796600971</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75" thickBot="1">
      <c r="B50" s="318"/>
      <c r="C50" s="319"/>
      <c r="D50" s="319"/>
      <c r="E50" s="319"/>
      <c r="F50" s="319"/>
      <c r="G50" s="319"/>
      <c r="H50" s="319"/>
      <c r="I50" s="319"/>
      <c r="J50" s="132"/>
      <c r="K50" s="132"/>
      <c r="L50" s="334"/>
      <c r="M50" s="333"/>
      <c r="N50" s="133"/>
    </row>
    <row r="51" spans="1:14" ht="15.75" thickBot="1">
      <c r="B51" s="821" t="s">
        <v>1037</v>
      </c>
      <c r="C51" s="822"/>
      <c r="D51" s="822"/>
      <c r="E51" s="822"/>
      <c r="F51" s="822"/>
      <c r="G51" s="822"/>
      <c r="H51" s="822"/>
      <c r="I51" s="822"/>
      <c r="J51" s="822"/>
      <c r="K51" s="822"/>
      <c r="L51" s="822"/>
      <c r="M51" s="823"/>
      <c r="N51" s="403">
        <f>SUM(N47:N50)</f>
        <v>4843.7374796600971</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2" t="s">
        <v>1041</v>
      </c>
      <c r="C55" s="323"/>
      <c r="D55" s="323"/>
      <c r="E55" s="323"/>
      <c r="F55" s="323"/>
      <c r="G55" s="323"/>
      <c r="H55" s="79" t="s">
        <v>1029</v>
      </c>
      <c r="I55" s="80" t="s">
        <v>1042</v>
      </c>
      <c r="J55" s="81" t="s">
        <v>1043</v>
      </c>
      <c r="K55" s="79" t="s">
        <v>1044</v>
      </c>
      <c r="L55" s="824" t="s">
        <v>1045</v>
      </c>
      <c r="M55" s="797"/>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25">
        <f>VLOOKUP(A56,TRANSPORTE!A5:D117,4,FALSE)</f>
        <v>1104.9962769918093</v>
      </c>
      <c r="M56" s="826"/>
      <c r="N56" s="296">
        <f>K56*L56</f>
        <v>1436.4951600893521</v>
      </c>
    </row>
    <row r="57" spans="1:14">
      <c r="B57" s="52"/>
      <c r="C57" s="53"/>
      <c r="D57" s="53"/>
      <c r="E57" s="53"/>
      <c r="F57" s="53"/>
      <c r="G57" s="53"/>
      <c r="H57" s="320"/>
      <c r="I57" s="288"/>
      <c r="J57" s="295"/>
      <c r="K57" s="288"/>
      <c r="L57" s="825"/>
      <c r="M57" s="826"/>
      <c r="N57" s="296"/>
    </row>
    <row r="58" spans="1:14">
      <c r="B58" s="52"/>
      <c r="C58" s="53"/>
      <c r="D58" s="53"/>
      <c r="E58" s="53"/>
      <c r="F58" s="53"/>
      <c r="G58" s="53"/>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297"/>
      <c r="I60" s="288"/>
      <c r="J60" s="288"/>
      <c r="K60" s="288"/>
      <c r="L60" s="298"/>
      <c r="M60" s="299"/>
      <c r="N60" s="300"/>
    </row>
    <row r="61" spans="1:14" ht="15.75" thickBot="1">
      <c r="B61" s="456"/>
      <c r="C61" s="457"/>
      <c r="D61" s="457"/>
      <c r="E61" s="457"/>
      <c r="F61" s="457"/>
      <c r="G61" s="457"/>
      <c r="H61" s="54"/>
      <c r="I61" s="132"/>
      <c r="J61" s="132"/>
      <c r="K61" s="132"/>
      <c r="L61" s="810"/>
      <c r="M61" s="811"/>
      <c r="N61" s="133"/>
    </row>
    <row r="62" spans="1:14" ht="15.75" thickBot="1">
      <c r="B62" s="827" t="s">
        <v>1037</v>
      </c>
      <c r="C62" s="828"/>
      <c r="D62" s="828"/>
      <c r="E62" s="828"/>
      <c r="F62" s="828"/>
      <c r="G62" s="828"/>
      <c r="H62" s="828"/>
      <c r="I62" s="828"/>
      <c r="J62" s="828"/>
      <c r="K62" s="828"/>
      <c r="L62" s="828"/>
      <c r="M62" s="829"/>
      <c r="N62" s="110">
        <f>N56+N57+N58+N59+N60</f>
        <v>1436.4951600893521</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47" t="s">
        <v>1047</v>
      </c>
      <c r="C66" s="848"/>
      <c r="D66" s="848"/>
      <c r="E66" s="848"/>
      <c r="F66" s="848"/>
      <c r="G66" s="848"/>
      <c r="H66" s="848"/>
      <c r="I66" s="79" t="s">
        <v>1048</v>
      </c>
      <c r="J66" s="81" t="s">
        <v>1494</v>
      </c>
      <c r="K66" s="80" t="s">
        <v>1050</v>
      </c>
      <c r="L66" s="849" t="s">
        <v>1034</v>
      </c>
      <c r="M66" s="850"/>
      <c r="N66" s="104" t="s">
        <v>1035</v>
      </c>
    </row>
    <row r="67" spans="1:15">
      <c r="A67" s="151" t="s">
        <v>7</v>
      </c>
      <c r="B67" s="55" t="str">
        <f>VLOOKUP(A67,'MANO DE OBRA'!A8:D68,3,FALSE)</f>
        <v>Obrero (2)</v>
      </c>
      <c r="C67" s="53"/>
      <c r="D67" s="53"/>
      <c r="E67" s="53"/>
      <c r="F67" s="53"/>
      <c r="G67" s="53"/>
      <c r="H67" s="53"/>
      <c r="I67" s="301">
        <f>K67/J67*100</f>
        <v>55207.567567567574</v>
      </c>
      <c r="J67" s="302">
        <v>185</v>
      </c>
      <c r="K67" s="303">
        <f>VLOOKUP(A67,'MANO DE OBRA'!A8:D99,4,FALSE)</f>
        <v>102134</v>
      </c>
      <c r="L67" s="56"/>
      <c r="M67" s="440">
        <v>280</v>
      </c>
      <c r="N67" s="404">
        <f>K67/M67</f>
        <v>364.76428571428573</v>
      </c>
      <c r="O67" s="112"/>
    </row>
    <row r="68" spans="1:15">
      <c r="A68" s="151" t="s">
        <v>30</v>
      </c>
      <c r="B68" s="55" t="str">
        <f>VLOOKUP(A68,'MANO DE OBRA'!A8:D69,3,FALSE)</f>
        <v>Oficial</v>
      </c>
      <c r="C68" s="53"/>
      <c r="D68" s="53"/>
      <c r="E68" s="53"/>
      <c r="F68" s="53"/>
      <c r="G68" s="53"/>
      <c r="H68" s="53"/>
      <c r="I68" s="301">
        <f>K68/J68*100</f>
        <v>55207.567567567574</v>
      </c>
      <c r="J68" s="302">
        <v>185</v>
      </c>
      <c r="K68" s="303">
        <f>VLOOKUP(A68,'MANO DE OBRA'!A8:D100,4,FALSE)</f>
        <v>102134</v>
      </c>
      <c r="L68" s="56"/>
      <c r="M68" s="441">
        <v>280</v>
      </c>
      <c r="N68" s="404">
        <f>K68/M68</f>
        <v>364.76428571428573</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75" thickBot="1">
      <c r="B72" s="808"/>
      <c r="C72" s="809"/>
      <c r="D72" s="809"/>
      <c r="E72" s="809"/>
      <c r="F72" s="809"/>
      <c r="G72" s="809"/>
      <c r="H72" s="809"/>
      <c r="I72" s="132"/>
      <c r="J72" s="132"/>
      <c r="K72" s="132"/>
      <c r="L72" s="909"/>
      <c r="M72" s="909"/>
      <c r="N72" s="51"/>
    </row>
    <row r="73" spans="1:15" ht="15.75" thickBot="1">
      <c r="B73" s="827" t="s">
        <v>1037</v>
      </c>
      <c r="C73" s="828"/>
      <c r="D73" s="828"/>
      <c r="E73" s="828"/>
      <c r="F73" s="828"/>
      <c r="G73" s="828"/>
      <c r="H73" s="828"/>
      <c r="I73" s="828"/>
      <c r="J73" s="828"/>
      <c r="K73" s="828"/>
      <c r="L73" s="828"/>
      <c r="M73" s="829"/>
      <c r="N73" s="310">
        <f>SUM(N67:N72)</f>
        <v>729.52857142857147</v>
      </c>
    </row>
    <row r="74" spans="1:15" ht="15.75" thickBot="1">
      <c r="B74" s="39"/>
      <c r="C74" s="40"/>
      <c r="D74" s="40"/>
      <c r="E74" s="40"/>
      <c r="F74" s="40"/>
      <c r="G74" s="40"/>
      <c r="H74" s="40"/>
      <c r="I74" s="40"/>
      <c r="J74" s="40"/>
      <c r="K74" s="40"/>
      <c r="L74" s="40"/>
      <c r="M74" s="40"/>
      <c r="N74" s="41"/>
    </row>
    <row r="75" spans="1:15" ht="15.75" thickBot="1">
      <c r="B75" s="821" t="s">
        <v>1051</v>
      </c>
      <c r="C75" s="822"/>
      <c r="D75" s="822"/>
      <c r="E75" s="822"/>
      <c r="F75" s="822"/>
      <c r="G75" s="822"/>
      <c r="H75" s="822"/>
      <c r="I75" s="822"/>
      <c r="J75" s="822"/>
      <c r="K75" s="822"/>
      <c r="L75" s="822"/>
      <c r="M75" s="823"/>
      <c r="N75" s="105">
        <f>N42+N51+N62+N73</f>
        <v>14043.295626005</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12" t="s">
        <v>1053</v>
      </c>
      <c r="C79" s="813"/>
      <c r="D79" s="813"/>
      <c r="E79" s="813"/>
      <c r="F79" s="813"/>
      <c r="G79" s="813"/>
      <c r="H79" s="813"/>
      <c r="I79" s="323"/>
      <c r="J79" s="343"/>
      <c r="K79" s="311" t="s">
        <v>1054</v>
      </c>
      <c r="L79" s="851" t="s">
        <v>1055</v>
      </c>
      <c r="M79" s="852"/>
      <c r="N79" s="312"/>
    </row>
    <row r="80" spans="1:15">
      <c r="B80" s="853" t="s">
        <v>1056</v>
      </c>
      <c r="C80" s="854"/>
      <c r="D80" s="854"/>
      <c r="E80" s="854"/>
      <c r="F80" s="854"/>
      <c r="G80" s="854"/>
      <c r="H80" s="854"/>
      <c r="I80" s="93"/>
      <c r="J80" s="94"/>
      <c r="K80" s="313">
        <v>0.2</v>
      </c>
      <c r="L80" s="855">
        <f>N75*K80</f>
        <v>2808.6591252010003</v>
      </c>
      <c r="M80" s="856"/>
      <c r="N80" s="57"/>
    </row>
    <row r="81" spans="1:14">
      <c r="B81" s="95" t="s">
        <v>1057</v>
      </c>
      <c r="C81" s="96"/>
      <c r="D81" s="96"/>
      <c r="E81" s="96"/>
      <c r="F81" s="96"/>
      <c r="G81" s="96"/>
      <c r="H81" s="96"/>
      <c r="I81" s="93"/>
      <c r="J81" s="94"/>
      <c r="K81" s="313">
        <v>0.05</v>
      </c>
      <c r="L81" s="855">
        <f>N75*K81</f>
        <v>702.16478130025007</v>
      </c>
      <c r="M81" s="856"/>
      <c r="N81" s="57"/>
    </row>
    <row r="82" spans="1:14" ht="15.75" thickBot="1">
      <c r="B82" s="97" t="s">
        <v>1058</v>
      </c>
      <c r="C82" s="98"/>
      <c r="D82" s="98"/>
      <c r="E82" s="98"/>
      <c r="F82" s="98"/>
      <c r="G82" s="98"/>
      <c r="H82" s="98"/>
      <c r="I82" s="99"/>
      <c r="J82" s="100"/>
      <c r="K82" s="314">
        <v>0.05</v>
      </c>
      <c r="L82" s="857">
        <f>N75*K82</f>
        <v>702.16478130025007</v>
      </c>
      <c r="M82" s="858"/>
      <c r="N82" s="57"/>
    </row>
    <row r="83" spans="1:14" ht="15.75" thickBot="1">
      <c r="B83" s="821" t="s">
        <v>1037</v>
      </c>
      <c r="C83" s="822"/>
      <c r="D83" s="822"/>
      <c r="E83" s="822"/>
      <c r="F83" s="822"/>
      <c r="G83" s="822"/>
      <c r="H83" s="822"/>
      <c r="I83" s="822"/>
      <c r="J83" s="822"/>
      <c r="K83" s="822"/>
      <c r="L83" s="822"/>
      <c r="M83" s="823"/>
      <c r="N83" s="58">
        <f>L80+L81+L82</f>
        <v>4212.9886878015004</v>
      </c>
    </row>
    <row r="84" spans="1:14" ht="15.75" thickBot="1">
      <c r="B84" s="39"/>
      <c r="C84" s="40"/>
      <c r="D84" s="40"/>
      <c r="E84" s="40"/>
      <c r="F84" s="40"/>
      <c r="G84" s="40"/>
      <c r="H84" s="40"/>
      <c r="I84" s="40"/>
      <c r="J84" s="40"/>
      <c r="K84" s="40"/>
      <c r="L84" s="40"/>
      <c r="M84" s="40"/>
      <c r="N84" s="41"/>
    </row>
    <row r="85" spans="1:14" ht="15.75" thickBot="1">
      <c r="A85" t="s">
        <v>2122</v>
      </c>
      <c r="B85" s="821" t="s">
        <v>1059</v>
      </c>
      <c r="C85" s="822"/>
      <c r="D85" s="822"/>
      <c r="E85" s="822"/>
      <c r="F85" s="822"/>
      <c r="G85" s="822"/>
      <c r="H85" s="822"/>
      <c r="I85" s="822"/>
      <c r="J85" s="822"/>
      <c r="K85" s="822"/>
      <c r="L85" s="822"/>
      <c r="M85" s="823"/>
      <c r="N85" s="196">
        <f>N75+N83</f>
        <v>18256.2843138065</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7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7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3" t="s">
        <v>2324</v>
      </c>
      <c r="C102" s="964"/>
      <c r="D102" s="964"/>
      <c r="E102" s="964"/>
      <c r="F102" s="964"/>
      <c r="G102" s="964"/>
      <c r="H102" s="964"/>
      <c r="I102" s="964"/>
      <c r="J102" s="964"/>
      <c r="K102" s="964"/>
      <c r="L102" s="964"/>
      <c r="M102" s="964"/>
      <c r="N102" s="965"/>
    </row>
    <row r="103" spans="2:14" ht="15" customHeight="1">
      <c r="B103" s="963"/>
      <c r="C103" s="964"/>
      <c r="D103" s="964"/>
      <c r="E103" s="964"/>
      <c r="F103" s="964"/>
      <c r="G103" s="964"/>
      <c r="H103" s="964"/>
      <c r="I103" s="964"/>
      <c r="J103" s="964"/>
      <c r="K103" s="964"/>
      <c r="L103" s="964"/>
      <c r="M103" s="964"/>
      <c r="N103" s="965"/>
    </row>
    <row r="104" spans="2:14" ht="30" customHeight="1">
      <c r="B104" s="966" t="s">
        <v>2325</v>
      </c>
      <c r="C104" s="967"/>
      <c r="D104" s="967"/>
      <c r="E104" s="967"/>
      <c r="F104" s="967"/>
      <c r="G104" s="967"/>
      <c r="H104" s="967"/>
      <c r="I104" s="967"/>
      <c r="J104" s="967"/>
      <c r="K104" s="967"/>
      <c r="L104" s="967"/>
      <c r="M104" s="967"/>
      <c r="N104" s="968"/>
    </row>
    <row r="105" spans="2:14">
      <c r="B105" s="966"/>
      <c r="C105" s="967"/>
      <c r="D105" s="967"/>
      <c r="E105" s="967"/>
      <c r="F105" s="967"/>
      <c r="G105" s="967"/>
      <c r="H105" s="967"/>
      <c r="I105" s="967"/>
      <c r="J105" s="967"/>
      <c r="K105" s="967"/>
      <c r="L105" s="967"/>
      <c r="M105" s="967"/>
      <c r="N105" s="968"/>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69"/>
      <c r="K115" s="969"/>
      <c r="L115" s="969"/>
      <c r="M115" s="969"/>
      <c r="N115" s="970"/>
    </row>
    <row r="116" spans="2:14" ht="15.75" thickBot="1">
      <c r="B116" s="428" t="s">
        <v>2327</v>
      </c>
      <c r="C116" s="429"/>
      <c r="D116" s="429"/>
      <c r="E116" s="268"/>
      <c r="F116" s="268"/>
      <c r="G116" s="268"/>
      <c r="H116" s="268"/>
      <c r="I116" s="268"/>
      <c r="J116" s="971"/>
      <c r="K116" s="971"/>
      <c r="L116" s="971"/>
      <c r="M116" s="971"/>
      <c r="N116" s="972"/>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180</v>
      </c>
      <c r="B36" s="834" t="str">
        <f>VLOOKUP(A36,EQUIPOS!A6:D154,3,FALSE)</f>
        <v>Compresor 120 HP, con martillo.</v>
      </c>
      <c r="C36" s="835"/>
      <c r="D36" s="835"/>
      <c r="E36" s="835"/>
      <c r="F36" s="835"/>
      <c r="G36" s="835"/>
      <c r="H36" s="836"/>
      <c r="I36" s="276"/>
      <c r="J36" s="277"/>
      <c r="K36" s="278">
        <f>VLOOKUP(A36,EQUIPOS!A6:D163,4,FALSE)</f>
        <v>90000</v>
      </c>
      <c r="L36" s="279"/>
      <c r="M36" s="280">
        <v>2.5</v>
      </c>
      <c r="N36" s="281">
        <f>K36/M36</f>
        <v>36000</v>
      </c>
    </row>
    <row r="37" spans="1:14">
      <c r="A37" s="119" t="s">
        <v>129</v>
      </c>
      <c r="B37" s="834" t="str">
        <f>VLOOKUP(A37,EQUIPOS!A7:D154,3,FALSE)</f>
        <v xml:space="preserve">Buldozer, Potencia al volante de 140 HP, motor de 2200 RPM, longitud de hoja 4,80m. </v>
      </c>
      <c r="C37" s="835"/>
      <c r="D37" s="835"/>
      <c r="E37" s="835"/>
      <c r="F37" s="835"/>
      <c r="G37" s="835"/>
      <c r="H37" s="836"/>
      <c r="I37" s="430"/>
      <c r="J37" s="431"/>
      <c r="K37" s="278">
        <f>VLOOKUP(A37,EQUIPOS!A7:D164,4,FALSE)</f>
        <v>136063.21839080463</v>
      </c>
      <c r="L37" s="344"/>
      <c r="M37" s="345">
        <v>100</v>
      </c>
      <c r="N37" s="281">
        <f>K37/M37</f>
        <v>1360.6321839080463</v>
      </c>
    </row>
    <row r="38" spans="1:14">
      <c r="A38" s="119" t="s">
        <v>312</v>
      </c>
      <c r="B38" s="834" t="str">
        <f>VLOOKUP(A38,EQUIPOS!A8:D154,3,FALSE)</f>
        <v>Retroexcavadora sobre oruga, potencia 138 HP, balde de 1,5 m3.</v>
      </c>
      <c r="C38" s="835"/>
      <c r="D38" s="835"/>
      <c r="E38" s="835"/>
      <c r="F38" s="835"/>
      <c r="G38" s="835"/>
      <c r="H38" s="836"/>
      <c r="I38" s="337"/>
      <c r="J38" s="339"/>
      <c r="K38" s="278">
        <f>VLOOKUP(A38,EQUIPOS!A8:D165,4,FALSE)</f>
        <v>155918.36951894427</v>
      </c>
      <c r="L38" s="432"/>
      <c r="M38" s="433">
        <v>16</v>
      </c>
      <c r="N38" s="281">
        <f>K38/M38</f>
        <v>9744.8980949340166</v>
      </c>
    </row>
    <row r="39" spans="1:14">
      <c r="B39" s="834"/>
      <c r="C39" s="835"/>
      <c r="D39" s="835"/>
      <c r="E39" s="840"/>
      <c r="F39" s="835"/>
      <c r="G39" s="835"/>
      <c r="H39" s="836"/>
      <c r="I39" s="42"/>
      <c r="J39" s="43"/>
      <c r="K39" s="283"/>
      <c r="L39" s="285"/>
      <c r="M39" s="286"/>
      <c r="N39" s="287"/>
    </row>
    <row r="40" spans="1:14">
      <c r="B40" s="841" t="s">
        <v>1036</v>
      </c>
      <c r="C40" s="842"/>
      <c r="D40" s="842"/>
      <c r="E40" s="44"/>
      <c r="F40" s="45"/>
      <c r="G40" s="45"/>
      <c r="H40" s="46"/>
      <c r="I40" s="42"/>
      <c r="J40" s="43"/>
      <c r="K40" s="288"/>
      <c r="L40" s="285"/>
      <c r="M40" s="410">
        <v>0.01</v>
      </c>
      <c r="N40" s="353">
        <f>N76*M40</f>
        <v>23.937734375000002</v>
      </c>
    </row>
    <row r="41" spans="1:14" ht="15.75" thickBot="1">
      <c r="B41" s="834"/>
      <c r="C41" s="835"/>
      <c r="D41" s="835"/>
      <c r="E41" s="835"/>
      <c r="F41" s="835"/>
      <c r="G41" s="835"/>
      <c r="H41" s="836"/>
      <c r="I41" s="843"/>
      <c r="J41" s="844"/>
      <c r="K41" s="47"/>
      <c r="L41" s="845"/>
      <c r="M41" s="846"/>
      <c r="N41" s="111"/>
    </row>
    <row r="42" spans="1:14" ht="15.75" thickBot="1">
      <c r="B42" s="821" t="s">
        <v>1037</v>
      </c>
      <c r="C42" s="822"/>
      <c r="D42" s="822"/>
      <c r="E42" s="822"/>
      <c r="F42" s="822"/>
      <c r="G42" s="822"/>
      <c r="H42" s="822"/>
      <c r="I42" s="822"/>
      <c r="J42" s="822"/>
      <c r="K42" s="822"/>
      <c r="L42" s="822"/>
      <c r="M42" s="823"/>
      <c r="N42" s="403">
        <f>SUM(N36:N41)</f>
        <v>47129.468013217069</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5843.4327728560229</v>
      </c>
      <c r="N47" s="281">
        <f>K47*M47</f>
        <v>1753.0298318568068</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4500</v>
      </c>
      <c r="N48" s="281">
        <f t="shared" ref="N48:N53" si="0">K48*M48</f>
        <v>13500</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14320</v>
      </c>
      <c r="N49" s="281">
        <f t="shared" si="0"/>
        <v>3580</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855.13650334478382</v>
      </c>
      <c r="N50" s="281">
        <f t="shared" si="0"/>
        <v>855.13650334478382</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870</v>
      </c>
      <c r="N51" s="281">
        <f t="shared" si="0"/>
        <v>870</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7675.8681371662733</v>
      </c>
      <c r="N52" s="281">
        <f t="shared" si="0"/>
        <v>3515.5476068221533</v>
      </c>
    </row>
    <row r="53" spans="1:14" ht="15.7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3725.9519074308437</v>
      </c>
      <c r="N53" s="281">
        <f t="shared" si="0"/>
        <v>4843.7374796600971</v>
      </c>
    </row>
    <row r="54" spans="1:14" ht="15.75" thickBot="1">
      <c r="B54" s="821" t="s">
        <v>1037</v>
      </c>
      <c r="C54" s="822"/>
      <c r="D54" s="822"/>
      <c r="E54" s="822"/>
      <c r="F54" s="822"/>
      <c r="G54" s="822"/>
      <c r="H54" s="822"/>
      <c r="I54" s="822"/>
      <c r="J54" s="822"/>
      <c r="K54" s="822"/>
      <c r="L54" s="822"/>
      <c r="M54" s="823"/>
      <c r="N54" s="403">
        <f>SUM(N47:N53)</f>
        <v>28917.451421683843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5">
        <f>VLOOKUP(A59,TRANSPORTE!A5:D117,4,FALSE)</f>
        <v>1104.9962769918093</v>
      </c>
      <c r="M59" s="826"/>
      <c r="N59" s="296">
        <f>K59*L59</f>
        <v>1436.4951600893521</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s="153" t="s">
        <v>11</v>
      </c>
      <c r="B70" s="55" t="str">
        <f>VLOOKUP(A70,'MANO DE OBRA'!A8:D68,3,FALSE)</f>
        <v>Obrero (4)</v>
      </c>
      <c r="C70" s="53"/>
      <c r="D70" s="53"/>
      <c r="E70" s="53"/>
      <c r="F70" s="53"/>
      <c r="G70" s="53"/>
      <c r="H70" s="53"/>
      <c r="I70" s="301">
        <f>K70/J70*100</f>
        <v>110415.67567567568</v>
      </c>
      <c r="J70" s="302">
        <v>185</v>
      </c>
      <c r="K70" s="303">
        <f>VLOOKUP(A70,'MANO DE OBRA'!A8:D99,4,FALSE)</f>
        <v>204269</v>
      </c>
      <c r="L70" s="56"/>
      <c r="M70" s="443">
        <v>128</v>
      </c>
      <c r="N70" s="404">
        <f>K70/M70</f>
        <v>1595.8515625</v>
      </c>
      <c r="O70" s="112"/>
    </row>
    <row r="71" spans="1:15">
      <c r="A71" s="153"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441">
        <v>128</v>
      </c>
      <c r="N71" s="404">
        <f>K71/M71</f>
        <v>797.921875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1" t="s">
        <v>1037</v>
      </c>
      <c r="C76" s="822"/>
      <c r="D76" s="822"/>
      <c r="E76" s="822"/>
      <c r="F76" s="822"/>
      <c r="G76" s="822"/>
      <c r="H76" s="822"/>
      <c r="I76" s="828"/>
      <c r="J76" s="828"/>
      <c r="K76" s="828"/>
      <c r="L76" s="828"/>
      <c r="M76" s="829"/>
      <c r="N76" s="310">
        <f>SUM(N70:N75)</f>
        <v>2393.7734375</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N42+N54+N65+N76</f>
        <v>79877.188032490274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15975.437606498055</v>
      </c>
      <c r="M83" s="856"/>
      <c r="N83" s="57"/>
    </row>
    <row r="84" spans="1:14">
      <c r="B84" s="95" t="s">
        <v>1057</v>
      </c>
      <c r="C84" s="96"/>
      <c r="D84" s="96"/>
      <c r="E84" s="96"/>
      <c r="F84" s="96"/>
      <c r="G84" s="96"/>
      <c r="H84" s="96"/>
      <c r="I84" s="93"/>
      <c r="J84" s="94"/>
      <c r="K84" s="313">
        <v>0.05</v>
      </c>
      <c r="L84" s="855">
        <f>N78*K84</f>
        <v>3993.8594016245138</v>
      </c>
      <c r="M84" s="856"/>
      <c r="N84" s="57"/>
    </row>
    <row r="85" spans="1:14" ht="15.75" thickBot="1">
      <c r="B85" s="97" t="s">
        <v>1058</v>
      </c>
      <c r="C85" s="98"/>
      <c r="D85" s="98"/>
      <c r="E85" s="98"/>
      <c r="F85" s="98"/>
      <c r="G85" s="98"/>
      <c r="H85" s="98"/>
      <c r="I85" s="99"/>
      <c r="J85" s="100"/>
      <c r="K85" s="314">
        <v>0.05</v>
      </c>
      <c r="L85" s="857">
        <f>N78*K85</f>
        <v>3993.8594016245138</v>
      </c>
      <c r="M85" s="858"/>
      <c r="N85" s="57"/>
    </row>
    <row r="86" spans="1:14" ht="15.75" thickBot="1">
      <c r="B86" s="821" t="s">
        <v>1037</v>
      </c>
      <c r="C86" s="822"/>
      <c r="D86" s="822"/>
      <c r="E86" s="822"/>
      <c r="F86" s="822"/>
      <c r="G86" s="822"/>
      <c r="H86" s="822"/>
      <c r="I86" s="822"/>
      <c r="J86" s="822"/>
      <c r="K86" s="822"/>
      <c r="L86" s="822"/>
      <c r="M86" s="823"/>
      <c r="N86" s="58">
        <f>L83+L84+L85</f>
        <v>23963.156409747084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103840.34444223736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180</v>
      </c>
      <c r="B36" s="834" t="str">
        <f>VLOOKUP(A36,EQUIPOS!A6:D154,3,FALSE)</f>
        <v>Compresor 120 HP, con martillo.</v>
      </c>
      <c r="C36" s="835"/>
      <c r="D36" s="835"/>
      <c r="E36" s="835"/>
      <c r="F36" s="835"/>
      <c r="G36" s="835"/>
      <c r="H36" s="836"/>
      <c r="I36" s="276"/>
      <c r="J36" s="277"/>
      <c r="K36" s="278">
        <f>VLOOKUP(A36,EQUIPOS!A6:D163,4,FALSE)</f>
        <v>90000</v>
      </c>
      <c r="L36" s="279"/>
      <c r="M36" s="345">
        <v>2.5</v>
      </c>
      <c r="N36" s="281">
        <f>K36/M36</f>
        <v>36000</v>
      </c>
    </row>
    <row r="37" spans="1:14">
      <c r="A37" s="119" t="s">
        <v>129</v>
      </c>
      <c r="B37" s="834" t="str">
        <f>VLOOKUP(A37,EQUIPOS!A7:D154,3,FALSE)</f>
        <v xml:space="preserve">Buldozer, Potencia al volante de 140 HP, motor de 2200 RPM, longitud de hoja 4,80m. </v>
      </c>
      <c r="C37" s="835"/>
      <c r="D37" s="835"/>
      <c r="E37" s="835"/>
      <c r="F37" s="835"/>
      <c r="G37" s="835"/>
      <c r="H37" s="836"/>
      <c r="I37" s="430"/>
      <c r="J37" s="431"/>
      <c r="K37" s="278">
        <f>VLOOKUP(A37,EQUIPOS!A7:D164,4,FALSE)</f>
        <v>136063.21839080463</v>
      </c>
      <c r="L37" s="344"/>
      <c r="M37" s="345">
        <v>100</v>
      </c>
      <c r="N37" s="281">
        <f>K37/M37</f>
        <v>1360.6321839080463</v>
      </c>
    </row>
    <row r="38" spans="1:14">
      <c r="A38" s="119" t="s">
        <v>261</v>
      </c>
      <c r="B38" s="834" t="str">
        <f>VLOOKUP(A38,EQUIPOS!A8:D154,3,FALSE)</f>
        <v xml:space="preserve">Motobomba 3 PULGADAS (incluye operario)
</v>
      </c>
      <c r="C38" s="835"/>
      <c r="D38" s="835"/>
      <c r="E38" s="835"/>
      <c r="F38" s="835"/>
      <c r="G38" s="835"/>
      <c r="H38" s="836"/>
      <c r="I38" s="337"/>
      <c r="J38" s="339"/>
      <c r="K38" s="278">
        <f>VLOOKUP(A38,EQUIPOS!A8:D165,4,FALSE)</f>
        <v>9000</v>
      </c>
      <c r="L38" s="432"/>
      <c r="M38" s="433">
        <v>8</v>
      </c>
      <c r="N38" s="281">
        <f>K38/M38</f>
        <v>1125</v>
      </c>
    </row>
    <row r="39" spans="1:14">
      <c r="A39" t="s">
        <v>312</v>
      </c>
      <c r="B39" s="834" t="str">
        <f>VLOOKUP(A39,EQUIPOS!A9:D154,3,FALSE)</f>
        <v>Retroexcavadora sobre oruga, potencia 138 HP, balde de 1,5 m3.</v>
      </c>
      <c r="C39" s="835"/>
      <c r="D39" s="835"/>
      <c r="E39" s="835"/>
      <c r="F39" s="835"/>
      <c r="G39" s="835"/>
      <c r="H39" s="836"/>
      <c r="I39" s="42"/>
      <c r="J39" s="43"/>
      <c r="K39" s="278">
        <f>VLOOKUP(A39,EQUIPOS!A9:D166,4,FALSE)</f>
        <v>155918.36951894427</v>
      </c>
      <c r="L39" s="285"/>
      <c r="M39" s="345">
        <v>8</v>
      </c>
      <c r="N39" s="281">
        <f>K39/M39</f>
        <v>19489.796189868033</v>
      </c>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N78*M41</f>
        <v>204.26849999999999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58179.696873776084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5843.4327728560229</v>
      </c>
      <c r="N48" s="281">
        <f>K48*M48</f>
        <v>1753.0298318568068</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4500</v>
      </c>
      <c r="N49" s="281">
        <f t="shared" ref="N49:N54" si="0">K49*M49</f>
        <v>13500</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14320</v>
      </c>
      <c r="N50" s="281">
        <f t="shared" si="0"/>
        <v>3580</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855.13650334478382</v>
      </c>
      <c r="N51" s="281">
        <f t="shared" si="0"/>
        <v>855.13650334478382</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870</v>
      </c>
      <c r="N52" s="281">
        <f t="shared" si="0"/>
        <v>870</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7675.8681371662733</v>
      </c>
      <c r="N53" s="281">
        <f>K53*M53</f>
        <v>3515.5476068221533</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3725.9519074308437</v>
      </c>
      <c r="N54" s="281">
        <f t="shared" si="0"/>
        <v>4843.7374796600971</v>
      </c>
    </row>
    <row r="55" spans="1:14" ht="15.75" thickBot="1">
      <c r="B55" s="49"/>
      <c r="C55" s="319"/>
      <c r="D55" s="319"/>
      <c r="E55" s="319"/>
      <c r="F55" s="319"/>
      <c r="G55" s="319"/>
      <c r="H55" s="319"/>
      <c r="I55" s="319"/>
      <c r="J55" s="444"/>
      <c r="K55" s="132"/>
      <c r="L55" s="334"/>
      <c r="M55" s="411"/>
      <c r="N55" s="281"/>
    </row>
    <row r="56" spans="1:14" ht="15.75" thickBot="1">
      <c r="B56" s="821" t="s">
        <v>1037</v>
      </c>
      <c r="C56" s="822"/>
      <c r="D56" s="822"/>
      <c r="E56" s="822"/>
      <c r="F56" s="822"/>
      <c r="G56" s="822"/>
      <c r="H56" s="822"/>
      <c r="I56" s="822"/>
      <c r="J56" s="822"/>
      <c r="K56" s="822"/>
      <c r="L56" s="822"/>
      <c r="M56" s="823"/>
      <c r="N56" s="403">
        <f>SUM(N48:N55)</f>
        <v>28917.451421683843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4" t="s">
        <v>1045</v>
      </c>
      <c r="M60" s="797"/>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25">
        <f>VLOOKUP(A61,TRANSPORTE!A5:D117,4,FALSE)</f>
        <v>1104.9962769918093</v>
      </c>
      <c r="M61" s="826"/>
      <c r="N61" s="296">
        <f>K61*L61</f>
        <v>1436.4951600893521</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0"/>
      <c r="M66" s="811"/>
      <c r="N66" s="133"/>
    </row>
    <row r="67" spans="1:15" ht="15.75" thickBot="1">
      <c r="B67" s="827" t="s">
        <v>1037</v>
      </c>
      <c r="C67" s="828"/>
      <c r="D67" s="828"/>
      <c r="E67" s="828"/>
      <c r="F67" s="828"/>
      <c r="G67" s="828"/>
      <c r="H67" s="828"/>
      <c r="I67" s="828"/>
      <c r="J67" s="828"/>
      <c r="K67" s="828"/>
      <c r="L67" s="828"/>
      <c r="M67" s="829"/>
      <c r="N67" s="110">
        <f>N61+N62+N63+N64+N65</f>
        <v>1436.4951600893521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7" t="s">
        <v>1047</v>
      </c>
      <c r="C71" s="848"/>
      <c r="D71" s="848"/>
      <c r="E71" s="848"/>
      <c r="F71" s="848"/>
      <c r="G71" s="848"/>
      <c r="H71" s="848"/>
      <c r="I71" s="79" t="s">
        <v>1048</v>
      </c>
      <c r="J71" s="81" t="s">
        <v>1494</v>
      </c>
      <c r="K71" s="80" t="s">
        <v>1050</v>
      </c>
      <c r="L71" s="849" t="s">
        <v>1034</v>
      </c>
      <c r="M71" s="850"/>
      <c r="N71" s="104" t="s">
        <v>1035</v>
      </c>
    </row>
    <row r="72" spans="1:15">
      <c r="A72" s="153" t="s">
        <v>15</v>
      </c>
      <c r="B72" s="55" t="str">
        <f>VLOOKUP(A72,'MANO DE OBRA'!A8:D68,3,FALSE)</f>
        <v>Obrero (6)</v>
      </c>
      <c r="C72" s="53"/>
      <c r="D72" s="53"/>
      <c r="E72" s="53"/>
      <c r="F72" s="53"/>
      <c r="G72" s="53"/>
      <c r="H72" s="53"/>
      <c r="I72" s="301">
        <f>K72/J72*100</f>
        <v>165623.24324324325</v>
      </c>
      <c r="J72" s="302">
        <v>185</v>
      </c>
      <c r="K72" s="303">
        <f>VLOOKUP(A72,'MANO DE OBRA'!A8:D99,4,FALSE)</f>
        <v>306403</v>
      </c>
      <c r="L72" s="56"/>
      <c r="M72" s="443">
        <v>20</v>
      </c>
      <c r="N72" s="404">
        <f>K72/M72</f>
        <v>15320.15</v>
      </c>
      <c r="O72" s="112"/>
    </row>
    <row r="73" spans="1:15">
      <c r="A73" s="153"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1">
        <v>20</v>
      </c>
      <c r="N73" s="404">
        <f>K73/M73</f>
        <v>5106.7</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8"/>
      <c r="C77" s="809"/>
      <c r="D77" s="809"/>
      <c r="E77" s="809"/>
      <c r="F77" s="809"/>
      <c r="G77" s="809"/>
      <c r="H77" s="809"/>
      <c r="I77" s="132"/>
      <c r="J77" s="132"/>
      <c r="K77" s="132"/>
      <c r="L77" s="909"/>
      <c r="M77" s="909"/>
      <c r="N77" s="51"/>
    </row>
    <row r="78" spans="1:15" ht="15.75" thickBot="1">
      <c r="B78" s="827" t="s">
        <v>1037</v>
      </c>
      <c r="C78" s="828"/>
      <c r="D78" s="828"/>
      <c r="E78" s="828"/>
      <c r="F78" s="828"/>
      <c r="G78" s="828"/>
      <c r="H78" s="828"/>
      <c r="I78" s="828"/>
      <c r="J78" s="828"/>
      <c r="K78" s="828"/>
      <c r="L78" s="828"/>
      <c r="M78" s="829"/>
      <c r="N78" s="310">
        <f>SUM(N72:N77)</f>
        <v>20426.849999999999</v>
      </c>
    </row>
    <row r="79" spans="1:15" ht="15.75" thickBot="1">
      <c r="B79" s="39"/>
      <c r="C79" s="40"/>
      <c r="D79" s="40"/>
      <c r="E79" s="40"/>
      <c r="F79" s="40"/>
      <c r="G79" s="40"/>
      <c r="H79" s="40"/>
      <c r="I79" s="40"/>
      <c r="J79" s="40"/>
      <c r="K79" s="40"/>
      <c r="L79" s="40"/>
      <c r="M79" s="40"/>
      <c r="N79" s="41"/>
    </row>
    <row r="80" spans="1:15" ht="15.75" thickBot="1">
      <c r="B80" s="821" t="s">
        <v>1051</v>
      </c>
      <c r="C80" s="822"/>
      <c r="D80" s="822"/>
      <c r="E80" s="822"/>
      <c r="F80" s="822"/>
      <c r="G80" s="822"/>
      <c r="H80" s="822"/>
      <c r="I80" s="822"/>
      <c r="J80" s="822"/>
      <c r="K80" s="822"/>
      <c r="L80" s="822"/>
      <c r="M80" s="823"/>
      <c r="N80" s="105">
        <f>N43+N56+N67+N78</f>
        <v>108960.49345554927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21792.098691109855</v>
      </c>
      <c r="M85" s="856"/>
      <c r="N85" s="57"/>
    </row>
    <row r="86" spans="1:14">
      <c r="B86" s="95" t="s">
        <v>1057</v>
      </c>
      <c r="C86" s="96"/>
      <c r="D86" s="96"/>
      <c r="E86" s="96"/>
      <c r="F86" s="96"/>
      <c r="G86" s="96"/>
      <c r="H86" s="96"/>
      <c r="I86" s="93"/>
      <c r="J86" s="94"/>
      <c r="K86" s="313">
        <v>0.05</v>
      </c>
      <c r="L86" s="855">
        <f>N80*K86</f>
        <v>5448.0246727774638</v>
      </c>
      <c r="M86" s="856"/>
      <c r="N86" s="57"/>
    </row>
    <row r="87" spans="1:14" ht="15.75" thickBot="1">
      <c r="B87" s="97" t="s">
        <v>1058</v>
      </c>
      <c r="C87" s="98"/>
      <c r="D87" s="98"/>
      <c r="E87" s="98"/>
      <c r="F87" s="98"/>
      <c r="G87" s="98"/>
      <c r="H87" s="98"/>
      <c r="I87" s="99"/>
      <c r="J87" s="100"/>
      <c r="K87" s="314">
        <v>0.05</v>
      </c>
      <c r="L87" s="857">
        <f>N80*K87</f>
        <v>5448.0246727774638</v>
      </c>
      <c r="M87" s="858"/>
      <c r="N87" s="57"/>
    </row>
    <row r="88" spans="1:14" ht="15.75" thickBot="1">
      <c r="B88" s="821" t="s">
        <v>1037</v>
      </c>
      <c r="C88" s="822"/>
      <c r="D88" s="822"/>
      <c r="E88" s="822"/>
      <c r="F88" s="822"/>
      <c r="G88" s="822"/>
      <c r="H88" s="822"/>
      <c r="I88" s="822"/>
      <c r="J88" s="822"/>
      <c r="K88" s="822"/>
      <c r="L88" s="822"/>
      <c r="M88" s="823"/>
      <c r="N88" s="58">
        <f>L85+L86+L87</f>
        <v>32688.148036664785</v>
      </c>
    </row>
    <row r="89" spans="1:14" ht="15.75" thickBot="1">
      <c r="B89" s="39"/>
      <c r="C89" s="40"/>
      <c r="D89" s="40"/>
      <c r="E89" s="40"/>
      <c r="F89" s="40"/>
      <c r="G89" s="40"/>
      <c r="H89" s="40"/>
      <c r="I89" s="40"/>
      <c r="J89" s="40"/>
      <c r="K89" s="40"/>
      <c r="L89" s="40"/>
      <c r="M89" s="40"/>
      <c r="N89" s="41"/>
    </row>
    <row r="90" spans="1:14" ht="15.75" thickBot="1">
      <c r="A90" t="s">
        <v>2122</v>
      </c>
      <c r="B90" s="821" t="s">
        <v>1059</v>
      </c>
      <c r="C90" s="822"/>
      <c r="D90" s="822"/>
      <c r="E90" s="822"/>
      <c r="F90" s="822"/>
      <c r="G90" s="822"/>
      <c r="H90" s="822"/>
      <c r="I90" s="822"/>
      <c r="J90" s="822"/>
      <c r="K90" s="822"/>
      <c r="L90" s="822"/>
      <c r="M90" s="823"/>
      <c r="N90" s="196">
        <f>N80+N88</f>
        <v>141648.64149221405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2.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129</v>
      </c>
      <c r="B36" s="834" t="str">
        <f>VLOOKUP(A36,EQUIPOS!A6:D154,3,FALSE)</f>
        <v xml:space="preserve">Buldozer, Potencia al volante de 140 HP, motor de 2200 RPM, longitud de hoja 4,80m. </v>
      </c>
      <c r="C36" s="835"/>
      <c r="D36" s="835"/>
      <c r="E36" s="835"/>
      <c r="F36" s="835"/>
      <c r="G36" s="835"/>
      <c r="H36" s="836"/>
      <c r="I36" s="276"/>
      <c r="J36" s="277"/>
      <c r="K36" s="278">
        <f>VLOOKUP(A36,EQUIPOS!A6:D163,4,FALSE)</f>
        <v>136063.21839080463</v>
      </c>
      <c r="L36" s="279"/>
      <c r="M36" s="345">
        <v>100</v>
      </c>
      <c r="N36" s="281">
        <f>K36/M36</f>
        <v>1360.6321839080463</v>
      </c>
    </row>
    <row r="37" spans="1:14">
      <c r="A37" s="119" t="s">
        <v>312</v>
      </c>
      <c r="B37" s="834" t="str">
        <f>VLOOKUP(A37,EQUIPOS!A7:D154,3,FALSE)</f>
        <v>Retroexcavadora sobre oruga, potencia 138 HP, balde de 1,5 m3.</v>
      </c>
      <c r="C37" s="835"/>
      <c r="D37" s="835"/>
      <c r="E37" s="835"/>
      <c r="F37" s="835"/>
      <c r="G37" s="835"/>
      <c r="H37" s="836"/>
      <c r="I37" s="430"/>
      <c r="J37" s="431"/>
      <c r="K37" s="278">
        <f>VLOOKUP(A37,EQUIPOS!A7:D164,4,FALSE)</f>
        <v>155918.36951894427</v>
      </c>
      <c r="L37" s="344"/>
      <c r="M37" s="345">
        <v>35</v>
      </c>
      <c r="N37" s="281">
        <f>K37/M37</f>
        <v>4454.8105576841217</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7.2952857142857148</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5822.7380273064537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3725.9519074308437</v>
      </c>
      <c r="N48" s="281">
        <f>K48*M48</f>
        <v>4843.7374796600971</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f>K54*M54</f>
        <v>0</v>
      </c>
    </row>
    <row r="55" spans="1:14" ht="15.75" thickBot="1">
      <c r="B55" s="821" t="s">
        <v>1037</v>
      </c>
      <c r="C55" s="822"/>
      <c r="D55" s="822"/>
      <c r="E55" s="822"/>
      <c r="F55" s="822"/>
      <c r="G55" s="822"/>
      <c r="H55" s="822"/>
      <c r="I55" s="822"/>
      <c r="J55" s="822"/>
      <c r="K55" s="822"/>
      <c r="L55" s="822"/>
      <c r="M55" s="823"/>
      <c r="N55" s="403">
        <f>SUM(N48:N54)</f>
        <v>4843.7374796600971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25">
        <f>VLOOKUP(A60,TRANSPORTE!A5:D117,4,FALSE)</f>
        <v>1104.9962769918093</v>
      </c>
      <c r="M60" s="826"/>
      <c r="N60" s="296">
        <f>K60*L60</f>
        <v>1436.4951600893521</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1436.4951600893521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5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280</v>
      </c>
      <c r="N71" s="404">
        <f>K71/M71</f>
        <v>364.76428571428573</v>
      </c>
      <c r="O71" s="112"/>
    </row>
    <row r="72" spans="1:15">
      <c r="A72" s="153"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1">
        <v>280</v>
      </c>
      <c r="N72" s="404">
        <f>K72/M72</f>
        <v>364.76428571428573</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729.52857142857147</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12832.499238484475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2566.4998476968954</v>
      </c>
      <c r="M84" s="856"/>
      <c r="N84" s="57"/>
    </row>
    <row r="85" spans="1:14">
      <c r="B85" s="95" t="s">
        <v>1057</v>
      </c>
      <c r="C85" s="96"/>
      <c r="D85" s="96"/>
      <c r="E85" s="96"/>
      <c r="F85" s="96"/>
      <c r="G85" s="96"/>
      <c r="H85" s="96"/>
      <c r="I85" s="93"/>
      <c r="J85" s="94"/>
      <c r="K85" s="313">
        <v>0.05</v>
      </c>
      <c r="L85" s="855">
        <f>N79*K85</f>
        <v>641.62496192422384</v>
      </c>
      <c r="M85" s="856"/>
      <c r="N85" s="57"/>
    </row>
    <row r="86" spans="1:14" ht="15.75" thickBot="1">
      <c r="B86" s="97" t="s">
        <v>1058</v>
      </c>
      <c r="C86" s="98"/>
      <c r="D86" s="98"/>
      <c r="E86" s="98"/>
      <c r="F86" s="98"/>
      <c r="G86" s="98"/>
      <c r="H86" s="98"/>
      <c r="I86" s="99"/>
      <c r="J86" s="100"/>
      <c r="K86" s="314">
        <v>0.05</v>
      </c>
      <c r="L86" s="857">
        <f>N79*K86</f>
        <v>641.62496192422384</v>
      </c>
      <c r="M86" s="858"/>
      <c r="N86" s="57"/>
    </row>
    <row r="87" spans="1:14" ht="15.75" thickBot="1">
      <c r="B87" s="821" t="s">
        <v>1037</v>
      </c>
      <c r="C87" s="822"/>
      <c r="D87" s="822"/>
      <c r="E87" s="822"/>
      <c r="F87" s="822"/>
      <c r="G87" s="822"/>
      <c r="H87" s="822"/>
      <c r="I87" s="822"/>
      <c r="J87" s="822"/>
      <c r="K87" s="822"/>
      <c r="L87" s="822"/>
      <c r="M87" s="823"/>
      <c r="N87" s="58">
        <f>L84+L85+L86</f>
        <v>3849.7497715453433</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16682.24901002982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7.75" customHeight="1" thickBot="1">
      <c r="B29" s="77" t="s">
        <v>1027</v>
      </c>
      <c r="C29" s="830" t="s">
        <v>1028</v>
      </c>
      <c r="D29" s="831"/>
      <c r="E29" s="831"/>
      <c r="F29" s="831"/>
      <c r="G29" s="831"/>
      <c r="H29" s="831"/>
      <c r="I29" s="831"/>
      <c r="J29" s="78"/>
      <c r="K29" s="351" t="s">
        <v>2321</v>
      </c>
      <c r="L29" s="832" t="s">
        <v>1029</v>
      </c>
      <c r="M29" s="833"/>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5"/>
      <c r="C33" s="67"/>
      <c r="D33" s="67"/>
      <c r="E33" s="67"/>
      <c r="F33" s="67"/>
      <c r="G33" s="67"/>
      <c r="H33" s="67"/>
      <c r="I33" s="68"/>
      <c r="J33" s="68"/>
      <c r="K33" s="67"/>
      <c r="L33" s="67"/>
      <c r="M33" s="67"/>
      <c r="N33" s="69"/>
    </row>
    <row r="34" spans="1:14">
      <c r="B34" s="802" t="s">
        <v>1028</v>
      </c>
      <c r="C34" s="803"/>
      <c r="D34" s="803"/>
      <c r="E34" s="803"/>
      <c r="F34" s="803"/>
      <c r="G34" s="803"/>
      <c r="H34" s="804"/>
      <c r="I34" s="805" t="s">
        <v>1032</v>
      </c>
      <c r="J34" s="806"/>
      <c r="K34" s="75" t="s">
        <v>1033</v>
      </c>
      <c r="L34" s="807" t="s">
        <v>1034</v>
      </c>
      <c r="M34" s="804"/>
      <c r="N34" s="76" t="s">
        <v>1035</v>
      </c>
    </row>
    <row r="35" spans="1:14">
      <c r="A35" s="119" t="s">
        <v>263</v>
      </c>
      <c r="B35" s="834" t="str">
        <f>VLOOKUP(A35,EQUIPOS!A6:D154,3,FALSE)</f>
        <v xml:space="preserve">Motobomba 4 pulgadas
</v>
      </c>
      <c r="C35" s="835"/>
      <c r="D35" s="835"/>
      <c r="E35" s="835"/>
      <c r="F35" s="835"/>
      <c r="G35" s="835"/>
      <c r="H35" s="836"/>
      <c r="I35" s="276"/>
      <c r="J35" s="277"/>
      <c r="K35" s="278">
        <f>VLOOKUP(A35,EQUIPOS!A6:D163,4,FALSE)</f>
        <v>5251.0323541932748</v>
      </c>
      <c r="L35" s="279"/>
      <c r="M35" s="345">
        <v>21</v>
      </c>
      <c r="N35" s="281">
        <f>K35/M35</f>
        <v>250.04915972348928</v>
      </c>
    </row>
    <row r="36" spans="1:14">
      <c r="A36" s="119" t="s">
        <v>129</v>
      </c>
      <c r="B36" s="834" t="str">
        <f>VLOOKUP(A36,EQUIPOS!A7:D154,3,FALSE)</f>
        <v xml:space="preserve">Buldozer, Potencia al volante de 140 HP, motor de 2200 RPM, longitud de hoja 4,80m. </v>
      </c>
      <c r="C36" s="835"/>
      <c r="D36" s="835"/>
      <c r="E36" s="835"/>
      <c r="F36" s="835"/>
      <c r="G36" s="835"/>
      <c r="H36" s="836"/>
      <c r="I36" s="430"/>
      <c r="J36" s="431"/>
      <c r="K36" s="278">
        <f>VLOOKUP(A36,EQUIPOS!A7:D164,4,FALSE)</f>
        <v>136063.21839080463</v>
      </c>
      <c r="L36" s="344"/>
      <c r="M36" s="345">
        <v>100</v>
      </c>
      <c r="N36" s="281">
        <f>K36/M36</f>
        <v>1360.6321839080463</v>
      </c>
    </row>
    <row r="37" spans="1:14">
      <c r="A37" s="119" t="s">
        <v>312</v>
      </c>
      <c r="B37" s="834" t="str">
        <f>VLOOKUP(A37,EQUIPOS!A8:D154,3,FALSE)</f>
        <v>Retroexcavadora sobre oruga, potencia 138 HP, balde de 1,5 m3.</v>
      </c>
      <c r="C37" s="835"/>
      <c r="D37" s="835"/>
      <c r="E37" s="835"/>
      <c r="F37" s="835"/>
      <c r="G37" s="835"/>
      <c r="H37" s="836"/>
      <c r="I37" s="337"/>
      <c r="J37" s="339"/>
      <c r="K37" s="278">
        <f>VLOOKUP(A37,EQUIPOS!A8:D165,4,FALSE)</f>
        <v>155918.36951894427</v>
      </c>
      <c r="L37" s="432"/>
      <c r="M37" s="433">
        <v>21</v>
      </c>
      <c r="N37" s="281">
        <f>K37/M37</f>
        <v>7424.6842628068698</v>
      </c>
    </row>
    <row r="38" spans="1:14">
      <c r="B38" s="834"/>
      <c r="C38" s="835"/>
      <c r="D38" s="835"/>
      <c r="E38" s="835"/>
      <c r="F38" s="835"/>
      <c r="G38" s="835"/>
      <c r="H38" s="836"/>
      <c r="I38" s="42"/>
      <c r="J38" s="43"/>
      <c r="K38" s="278"/>
      <c r="L38" s="285"/>
      <c r="M38" s="345"/>
      <c r="N38" s="281"/>
    </row>
    <row r="39" spans="1:14">
      <c r="B39" s="329"/>
      <c r="C39" s="330"/>
      <c r="D39" s="330"/>
      <c r="E39" s="330"/>
      <c r="F39" s="332"/>
      <c r="G39" s="332"/>
      <c r="H39" s="131"/>
      <c r="I39" s="42"/>
      <c r="J39" s="43"/>
      <c r="K39" s="278"/>
      <c r="L39" s="285"/>
      <c r="M39" s="286"/>
      <c r="N39" s="282"/>
    </row>
    <row r="40" spans="1:14">
      <c r="B40" s="841" t="s">
        <v>1036</v>
      </c>
      <c r="C40" s="842"/>
      <c r="D40" s="842"/>
      <c r="E40" s="44"/>
      <c r="F40" s="45"/>
      <c r="G40" s="45"/>
      <c r="H40" s="46"/>
      <c r="I40" s="42"/>
      <c r="J40" s="43"/>
      <c r="K40" s="288"/>
      <c r="L40" s="285"/>
      <c r="M40" s="410">
        <v>0.01</v>
      </c>
      <c r="N40" s="353">
        <f>N76*M40</f>
        <v>12.158809523809524</v>
      </c>
    </row>
    <row r="41" spans="1:14" ht="15.75" thickBot="1">
      <c r="B41" s="834"/>
      <c r="C41" s="835"/>
      <c r="D41" s="835"/>
      <c r="E41" s="835"/>
      <c r="F41" s="835"/>
      <c r="G41" s="835"/>
      <c r="H41" s="836"/>
      <c r="I41" s="843"/>
      <c r="J41" s="844"/>
      <c r="K41" s="47"/>
      <c r="L41" s="845"/>
      <c r="M41" s="846"/>
      <c r="N41" s="111"/>
    </row>
    <row r="42" spans="1:14" ht="15.75" thickBot="1">
      <c r="B42" s="821" t="s">
        <v>1037</v>
      </c>
      <c r="C42" s="822"/>
      <c r="D42" s="822"/>
      <c r="E42" s="822"/>
      <c r="F42" s="822"/>
      <c r="G42" s="822"/>
      <c r="H42" s="822"/>
      <c r="I42" s="822"/>
      <c r="J42" s="822"/>
      <c r="K42" s="822"/>
      <c r="L42" s="822"/>
      <c r="M42" s="823"/>
      <c r="N42" s="403">
        <f>SUM(N35:N41)</f>
        <v>9047.5244159622143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3725.9519074308437</v>
      </c>
      <c r="N47" s="281">
        <f>K47*M47</f>
        <v>4843.7374796600971</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21" t="s">
        <v>1037</v>
      </c>
      <c r="C54" s="822"/>
      <c r="D54" s="822"/>
      <c r="E54" s="822"/>
      <c r="F54" s="822"/>
      <c r="G54" s="822"/>
      <c r="H54" s="822"/>
      <c r="I54" s="822"/>
      <c r="J54" s="822"/>
      <c r="K54" s="822"/>
      <c r="L54" s="822"/>
      <c r="M54" s="823"/>
      <c r="N54" s="403">
        <f>SUM(N47:N53)</f>
        <v>4843.7374796600971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5">
        <f>VLOOKUP(A59,TRANSPORTE!A5:D117,4,FALSE)</f>
        <v>1104.9962769918093</v>
      </c>
      <c r="M59" s="826"/>
      <c r="N59" s="296">
        <f>K59*L59</f>
        <v>1436.4951600893521</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1436.4951600893521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s="153"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3">
        <v>168</v>
      </c>
      <c r="N70" s="404">
        <f>K70/M70</f>
        <v>607.94047619047615</v>
      </c>
      <c r="O70" s="112"/>
    </row>
    <row r="71" spans="1:15">
      <c r="A71" s="153" t="s">
        <v>30</v>
      </c>
      <c r="B71" s="55" t="str">
        <f>VLOOKUP(A71,'MANO DE OBRA'!A8:D69,3,FALSE)</f>
        <v>Oficial</v>
      </c>
      <c r="C71" s="53"/>
      <c r="D71" s="53"/>
      <c r="E71" s="53"/>
      <c r="F71" s="53"/>
      <c r="G71" s="53"/>
      <c r="H71" s="53"/>
      <c r="I71" s="301">
        <f>K71/J71*100</f>
        <v>55207.567567567574</v>
      </c>
      <c r="J71" s="302">
        <v>185</v>
      </c>
      <c r="K71" s="303">
        <f>VLOOKUP(A71,'MANO DE OBRA'!A8:D100,4,FALSE)</f>
        <v>102134</v>
      </c>
      <c r="L71" s="56"/>
      <c r="M71" s="441">
        <v>168</v>
      </c>
      <c r="N71" s="404">
        <f>K71/M71</f>
        <v>607.94047619047615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133"/>
    </row>
    <row r="76" spans="1:15" ht="15.75" thickBot="1">
      <c r="B76" s="827" t="s">
        <v>1037</v>
      </c>
      <c r="C76" s="828"/>
      <c r="D76" s="828"/>
      <c r="E76" s="828"/>
      <c r="F76" s="828"/>
      <c r="G76" s="828"/>
      <c r="H76" s="828"/>
      <c r="I76" s="828"/>
      <c r="J76" s="828"/>
      <c r="K76" s="828"/>
      <c r="L76" s="828"/>
      <c r="M76" s="829"/>
      <c r="N76" s="469">
        <f>SUM(N70:N75)</f>
        <v>1215.8809523809523</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N42+N54+N65+N76</f>
        <v>16543.638008092617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3308.7276016185237</v>
      </c>
      <c r="M83" s="856"/>
      <c r="N83" s="57"/>
    </row>
    <row r="84" spans="1:14">
      <c r="B84" s="95" t="s">
        <v>1057</v>
      </c>
      <c r="C84" s="96"/>
      <c r="D84" s="96"/>
      <c r="E84" s="96"/>
      <c r="F84" s="96"/>
      <c r="G84" s="96"/>
      <c r="H84" s="96"/>
      <c r="I84" s="93"/>
      <c r="J84" s="94"/>
      <c r="K84" s="313">
        <v>0.05</v>
      </c>
      <c r="L84" s="855">
        <f>N78*K84</f>
        <v>827.18190040463094</v>
      </c>
      <c r="M84" s="856"/>
      <c r="N84" s="57"/>
    </row>
    <row r="85" spans="1:14" ht="15.75" thickBot="1">
      <c r="B85" s="97" t="s">
        <v>1058</v>
      </c>
      <c r="C85" s="98"/>
      <c r="D85" s="98"/>
      <c r="E85" s="98"/>
      <c r="F85" s="98"/>
      <c r="G85" s="98"/>
      <c r="H85" s="98"/>
      <c r="I85" s="99"/>
      <c r="J85" s="100"/>
      <c r="K85" s="314">
        <v>0.05</v>
      </c>
      <c r="L85" s="857">
        <f>N78*K85</f>
        <v>827.18190040463094</v>
      </c>
      <c r="M85" s="858"/>
      <c r="N85" s="57"/>
    </row>
    <row r="86" spans="1:14" ht="15.75" thickBot="1">
      <c r="B86" s="821" t="s">
        <v>1037</v>
      </c>
      <c r="C86" s="822"/>
      <c r="D86" s="822"/>
      <c r="E86" s="822"/>
      <c r="F86" s="822"/>
      <c r="G86" s="822"/>
      <c r="H86" s="822"/>
      <c r="I86" s="822"/>
      <c r="J86" s="822"/>
      <c r="K86" s="822"/>
      <c r="L86" s="822"/>
      <c r="M86" s="823"/>
      <c r="N86" s="58">
        <f>L83+L84+L85</f>
        <v>4963.0914024277854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21506.729410520402</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6700</v>
      </c>
      <c r="L36" s="279"/>
      <c r="M36" s="345">
        <v>2.5</v>
      </c>
      <c r="N36" s="281">
        <f>K36/M36</f>
        <v>2680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383.00500000000005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3063.0050000000001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25104.364491050441</v>
      </c>
      <c r="N48" s="281">
        <f>K48*M48</f>
        <v>32635.673838365576</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61.081178810341697</v>
      </c>
      <c r="N49" s="281">
        <f>K49*M49</f>
        <v>1832.4353643102509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34468.109202675827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1104.9962769918093</v>
      </c>
      <c r="M60" s="826"/>
      <c r="N60" s="296">
        <f>K60*L60</f>
        <v>1436.4951600893521</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1436.4951600893521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7660.1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46627.709362765178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9325.5418725530362</v>
      </c>
      <c r="M84" s="856"/>
      <c r="N84" s="57"/>
    </row>
    <row r="85" spans="1:14">
      <c r="B85" s="95" t="s">
        <v>1057</v>
      </c>
      <c r="C85" s="96"/>
      <c r="D85" s="96"/>
      <c r="E85" s="96"/>
      <c r="F85" s="96"/>
      <c r="G85" s="96"/>
      <c r="H85" s="96"/>
      <c r="I85" s="93"/>
      <c r="J85" s="94"/>
      <c r="K85" s="313">
        <v>0.05</v>
      </c>
      <c r="L85" s="855">
        <f>N79*K85</f>
        <v>2331.3854681382591</v>
      </c>
      <c r="M85" s="856"/>
      <c r="N85" s="57"/>
    </row>
    <row r="86" spans="1:14" ht="15.75" thickBot="1">
      <c r="B86" s="97" t="s">
        <v>1058</v>
      </c>
      <c r="C86" s="98"/>
      <c r="D86" s="98"/>
      <c r="E86" s="98"/>
      <c r="F86" s="98"/>
      <c r="G86" s="98"/>
      <c r="H86" s="98"/>
      <c r="I86" s="99"/>
      <c r="J86" s="100"/>
      <c r="K86" s="314">
        <v>0.05</v>
      </c>
      <c r="L86" s="857">
        <f>N79*K86</f>
        <v>2331.3854681382591</v>
      </c>
      <c r="M86" s="858"/>
      <c r="N86" s="57"/>
    </row>
    <row r="87" spans="1:14" ht="15.75" thickBot="1">
      <c r="B87" s="821" t="s">
        <v>1037</v>
      </c>
      <c r="C87" s="822"/>
      <c r="D87" s="822"/>
      <c r="E87" s="822"/>
      <c r="F87" s="822"/>
      <c r="G87" s="822"/>
      <c r="H87" s="822"/>
      <c r="I87" s="822"/>
      <c r="J87" s="822"/>
      <c r="K87" s="822"/>
      <c r="L87" s="822"/>
      <c r="M87" s="823"/>
      <c r="N87" s="58">
        <f>L84+L85+L86</f>
        <v>13988.312808829553</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60616.022171594726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6700</v>
      </c>
      <c r="L36" s="279"/>
      <c r="M36" s="345">
        <v>2.5</v>
      </c>
      <c r="N36" s="281">
        <f>K36/M36</f>
        <v>2680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383.00500000000005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3063.0050000000001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23903.101307780387</v>
      </c>
      <c r="N48" s="281">
        <f>K48*M48</f>
        <v>31074.031700114505</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61.081178810341697</v>
      </c>
      <c r="N49" s="281">
        <f>K49*M49</f>
        <v>1832.4353643102509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32906.467064424753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1104.9962769918093</v>
      </c>
      <c r="M60" s="826"/>
      <c r="N60" s="296">
        <f>K60*L60</f>
        <v>1436.4951600893521</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51"/>
    </row>
    <row r="66" spans="1:15" ht="15.75" thickBot="1">
      <c r="B66" s="827" t="s">
        <v>1037</v>
      </c>
      <c r="C66" s="828"/>
      <c r="D66" s="828"/>
      <c r="E66" s="828"/>
      <c r="F66" s="828"/>
      <c r="G66" s="828"/>
      <c r="H66" s="828"/>
      <c r="I66" s="828"/>
      <c r="J66" s="828"/>
      <c r="K66" s="828"/>
      <c r="L66" s="828"/>
      <c r="M66" s="829"/>
      <c r="N66" s="110">
        <f>N60+N61+N62+N63+N64</f>
        <v>1436.4951600893521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7660.1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45066.067224514103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9013.2134449028217</v>
      </c>
      <c r="M84" s="856"/>
      <c r="N84" s="57"/>
    </row>
    <row r="85" spans="1:14">
      <c r="B85" s="95" t="s">
        <v>1057</v>
      </c>
      <c r="C85" s="96"/>
      <c r="D85" s="96"/>
      <c r="E85" s="96"/>
      <c r="F85" s="96"/>
      <c r="G85" s="96"/>
      <c r="H85" s="96"/>
      <c r="I85" s="93"/>
      <c r="J85" s="94"/>
      <c r="K85" s="313">
        <v>0.05</v>
      </c>
      <c r="L85" s="855">
        <f>N79*K85</f>
        <v>2253.3033612257054</v>
      </c>
      <c r="M85" s="856"/>
      <c r="N85" s="57"/>
    </row>
    <row r="86" spans="1:14" ht="15.75" thickBot="1">
      <c r="B86" s="97" t="s">
        <v>1058</v>
      </c>
      <c r="C86" s="98"/>
      <c r="D86" s="98"/>
      <c r="E86" s="98"/>
      <c r="F86" s="98"/>
      <c r="G86" s="98"/>
      <c r="H86" s="98"/>
      <c r="I86" s="99"/>
      <c r="J86" s="100"/>
      <c r="K86" s="314">
        <v>0.05</v>
      </c>
      <c r="L86" s="857">
        <f>N79*K86</f>
        <v>2253.3033612257054</v>
      </c>
      <c r="M86" s="858"/>
      <c r="N86" s="57"/>
    </row>
    <row r="87" spans="1:14" ht="15.75" thickBot="1">
      <c r="B87" s="821" t="s">
        <v>1037</v>
      </c>
      <c r="C87" s="822"/>
      <c r="D87" s="822"/>
      <c r="E87" s="822"/>
      <c r="F87" s="822"/>
      <c r="G87" s="822"/>
      <c r="H87" s="822"/>
      <c r="I87" s="822"/>
      <c r="J87" s="822"/>
      <c r="K87" s="822"/>
      <c r="L87" s="822"/>
      <c r="M87" s="823"/>
      <c r="N87" s="58">
        <f>L84+L85+L86</f>
        <v>13519.820167354233</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58585.887391868338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6700</v>
      </c>
      <c r="L36" s="279"/>
      <c r="M36" s="345">
        <v>2.5</v>
      </c>
      <c r="N36" s="281">
        <f>K36/M36</f>
        <v>2680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383.00500000000005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3063.0050000000001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39376.999939733614</v>
      </c>
      <c r="N48" s="281">
        <f>K48*M48</f>
        <v>51190.099921653702</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61.081178810341697</v>
      </c>
      <c r="N49" s="281">
        <f>K49*M49</f>
        <v>1832.4353643102509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53022.535285963953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1104.9962769918093</v>
      </c>
      <c r="M60" s="826"/>
      <c r="N60" s="296">
        <f>K60*L60</f>
        <v>1436.4951600893521</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1436.4951600893521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7660.1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65182.135446053304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13036.427089210662</v>
      </c>
      <c r="M84" s="856"/>
      <c r="N84" s="57"/>
    </row>
    <row r="85" spans="1:14">
      <c r="B85" s="95" t="s">
        <v>1057</v>
      </c>
      <c r="C85" s="96"/>
      <c r="D85" s="96"/>
      <c r="E85" s="96"/>
      <c r="F85" s="96"/>
      <c r="G85" s="96"/>
      <c r="H85" s="96"/>
      <c r="I85" s="93"/>
      <c r="J85" s="94"/>
      <c r="K85" s="313">
        <v>0.05</v>
      </c>
      <c r="L85" s="855">
        <f>N79*K85</f>
        <v>3259.1067723026654</v>
      </c>
      <c r="M85" s="856"/>
      <c r="N85" s="57"/>
    </row>
    <row r="86" spans="1:14" ht="15.75" thickBot="1">
      <c r="B86" s="97" t="s">
        <v>1058</v>
      </c>
      <c r="C86" s="98"/>
      <c r="D86" s="98"/>
      <c r="E86" s="98"/>
      <c r="F86" s="98"/>
      <c r="G86" s="98"/>
      <c r="H86" s="98"/>
      <c r="I86" s="99"/>
      <c r="J86" s="100"/>
      <c r="K86" s="314">
        <v>0.05</v>
      </c>
      <c r="L86" s="857">
        <f>N79*K86</f>
        <v>3259.1067723026654</v>
      </c>
      <c r="M86" s="858"/>
      <c r="N86" s="57"/>
    </row>
    <row r="87" spans="1:14" ht="15.75" thickBot="1">
      <c r="B87" s="821" t="s">
        <v>1037</v>
      </c>
      <c r="C87" s="822"/>
      <c r="D87" s="822"/>
      <c r="E87" s="822"/>
      <c r="F87" s="822"/>
      <c r="G87" s="822"/>
      <c r="H87" s="822"/>
      <c r="I87" s="822"/>
      <c r="J87" s="822"/>
      <c r="K87" s="822"/>
      <c r="L87" s="822"/>
      <c r="M87" s="823"/>
      <c r="N87" s="58">
        <f>L84+L85+L86</f>
        <v>19554.64063381599</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84736.776079869291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162</v>
      </c>
      <c r="B36" s="834" t="str">
        <f>VLOOKUP(A36,EQUIPOS!A6:D154,3,FALSE)</f>
        <v>Compactador manual (SALTARIN) Peso de operación (Kg.) 52, Fuerza de impacto por golpe (KN) 12.</v>
      </c>
      <c r="C36" s="835"/>
      <c r="D36" s="835"/>
      <c r="E36" s="835"/>
      <c r="F36" s="835"/>
      <c r="G36" s="835"/>
      <c r="H36" s="836"/>
      <c r="I36" s="276"/>
      <c r="J36" s="277"/>
      <c r="K36" s="278">
        <f>VLOOKUP(A36,EQUIPOS!A6:D163,4,FALSE)</f>
        <v>6700</v>
      </c>
      <c r="L36" s="279"/>
      <c r="M36" s="345">
        <v>2.5</v>
      </c>
      <c r="N36" s="281">
        <f>K36/M36</f>
        <v>2680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383.00500000000005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3063.0050000000001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42624.482613150118</v>
      </c>
      <c r="N48" s="281">
        <f>K48*M48</f>
        <v>55411.827397095156</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61.081178810341697</v>
      </c>
      <c r="N49" s="281">
        <f>K49*M49</f>
        <v>1832.4353643102509</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57244.262761405407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1104.9962769918093</v>
      </c>
      <c r="M60" s="826"/>
      <c r="N60" s="296">
        <f>K60*L60</f>
        <v>1436.4951600893521</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1436.4951600893521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7660.1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69403.862921494758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13880.772584298953</v>
      </c>
      <c r="M84" s="856"/>
      <c r="N84" s="57"/>
    </row>
    <row r="85" spans="1:14">
      <c r="B85" s="95" t="s">
        <v>1057</v>
      </c>
      <c r="C85" s="96"/>
      <c r="D85" s="96"/>
      <c r="E85" s="96"/>
      <c r="F85" s="96"/>
      <c r="G85" s="96"/>
      <c r="H85" s="96"/>
      <c r="I85" s="93"/>
      <c r="J85" s="94"/>
      <c r="K85" s="313">
        <v>0.05</v>
      </c>
      <c r="L85" s="855">
        <f>N79*K85</f>
        <v>3470.1931460747383</v>
      </c>
      <c r="M85" s="856"/>
      <c r="N85" s="57"/>
    </row>
    <row r="86" spans="1:14" ht="15.75" thickBot="1">
      <c r="B86" s="97" t="s">
        <v>1058</v>
      </c>
      <c r="C86" s="98"/>
      <c r="D86" s="98"/>
      <c r="E86" s="98"/>
      <c r="F86" s="98"/>
      <c r="G86" s="98"/>
      <c r="H86" s="98"/>
      <c r="I86" s="99"/>
      <c r="J86" s="100"/>
      <c r="K86" s="314">
        <v>0.05</v>
      </c>
      <c r="L86" s="857">
        <f>N79*K86</f>
        <v>3470.1931460747383</v>
      </c>
      <c r="M86" s="858"/>
      <c r="N86" s="57"/>
    </row>
    <row r="87" spans="1:14" ht="15.75" thickBot="1">
      <c r="B87" s="821" t="s">
        <v>1037</v>
      </c>
      <c r="C87" s="822"/>
      <c r="D87" s="822"/>
      <c r="E87" s="822"/>
      <c r="F87" s="822"/>
      <c r="G87" s="822"/>
      <c r="H87" s="822"/>
      <c r="I87" s="822"/>
      <c r="J87" s="822"/>
      <c r="K87" s="822"/>
      <c r="L87" s="822"/>
      <c r="M87" s="823"/>
      <c r="N87" s="58">
        <f>L84+L85+L86</f>
        <v>20821.158876448426</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90225.021797943191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c r="B36" s="834"/>
      <c r="C36" s="835"/>
      <c r="D36" s="835"/>
      <c r="E36" s="835"/>
      <c r="F36" s="835"/>
      <c r="G36" s="835"/>
      <c r="H36" s="836"/>
      <c r="I36" s="276"/>
      <c r="J36" s="277"/>
      <c r="K36" s="278"/>
      <c r="L36" s="279"/>
      <c r="M36" s="345"/>
      <c r="N36" s="281"/>
      <c r="P36" s="112"/>
    </row>
    <row r="37" spans="1:16">
      <c r="A37" s="119"/>
      <c r="B37" s="834"/>
      <c r="C37" s="835"/>
      <c r="D37" s="835"/>
      <c r="E37" s="835"/>
      <c r="F37" s="835"/>
      <c r="G37" s="835"/>
      <c r="H37" s="836"/>
      <c r="I37" s="430"/>
      <c r="J37" s="431"/>
      <c r="K37" s="278"/>
      <c r="L37" s="344"/>
      <c r="M37" s="345"/>
      <c r="N37" s="281"/>
      <c r="P37" s="109"/>
    </row>
    <row r="38" spans="1:16">
      <c r="A38" s="119"/>
      <c r="B38" s="834"/>
      <c r="C38" s="835"/>
      <c r="D38" s="835"/>
      <c r="E38" s="835"/>
      <c r="F38" s="835"/>
      <c r="G38" s="835"/>
      <c r="H38" s="836"/>
      <c r="I38" s="337"/>
      <c r="J38" s="339"/>
      <c r="K38" s="278"/>
      <c r="L38" s="432"/>
      <c r="M38" s="433"/>
      <c r="N38" s="281"/>
      <c r="P38" s="112"/>
    </row>
    <row r="39" spans="1:16">
      <c r="B39" s="834"/>
      <c r="C39" s="835"/>
      <c r="D39" s="835"/>
      <c r="E39" s="835"/>
      <c r="F39" s="835"/>
      <c r="G39" s="835"/>
      <c r="H39" s="836"/>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1" t="s">
        <v>1036</v>
      </c>
      <c r="C41" s="842"/>
      <c r="D41" s="842"/>
      <c r="E41" s="44"/>
      <c r="F41" s="45"/>
      <c r="G41" s="45"/>
      <c r="H41" s="46"/>
      <c r="I41" s="42"/>
      <c r="J41" s="43"/>
      <c r="K41" s="288"/>
      <c r="L41" s="285"/>
      <c r="M41" s="410">
        <v>0.05</v>
      </c>
      <c r="N41" s="353">
        <f>N77*M41</f>
        <v>383.00500000000005</v>
      </c>
      <c r="P41" s="112"/>
    </row>
    <row r="42" spans="1:16" ht="15.75" thickBot="1">
      <c r="B42" s="834"/>
      <c r="C42" s="835"/>
      <c r="D42" s="835"/>
      <c r="E42" s="835"/>
      <c r="F42" s="835"/>
      <c r="G42" s="835"/>
      <c r="H42" s="836"/>
      <c r="I42" s="843"/>
      <c r="J42" s="844"/>
      <c r="K42" s="47"/>
      <c r="L42" s="845"/>
      <c r="M42" s="846"/>
      <c r="N42" s="111"/>
    </row>
    <row r="43" spans="1:16" ht="15.75" thickBot="1">
      <c r="B43" s="821" t="s">
        <v>1037</v>
      </c>
      <c r="C43" s="822"/>
      <c r="D43" s="822"/>
      <c r="E43" s="822"/>
      <c r="F43" s="822"/>
      <c r="G43" s="822"/>
      <c r="H43" s="822"/>
      <c r="I43" s="822"/>
      <c r="J43" s="822"/>
      <c r="K43" s="822"/>
      <c r="L43" s="822"/>
      <c r="M43" s="823"/>
      <c r="N43" s="403">
        <f>SUM(N36:N42)</f>
        <v>383.00500000000005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48457.735189537751</v>
      </c>
      <c r="N48" s="281">
        <f>K48*M48</f>
        <v>62995.055746399077</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62995.055746399077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1104.9962769918093</v>
      </c>
      <c r="M60" s="826"/>
      <c r="N60" s="296">
        <f>K60*L60</f>
        <v>1436.4951600893521</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1436.4951600893521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7660.1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72474.655906488435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14494.931181297688</v>
      </c>
      <c r="M84" s="856"/>
      <c r="N84" s="57"/>
    </row>
    <row r="85" spans="1:14">
      <c r="B85" s="95" t="s">
        <v>1057</v>
      </c>
      <c r="C85" s="96"/>
      <c r="D85" s="96"/>
      <c r="E85" s="96"/>
      <c r="F85" s="96"/>
      <c r="G85" s="96"/>
      <c r="H85" s="96"/>
      <c r="I85" s="93"/>
      <c r="J85" s="94"/>
      <c r="K85" s="313">
        <v>0.05</v>
      </c>
      <c r="L85" s="855">
        <f>N79*K85</f>
        <v>3623.7327953244221</v>
      </c>
      <c r="M85" s="856"/>
      <c r="N85" s="57"/>
    </row>
    <row r="86" spans="1:14" ht="15.75" thickBot="1">
      <c r="B86" s="97" t="s">
        <v>1058</v>
      </c>
      <c r="C86" s="98"/>
      <c r="D86" s="98"/>
      <c r="E86" s="98"/>
      <c r="F86" s="98"/>
      <c r="G86" s="98"/>
      <c r="H86" s="98"/>
      <c r="I86" s="99"/>
      <c r="J86" s="100"/>
      <c r="K86" s="314">
        <v>0.05</v>
      </c>
      <c r="L86" s="857">
        <f>N79*K86</f>
        <v>3623.7327953244221</v>
      </c>
      <c r="M86" s="858"/>
      <c r="N86" s="57"/>
    </row>
    <row r="87" spans="1:14" ht="15.75" thickBot="1">
      <c r="B87" s="821" t="s">
        <v>1037</v>
      </c>
      <c r="C87" s="822"/>
      <c r="D87" s="822"/>
      <c r="E87" s="822"/>
      <c r="F87" s="822"/>
      <c r="G87" s="822"/>
      <c r="H87" s="822"/>
      <c r="I87" s="822"/>
      <c r="J87" s="822"/>
      <c r="K87" s="822"/>
      <c r="L87" s="822"/>
      <c r="M87" s="823"/>
      <c r="N87" s="58">
        <f>L84+L85+L86</f>
        <v>21742.396771946536</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94217.052678434964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c r="B36" s="834"/>
      <c r="C36" s="835"/>
      <c r="D36" s="835"/>
      <c r="E36" s="835"/>
      <c r="F36" s="835"/>
      <c r="G36" s="835"/>
      <c r="H36" s="836"/>
      <c r="I36" s="276"/>
      <c r="J36" s="277"/>
      <c r="K36" s="278"/>
      <c r="L36" s="279"/>
      <c r="M36" s="345"/>
      <c r="N36" s="281"/>
      <c r="P36" s="112"/>
    </row>
    <row r="37" spans="1:16">
      <c r="A37" s="119"/>
      <c r="B37" s="834"/>
      <c r="C37" s="835"/>
      <c r="D37" s="835"/>
      <c r="E37" s="835"/>
      <c r="F37" s="835"/>
      <c r="G37" s="835"/>
      <c r="H37" s="836"/>
      <c r="I37" s="430"/>
      <c r="J37" s="431"/>
      <c r="K37" s="278"/>
      <c r="L37" s="344"/>
      <c r="M37" s="345"/>
      <c r="N37" s="281"/>
      <c r="P37" s="109"/>
    </row>
    <row r="38" spans="1:16">
      <c r="A38" s="119"/>
      <c r="B38" s="834"/>
      <c r="C38" s="835"/>
      <c r="D38" s="835"/>
      <c r="E38" s="835"/>
      <c r="F38" s="835"/>
      <c r="G38" s="835"/>
      <c r="H38" s="836"/>
      <c r="I38" s="337"/>
      <c r="J38" s="339"/>
      <c r="K38" s="278"/>
      <c r="L38" s="432"/>
      <c r="M38" s="433"/>
      <c r="N38" s="281"/>
      <c r="P38" s="112"/>
    </row>
    <row r="39" spans="1:16">
      <c r="B39" s="834"/>
      <c r="C39" s="835"/>
      <c r="D39" s="835"/>
      <c r="E39" s="835"/>
      <c r="F39" s="835"/>
      <c r="G39" s="835"/>
      <c r="H39" s="836"/>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1" t="s">
        <v>1036</v>
      </c>
      <c r="C41" s="842"/>
      <c r="D41" s="842"/>
      <c r="E41" s="44"/>
      <c r="F41" s="45"/>
      <c r="G41" s="45"/>
      <c r="H41" s="46"/>
      <c r="I41" s="42"/>
      <c r="J41" s="43"/>
      <c r="K41" s="288"/>
      <c r="L41" s="285"/>
      <c r="M41" s="410">
        <v>0.05</v>
      </c>
      <c r="N41" s="353">
        <f>N77*M41</f>
        <v>383.00500000000005</v>
      </c>
      <c r="P41" s="112"/>
    </row>
    <row r="42" spans="1:16" ht="15.75" thickBot="1">
      <c r="B42" s="834"/>
      <c r="C42" s="835"/>
      <c r="D42" s="835"/>
      <c r="E42" s="835"/>
      <c r="F42" s="835"/>
      <c r="G42" s="835"/>
      <c r="H42" s="836"/>
      <c r="I42" s="843"/>
      <c r="J42" s="844"/>
      <c r="K42" s="47"/>
      <c r="L42" s="845"/>
      <c r="M42" s="846"/>
      <c r="N42" s="111"/>
    </row>
    <row r="43" spans="1:16" ht="15.75" thickBot="1">
      <c r="B43" s="821" t="s">
        <v>1037</v>
      </c>
      <c r="C43" s="822"/>
      <c r="D43" s="822"/>
      <c r="E43" s="822"/>
      <c r="F43" s="822"/>
      <c r="G43" s="822"/>
      <c r="H43" s="822"/>
      <c r="I43" s="822"/>
      <c r="J43" s="822"/>
      <c r="K43" s="822"/>
      <c r="L43" s="822"/>
      <c r="M43" s="823"/>
      <c r="N43" s="403">
        <f>SUM(N36:N42)</f>
        <v>383.00500000000005</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19916.129162900015</v>
      </c>
      <c r="N48" s="281">
        <f>K48*M48</f>
        <v>25890.967911770022</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25890.967911770022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1104.9962769918093</v>
      </c>
      <c r="M60" s="826"/>
      <c r="N60" s="296">
        <f>K60*L60</f>
        <v>1436.4951600893521</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1436.4951600893521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5"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20</v>
      </c>
      <c r="N71" s="404">
        <f>K71/M71</f>
        <v>7660.1</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7660.1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35370.568071859372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7074.113614371875</v>
      </c>
      <c r="M84" s="856"/>
      <c r="N84" s="57"/>
    </row>
    <row r="85" spans="1:14">
      <c r="B85" s="95" t="s">
        <v>1057</v>
      </c>
      <c r="C85" s="96"/>
      <c r="D85" s="96"/>
      <c r="E85" s="96"/>
      <c r="F85" s="96"/>
      <c r="G85" s="96"/>
      <c r="H85" s="96"/>
      <c r="I85" s="93"/>
      <c r="J85" s="94"/>
      <c r="K85" s="313">
        <v>0.05</v>
      </c>
      <c r="L85" s="855">
        <f>N79*K85</f>
        <v>1768.5284035929687</v>
      </c>
      <c r="M85" s="856"/>
      <c r="N85" s="57"/>
    </row>
    <row r="86" spans="1:14" ht="15.75" thickBot="1">
      <c r="B86" s="97" t="s">
        <v>1058</v>
      </c>
      <c r="C86" s="98"/>
      <c r="D86" s="98"/>
      <c r="E86" s="98"/>
      <c r="F86" s="98"/>
      <c r="G86" s="98"/>
      <c r="H86" s="98"/>
      <c r="I86" s="99"/>
      <c r="J86" s="100"/>
      <c r="K86" s="314">
        <v>0.05</v>
      </c>
      <c r="L86" s="857">
        <f>N79*K86</f>
        <v>1768.5284035929687</v>
      </c>
      <c r="M86" s="858"/>
      <c r="N86" s="57"/>
    </row>
    <row r="87" spans="1:14" ht="15.75" thickBot="1">
      <c r="B87" s="821" t="s">
        <v>1037</v>
      </c>
      <c r="C87" s="822"/>
      <c r="D87" s="822"/>
      <c r="E87" s="822"/>
      <c r="F87" s="822"/>
      <c r="G87" s="822"/>
      <c r="H87" s="822"/>
      <c r="I87" s="822"/>
      <c r="J87" s="822"/>
      <c r="K87" s="822"/>
      <c r="L87" s="822"/>
      <c r="M87" s="823"/>
      <c r="N87" s="58">
        <f>L84+L85+L86</f>
        <v>10611.170421557812</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45981.738493417186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c r="B36" s="834"/>
      <c r="C36" s="835"/>
      <c r="D36" s="835"/>
      <c r="E36" s="835"/>
      <c r="F36" s="835"/>
      <c r="G36" s="835"/>
      <c r="H36" s="836"/>
      <c r="I36" s="276"/>
      <c r="J36" s="277"/>
      <c r="K36" s="278"/>
      <c r="L36" s="279"/>
      <c r="M36" s="345"/>
      <c r="N36" s="281"/>
      <c r="P36" s="112"/>
    </row>
    <row r="37" spans="1:16">
      <c r="A37" s="119"/>
      <c r="B37" s="834"/>
      <c r="C37" s="835"/>
      <c r="D37" s="835"/>
      <c r="E37" s="835"/>
      <c r="F37" s="835"/>
      <c r="G37" s="835"/>
      <c r="H37" s="836"/>
      <c r="I37" s="430"/>
      <c r="J37" s="431"/>
      <c r="K37" s="278"/>
      <c r="L37" s="344"/>
      <c r="M37" s="345"/>
      <c r="N37" s="281"/>
      <c r="P37" s="109"/>
    </row>
    <row r="38" spans="1:16">
      <c r="A38" s="119"/>
      <c r="B38" s="834"/>
      <c r="C38" s="835"/>
      <c r="D38" s="835"/>
      <c r="E38" s="835"/>
      <c r="F38" s="835"/>
      <c r="G38" s="835"/>
      <c r="H38" s="836"/>
      <c r="I38" s="337"/>
      <c r="J38" s="339"/>
      <c r="K38" s="278"/>
      <c r="L38" s="432"/>
      <c r="M38" s="433"/>
      <c r="N38" s="281"/>
      <c r="P38" s="112"/>
    </row>
    <row r="39" spans="1:16">
      <c r="B39" s="834"/>
      <c r="C39" s="835"/>
      <c r="D39" s="835"/>
      <c r="E39" s="835"/>
      <c r="F39" s="835"/>
      <c r="G39" s="835"/>
      <c r="H39" s="836"/>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1" t="s">
        <v>1036</v>
      </c>
      <c r="C41" s="842"/>
      <c r="D41" s="842"/>
      <c r="E41" s="44"/>
      <c r="F41" s="45"/>
      <c r="G41" s="45"/>
      <c r="H41" s="46"/>
      <c r="I41" s="42"/>
      <c r="J41" s="43"/>
      <c r="K41" s="288"/>
      <c r="L41" s="285"/>
      <c r="M41" s="410">
        <v>0.05</v>
      </c>
      <c r="N41" s="353">
        <f>N77*M41</f>
        <v>255.33500000000001</v>
      </c>
      <c r="P41" s="112"/>
    </row>
    <row r="42" spans="1:16" ht="15.75" thickBot="1">
      <c r="B42" s="834"/>
      <c r="C42" s="835"/>
      <c r="D42" s="835"/>
      <c r="E42" s="835"/>
      <c r="F42" s="835"/>
      <c r="G42" s="835"/>
      <c r="H42" s="836"/>
      <c r="I42" s="843"/>
      <c r="J42" s="844"/>
      <c r="K42" s="47"/>
      <c r="L42" s="845"/>
      <c r="M42" s="846"/>
      <c r="N42" s="111"/>
    </row>
    <row r="43" spans="1:16" ht="15.75" thickBot="1">
      <c r="B43" s="821" t="s">
        <v>1037</v>
      </c>
      <c r="C43" s="822"/>
      <c r="D43" s="822"/>
      <c r="E43" s="822"/>
      <c r="F43" s="822"/>
      <c r="G43" s="822"/>
      <c r="H43" s="822"/>
      <c r="I43" s="822"/>
      <c r="J43" s="822"/>
      <c r="K43" s="822"/>
      <c r="L43" s="822"/>
      <c r="M43" s="823"/>
      <c r="N43" s="403">
        <f>SUM(N36:N42)</f>
        <v>255.33500000000001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12" t="s">
        <v>1028</v>
      </c>
      <c r="C47" s="813"/>
      <c r="D47" s="813"/>
      <c r="E47" s="813"/>
      <c r="F47" s="813"/>
      <c r="G47" s="813"/>
      <c r="H47" s="813"/>
      <c r="I47" s="814"/>
      <c r="J47" s="324" t="s">
        <v>1029</v>
      </c>
      <c r="K47" s="91" t="s">
        <v>1030</v>
      </c>
      <c r="L47" s="815" t="s">
        <v>1039</v>
      </c>
      <c r="M47" s="814"/>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43435</v>
      </c>
      <c r="N48" s="281">
        <f>K48*M48</f>
        <v>56465.5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56465.5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5">
        <f>VLOOKUP(A60,TRANSPORTE!A5:D117,4,FALSE)</f>
        <v>1104.9962769918093</v>
      </c>
      <c r="M60" s="826"/>
      <c r="N60" s="296">
        <f>K60*L60</f>
        <v>1436.4951600893521</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1436.4951600893521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8"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20</v>
      </c>
      <c r="N71" s="404">
        <f>K71/M71</f>
        <v>5106.7</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5106.7</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63264.030160089351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12652.80603201787</v>
      </c>
      <c r="M84" s="856"/>
      <c r="N84" s="57"/>
    </row>
    <row r="85" spans="1:14">
      <c r="B85" s="95" t="s">
        <v>1057</v>
      </c>
      <c r="C85" s="96"/>
      <c r="D85" s="96"/>
      <c r="E85" s="96"/>
      <c r="F85" s="96"/>
      <c r="G85" s="96"/>
      <c r="H85" s="96"/>
      <c r="I85" s="93"/>
      <c r="J85" s="94"/>
      <c r="K85" s="313">
        <v>0.05</v>
      </c>
      <c r="L85" s="855">
        <f>N79*K85</f>
        <v>3163.2015080044675</v>
      </c>
      <c r="M85" s="856"/>
      <c r="N85" s="57"/>
    </row>
    <row r="86" spans="1:14" ht="15.75" thickBot="1">
      <c r="B86" s="97" t="s">
        <v>1058</v>
      </c>
      <c r="C86" s="98"/>
      <c r="D86" s="98"/>
      <c r="E86" s="98"/>
      <c r="F86" s="98"/>
      <c r="G86" s="98"/>
      <c r="H86" s="98"/>
      <c r="I86" s="99"/>
      <c r="J86" s="100"/>
      <c r="K86" s="314">
        <v>0.05</v>
      </c>
      <c r="L86" s="857">
        <f>N79*K86</f>
        <v>3163.2015080044675</v>
      </c>
      <c r="M86" s="858"/>
      <c r="N86" s="57"/>
    </row>
    <row r="87" spans="1:14" ht="15.75" thickBot="1">
      <c r="B87" s="821" t="s">
        <v>1037</v>
      </c>
      <c r="C87" s="822"/>
      <c r="D87" s="822"/>
      <c r="E87" s="822"/>
      <c r="F87" s="822"/>
      <c r="G87" s="822"/>
      <c r="H87" s="822"/>
      <c r="I87" s="822"/>
      <c r="J87" s="822"/>
      <c r="K87" s="822"/>
      <c r="L87" s="822"/>
      <c r="M87" s="823"/>
      <c r="N87" s="58">
        <f>L84+L85+L86</f>
        <v>18979.209048026805</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82243.239208116152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228</v>
      </c>
      <c r="B36" s="834" t="str">
        <f>VLOOKUP(A36,EQUIPOS!A6:D154,3,FALSE)</f>
        <v xml:space="preserve">Formaleta metálica (concreto hidráulico)
</v>
      </c>
      <c r="C36" s="835"/>
      <c r="D36" s="835"/>
      <c r="E36" s="835"/>
      <c r="F36" s="835"/>
      <c r="G36" s="835"/>
      <c r="H36" s="836"/>
      <c r="I36" s="276"/>
      <c r="J36" s="277"/>
      <c r="K36" s="278">
        <f>VLOOKUP(A36,EQUIPOS!A6:D163,4,FALSE)</f>
        <v>1120.7577692635166</v>
      </c>
      <c r="L36" s="279"/>
      <c r="M36" s="280">
        <v>2</v>
      </c>
      <c r="N36" s="281">
        <f>K36/M36</f>
        <v>560.3788846317583</v>
      </c>
    </row>
    <row r="37" spans="1:14">
      <c r="A37" s="119" t="s">
        <v>282</v>
      </c>
      <c r="B37" s="834" t="str">
        <f>VLOOKUP(A37,EQUIPOS!A7:D154,3,FALSE)</f>
        <v>Piloteadora potencia 250KW, RPM 1800, fuerza elevadora 200KN</v>
      </c>
      <c r="C37" s="835"/>
      <c r="D37" s="835"/>
      <c r="E37" s="835"/>
      <c r="F37" s="835"/>
      <c r="G37" s="835"/>
      <c r="H37" s="836"/>
      <c r="I37" s="430"/>
      <c r="J37" s="431"/>
      <c r="K37" s="278">
        <f>VLOOKUP(A37,EQUIPOS!A7:D164,4,FALSE)</f>
        <v>533367.81609195413</v>
      </c>
      <c r="L37" s="344"/>
      <c r="M37" s="345">
        <v>4</v>
      </c>
      <c r="N37" s="281">
        <f>K37/M37</f>
        <v>133341.95402298853</v>
      </c>
    </row>
    <row r="38" spans="1:14">
      <c r="A38" s="119" t="s">
        <v>363</v>
      </c>
      <c r="B38" s="834" t="str">
        <f>VLOOKUP(A38,EQUIPOS!A8:D154,3,FALSE)</f>
        <v>Vibrador de concreto, Motor de 3 hp a 18.000 rpm Mangueras de 4 mt</v>
      </c>
      <c r="C38" s="835"/>
      <c r="D38" s="835"/>
      <c r="E38" s="835"/>
      <c r="F38" s="835"/>
      <c r="G38" s="835"/>
      <c r="H38" s="836"/>
      <c r="I38" s="337"/>
      <c r="J38" s="339"/>
      <c r="K38" s="278">
        <f>VLOOKUP(A38,EQUIPOS!A8:D165,4,FALSE)</f>
        <v>5950</v>
      </c>
      <c r="L38" s="432"/>
      <c r="M38" s="433">
        <v>2</v>
      </c>
      <c r="N38" s="281">
        <f>K38/M38</f>
        <v>2975</v>
      </c>
    </row>
    <row r="39" spans="1:14">
      <c r="B39" s="834"/>
      <c r="C39" s="835"/>
      <c r="D39" s="835"/>
      <c r="E39" s="840"/>
      <c r="F39" s="835"/>
      <c r="G39" s="835"/>
      <c r="H39" s="836"/>
      <c r="I39" s="42"/>
      <c r="J39" s="43"/>
      <c r="K39" s="283"/>
      <c r="L39" s="285"/>
      <c r="M39" s="286"/>
      <c r="N39" s="287"/>
    </row>
    <row r="40" spans="1:14">
      <c r="B40" s="841" t="s">
        <v>1036</v>
      </c>
      <c r="C40" s="842"/>
      <c r="D40" s="842"/>
      <c r="E40" s="44"/>
      <c r="F40" s="45"/>
      <c r="G40" s="45"/>
      <c r="H40" s="46"/>
      <c r="I40" s="42"/>
      <c r="J40" s="43"/>
      <c r="K40" s="288"/>
      <c r="L40" s="285"/>
      <c r="M40" s="410">
        <v>0.1</v>
      </c>
      <c r="N40" s="353">
        <f>N76*M40</f>
        <v>1174.5441412776077</v>
      </c>
    </row>
    <row r="41" spans="1:14" ht="15.75" thickBot="1">
      <c r="B41" s="834"/>
      <c r="C41" s="835"/>
      <c r="D41" s="835"/>
      <c r="E41" s="835"/>
      <c r="F41" s="835"/>
      <c r="G41" s="835"/>
      <c r="H41" s="836"/>
      <c r="I41" s="843"/>
      <c r="J41" s="844"/>
      <c r="K41" s="47"/>
      <c r="L41" s="845"/>
      <c r="M41" s="846"/>
      <c r="N41" s="111"/>
    </row>
    <row r="42" spans="1:14" ht="15.75" thickBot="1">
      <c r="B42" s="821" t="s">
        <v>1037</v>
      </c>
      <c r="C42" s="822"/>
      <c r="D42" s="822"/>
      <c r="E42" s="822"/>
      <c r="F42" s="822"/>
      <c r="G42" s="822"/>
      <c r="H42" s="822"/>
      <c r="I42" s="822"/>
      <c r="J42" s="822"/>
      <c r="K42" s="822"/>
      <c r="L42" s="822"/>
      <c r="M42" s="823"/>
      <c r="N42" s="403">
        <f>SUM(N36:N41)</f>
        <v>138051.87704889791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3166.0411016693783</v>
      </c>
      <c r="N47" s="281">
        <f>K47*M47</f>
        <v>37597.43534135849</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5354.7833423732891</v>
      </c>
      <c r="N48" s="281">
        <f>K48*M48</f>
        <v>2677.3916711866445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4389.3149999999996</v>
      </c>
      <c r="N49" s="281">
        <f>K49*M49</f>
        <v>2194.6574999999998</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452200</v>
      </c>
      <c r="N50" s="281">
        <f>K50*M50</f>
        <v>59666.384314038791</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21" t="s">
        <v>1037</v>
      </c>
      <c r="C54" s="822"/>
      <c r="D54" s="822"/>
      <c r="E54" s="822"/>
      <c r="F54" s="822"/>
      <c r="G54" s="822"/>
      <c r="H54" s="822"/>
      <c r="I54" s="822"/>
      <c r="J54" s="822"/>
      <c r="K54" s="822"/>
      <c r="L54" s="822"/>
      <c r="M54" s="823"/>
      <c r="N54" s="403">
        <f>SUM(N47:N53)</f>
        <v>102135.86882658393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5">
        <f>VLOOKUP(A59,TRANSPORTE!A5:D117,4,FALSE)</f>
        <v>1104.9962769918093</v>
      </c>
      <c r="M59" s="826"/>
      <c r="N59" s="296">
        <f>K59*L59</f>
        <v>55.249813849590467</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55.249813849590467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s="168"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3">
        <v>47.058819999999997</v>
      </c>
      <c r="N70" s="404">
        <f>K70/M70</f>
        <v>2170.3476627760747</v>
      </c>
      <c r="O70" s="112"/>
    </row>
    <row r="71" spans="1:15">
      <c r="A71" s="168"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441">
        <v>32</v>
      </c>
      <c r="N71" s="404">
        <f>K71/M71</f>
        <v>6383.40625</v>
      </c>
    </row>
    <row r="72" spans="1:15">
      <c r="A72" t="s">
        <v>30</v>
      </c>
      <c r="B72" s="55" t="str">
        <f>VLOOKUP(A72,'MANO DE OBRA'!A9:D70,3,FALSE)</f>
        <v>Oficial</v>
      </c>
      <c r="C72" s="53"/>
      <c r="D72" s="53"/>
      <c r="E72" s="53"/>
      <c r="F72" s="53"/>
      <c r="G72" s="53"/>
      <c r="H72" s="53"/>
      <c r="I72" s="301">
        <f>K72/J72*100</f>
        <v>55207.567567567574</v>
      </c>
      <c r="J72" s="302">
        <v>185</v>
      </c>
      <c r="K72" s="303">
        <f>VLOOKUP(A72,'MANO DE OBRA'!A9:D101,4,FALSE)</f>
        <v>102134</v>
      </c>
      <c r="L72" s="56"/>
      <c r="M72" s="309">
        <v>32</v>
      </c>
      <c r="N72" s="404">
        <f>K72/M72</f>
        <v>3191.6875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11745.441412776076</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N42+N54+N65+N76</f>
        <v>251988.43710210751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50397.687420421506</v>
      </c>
      <c r="M83" s="856"/>
      <c r="N83" s="57"/>
    </row>
    <row r="84" spans="1:14">
      <c r="B84" s="95" t="s">
        <v>1057</v>
      </c>
      <c r="C84" s="96"/>
      <c r="D84" s="96"/>
      <c r="E84" s="96"/>
      <c r="F84" s="96"/>
      <c r="G84" s="96"/>
      <c r="H84" s="96"/>
      <c r="I84" s="93"/>
      <c r="J84" s="94"/>
      <c r="K84" s="313">
        <v>0.05</v>
      </c>
      <c r="L84" s="855">
        <f>N78*K84</f>
        <v>12599.421855105376</v>
      </c>
      <c r="M84" s="856"/>
      <c r="N84" s="57"/>
    </row>
    <row r="85" spans="1:14" ht="15.75" thickBot="1">
      <c r="B85" s="97" t="s">
        <v>1058</v>
      </c>
      <c r="C85" s="98"/>
      <c r="D85" s="98"/>
      <c r="E85" s="98"/>
      <c r="F85" s="98"/>
      <c r="G85" s="98"/>
      <c r="H85" s="98"/>
      <c r="I85" s="99"/>
      <c r="J85" s="100"/>
      <c r="K85" s="314">
        <v>0.05</v>
      </c>
      <c r="L85" s="857">
        <f>N78*K85</f>
        <v>12599.421855105376</v>
      </c>
      <c r="M85" s="858"/>
      <c r="N85" s="57"/>
    </row>
    <row r="86" spans="1:14" ht="15.75" thickBot="1">
      <c r="B86" s="821" t="s">
        <v>1037</v>
      </c>
      <c r="C86" s="822"/>
      <c r="D86" s="822"/>
      <c r="E86" s="822"/>
      <c r="F86" s="822"/>
      <c r="G86" s="822"/>
      <c r="H86" s="822"/>
      <c r="I86" s="822"/>
      <c r="J86" s="822"/>
      <c r="K86" s="822"/>
      <c r="L86" s="822"/>
      <c r="M86" s="823"/>
      <c r="N86" s="58">
        <f>L83+L84+L85</f>
        <v>75596.531130632255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327584.96823273977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15" customHeight="1">
      <c r="B107" s="966" t="s">
        <v>2325</v>
      </c>
      <c r="C107" s="967"/>
      <c r="D107" s="967"/>
      <c r="E107" s="967"/>
      <c r="F107" s="967"/>
      <c r="G107" s="967"/>
      <c r="H107" s="967"/>
      <c r="I107" s="967"/>
      <c r="J107" s="967"/>
      <c r="K107" s="967"/>
      <c r="L107" s="967"/>
      <c r="M107" s="967"/>
      <c r="N107" s="968"/>
    </row>
    <row r="108" spans="2:14" ht="30.75" customHeight="1">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228</v>
      </c>
      <c r="B36" s="834" t="str">
        <f>VLOOKUP(A36,EQUIPOS!A6:D154,3,FALSE)</f>
        <v xml:space="preserve">Formaleta metálica (concreto hidráulico)
</v>
      </c>
      <c r="C36" s="835"/>
      <c r="D36" s="835"/>
      <c r="E36" s="835"/>
      <c r="F36" s="835"/>
      <c r="G36" s="835"/>
      <c r="H36" s="836"/>
      <c r="I36" s="276"/>
      <c r="J36" s="277"/>
      <c r="K36" s="278">
        <f>VLOOKUP(A36,EQUIPOS!A6:D163,4,FALSE)</f>
        <v>1120.7577692635166</v>
      </c>
      <c r="L36" s="279"/>
      <c r="M36" s="280">
        <v>2</v>
      </c>
      <c r="N36" s="281">
        <f>K36/M36</f>
        <v>560.3788846317583</v>
      </c>
    </row>
    <row r="37" spans="1:14">
      <c r="A37" s="119" t="s">
        <v>282</v>
      </c>
      <c r="B37" s="834" t="str">
        <f>VLOOKUP(A37,EQUIPOS!A7:D154,3,FALSE)</f>
        <v>Piloteadora potencia 250KW, RPM 1800, fuerza elevadora 200KN</v>
      </c>
      <c r="C37" s="835"/>
      <c r="D37" s="835"/>
      <c r="E37" s="835"/>
      <c r="F37" s="835"/>
      <c r="G37" s="835"/>
      <c r="H37" s="836"/>
      <c r="I37" s="430"/>
      <c r="J37" s="431"/>
      <c r="K37" s="278">
        <f>VLOOKUP(A37,EQUIPOS!A7:D164,4,FALSE)</f>
        <v>533367.81609195413</v>
      </c>
      <c r="L37" s="344"/>
      <c r="M37" s="345">
        <v>4</v>
      </c>
      <c r="N37" s="281">
        <f>K37/M37</f>
        <v>133341.95402298853</v>
      </c>
    </row>
    <row r="38" spans="1:14">
      <c r="A38" s="119" t="s">
        <v>363</v>
      </c>
      <c r="B38" s="834" t="str">
        <f>VLOOKUP(A38,EQUIPOS!A8:D154,3,FALSE)</f>
        <v>Vibrador de concreto, Motor de 3 hp a 18.000 rpm Mangueras de 4 mt</v>
      </c>
      <c r="C38" s="835"/>
      <c r="D38" s="835"/>
      <c r="E38" s="835"/>
      <c r="F38" s="835"/>
      <c r="G38" s="835"/>
      <c r="H38" s="836"/>
      <c r="I38" s="337"/>
      <c r="J38" s="339"/>
      <c r="K38" s="278">
        <f>VLOOKUP(A38,EQUIPOS!A8:D165,4,FALSE)</f>
        <v>5950</v>
      </c>
      <c r="L38" s="432"/>
      <c r="M38" s="433">
        <v>2</v>
      </c>
      <c r="N38" s="281">
        <f>K38/M38</f>
        <v>2975</v>
      </c>
    </row>
    <row r="39" spans="1:14">
      <c r="B39" s="834"/>
      <c r="C39" s="835"/>
      <c r="D39" s="835"/>
      <c r="E39" s="840"/>
      <c r="F39" s="835"/>
      <c r="G39" s="835"/>
      <c r="H39" s="836"/>
      <c r="I39" s="42"/>
      <c r="J39" s="43"/>
      <c r="K39" s="283"/>
      <c r="L39" s="285"/>
      <c r="M39" s="286"/>
      <c r="N39" s="287"/>
    </row>
    <row r="40" spans="1:14">
      <c r="B40" s="841" t="s">
        <v>1036</v>
      </c>
      <c r="C40" s="842"/>
      <c r="D40" s="842"/>
      <c r="E40" s="44"/>
      <c r="F40" s="45"/>
      <c r="G40" s="45"/>
      <c r="H40" s="46"/>
      <c r="I40" s="42"/>
      <c r="J40" s="43"/>
      <c r="K40" s="288"/>
      <c r="L40" s="285"/>
      <c r="M40" s="410">
        <v>0.1</v>
      </c>
      <c r="N40" s="353">
        <f>N76*M40</f>
        <v>1174.5441412776077</v>
      </c>
    </row>
    <row r="41" spans="1:14" ht="15.75" thickBot="1">
      <c r="B41" s="834"/>
      <c r="C41" s="835"/>
      <c r="D41" s="835"/>
      <c r="E41" s="835"/>
      <c r="F41" s="835"/>
      <c r="G41" s="835"/>
      <c r="H41" s="836"/>
      <c r="I41" s="843"/>
      <c r="J41" s="844"/>
      <c r="K41" s="47"/>
      <c r="L41" s="845"/>
      <c r="M41" s="846"/>
      <c r="N41" s="111"/>
    </row>
    <row r="42" spans="1:14" ht="15.75" thickBot="1">
      <c r="B42" s="821" t="s">
        <v>1037</v>
      </c>
      <c r="C42" s="822"/>
      <c r="D42" s="822"/>
      <c r="E42" s="822"/>
      <c r="F42" s="822"/>
      <c r="G42" s="822"/>
      <c r="H42" s="822"/>
      <c r="I42" s="822"/>
      <c r="J42" s="822"/>
      <c r="K42" s="822"/>
      <c r="L42" s="822"/>
      <c r="M42" s="823"/>
      <c r="N42" s="403">
        <f>SUM(N36:N41)</f>
        <v>138051.87704889791</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12" t="s">
        <v>1028</v>
      </c>
      <c r="C46" s="813"/>
      <c r="D46" s="813"/>
      <c r="E46" s="813"/>
      <c r="F46" s="813"/>
      <c r="G46" s="813"/>
      <c r="H46" s="813"/>
      <c r="I46" s="814"/>
      <c r="J46" s="324" t="s">
        <v>1029</v>
      </c>
      <c r="K46" s="91" t="s">
        <v>1030</v>
      </c>
      <c r="L46" s="815" t="s">
        <v>1039</v>
      </c>
      <c r="M46" s="814"/>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3166.0411016693783</v>
      </c>
      <c r="N47" s="281">
        <f>K47*M47</f>
        <v>37597.43534135849</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5354.7833423732891</v>
      </c>
      <c r="N48" s="281">
        <f>K48*M48</f>
        <v>2677.3916711866445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4389.3149999999996</v>
      </c>
      <c r="N49" s="281">
        <f>K49*M49</f>
        <v>2194.6574999999998</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452200</v>
      </c>
      <c r="N50" s="281">
        <f>K50*M50</f>
        <v>59666.384314038791</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75" thickBot="1">
      <c r="B53" s="49"/>
      <c r="C53" s="319"/>
      <c r="D53" s="319"/>
      <c r="E53" s="319"/>
      <c r="F53" s="319"/>
      <c r="G53" s="319"/>
      <c r="H53" s="319"/>
      <c r="I53" s="319"/>
      <c r="J53" s="444"/>
      <c r="K53" s="132"/>
      <c r="L53" s="334"/>
      <c r="M53" s="411"/>
      <c r="N53" s="281"/>
    </row>
    <row r="54" spans="1:14" ht="15.75" thickBot="1">
      <c r="B54" s="821" t="s">
        <v>1037</v>
      </c>
      <c r="C54" s="822"/>
      <c r="D54" s="822"/>
      <c r="E54" s="822"/>
      <c r="F54" s="822"/>
      <c r="G54" s="822"/>
      <c r="H54" s="822"/>
      <c r="I54" s="822"/>
      <c r="J54" s="822"/>
      <c r="K54" s="822"/>
      <c r="L54" s="822"/>
      <c r="M54" s="823"/>
      <c r="N54" s="403">
        <f>SUM(N47:N53)</f>
        <v>102135.86882658393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5">
        <f>VLOOKUP(A59,TRANSPORTE!A5:D117,4,FALSE)</f>
        <v>1104.9962769918093</v>
      </c>
      <c r="M59" s="826"/>
      <c r="N59" s="296">
        <f>K59*L59</f>
        <v>55.249813849590467</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75" thickBot="1">
      <c r="B64" s="456"/>
      <c r="C64" s="457"/>
      <c r="D64" s="457"/>
      <c r="E64" s="457"/>
      <c r="F64" s="457"/>
      <c r="G64" s="457"/>
      <c r="H64" s="54"/>
      <c r="I64" s="132"/>
      <c r="J64" s="132"/>
      <c r="K64" s="132"/>
      <c r="L64" s="810"/>
      <c r="M64" s="811"/>
      <c r="N64" s="133"/>
    </row>
    <row r="65" spans="1:15" ht="15.75" thickBot="1">
      <c r="B65" s="827" t="s">
        <v>1037</v>
      </c>
      <c r="C65" s="828"/>
      <c r="D65" s="828"/>
      <c r="E65" s="828"/>
      <c r="F65" s="828"/>
      <c r="G65" s="828"/>
      <c r="H65" s="828"/>
      <c r="I65" s="828"/>
      <c r="J65" s="828"/>
      <c r="K65" s="828"/>
      <c r="L65" s="828"/>
      <c r="M65" s="829"/>
      <c r="N65" s="110">
        <f>N59+N60+N61+N62+N63</f>
        <v>55.249813849590467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850"/>
      <c r="N69" s="104" t="s">
        <v>1035</v>
      </c>
    </row>
    <row r="70" spans="1:15">
      <c r="A70" s="168" t="s">
        <v>7</v>
      </c>
      <c r="B70" s="55" t="str">
        <f>VLOOKUP(A70,'MANO DE OBRA'!A8:D68,3,FALSE)</f>
        <v>Obrero (2)</v>
      </c>
      <c r="C70" s="53"/>
      <c r="D70" s="53"/>
      <c r="E70" s="53"/>
      <c r="F70" s="53"/>
      <c r="G70" s="53"/>
      <c r="H70" s="53"/>
      <c r="I70" s="301">
        <f>K70/J70*100</f>
        <v>55207.567567567574</v>
      </c>
      <c r="J70" s="302">
        <v>185</v>
      </c>
      <c r="K70" s="303">
        <f>VLOOKUP(A70,'MANO DE OBRA'!A8:D99,4,FALSE)</f>
        <v>102134</v>
      </c>
      <c r="L70" s="56"/>
      <c r="M70" s="446">
        <v>47.058819999999997</v>
      </c>
      <c r="N70" s="404">
        <f>K70/M70</f>
        <v>2170.3476627760747</v>
      </c>
      <c r="O70" s="112"/>
    </row>
    <row r="71" spans="1:15">
      <c r="A71" s="168" t="s">
        <v>11</v>
      </c>
      <c r="B71" s="55" t="str">
        <f>VLOOKUP(A71,'MANO DE OBRA'!A8:D69,3,FALSE)</f>
        <v>Obrero (4)</v>
      </c>
      <c r="C71" s="53"/>
      <c r="D71" s="53"/>
      <c r="E71" s="53"/>
      <c r="F71" s="53"/>
      <c r="G71" s="53"/>
      <c r="H71" s="53"/>
      <c r="I71" s="301">
        <f>K71/J71*100</f>
        <v>110415.67567567568</v>
      </c>
      <c r="J71" s="302">
        <v>185</v>
      </c>
      <c r="K71" s="303">
        <f>VLOOKUP(A71,'MANO DE OBRA'!A8:D100,4,FALSE)</f>
        <v>204269</v>
      </c>
      <c r="L71" s="56"/>
      <c r="M71" s="441">
        <v>32</v>
      </c>
      <c r="N71" s="404">
        <f>K71/M71</f>
        <v>6383.40625</v>
      </c>
    </row>
    <row r="72" spans="1:15">
      <c r="A72" t="s">
        <v>30</v>
      </c>
      <c r="B72" s="55" t="str">
        <f>VLOOKUP(A72,'MANO DE OBRA'!A9:D70,3,FALSE)</f>
        <v>Oficial</v>
      </c>
      <c r="C72" s="53"/>
      <c r="D72" s="53"/>
      <c r="E72" s="53"/>
      <c r="F72" s="53"/>
      <c r="G72" s="53"/>
      <c r="H72" s="53"/>
      <c r="I72" s="301">
        <f>K72/J72*100</f>
        <v>55207.567567567574</v>
      </c>
      <c r="J72" s="302">
        <v>185</v>
      </c>
      <c r="K72" s="303">
        <f>VLOOKUP(A72,'MANO DE OBRA'!A9:D101,4,FALSE)</f>
        <v>102134</v>
      </c>
      <c r="L72" s="56"/>
      <c r="M72" s="309">
        <v>32</v>
      </c>
      <c r="N72" s="404">
        <f>K72/M72</f>
        <v>3191.6875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75" thickBot="1">
      <c r="B75" s="808"/>
      <c r="C75" s="809"/>
      <c r="D75" s="809"/>
      <c r="E75" s="809"/>
      <c r="F75" s="809"/>
      <c r="G75" s="809"/>
      <c r="H75" s="809"/>
      <c r="I75" s="132"/>
      <c r="J75" s="132"/>
      <c r="K75" s="132"/>
      <c r="L75" s="909"/>
      <c r="M75" s="909"/>
      <c r="N75" s="51"/>
    </row>
    <row r="76" spans="1:15" ht="15.75" thickBot="1">
      <c r="B76" s="827" t="s">
        <v>1037</v>
      </c>
      <c r="C76" s="828"/>
      <c r="D76" s="828"/>
      <c r="E76" s="828"/>
      <c r="F76" s="828"/>
      <c r="G76" s="828"/>
      <c r="H76" s="828"/>
      <c r="I76" s="828"/>
      <c r="J76" s="828"/>
      <c r="K76" s="828"/>
      <c r="L76" s="828"/>
      <c r="M76" s="829"/>
      <c r="N76" s="310">
        <f>SUM(N70:N75)</f>
        <v>11745.441412776076</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N42+N54+N65+N76</f>
        <v>251988.43710210751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50397.687420421506</v>
      </c>
      <c r="M83" s="856"/>
      <c r="N83" s="57"/>
    </row>
    <row r="84" spans="1:14">
      <c r="B84" s="95" t="s">
        <v>1057</v>
      </c>
      <c r="C84" s="96"/>
      <c r="D84" s="96"/>
      <c r="E84" s="96"/>
      <c r="F84" s="96"/>
      <c r="G84" s="96"/>
      <c r="H84" s="96"/>
      <c r="I84" s="93"/>
      <c r="J84" s="94"/>
      <c r="K84" s="313">
        <v>0.05</v>
      </c>
      <c r="L84" s="855">
        <f>N78*K84</f>
        <v>12599.421855105376</v>
      </c>
      <c r="M84" s="856"/>
      <c r="N84" s="57"/>
    </row>
    <row r="85" spans="1:14" ht="15.75" thickBot="1">
      <c r="B85" s="97" t="s">
        <v>1058</v>
      </c>
      <c r="C85" s="98"/>
      <c r="D85" s="98"/>
      <c r="E85" s="98"/>
      <c r="F85" s="98"/>
      <c r="G85" s="98"/>
      <c r="H85" s="98"/>
      <c r="I85" s="99"/>
      <c r="J85" s="100"/>
      <c r="K85" s="314">
        <v>0.05</v>
      </c>
      <c r="L85" s="857">
        <f>N78*K85</f>
        <v>12599.421855105376</v>
      </c>
      <c r="M85" s="858"/>
      <c r="N85" s="57"/>
    </row>
    <row r="86" spans="1:14" ht="15.75" thickBot="1">
      <c r="B86" s="821" t="s">
        <v>1037</v>
      </c>
      <c r="C86" s="822"/>
      <c r="D86" s="822"/>
      <c r="E86" s="822"/>
      <c r="F86" s="822"/>
      <c r="G86" s="822"/>
      <c r="H86" s="822"/>
      <c r="I86" s="822"/>
      <c r="J86" s="822"/>
      <c r="K86" s="822"/>
      <c r="L86" s="822"/>
      <c r="M86" s="823"/>
      <c r="N86" s="58">
        <f>L83+L84+L85</f>
        <v>75596.531130632255</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327584.96823273977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243</v>
      </c>
      <c r="B36" s="834" t="str">
        <f>VLOOKUP(A36,EQUIPOS!A6:D154,3,FALSE)</f>
        <v>Grúa 10 ton</v>
      </c>
      <c r="C36" s="835"/>
      <c r="D36" s="835"/>
      <c r="E36" s="835"/>
      <c r="F36" s="835"/>
      <c r="G36" s="835"/>
      <c r="H36" s="836"/>
      <c r="I36" s="276"/>
      <c r="J36" s="277"/>
      <c r="K36" s="278">
        <f>VLOOKUP(A36,EQUIPOS!A6:D163,4,FALSE)</f>
        <v>146041.18773946364</v>
      </c>
      <c r="L36" s="279"/>
      <c r="M36" s="280">
        <v>0.158</v>
      </c>
      <c r="N36" s="281">
        <f t="shared" ref="N36:N44" si="0">K36/M36</f>
        <v>924311.31480673188</v>
      </c>
    </row>
    <row r="37" spans="1:14">
      <c r="A37" s="119" t="s">
        <v>121</v>
      </c>
      <c r="B37" s="834" t="str">
        <f>VLOOKUP(A37,EQUIPOS!A7:D154,3,FALSE)</f>
        <v>Bomba eléctrica para accionar la celda</v>
      </c>
      <c r="C37" s="835"/>
      <c r="D37" s="835"/>
      <c r="E37" s="835"/>
      <c r="F37" s="835"/>
      <c r="G37" s="835"/>
      <c r="H37" s="836"/>
      <c r="I37" s="430"/>
      <c r="J37" s="431"/>
      <c r="K37" s="278">
        <f>VLOOKUP(A37,EQUIPOS!A7:D164,4,FALSE)</f>
        <v>69845.785440613035</v>
      </c>
      <c r="L37" s="344"/>
      <c r="M37" s="345">
        <v>0.158</v>
      </c>
      <c r="N37" s="281">
        <f t="shared" si="0"/>
        <v>442061.93316843692</v>
      </c>
    </row>
    <row r="38" spans="1:14">
      <c r="A38" s="119" t="s">
        <v>217</v>
      </c>
      <c r="B38" s="834" t="str">
        <f>VLOOKUP(A38,EQUIPOS!A8:D154,3,FALSE)</f>
        <v>Equipo de soldadura y de acetileno (incluye soldadura)</v>
      </c>
      <c r="C38" s="835"/>
      <c r="D38" s="835"/>
      <c r="E38" s="835"/>
      <c r="F38" s="835"/>
      <c r="G38" s="835"/>
      <c r="H38" s="836"/>
      <c r="I38" s="430"/>
      <c r="J38" s="431"/>
      <c r="K38" s="447">
        <f>VLOOKUP(A38,EQUIPOS!A8:D165,4,FALSE)</f>
        <v>21165.389527458497</v>
      </c>
      <c r="L38" s="344"/>
      <c r="M38" s="345">
        <v>0.158</v>
      </c>
      <c r="N38" s="281">
        <f t="shared" si="0"/>
        <v>133958.16156619301</v>
      </c>
    </row>
    <row r="39" spans="1:14">
      <c r="A39" s="119" t="s">
        <v>255</v>
      </c>
      <c r="B39" s="834" t="str">
        <f>VLOOKUP(A39,EQUIPOS!A9:D154,3,FALSE)</f>
        <v>Manómetro cable de acero para bajar la celda</v>
      </c>
      <c r="C39" s="835"/>
      <c r="D39" s="835"/>
      <c r="E39" s="835"/>
      <c r="F39" s="835"/>
      <c r="G39" s="835"/>
      <c r="H39" s="836"/>
      <c r="I39" s="430"/>
      <c r="J39" s="431"/>
      <c r="K39" s="447">
        <f>VLOOKUP(A39,EQUIPOS!A9:D166,4,FALSE)</f>
        <v>1311195.8812260539</v>
      </c>
      <c r="L39" s="344"/>
      <c r="M39" s="345">
        <v>0.158</v>
      </c>
      <c r="N39" s="281">
        <f t="shared" si="0"/>
        <v>8298708.1090256581</v>
      </c>
    </row>
    <row r="40" spans="1:14">
      <c r="A40" s="119" t="s">
        <v>1732</v>
      </c>
      <c r="B40" s="834" t="str">
        <f>VLOOKUP(A40,EQUIPOS!A10:D154,3,FALSE)</f>
        <v xml:space="preserve">Retroexcavadora sobre llantas 
</v>
      </c>
      <c r="C40" s="835"/>
      <c r="D40" s="835"/>
      <c r="E40" s="835"/>
      <c r="F40" s="835"/>
      <c r="G40" s="835"/>
      <c r="H40" s="836"/>
      <c r="I40" s="430"/>
      <c r="J40" s="431"/>
      <c r="K40" s="447">
        <f>VLOOKUP(A40,EQUIPOS!A10:D167,4,FALSE)</f>
        <v>90708.812260536419</v>
      </c>
      <c r="L40" s="344"/>
      <c r="M40" s="345">
        <v>0.158</v>
      </c>
      <c r="N40" s="281">
        <f t="shared" si="0"/>
        <v>574106.40671225579</v>
      </c>
    </row>
    <row r="41" spans="1:14">
      <c r="A41" s="119" t="s">
        <v>115</v>
      </c>
      <c r="B41" s="834" t="str">
        <f>VLOOKUP(A41,EQUIPOS!A6:D154,3,FALSE)</f>
        <v>Andamiaje para Aplicar la Carga (Equipos Sustituto de la Tara)</v>
      </c>
      <c r="C41" s="835"/>
      <c r="D41" s="835"/>
      <c r="E41" s="835"/>
      <c r="F41" s="835"/>
      <c r="G41" s="835"/>
      <c r="H41" s="836"/>
      <c r="I41" s="430"/>
      <c r="J41" s="431"/>
      <c r="K41" s="447">
        <f>VLOOKUP(A41,EQUIPOS!A6:D154,4,FALSE)</f>
        <v>63496.168582375489</v>
      </c>
      <c r="L41" s="344"/>
      <c r="M41" s="345">
        <v>0.158</v>
      </c>
      <c r="N41" s="281">
        <f t="shared" si="0"/>
        <v>401874.48469857906</v>
      </c>
    </row>
    <row r="42" spans="1:14">
      <c r="A42" s="119" t="s">
        <v>224</v>
      </c>
      <c r="B42" s="834" t="str">
        <f>VLOOKUP(A42,EQUIPOS!A12:D156,3,FALSE)</f>
        <v>Equipo de Medición (Deformimetros Eléctricos, Mecánicos, Celdas de Carga,  Etc.)</v>
      </c>
      <c r="C42" s="835"/>
      <c r="D42" s="835"/>
      <c r="E42" s="835"/>
      <c r="F42" s="835"/>
      <c r="G42" s="835"/>
      <c r="H42" s="836"/>
      <c r="I42" s="337"/>
      <c r="J42" s="339"/>
      <c r="K42" s="447">
        <f>VLOOKUP(A42,EQUIPOS!A12:D169,4,FALSE)</f>
        <v>168526.89442315881</v>
      </c>
      <c r="L42" s="432"/>
      <c r="M42" s="433">
        <v>0.158</v>
      </c>
      <c r="N42" s="281">
        <f t="shared" si="0"/>
        <v>1066625.9140706253</v>
      </c>
    </row>
    <row r="43" spans="1:14">
      <c r="A43" t="s">
        <v>335</v>
      </c>
      <c r="B43" s="834" t="str">
        <f>VLOOKUP(A43,EQUIPOS!A13:D157,3,FALSE)</f>
        <v>Tara (Recebo, Agua, Etc.)</v>
      </c>
      <c r="C43" s="835"/>
      <c r="D43" s="835"/>
      <c r="E43" s="835"/>
      <c r="F43" s="835"/>
      <c r="G43" s="835"/>
      <c r="H43" s="836"/>
      <c r="I43" s="42"/>
      <c r="J43" s="43"/>
      <c r="K43" s="447">
        <f>VLOOKUP(A43,EQUIPOS!A13:D170,4,FALSE)</f>
        <v>286791.0280970626</v>
      </c>
      <c r="L43" s="285"/>
      <c r="M43" s="286">
        <v>2.8000000000000001E-2</v>
      </c>
      <c r="N43" s="281">
        <f t="shared" si="0"/>
        <v>10242536.717752235</v>
      </c>
    </row>
    <row r="44" spans="1:14">
      <c r="A44" t="s">
        <v>216</v>
      </c>
      <c r="B44" s="834" t="str">
        <f>VLOOKUP(A44,EQUIPOS!A14:D158,3,FALSE)</f>
        <v xml:space="preserve">Equipo de topografía Teodolito electrónico con abertura de anteojo de 42 mm. Aumento del anteojo: 30x.Distancia mínima de enfoque: 1.0 m. Precisión: 5´´. Compensador con rango de trabajo ±3´. </v>
      </c>
      <c r="C44" s="835"/>
      <c r="D44" s="835"/>
      <c r="E44" s="835"/>
      <c r="F44" s="835"/>
      <c r="G44" s="835"/>
      <c r="H44" s="836"/>
      <c r="I44" s="42"/>
      <c r="J44" s="43"/>
      <c r="K44" s="447">
        <f>VLOOKUP(A44,EQUIPOS!A14:D171,4,FALSE)</f>
        <v>8818.9123031077088</v>
      </c>
      <c r="L44" s="285"/>
      <c r="M44" s="286">
        <v>0.158</v>
      </c>
      <c r="N44" s="282">
        <f t="shared" si="0"/>
        <v>55815.900652580436</v>
      </c>
    </row>
    <row r="45" spans="1:14">
      <c r="B45" s="841" t="s">
        <v>1036</v>
      </c>
      <c r="C45" s="842"/>
      <c r="D45" s="842"/>
      <c r="E45" s="44"/>
      <c r="F45" s="45"/>
      <c r="G45" s="45"/>
      <c r="H45" s="46"/>
      <c r="I45" s="42"/>
      <c r="J45" s="43"/>
      <c r="K45" s="288"/>
      <c r="L45" s="285"/>
      <c r="M45" s="410">
        <v>0.02</v>
      </c>
      <c r="N45" s="353">
        <f>N81*M45</f>
        <v>18841.682539682541</v>
      </c>
    </row>
    <row r="46" spans="1:14" ht="15.75" thickBot="1">
      <c r="B46" s="834"/>
      <c r="C46" s="835"/>
      <c r="D46" s="835"/>
      <c r="E46" s="835"/>
      <c r="F46" s="835"/>
      <c r="G46" s="835"/>
      <c r="H46" s="836"/>
      <c r="I46" s="843"/>
      <c r="J46" s="844"/>
      <c r="K46" s="47"/>
      <c r="L46" s="845"/>
      <c r="M46" s="846"/>
      <c r="N46" s="111"/>
    </row>
    <row r="47" spans="1:14" ht="15.75" thickBot="1">
      <c r="B47" s="821" t="s">
        <v>1037</v>
      </c>
      <c r="C47" s="822"/>
      <c r="D47" s="822"/>
      <c r="E47" s="822"/>
      <c r="F47" s="822"/>
      <c r="G47" s="822"/>
      <c r="H47" s="822"/>
      <c r="I47" s="822"/>
      <c r="J47" s="822"/>
      <c r="K47" s="822"/>
      <c r="L47" s="822"/>
      <c r="M47" s="823"/>
      <c r="N47" s="403">
        <f>SUM(N36:N46)</f>
        <v>22158840.624992978</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2" t="s">
        <v>1028</v>
      </c>
      <c r="C51" s="813"/>
      <c r="D51" s="813"/>
      <c r="E51" s="813"/>
      <c r="F51" s="813"/>
      <c r="G51" s="813"/>
      <c r="H51" s="813"/>
      <c r="I51" s="814"/>
      <c r="J51" s="324" t="s">
        <v>1029</v>
      </c>
      <c r="K51" s="91" t="s">
        <v>1030</v>
      </c>
      <c r="L51" s="815" t="s">
        <v>1039</v>
      </c>
      <c r="M51" s="814"/>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20382270.178991139</v>
      </c>
      <c r="N52" s="281">
        <f t="shared" ref="N52:N58" si="1">K52*M52</f>
        <v>20382270.178991139</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108795.75965768695</v>
      </c>
      <c r="N53" s="281">
        <f t="shared" si="1"/>
        <v>3263872.7897306085</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77255.474959320185</v>
      </c>
      <c r="N54" s="281">
        <f t="shared" si="1"/>
        <v>4635328.4975592112</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50391.972518531904</v>
      </c>
      <c r="N55" s="281">
        <f t="shared" si="1"/>
        <v>604703.67022238288</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1820035.8850117517</v>
      </c>
      <c r="N56" s="281">
        <f t="shared" si="1"/>
        <v>3640071.7700235033</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1144009.7583318264</v>
      </c>
      <c r="N57" s="281">
        <f t="shared" si="1"/>
        <v>5720048.7916591316</v>
      </c>
    </row>
    <row r="58" spans="1:14" ht="15.7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25104.364491050441</v>
      </c>
      <c r="N58" s="281">
        <f t="shared" si="1"/>
        <v>1757305.5143735309</v>
      </c>
    </row>
    <row r="59" spans="1:14" ht="15.75" thickBot="1">
      <c r="B59" s="821" t="s">
        <v>1037</v>
      </c>
      <c r="C59" s="822"/>
      <c r="D59" s="822"/>
      <c r="E59" s="822"/>
      <c r="F59" s="822"/>
      <c r="G59" s="822"/>
      <c r="H59" s="822"/>
      <c r="I59" s="822"/>
      <c r="J59" s="822"/>
      <c r="K59" s="822"/>
      <c r="L59" s="822"/>
      <c r="M59" s="823"/>
      <c r="N59" s="403">
        <f>SUM(N52:N58)</f>
        <v>40003601.212559514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25">
        <f>VLOOKUP(A64,TRANSPORTE!A5:D117,4,FALSE)</f>
        <v>42194.11206478034</v>
      </c>
      <c r="M64" s="826"/>
      <c r="N64" s="296">
        <f>K64*L64</f>
        <v>2109.7056032390169</v>
      </c>
    </row>
    <row r="65" spans="1:15">
      <c r="B65" s="52"/>
      <c r="C65" s="53"/>
      <c r="D65" s="53"/>
      <c r="E65" s="53"/>
      <c r="F65" s="53"/>
      <c r="G65" s="53"/>
      <c r="H65" s="320"/>
      <c r="I65" s="288"/>
      <c r="J65" s="295"/>
      <c r="K65" s="288"/>
      <c r="L65" s="825"/>
      <c r="M65" s="826"/>
      <c r="N65" s="296"/>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2109.7056032390169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s="168" t="s">
        <v>15</v>
      </c>
      <c r="B75" s="55" t="str">
        <f>VLOOKUP(A75,'MANO DE OBRA'!A8:D68,3,FALSE)</f>
        <v>Obrero (6)</v>
      </c>
      <c r="C75" s="53"/>
      <c r="D75" s="53"/>
      <c r="E75" s="53"/>
      <c r="F75" s="53"/>
      <c r="G75" s="53"/>
      <c r="H75" s="53"/>
      <c r="I75" s="301">
        <f>K75/J75*100</f>
        <v>165623.24324324325</v>
      </c>
      <c r="J75" s="302">
        <v>185</v>
      </c>
      <c r="K75" s="303">
        <f>VLOOKUP(A75,'MANO DE OBRA'!A8:D99,4,FALSE)</f>
        <v>306403</v>
      </c>
      <c r="L75" s="56"/>
      <c r="M75" s="443">
        <v>1.26</v>
      </c>
      <c r="N75" s="404">
        <f>K75/M75</f>
        <v>243176.98412698411</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1">
        <v>1.26</v>
      </c>
      <c r="N76" s="404">
        <f>K76/M76</f>
        <v>81058.730158730163</v>
      </c>
    </row>
    <row r="77" spans="1:15">
      <c r="A77" s="179" t="s">
        <v>64</v>
      </c>
      <c r="B77" s="55" t="str">
        <f>VLOOKUP(A77,'MANO DE OBRA'!A9:D70,3,FALSE)</f>
        <v>Ingeniero supervisor</v>
      </c>
      <c r="C77" s="53"/>
      <c r="D77" s="53"/>
      <c r="E77" s="53"/>
      <c r="F77" s="53"/>
      <c r="G77" s="53"/>
      <c r="H77" s="53"/>
      <c r="I77" s="301">
        <f>K77/J77*100</f>
        <v>179606.48648648648</v>
      </c>
      <c r="J77" s="302">
        <v>185</v>
      </c>
      <c r="K77" s="303">
        <f>VLOOKUP(A77,'MANO DE OBRA'!A9:D101,4,FALSE)</f>
        <v>332272</v>
      </c>
      <c r="L77" s="56"/>
      <c r="M77" s="309">
        <v>1.26</v>
      </c>
      <c r="N77" s="404">
        <f>K77/M77</f>
        <v>263707.93650793651</v>
      </c>
    </row>
    <row r="78" spans="1:15">
      <c r="A78" s="179" t="s">
        <v>78</v>
      </c>
      <c r="B78" s="55" t="str">
        <f>VLOOKUP(A78,'MANO DE OBRA'!A10:D71,3,FALSE)</f>
        <v xml:space="preserve">Ingeniero Geotecnista </v>
      </c>
      <c r="C78" s="53"/>
      <c r="D78" s="53"/>
      <c r="E78" s="53"/>
      <c r="F78" s="53"/>
      <c r="G78" s="53"/>
      <c r="H78" s="53"/>
      <c r="I78" s="301">
        <f>K78/J78*100</f>
        <v>212549.72972972973</v>
      </c>
      <c r="J78" s="302">
        <v>185</v>
      </c>
      <c r="K78" s="303">
        <f>VLOOKUP(A78,'MANO DE OBRA'!A10:D102,4,FALSE)</f>
        <v>393217</v>
      </c>
      <c r="L78" s="327"/>
      <c r="M78" s="309">
        <v>1.26</v>
      </c>
      <c r="N78" s="404">
        <f>K78/M78</f>
        <v>312076.98412698414</v>
      </c>
    </row>
    <row r="79" spans="1:15">
      <c r="A79" s="179" t="s">
        <v>2334</v>
      </c>
      <c r="B79" s="55" t="str">
        <f>VLOOKUP(A79,'MANO DE OBRA'!A11:D72,3,FALSE)</f>
        <v>Celador</v>
      </c>
      <c r="C79" s="53"/>
      <c r="D79" s="53"/>
      <c r="E79" s="53"/>
      <c r="F79" s="53"/>
      <c r="G79" s="53"/>
      <c r="H79" s="53"/>
      <c r="I79" s="301">
        <f>K79/J79*100</f>
        <v>28648.64864864865</v>
      </c>
      <c r="J79" s="302">
        <v>185</v>
      </c>
      <c r="K79" s="307">
        <f>VLOOKUP(A79,'MANO DE OBRA'!A11:D103,4,FALSE)</f>
        <v>53000</v>
      </c>
      <c r="L79" s="327"/>
      <c r="M79" s="309">
        <v>1.26</v>
      </c>
      <c r="N79" s="404">
        <f>K79/M79</f>
        <v>42063.492063492064</v>
      </c>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942084.12698412698</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N47+N59+N70+N81</f>
        <v>63106635.670139857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12621327.134027973</v>
      </c>
      <c r="M88" s="856"/>
      <c r="N88" s="57"/>
    </row>
    <row r="89" spans="1:14">
      <c r="B89" s="95" t="s">
        <v>1057</v>
      </c>
      <c r="C89" s="96"/>
      <c r="D89" s="96"/>
      <c r="E89" s="96"/>
      <c r="F89" s="96"/>
      <c r="G89" s="96"/>
      <c r="H89" s="96"/>
      <c r="I89" s="93"/>
      <c r="J89" s="94"/>
      <c r="K89" s="313">
        <v>0.05</v>
      </c>
      <c r="L89" s="855">
        <f>N83*K89</f>
        <v>3155331.7835069932</v>
      </c>
      <c r="M89" s="856"/>
      <c r="N89" s="57"/>
    </row>
    <row r="90" spans="1:14" ht="15.75" thickBot="1">
      <c r="B90" s="97" t="s">
        <v>1058</v>
      </c>
      <c r="C90" s="98"/>
      <c r="D90" s="98"/>
      <c r="E90" s="98"/>
      <c r="F90" s="98"/>
      <c r="G90" s="98"/>
      <c r="H90" s="98"/>
      <c r="I90" s="99"/>
      <c r="J90" s="100"/>
      <c r="K90" s="314">
        <v>0.05</v>
      </c>
      <c r="L90" s="857">
        <f>N83*K90</f>
        <v>3155331.7835069932</v>
      </c>
      <c r="M90" s="858"/>
      <c r="N90" s="57"/>
    </row>
    <row r="91" spans="1:14" ht="15.75" thickBot="1">
      <c r="B91" s="821" t="s">
        <v>1037</v>
      </c>
      <c r="C91" s="822"/>
      <c r="D91" s="822"/>
      <c r="E91" s="822"/>
      <c r="F91" s="822"/>
      <c r="G91" s="822"/>
      <c r="H91" s="822"/>
      <c r="I91" s="822"/>
      <c r="J91" s="822"/>
      <c r="K91" s="822"/>
      <c r="L91" s="822"/>
      <c r="M91" s="823"/>
      <c r="N91" s="58">
        <f>L88+L89+L90</f>
        <v>18931990.701041959</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82038626.371181816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140</v>
      </c>
      <c r="B36" s="834" t="str">
        <f>VLOOKUP(A36,EQUIPOS!A6:D154,3,FALSE)</f>
        <v>Camisa para Pilote D=1.20m</v>
      </c>
      <c r="C36" s="835"/>
      <c r="D36" s="835"/>
      <c r="E36" s="835"/>
      <c r="F36" s="835"/>
      <c r="G36" s="835"/>
      <c r="H36" s="836"/>
      <c r="I36" s="276"/>
      <c r="J36" s="277"/>
      <c r="K36" s="278">
        <f>VLOOKUP(A36,EQUIPOS!A6:D163,4,FALSE)</f>
        <v>34469.348659003837</v>
      </c>
      <c r="L36" s="279"/>
      <c r="M36" s="280">
        <v>1</v>
      </c>
      <c r="N36" s="281">
        <f t="shared" ref="N36:N42" si="0">K36/M36</f>
        <v>34469.348659003837</v>
      </c>
    </row>
    <row r="37" spans="1:14">
      <c r="A37" s="119" t="s">
        <v>206</v>
      </c>
      <c r="B37" s="834" t="str">
        <f>VLOOKUP(A37,EQUIPOS!A7:D154,3,FALSE)</f>
        <v>Equipo de Soldadura</v>
      </c>
      <c r="C37" s="835"/>
      <c r="D37" s="835"/>
      <c r="E37" s="835"/>
      <c r="F37" s="835"/>
      <c r="G37" s="835"/>
      <c r="H37" s="836"/>
      <c r="I37" s="430"/>
      <c r="J37" s="431"/>
      <c r="K37" s="278">
        <f>VLOOKUP(A37,EQUIPOS!A7:D164,4,FALSE)</f>
        <v>10229.93827160494</v>
      </c>
      <c r="L37" s="344"/>
      <c r="M37" s="345">
        <v>1</v>
      </c>
      <c r="N37" s="281">
        <f t="shared" si="0"/>
        <v>10229.93827160494</v>
      </c>
    </row>
    <row r="38" spans="1:14">
      <c r="A38" s="119" t="s">
        <v>242</v>
      </c>
      <c r="B38" s="834" t="str">
        <f>VLOOKUP(A38,EQUIPOS!A8:D154,3,FALSE)</f>
        <v>Grúa con torre capacidad 1 ton en la punta.</v>
      </c>
      <c r="C38" s="835"/>
      <c r="D38" s="835"/>
      <c r="E38" s="835"/>
      <c r="F38" s="835"/>
      <c r="G38" s="835"/>
      <c r="H38" s="836"/>
      <c r="I38" s="430"/>
      <c r="J38" s="431"/>
      <c r="K38" s="447">
        <f>VLOOKUP(A38,EQUIPOS!A8:D165,4,FALSE)</f>
        <v>219132.33290762029</v>
      </c>
      <c r="L38" s="344"/>
      <c r="M38" s="345">
        <v>2.5</v>
      </c>
      <c r="N38" s="281">
        <f t="shared" si="0"/>
        <v>87652.933163048117</v>
      </c>
    </row>
    <row r="39" spans="1:14">
      <c r="A39" s="119" t="s">
        <v>267</v>
      </c>
      <c r="B39" s="834" t="str">
        <f>VLOOKUP(A39,EQUIPOS!A9:D154,3,FALSE)</f>
        <v>Motobomba de concreto</v>
      </c>
      <c r="C39" s="835"/>
      <c r="D39" s="835"/>
      <c r="E39" s="835"/>
      <c r="F39" s="835"/>
      <c r="G39" s="835"/>
      <c r="H39" s="836"/>
      <c r="I39" s="430"/>
      <c r="J39" s="431"/>
      <c r="K39" s="447">
        <f>VLOOKUP(A39,EQUIPOS!A9:D166,4,FALSE)</f>
        <v>78100.287356321845</v>
      </c>
      <c r="L39" s="344"/>
      <c r="M39" s="345">
        <v>2.5499800000000001</v>
      </c>
      <c r="N39" s="281">
        <f t="shared" si="0"/>
        <v>30627.803887215523</v>
      </c>
    </row>
    <row r="40" spans="1:14">
      <c r="A40" s="119" t="s">
        <v>277</v>
      </c>
      <c r="B40" s="834" t="str">
        <f>VLOOKUP(A40,EQUIPOS!A10:D154,3,FALSE)</f>
        <v>Pala auxiliar de piloteadora</v>
      </c>
      <c r="C40" s="835"/>
      <c r="D40" s="835"/>
      <c r="E40" s="835"/>
      <c r="F40" s="835"/>
      <c r="G40" s="835"/>
      <c r="H40" s="836"/>
      <c r="I40" s="430"/>
      <c r="J40" s="431"/>
      <c r="K40" s="447">
        <f>VLOOKUP(A40,EQUIPOS!A10:D167,4,FALSE)</f>
        <v>325946.99872286082</v>
      </c>
      <c r="L40" s="344"/>
      <c r="M40" s="345">
        <v>2.5</v>
      </c>
      <c r="N40" s="281">
        <f t="shared" si="0"/>
        <v>130378.79948914432</v>
      </c>
    </row>
    <row r="41" spans="1:14">
      <c r="A41" s="119" t="s">
        <v>282</v>
      </c>
      <c r="B41" s="834" t="str">
        <f>VLOOKUP(A41,EQUIPOS!A6:D154,3,FALSE)</f>
        <v>Piloteadora potencia 250KW, RPM 1800, fuerza elevadora 200KN</v>
      </c>
      <c r="C41" s="835"/>
      <c r="D41" s="835"/>
      <c r="E41" s="835"/>
      <c r="F41" s="835"/>
      <c r="G41" s="835"/>
      <c r="H41" s="836"/>
      <c r="I41" s="430"/>
      <c r="J41" s="431"/>
      <c r="K41" s="447">
        <f>VLOOKUP(A41,EQUIPOS!A6:D154,4,FALSE)</f>
        <v>533367.81609195413</v>
      </c>
      <c r="L41" s="344"/>
      <c r="M41" s="345">
        <v>1</v>
      </c>
      <c r="N41" s="281">
        <f t="shared" si="0"/>
        <v>533367.81609195413</v>
      </c>
    </row>
    <row r="42" spans="1:14">
      <c r="A42" s="119" t="s">
        <v>310</v>
      </c>
      <c r="B42" s="834" t="str">
        <f>VLOOKUP(A42,EQUIPOS!A12:D156,3,FALSE)</f>
        <v>Retroexcavadora A25C</v>
      </c>
      <c r="C42" s="835"/>
      <c r="D42" s="835"/>
      <c r="E42" s="835"/>
      <c r="F42" s="835"/>
      <c r="G42" s="835"/>
      <c r="H42" s="836"/>
      <c r="I42" s="337"/>
      <c r="J42" s="339"/>
      <c r="K42" s="447">
        <f>VLOOKUP(A42,EQUIPOS!A12:D169,4,FALSE)</f>
        <v>155918.36951894427</v>
      </c>
      <c r="L42" s="432"/>
      <c r="M42" s="433">
        <v>2.5</v>
      </c>
      <c r="N42" s="281">
        <f t="shared" si="0"/>
        <v>62367.347807577709</v>
      </c>
    </row>
    <row r="43" spans="1:14">
      <c r="B43" s="834"/>
      <c r="C43" s="835"/>
      <c r="D43" s="835"/>
      <c r="E43" s="835"/>
      <c r="F43" s="835"/>
      <c r="G43" s="835"/>
      <c r="H43" s="836"/>
      <c r="I43" s="42"/>
      <c r="J43" s="43"/>
      <c r="K43" s="447"/>
      <c r="L43" s="285"/>
      <c r="M43" s="286"/>
      <c r="N43" s="281"/>
    </row>
    <row r="44" spans="1:14">
      <c r="B44" s="329"/>
      <c r="C44" s="330"/>
      <c r="D44" s="330"/>
      <c r="E44" s="330"/>
      <c r="F44" s="332"/>
      <c r="G44" s="332"/>
      <c r="H44" s="131"/>
      <c r="I44" s="42"/>
      <c r="J44" s="43"/>
      <c r="K44" s="447"/>
      <c r="L44" s="285"/>
      <c r="M44" s="286"/>
      <c r="N44" s="282"/>
    </row>
    <row r="45" spans="1:14">
      <c r="B45" s="841" t="s">
        <v>1036</v>
      </c>
      <c r="C45" s="842"/>
      <c r="D45" s="842"/>
      <c r="E45" s="44"/>
      <c r="F45" s="45"/>
      <c r="G45" s="45"/>
      <c r="H45" s="46"/>
      <c r="I45" s="42"/>
      <c r="J45" s="43"/>
      <c r="K45" s="288"/>
      <c r="L45" s="285"/>
      <c r="M45" s="410">
        <v>0.1</v>
      </c>
      <c r="N45" s="353">
        <f>N83*M45</f>
        <v>8511.1875</v>
      </c>
    </row>
    <row r="46" spans="1:14" ht="15.75" thickBot="1">
      <c r="B46" s="834"/>
      <c r="C46" s="835"/>
      <c r="D46" s="835"/>
      <c r="E46" s="835"/>
      <c r="F46" s="835"/>
      <c r="G46" s="835"/>
      <c r="H46" s="836"/>
      <c r="I46" s="843"/>
      <c r="J46" s="844"/>
      <c r="K46" s="47"/>
      <c r="L46" s="845"/>
      <c r="M46" s="846"/>
      <c r="N46" s="111"/>
    </row>
    <row r="47" spans="1:14" ht="15.75" thickBot="1">
      <c r="B47" s="821" t="s">
        <v>1037</v>
      </c>
      <c r="C47" s="822"/>
      <c r="D47" s="822"/>
      <c r="E47" s="822"/>
      <c r="F47" s="822"/>
      <c r="G47" s="822"/>
      <c r="H47" s="822"/>
      <c r="I47" s="822"/>
      <c r="J47" s="822"/>
      <c r="K47" s="822"/>
      <c r="L47" s="822"/>
      <c r="M47" s="823"/>
      <c r="N47" s="403">
        <f>SUM(N36:N46)</f>
        <v>897605.17486954865</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2" t="s">
        <v>1028</v>
      </c>
      <c r="C51" s="813"/>
      <c r="D51" s="813"/>
      <c r="E51" s="813"/>
      <c r="F51" s="813"/>
      <c r="G51" s="813"/>
      <c r="H51" s="813"/>
      <c r="I51" s="814"/>
      <c r="J51" s="324" t="s">
        <v>1029</v>
      </c>
      <c r="K51" s="91" t="s">
        <v>1030</v>
      </c>
      <c r="L51" s="815" t="s">
        <v>1039</v>
      </c>
      <c r="M51" s="814"/>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6942.8939914421735</v>
      </c>
      <c r="N52" s="281">
        <f>K52*M52</f>
        <v>16350.515349846319</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3166.0411016693783</v>
      </c>
      <c r="N53" s="281">
        <f>K53*M53</f>
        <v>391639.95147248427</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452200</v>
      </c>
      <c r="N54" s="281">
        <f>K54*M54</f>
        <v>372914.90196274244</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1" t="s">
        <v>1037</v>
      </c>
      <c r="C59" s="822"/>
      <c r="D59" s="822"/>
      <c r="E59" s="822"/>
      <c r="F59" s="822"/>
      <c r="G59" s="822"/>
      <c r="H59" s="822"/>
      <c r="I59" s="822"/>
      <c r="J59" s="822"/>
      <c r="K59" s="822"/>
      <c r="L59" s="822"/>
      <c r="M59" s="823"/>
      <c r="N59" s="403">
        <f>SUM(N52:N58)</f>
        <v>780905.36878507305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25">
        <f>VLOOKUP(A64,TRANSPORTE!A5:D117,4,FALSE)</f>
        <v>1104.9962769918093</v>
      </c>
      <c r="M64" s="826"/>
      <c r="N64" s="296">
        <f>K64*L64</f>
        <v>1436.4951600893521</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25">
        <f>VLOOKUP(A65,TRANSPORTE!A6:D117,4,FALSE)</f>
        <v>1104.9962769918093</v>
      </c>
      <c r="M65" s="826"/>
      <c r="N65" s="296">
        <f>K65*L65</f>
        <v>55.249813849590467</v>
      </c>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1491.7449739389426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973"/>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165623.24324324325</v>
      </c>
      <c r="J76" s="302">
        <v>185</v>
      </c>
      <c r="K76" s="303">
        <f>VLOOKUP(A76,'MANO DE OBRA'!A8:D99,4,FALSE)</f>
        <v>306403</v>
      </c>
      <c r="L76" s="56"/>
      <c r="M76" s="443">
        <v>8</v>
      </c>
      <c r="N76" s="404">
        <f>K76/M76</f>
        <v>38300.375</v>
      </c>
      <c r="O76" s="112"/>
    </row>
    <row r="77" spans="1:15">
      <c r="A77" s="168" t="s">
        <v>30</v>
      </c>
      <c r="B77" s="55" t="str">
        <f>VLOOKUP(A77,'MANO DE OBRA'!A8:D69,3,FALSE)</f>
        <v>Oficial</v>
      </c>
      <c r="C77" s="53"/>
      <c r="D77" s="53"/>
      <c r="E77" s="53"/>
      <c r="F77" s="53"/>
      <c r="G77" s="53"/>
      <c r="H77" s="53"/>
      <c r="I77" s="301">
        <f>K77/J77*100</f>
        <v>55207.567567567574</v>
      </c>
      <c r="J77" s="302">
        <v>185</v>
      </c>
      <c r="K77" s="303">
        <f>VLOOKUP(A77,'MANO DE OBRA'!A8:D100,4,FALSE)</f>
        <v>102134</v>
      </c>
      <c r="L77" s="56"/>
      <c r="M77" s="440">
        <v>8</v>
      </c>
      <c r="N77" s="404">
        <f>K77/M77</f>
        <v>12766.75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165623.24324324325</v>
      </c>
      <c r="J79" s="302">
        <v>185</v>
      </c>
      <c r="K79" s="303">
        <f>VLOOKUP(A79,'MANO DE OBRA'!A9:D101,4,FALSE)</f>
        <v>306403</v>
      </c>
      <c r="L79" s="56"/>
      <c r="M79" s="309">
        <v>12</v>
      </c>
      <c r="N79" s="404">
        <f>K79/M79</f>
        <v>25533.583333333332</v>
      </c>
    </row>
    <row r="80" spans="1:15">
      <c r="A80" t="s">
        <v>30</v>
      </c>
      <c r="B80" s="55" t="str">
        <f>VLOOKUP(A80,'MANO DE OBRA'!A10:D71,3,FALSE)</f>
        <v>Oficial</v>
      </c>
      <c r="C80" s="53"/>
      <c r="D80" s="53"/>
      <c r="E80" s="53"/>
      <c r="F80" s="53"/>
      <c r="G80" s="53"/>
      <c r="H80" s="53"/>
      <c r="I80" s="301">
        <f>K80/J80*100</f>
        <v>55207.567567567574</v>
      </c>
      <c r="J80" s="302">
        <v>185</v>
      </c>
      <c r="K80" s="303">
        <f>VLOOKUP(A80,'MANO DE OBRA'!A10:D102,4,FALSE)</f>
        <v>102134</v>
      </c>
      <c r="L80" s="327"/>
      <c r="M80" s="309">
        <v>12</v>
      </c>
      <c r="N80" s="404">
        <f>K80/M80</f>
        <v>8511.1666666666661</v>
      </c>
    </row>
    <row r="81" spans="1:14">
      <c r="B81" s="55"/>
      <c r="C81" s="53"/>
      <c r="D81" s="53"/>
      <c r="E81" s="53"/>
      <c r="F81" s="53"/>
      <c r="G81" s="53"/>
      <c r="H81" s="53"/>
      <c r="I81" s="288"/>
      <c r="J81" s="306"/>
      <c r="K81" s="307"/>
      <c r="L81" s="327"/>
      <c r="M81" s="309"/>
      <c r="N81" s="305"/>
    </row>
    <row r="82" spans="1:14" ht="15.75" thickBot="1">
      <c r="B82" s="808"/>
      <c r="C82" s="809"/>
      <c r="D82" s="809"/>
      <c r="E82" s="809"/>
      <c r="F82" s="809"/>
      <c r="G82" s="809"/>
      <c r="H82" s="809"/>
      <c r="I82" s="132"/>
      <c r="J82" s="132"/>
      <c r="K82" s="132"/>
      <c r="L82" s="909"/>
      <c r="M82" s="909"/>
      <c r="N82" s="133"/>
    </row>
    <row r="83" spans="1:14" ht="15.75" thickBot="1">
      <c r="B83" s="827" t="s">
        <v>1037</v>
      </c>
      <c r="C83" s="828"/>
      <c r="D83" s="828"/>
      <c r="E83" s="828"/>
      <c r="F83" s="828"/>
      <c r="G83" s="828"/>
      <c r="H83" s="828"/>
      <c r="I83" s="828"/>
      <c r="J83" s="828"/>
      <c r="K83" s="828"/>
      <c r="L83" s="828"/>
      <c r="M83" s="829"/>
      <c r="N83" s="469">
        <f>SUM(N76:N82)</f>
        <v>85111.875</v>
      </c>
    </row>
    <row r="84" spans="1:14" ht="15.75" thickBot="1">
      <c r="B84" s="39"/>
      <c r="C84" s="40"/>
      <c r="D84" s="40"/>
      <c r="E84" s="40"/>
      <c r="F84" s="40"/>
      <c r="G84" s="40"/>
      <c r="H84" s="40"/>
      <c r="I84" s="40"/>
      <c r="J84" s="40"/>
      <c r="K84" s="40"/>
      <c r="L84" s="40"/>
      <c r="M84" s="40"/>
      <c r="N84" s="41"/>
    </row>
    <row r="85" spans="1:14" ht="15.75" thickBot="1">
      <c r="B85" s="821" t="s">
        <v>1051</v>
      </c>
      <c r="C85" s="822"/>
      <c r="D85" s="822"/>
      <c r="E85" s="822"/>
      <c r="F85" s="822"/>
      <c r="G85" s="822"/>
      <c r="H85" s="822"/>
      <c r="I85" s="822"/>
      <c r="J85" s="822"/>
      <c r="K85" s="822"/>
      <c r="L85" s="822"/>
      <c r="M85" s="823"/>
      <c r="N85" s="105">
        <f>N47+N59+N70+N83</f>
        <v>1765114.1636285605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353022.8327257121</v>
      </c>
      <c r="M90" s="856"/>
      <c r="N90" s="57"/>
    </row>
    <row r="91" spans="1:14">
      <c r="B91" s="95" t="s">
        <v>1057</v>
      </c>
      <c r="C91" s="96"/>
      <c r="D91" s="96"/>
      <c r="E91" s="96"/>
      <c r="F91" s="96"/>
      <c r="G91" s="96"/>
      <c r="H91" s="96"/>
      <c r="I91" s="93"/>
      <c r="J91" s="94"/>
      <c r="K91" s="313">
        <v>0.05</v>
      </c>
      <c r="L91" s="855">
        <f>N85*K91</f>
        <v>88255.708181428025</v>
      </c>
      <c r="M91" s="856"/>
      <c r="N91" s="57"/>
    </row>
    <row r="92" spans="1:14" ht="15.75" thickBot="1">
      <c r="B92" s="97" t="s">
        <v>1058</v>
      </c>
      <c r="C92" s="98"/>
      <c r="D92" s="98"/>
      <c r="E92" s="98"/>
      <c r="F92" s="98"/>
      <c r="G92" s="98"/>
      <c r="H92" s="98"/>
      <c r="I92" s="99"/>
      <c r="J92" s="100"/>
      <c r="K92" s="314">
        <v>0.05</v>
      </c>
      <c r="L92" s="857">
        <f>N85*K92</f>
        <v>88255.708181428025</v>
      </c>
      <c r="M92" s="858"/>
      <c r="N92" s="57"/>
    </row>
    <row r="93" spans="1:14" ht="15.75" thickBot="1">
      <c r="B93" s="821" t="s">
        <v>1037</v>
      </c>
      <c r="C93" s="822"/>
      <c r="D93" s="822"/>
      <c r="E93" s="822"/>
      <c r="F93" s="822"/>
      <c r="G93" s="822"/>
      <c r="H93" s="822"/>
      <c r="I93" s="822"/>
      <c r="J93" s="822"/>
      <c r="K93" s="822"/>
      <c r="L93" s="822"/>
      <c r="M93" s="823"/>
      <c r="N93" s="58">
        <f>L90+L91+L92</f>
        <v>529534.24908856815</v>
      </c>
    </row>
    <row r="94" spans="1:14" ht="15.75" thickBot="1">
      <c r="B94" s="39"/>
      <c r="C94" s="40"/>
      <c r="D94" s="40"/>
      <c r="E94" s="40"/>
      <c r="F94" s="40"/>
      <c r="G94" s="40"/>
      <c r="H94" s="40"/>
      <c r="I94" s="40"/>
      <c r="J94" s="40"/>
      <c r="K94" s="40"/>
      <c r="L94" s="40"/>
      <c r="M94" s="40"/>
      <c r="N94" s="41"/>
    </row>
    <row r="95" spans="1:14" ht="15.75" thickBot="1">
      <c r="A95" t="s">
        <v>2122</v>
      </c>
      <c r="B95" s="821" t="s">
        <v>1059</v>
      </c>
      <c r="C95" s="822"/>
      <c r="D95" s="822"/>
      <c r="E95" s="822"/>
      <c r="F95" s="822"/>
      <c r="G95" s="822"/>
      <c r="H95" s="822"/>
      <c r="I95" s="822"/>
      <c r="J95" s="822"/>
      <c r="K95" s="822"/>
      <c r="L95" s="822"/>
      <c r="M95" s="823"/>
      <c r="N95" s="196">
        <f>N85+N93</f>
        <v>2294648.4127171286</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3" t="s">
        <v>2324</v>
      </c>
      <c r="C112" s="964"/>
      <c r="D112" s="964"/>
      <c r="E112" s="964"/>
      <c r="F112" s="964"/>
      <c r="G112" s="964"/>
      <c r="H112" s="964"/>
      <c r="I112" s="964"/>
      <c r="J112" s="964"/>
      <c r="K112" s="964"/>
      <c r="L112" s="964"/>
      <c r="M112" s="964"/>
      <c r="N112" s="965"/>
    </row>
    <row r="113" spans="2:14" ht="15" customHeight="1">
      <c r="B113" s="963"/>
      <c r="C113" s="964"/>
      <c r="D113" s="964"/>
      <c r="E113" s="964"/>
      <c r="F113" s="964"/>
      <c r="G113" s="964"/>
      <c r="H113" s="964"/>
      <c r="I113" s="964"/>
      <c r="J113" s="964"/>
      <c r="K113" s="964"/>
      <c r="L113" s="964"/>
      <c r="M113" s="964"/>
      <c r="N113" s="965"/>
    </row>
    <row r="114" spans="2:14" ht="30" customHeight="1">
      <c r="B114" s="966" t="s">
        <v>2325</v>
      </c>
      <c r="C114" s="967"/>
      <c r="D114" s="967"/>
      <c r="E114" s="967"/>
      <c r="F114" s="967"/>
      <c r="G114" s="967"/>
      <c r="H114" s="967"/>
      <c r="I114" s="967"/>
      <c r="J114" s="967"/>
      <c r="K114" s="967"/>
      <c r="L114" s="967"/>
      <c r="M114" s="967"/>
      <c r="N114" s="968"/>
    </row>
    <row r="115" spans="2:14">
      <c r="B115" s="966"/>
      <c r="C115" s="967"/>
      <c r="D115" s="967"/>
      <c r="E115" s="967"/>
      <c r="F115" s="967"/>
      <c r="G115" s="967"/>
      <c r="H115" s="967"/>
      <c r="I115" s="967"/>
      <c r="J115" s="967"/>
      <c r="K115" s="967"/>
      <c r="L115" s="967"/>
      <c r="M115" s="967"/>
      <c r="N115" s="968"/>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9"/>
      <c r="K125" s="969"/>
      <c r="L125" s="969"/>
      <c r="M125" s="969"/>
      <c r="N125" s="970"/>
    </row>
    <row r="126" spans="2:14" ht="15.75" thickBot="1">
      <c r="B126" s="428" t="s">
        <v>2327</v>
      </c>
      <c r="C126" s="429"/>
      <c r="D126" s="429"/>
      <c r="E126" s="268"/>
      <c r="F126" s="268"/>
      <c r="G126" s="268"/>
      <c r="H126" s="268"/>
      <c r="I126" s="268"/>
      <c r="J126" s="971"/>
      <c r="K126" s="971"/>
      <c r="L126" s="971"/>
      <c r="M126" s="971"/>
      <c r="N126" s="97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182</v>
      </c>
      <c r="B36" s="834" t="str">
        <f>VLOOKUP(A36,EQUIPOS!A6:D154,3,FALSE)</f>
        <v xml:space="preserve">Compresor para penetrar roca
</v>
      </c>
      <c r="C36" s="835"/>
      <c r="D36" s="835"/>
      <c r="E36" s="835"/>
      <c r="F36" s="835"/>
      <c r="G36" s="835"/>
      <c r="H36" s="836"/>
      <c r="I36" s="276"/>
      <c r="J36" s="277"/>
      <c r="K36" s="278">
        <f>VLOOKUP(A36,EQUIPOS!A6:D163,4,FALSE)</f>
        <v>70551.298424861656</v>
      </c>
      <c r="L36" s="279"/>
      <c r="M36" s="280">
        <v>0.125</v>
      </c>
      <c r="N36" s="281">
        <f>K36/M36</f>
        <v>564410.38739889325</v>
      </c>
    </row>
    <row r="37" spans="1:14">
      <c r="A37" s="119" t="s">
        <v>242</v>
      </c>
      <c r="B37" s="834" t="str">
        <f>VLOOKUP(A37,EQUIPOS!A7:D154,3,FALSE)</f>
        <v>Grúa con torre capacidad 1 ton en la punta.</v>
      </c>
      <c r="C37" s="835"/>
      <c r="D37" s="835"/>
      <c r="E37" s="835"/>
      <c r="F37" s="835"/>
      <c r="G37" s="835"/>
      <c r="H37" s="836"/>
      <c r="I37" s="430"/>
      <c r="J37" s="431"/>
      <c r="K37" s="278">
        <f>VLOOKUP(A37,EQUIPOS!A7:D164,4,FALSE)</f>
        <v>219132.33290762029</v>
      </c>
      <c r="L37" s="344"/>
      <c r="M37" s="345">
        <v>2.5</v>
      </c>
      <c r="N37" s="281">
        <f>K37/M37</f>
        <v>87652.933163048117</v>
      </c>
    </row>
    <row r="38" spans="1:14">
      <c r="A38" s="119" t="s">
        <v>267</v>
      </c>
      <c r="B38" s="834" t="str">
        <f>VLOOKUP(A38,EQUIPOS!A8:D154,3,FALSE)</f>
        <v>Motobomba de concreto</v>
      </c>
      <c r="C38" s="835"/>
      <c r="D38" s="835"/>
      <c r="E38" s="835"/>
      <c r="F38" s="835"/>
      <c r="G38" s="835"/>
      <c r="H38" s="836"/>
      <c r="I38" s="430"/>
      <c r="J38" s="431"/>
      <c r="K38" s="447">
        <f>VLOOKUP(A38,EQUIPOS!A8:D165,4,FALSE)</f>
        <v>78100.287356321845</v>
      </c>
      <c r="L38" s="344"/>
      <c r="M38" s="345">
        <v>0.65</v>
      </c>
      <c r="N38" s="281">
        <f>K38/M38</f>
        <v>120154.28824049514</v>
      </c>
    </row>
    <row r="39" spans="1:14">
      <c r="A39" s="119" t="s">
        <v>310</v>
      </c>
      <c r="B39" s="834" t="str">
        <f>VLOOKUP(A39,EQUIPOS!A9:D154,3,FALSE)</f>
        <v>Retroexcavadora A25C</v>
      </c>
      <c r="C39" s="835"/>
      <c r="D39" s="835"/>
      <c r="E39" s="835"/>
      <c r="F39" s="835"/>
      <c r="G39" s="835"/>
      <c r="H39" s="836"/>
      <c r="I39" s="430"/>
      <c r="J39" s="431"/>
      <c r="K39" s="447">
        <f>VLOOKUP(A39,EQUIPOS!A9:D166,4,FALSE)</f>
        <v>155918.36951894427</v>
      </c>
      <c r="L39" s="344"/>
      <c r="M39" s="345">
        <v>0.65</v>
      </c>
      <c r="N39" s="281">
        <f>K39/M39</f>
        <v>239874.41464452964</v>
      </c>
    </row>
    <row r="40" spans="1:14">
      <c r="A40" s="119"/>
      <c r="B40" s="834"/>
      <c r="C40" s="835"/>
      <c r="D40" s="835"/>
      <c r="E40" s="835"/>
      <c r="F40" s="835"/>
      <c r="G40" s="835"/>
      <c r="H40" s="836"/>
      <c r="I40" s="430"/>
      <c r="J40" s="431"/>
      <c r="K40" s="447"/>
      <c r="L40" s="344"/>
      <c r="M40" s="345"/>
      <c r="N40" s="281"/>
    </row>
    <row r="41" spans="1:14">
      <c r="A41" s="119"/>
      <c r="B41" s="834"/>
      <c r="C41" s="835"/>
      <c r="D41" s="835"/>
      <c r="E41" s="835"/>
      <c r="F41" s="835"/>
      <c r="G41" s="835"/>
      <c r="H41" s="836"/>
      <c r="I41" s="430"/>
      <c r="J41" s="431"/>
      <c r="K41" s="447"/>
      <c r="L41" s="344"/>
      <c r="M41" s="345"/>
      <c r="N41" s="281"/>
    </row>
    <row r="42" spans="1:14">
      <c r="A42" s="119"/>
      <c r="B42" s="834"/>
      <c r="C42" s="835"/>
      <c r="D42" s="835"/>
      <c r="E42" s="835"/>
      <c r="F42" s="835"/>
      <c r="G42" s="835"/>
      <c r="H42" s="836"/>
      <c r="I42" s="337"/>
      <c r="J42" s="339"/>
      <c r="K42" s="447"/>
      <c r="L42" s="432"/>
      <c r="M42" s="433"/>
      <c r="N42" s="281"/>
    </row>
    <row r="43" spans="1:14">
      <c r="B43" s="834"/>
      <c r="C43" s="835"/>
      <c r="D43" s="835"/>
      <c r="E43" s="835"/>
      <c r="F43" s="835"/>
      <c r="G43" s="835"/>
      <c r="H43" s="836"/>
      <c r="I43" s="42"/>
      <c r="J43" s="43"/>
      <c r="K43" s="447"/>
      <c r="L43" s="285"/>
      <c r="M43" s="286"/>
      <c r="N43" s="281"/>
    </row>
    <row r="44" spans="1:14">
      <c r="B44" s="329"/>
      <c r="C44" s="330"/>
      <c r="D44" s="330"/>
      <c r="E44" s="330"/>
      <c r="F44" s="332"/>
      <c r="G44" s="332"/>
      <c r="H44" s="131"/>
      <c r="I44" s="42"/>
      <c r="J44" s="43"/>
      <c r="K44" s="447"/>
      <c r="L44" s="285"/>
      <c r="M44" s="286"/>
      <c r="N44" s="282"/>
    </row>
    <row r="45" spans="1:14">
      <c r="B45" s="841" t="s">
        <v>1036</v>
      </c>
      <c r="C45" s="842"/>
      <c r="D45" s="842"/>
      <c r="E45" s="44"/>
      <c r="F45" s="45"/>
      <c r="G45" s="45"/>
      <c r="H45" s="46"/>
      <c r="I45" s="42"/>
      <c r="J45" s="43"/>
      <c r="K45" s="288"/>
      <c r="L45" s="285"/>
      <c r="M45" s="410">
        <v>0.1</v>
      </c>
      <c r="N45" s="353">
        <f>N87*M45</f>
        <v>44258.175000000003</v>
      </c>
    </row>
    <row r="46" spans="1:14" ht="15.75" thickBot="1">
      <c r="B46" s="834"/>
      <c r="C46" s="835"/>
      <c r="D46" s="835"/>
      <c r="E46" s="835"/>
      <c r="F46" s="835"/>
      <c r="G46" s="835"/>
      <c r="H46" s="836"/>
      <c r="I46" s="843"/>
      <c r="J46" s="844"/>
      <c r="K46" s="47"/>
      <c r="L46" s="845"/>
      <c r="M46" s="846"/>
      <c r="N46" s="111"/>
    </row>
    <row r="47" spans="1:14" ht="15.75" thickBot="1">
      <c r="B47" s="821" t="s">
        <v>1037</v>
      </c>
      <c r="C47" s="822"/>
      <c r="D47" s="822"/>
      <c r="E47" s="822"/>
      <c r="F47" s="822"/>
      <c r="G47" s="822"/>
      <c r="H47" s="822"/>
      <c r="I47" s="822"/>
      <c r="J47" s="822"/>
      <c r="K47" s="822"/>
      <c r="L47" s="822"/>
      <c r="M47" s="823"/>
      <c r="N47" s="403">
        <f>SUM(N36:N46)</f>
        <v>1056350.1984469662</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12" t="s">
        <v>1028</v>
      </c>
      <c r="C51" s="813"/>
      <c r="D51" s="813"/>
      <c r="E51" s="813"/>
      <c r="F51" s="813"/>
      <c r="G51" s="813"/>
      <c r="H51" s="813"/>
      <c r="I51" s="814"/>
      <c r="J51" s="324" t="s">
        <v>1029</v>
      </c>
      <c r="K51" s="91" t="s">
        <v>1030</v>
      </c>
      <c r="L51" s="815" t="s">
        <v>1039</v>
      </c>
      <c r="M51" s="814"/>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3166.0411016693783</v>
      </c>
      <c r="N52" s="281">
        <f>K52*M52</f>
        <v>563961.53012037731</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452200</v>
      </c>
      <c r="N53" s="281">
        <f t="shared" ref="N53:N59" si="0">K53*M53</f>
        <v>536997.45882634912</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5843.4327728560229</v>
      </c>
      <c r="N54" s="281">
        <f t="shared" si="0"/>
        <v>1753.0298318568068</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4500</v>
      </c>
      <c r="N55" s="281">
        <f t="shared" si="0"/>
        <v>13500</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14320</v>
      </c>
      <c r="N56" s="281">
        <f t="shared" si="0"/>
        <v>3580</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855.13650334478382</v>
      </c>
      <c r="N57" s="281">
        <f t="shared" si="0"/>
        <v>855.13650334478382</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870</v>
      </c>
      <c r="N58" s="281">
        <f t="shared" si="0"/>
        <v>870</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7675.8681371662733</v>
      </c>
      <c r="N59" s="281">
        <f t="shared" si="0"/>
        <v>3515.5476068221533</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75" thickBot="1">
      <c r="B62" s="49"/>
      <c r="C62" s="319"/>
      <c r="D62" s="319"/>
      <c r="E62" s="319"/>
      <c r="F62" s="319"/>
      <c r="G62" s="319"/>
      <c r="H62" s="319"/>
      <c r="I62" s="319"/>
      <c r="J62" s="444"/>
      <c r="K62" s="132"/>
      <c r="L62" s="334"/>
      <c r="M62" s="411"/>
      <c r="N62" s="281"/>
    </row>
    <row r="63" spans="1:14" ht="15.75" thickBot="1">
      <c r="B63" s="821" t="s">
        <v>1037</v>
      </c>
      <c r="C63" s="822"/>
      <c r="D63" s="822"/>
      <c r="E63" s="822"/>
      <c r="F63" s="822"/>
      <c r="G63" s="822"/>
      <c r="H63" s="822"/>
      <c r="I63" s="822"/>
      <c r="J63" s="822"/>
      <c r="K63" s="822"/>
      <c r="L63" s="822"/>
      <c r="M63" s="823"/>
      <c r="N63" s="403">
        <f>SUM(N52:N62)</f>
        <v>1125032.7028887502</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24" t="s">
        <v>1045</v>
      </c>
      <c r="M67" s="797"/>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25">
        <f>VLOOKUP(A68,TRANSPORTE!A5:D117,4,FALSE)</f>
        <v>1104.9962769918093</v>
      </c>
      <c r="M68" s="826"/>
      <c r="N68" s="296">
        <f>K68*L68</f>
        <v>1436.4951600893521</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25">
        <f>VLOOKUP(A69,TRANSPORTE!A6:D117,4,FALSE)</f>
        <v>1104.9962769918093</v>
      </c>
      <c r="M69" s="826"/>
      <c r="N69" s="296">
        <f>K69*L69</f>
        <v>55.249813849590467</v>
      </c>
    </row>
    <row r="70" spans="1:15">
      <c r="B70" s="52"/>
      <c r="C70" s="53"/>
      <c r="D70" s="53"/>
      <c r="E70" s="53"/>
      <c r="F70" s="53"/>
      <c r="G70" s="53"/>
      <c r="H70" s="320"/>
      <c r="I70" s="288"/>
      <c r="J70" s="295"/>
      <c r="K70" s="288"/>
      <c r="L70" s="825"/>
      <c r="M70" s="826"/>
      <c r="N70" s="296"/>
    </row>
    <row r="71" spans="1:15">
      <c r="B71" s="52"/>
      <c r="C71" s="53"/>
      <c r="D71" s="53"/>
      <c r="E71" s="53"/>
      <c r="F71" s="53"/>
      <c r="G71" s="53"/>
      <c r="H71" s="320"/>
      <c r="I71" s="288"/>
      <c r="J71" s="295"/>
      <c r="K71" s="288"/>
      <c r="L71" s="825"/>
      <c r="M71" s="826"/>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10"/>
      <c r="M73" s="811"/>
      <c r="N73" s="133"/>
    </row>
    <row r="74" spans="1:15" ht="15.75" thickBot="1">
      <c r="B74" s="827" t="s">
        <v>1037</v>
      </c>
      <c r="C74" s="828"/>
      <c r="D74" s="828"/>
      <c r="E74" s="828"/>
      <c r="F74" s="828"/>
      <c r="G74" s="828"/>
      <c r="H74" s="828"/>
      <c r="I74" s="828"/>
      <c r="J74" s="828"/>
      <c r="K74" s="828"/>
      <c r="L74" s="828"/>
      <c r="M74" s="829"/>
      <c r="N74" s="110">
        <f>N68+N69+N70+N71+N72</f>
        <v>1491.7449739389426</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7" t="s">
        <v>1047</v>
      </c>
      <c r="C78" s="848"/>
      <c r="D78" s="848"/>
      <c r="E78" s="848"/>
      <c r="F78" s="848"/>
      <c r="G78" s="848"/>
      <c r="H78" s="848"/>
      <c r="I78" s="79" t="s">
        <v>1048</v>
      </c>
      <c r="J78" s="81" t="s">
        <v>1494</v>
      </c>
      <c r="K78" s="80" t="s">
        <v>1050</v>
      </c>
      <c r="L78" s="849" t="s">
        <v>1034</v>
      </c>
      <c r="M78" s="973"/>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165623.24324324325</v>
      </c>
      <c r="J80" s="302">
        <v>185</v>
      </c>
      <c r="K80" s="303">
        <f>VLOOKUP(A80,'MANO DE OBRA'!A8:D99,4,FALSE)</f>
        <v>306403</v>
      </c>
      <c r="L80" s="56"/>
      <c r="M80" s="443">
        <v>1</v>
      </c>
      <c r="N80" s="404">
        <f>K80/M80</f>
        <v>306403</v>
      </c>
      <c r="O80" s="112"/>
    </row>
    <row r="81" spans="1:14">
      <c r="A81" s="168" t="s">
        <v>30</v>
      </c>
      <c r="B81" s="55" t="str">
        <f>VLOOKUP(A81,'MANO DE OBRA'!A8:D69,3,FALSE)</f>
        <v>Oficial</v>
      </c>
      <c r="C81" s="53"/>
      <c r="D81" s="53"/>
      <c r="E81" s="53"/>
      <c r="F81" s="53"/>
      <c r="G81" s="53"/>
      <c r="H81" s="53"/>
      <c r="I81" s="301">
        <f>K81/J81*100</f>
        <v>55207.567567567574</v>
      </c>
      <c r="J81" s="302">
        <v>185</v>
      </c>
      <c r="K81" s="303">
        <f>VLOOKUP(A81,'MANO DE OBRA'!A8:D100,4,FALSE)</f>
        <v>102134</v>
      </c>
      <c r="L81" s="56"/>
      <c r="M81" s="440">
        <v>1</v>
      </c>
      <c r="N81" s="404">
        <f>K81/M81</f>
        <v>102134</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165623.24324324325</v>
      </c>
      <c r="J83" s="302">
        <v>185</v>
      </c>
      <c r="K83" s="303">
        <f>VLOOKUP(A83,'MANO DE OBRA'!A9:D101,4,FALSE)</f>
        <v>306403</v>
      </c>
      <c r="L83" s="56"/>
      <c r="M83" s="309">
        <v>12</v>
      </c>
      <c r="N83" s="404">
        <f>K83/M83</f>
        <v>25533.583333333332</v>
      </c>
    </row>
    <row r="84" spans="1:14">
      <c r="A84" t="s">
        <v>30</v>
      </c>
      <c r="B84" s="55" t="str">
        <f>VLOOKUP(A84,'MANO DE OBRA'!A10:D71,3,FALSE)</f>
        <v>Oficial</v>
      </c>
      <c r="C84" s="53"/>
      <c r="D84" s="53"/>
      <c r="E84" s="53"/>
      <c r="F84" s="53"/>
      <c r="G84" s="53"/>
      <c r="H84" s="53"/>
      <c r="I84" s="301">
        <f>K84/J84*100</f>
        <v>55207.567567567574</v>
      </c>
      <c r="J84" s="302">
        <v>185</v>
      </c>
      <c r="K84" s="303">
        <f>VLOOKUP(A84,'MANO DE OBRA'!A10:D102,4,FALSE)</f>
        <v>102134</v>
      </c>
      <c r="L84" s="327"/>
      <c r="M84" s="309">
        <v>12</v>
      </c>
      <c r="N84" s="404">
        <f>K84/M84</f>
        <v>8511.1666666666661</v>
      </c>
    </row>
    <row r="85" spans="1:14">
      <c r="B85" s="55"/>
      <c r="C85" s="53"/>
      <c r="D85" s="53"/>
      <c r="E85" s="53"/>
      <c r="F85" s="53"/>
      <c r="G85" s="53"/>
      <c r="H85" s="53"/>
      <c r="I85" s="288"/>
      <c r="J85" s="306"/>
      <c r="K85" s="307"/>
      <c r="L85" s="327"/>
      <c r="M85" s="309"/>
      <c r="N85" s="305"/>
    </row>
    <row r="86" spans="1:14" ht="15.75" thickBot="1">
      <c r="B86" s="808"/>
      <c r="C86" s="809"/>
      <c r="D86" s="809"/>
      <c r="E86" s="809"/>
      <c r="F86" s="809"/>
      <c r="G86" s="809"/>
      <c r="H86" s="809"/>
      <c r="I86" s="132"/>
      <c r="J86" s="132"/>
      <c r="K86" s="132"/>
      <c r="L86" s="909"/>
      <c r="M86" s="909"/>
      <c r="N86" s="51"/>
    </row>
    <row r="87" spans="1:14" ht="15.75" thickBot="1">
      <c r="B87" s="827" t="s">
        <v>1037</v>
      </c>
      <c r="C87" s="828"/>
      <c r="D87" s="828"/>
      <c r="E87" s="828"/>
      <c r="F87" s="828"/>
      <c r="G87" s="828"/>
      <c r="H87" s="828"/>
      <c r="I87" s="828"/>
      <c r="J87" s="828"/>
      <c r="K87" s="828"/>
      <c r="L87" s="828"/>
      <c r="M87" s="829"/>
      <c r="N87" s="310">
        <f>SUM(N80:N86)</f>
        <v>442581.75</v>
      </c>
    </row>
    <row r="88" spans="1:14" ht="15.75" thickBot="1">
      <c r="B88" s="39"/>
      <c r="C88" s="40"/>
      <c r="D88" s="40"/>
      <c r="E88" s="40"/>
      <c r="F88" s="40"/>
      <c r="G88" s="40"/>
      <c r="H88" s="40"/>
      <c r="I88" s="40"/>
      <c r="J88" s="40"/>
      <c r="K88" s="40"/>
      <c r="L88" s="40"/>
      <c r="M88" s="40"/>
      <c r="N88" s="41"/>
    </row>
    <row r="89" spans="1:14" ht="15.75" thickBot="1">
      <c r="B89" s="821" t="s">
        <v>1051</v>
      </c>
      <c r="C89" s="822"/>
      <c r="D89" s="822"/>
      <c r="E89" s="822"/>
      <c r="F89" s="822"/>
      <c r="G89" s="822"/>
      <c r="H89" s="822"/>
      <c r="I89" s="822"/>
      <c r="J89" s="822"/>
      <c r="K89" s="822"/>
      <c r="L89" s="822"/>
      <c r="M89" s="823"/>
      <c r="N89" s="105">
        <f>N47+N63+N74+N87</f>
        <v>2625456.3963096552</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12" t="s">
        <v>1053</v>
      </c>
      <c r="C93" s="813"/>
      <c r="D93" s="813"/>
      <c r="E93" s="813"/>
      <c r="F93" s="813"/>
      <c r="G93" s="813"/>
      <c r="H93" s="813"/>
      <c r="I93" s="323"/>
      <c r="J93" s="343"/>
      <c r="K93" s="311" t="s">
        <v>1054</v>
      </c>
      <c r="L93" s="851" t="s">
        <v>1055</v>
      </c>
      <c r="M93" s="852"/>
      <c r="N93" s="312"/>
    </row>
    <row r="94" spans="1:14">
      <c r="B94" s="853" t="s">
        <v>1056</v>
      </c>
      <c r="C94" s="854"/>
      <c r="D94" s="854"/>
      <c r="E94" s="854"/>
      <c r="F94" s="854"/>
      <c r="G94" s="854"/>
      <c r="H94" s="854"/>
      <c r="I94" s="93"/>
      <c r="J94" s="94"/>
      <c r="K94" s="313">
        <v>0.2</v>
      </c>
      <c r="L94" s="855">
        <f>N89*K94</f>
        <v>525091.27926193108</v>
      </c>
      <c r="M94" s="856"/>
      <c r="N94" s="57"/>
    </row>
    <row r="95" spans="1:14">
      <c r="B95" s="95" t="s">
        <v>1057</v>
      </c>
      <c r="C95" s="96"/>
      <c r="D95" s="96"/>
      <c r="E95" s="96"/>
      <c r="F95" s="96"/>
      <c r="G95" s="96"/>
      <c r="H95" s="96"/>
      <c r="I95" s="93"/>
      <c r="J95" s="94"/>
      <c r="K95" s="313">
        <v>0.05</v>
      </c>
      <c r="L95" s="855">
        <f>N89*K95</f>
        <v>131272.81981548277</v>
      </c>
      <c r="M95" s="856"/>
      <c r="N95" s="57"/>
    </row>
    <row r="96" spans="1:14" ht="15.75" thickBot="1">
      <c r="B96" s="97" t="s">
        <v>1058</v>
      </c>
      <c r="C96" s="98"/>
      <c r="D96" s="98"/>
      <c r="E96" s="98"/>
      <c r="F96" s="98"/>
      <c r="G96" s="98"/>
      <c r="H96" s="98"/>
      <c r="I96" s="99"/>
      <c r="J96" s="100"/>
      <c r="K96" s="314">
        <v>0.05</v>
      </c>
      <c r="L96" s="857">
        <f>N89*K96</f>
        <v>131272.81981548277</v>
      </c>
      <c r="M96" s="858"/>
      <c r="N96" s="57"/>
    </row>
    <row r="97" spans="1:14" ht="15.75" thickBot="1">
      <c r="B97" s="821" t="s">
        <v>1037</v>
      </c>
      <c r="C97" s="822"/>
      <c r="D97" s="822"/>
      <c r="E97" s="822"/>
      <c r="F97" s="822"/>
      <c r="G97" s="822"/>
      <c r="H97" s="822"/>
      <c r="I97" s="822"/>
      <c r="J97" s="822"/>
      <c r="K97" s="822"/>
      <c r="L97" s="822"/>
      <c r="M97" s="823"/>
      <c r="N97" s="58">
        <f>L94+L95+L96</f>
        <v>787636.9188928965</v>
      </c>
    </row>
    <row r="98" spans="1:14" ht="15.75" thickBot="1">
      <c r="B98" s="39"/>
      <c r="C98" s="40"/>
      <c r="D98" s="40"/>
      <c r="E98" s="40"/>
      <c r="F98" s="40"/>
      <c r="G98" s="40"/>
      <c r="H98" s="40"/>
      <c r="I98" s="40"/>
      <c r="J98" s="40"/>
      <c r="K98" s="40"/>
      <c r="L98" s="40"/>
      <c r="M98" s="40"/>
      <c r="N98" s="41"/>
    </row>
    <row r="99" spans="1:14" ht="15.75" thickBot="1">
      <c r="A99" t="s">
        <v>2122</v>
      </c>
      <c r="B99" s="821" t="s">
        <v>1059</v>
      </c>
      <c r="C99" s="822"/>
      <c r="D99" s="822"/>
      <c r="E99" s="822"/>
      <c r="F99" s="822"/>
      <c r="G99" s="822"/>
      <c r="H99" s="822"/>
      <c r="I99" s="822"/>
      <c r="J99" s="822"/>
      <c r="K99" s="822"/>
      <c r="L99" s="822"/>
      <c r="M99" s="823"/>
      <c r="N99" s="196">
        <f>N89+N97</f>
        <v>3413093.3152025519</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7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7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3" t="s">
        <v>2324</v>
      </c>
      <c r="C116" s="964"/>
      <c r="D116" s="964"/>
      <c r="E116" s="964"/>
      <c r="F116" s="964"/>
      <c r="G116" s="964"/>
      <c r="H116" s="964"/>
      <c r="I116" s="964"/>
      <c r="J116" s="964"/>
      <c r="K116" s="964"/>
      <c r="L116" s="964"/>
      <c r="M116" s="964"/>
      <c r="N116" s="965"/>
    </row>
    <row r="117" spans="2:14" ht="15" customHeight="1">
      <c r="B117" s="963"/>
      <c r="C117" s="964"/>
      <c r="D117" s="964"/>
      <c r="E117" s="964"/>
      <c r="F117" s="964"/>
      <c r="G117" s="964"/>
      <c r="H117" s="964"/>
      <c r="I117" s="964"/>
      <c r="J117" s="964"/>
      <c r="K117" s="964"/>
      <c r="L117" s="964"/>
      <c r="M117" s="964"/>
      <c r="N117" s="965"/>
    </row>
    <row r="118" spans="2:14" ht="30" customHeight="1">
      <c r="B118" s="966" t="s">
        <v>2325</v>
      </c>
      <c r="C118" s="967"/>
      <c r="D118" s="967"/>
      <c r="E118" s="967"/>
      <c r="F118" s="967"/>
      <c r="G118" s="967"/>
      <c r="H118" s="967"/>
      <c r="I118" s="967"/>
      <c r="J118" s="967"/>
      <c r="K118" s="967"/>
      <c r="L118" s="967"/>
      <c r="M118" s="967"/>
      <c r="N118" s="968"/>
    </row>
    <row r="119" spans="2:14">
      <c r="B119" s="966"/>
      <c r="C119" s="967"/>
      <c r="D119" s="967"/>
      <c r="E119" s="967"/>
      <c r="F119" s="967"/>
      <c r="G119" s="967"/>
      <c r="H119" s="967"/>
      <c r="I119" s="967"/>
      <c r="J119" s="967"/>
      <c r="K119" s="967"/>
      <c r="L119" s="967"/>
      <c r="M119" s="967"/>
      <c r="N119" s="968"/>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69"/>
      <c r="K129" s="969"/>
      <c r="L129" s="969"/>
      <c r="M129" s="969"/>
      <c r="N129" s="970"/>
    </row>
    <row r="130" spans="2:14" ht="15.75" thickBot="1">
      <c r="B130" s="428" t="s">
        <v>2327</v>
      </c>
      <c r="C130" s="429"/>
      <c r="D130" s="429"/>
      <c r="E130" s="268"/>
      <c r="F130" s="268"/>
      <c r="G130" s="268"/>
      <c r="H130" s="268"/>
      <c r="I130" s="268"/>
      <c r="J130" s="971"/>
      <c r="K130" s="971"/>
      <c r="L130" s="971"/>
      <c r="M130" s="971"/>
      <c r="N130" s="97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40.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2" hidden="1" customHeight="1" thickBot="1">
      <c r="B30" s="77" t="s">
        <v>1027</v>
      </c>
      <c r="C30" s="830" t="s">
        <v>1028</v>
      </c>
      <c r="D30" s="831"/>
      <c r="E30" s="831"/>
      <c r="F30" s="831"/>
      <c r="G30" s="831"/>
      <c r="H30" s="831"/>
      <c r="I30" s="831"/>
      <c r="J30" s="78"/>
      <c r="K30" s="316"/>
      <c r="L30" s="832" t="s">
        <v>1029</v>
      </c>
      <c r="M30" s="833"/>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180</v>
      </c>
      <c r="B36" s="834" t="str">
        <f>VLOOKUP(A36,EQUIPOS!A6:D154,3,FALSE)</f>
        <v>Compresor 120 HP, con martillo.</v>
      </c>
      <c r="C36" s="835"/>
      <c r="D36" s="835"/>
      <c r="E36" s="835"/>
      <c r="F36" s="835"/>
      <c r="G36" s="835"/>
      <c r="H36" s="836"/>
      <c r="I36" s="276"/>
      <c r="J36" s="277"/>
      <c r="K36" s="278">
        <f>VLOOKUP(A36,EQUIPOS!A6:D163,4,FALSE)</f>
        <v>90000</v>
      </c>
      <c r="L36" s="279"/>
      <c r="M36" s="280">
        <v>0.16</v>
      </c>
      <c r="N36" s="281">
        <f>K36/M36</f>
        <v>562500</v>
      </c>
    </row>
    <row r="37" spans="1:14">
      <c r="A37" s="119" t="s">
        <v>261</v>
      </c>
      <c r="B37" s="834" t="str">
        <f>VLOOKUP(A37,EQUIPOS!A7:D154,3,FALSE)</f>
        <v xml:space="preserve">Motobomba 3 PULGADAS (incluye operario)
</v>
      </c>
      <c r="C37" s="835"/>
      <c r="D37" s="835"/>
      <c r="E37" s="835"/>
      <c r="F37" s="835"/>
      <c r="G37" s="835"/>
      <c r="H37" s="836"/>
      <c r="I37" s="430"/>
      <c r="J37" s="431"/>
      <c r="K37" s="278">
        <f>VLOOKUP(A37,EQUIPOS!A7:D164,4,FALSE)</f>
        <v>9000</v>
      </c>
      <c r="L37" s="344"/>
      <c r="M37" s="345">
        <v>0.16</v>
      </c>
      <c r="N37" s="281">
        <f>K37/M37</f>
        <v>56250</v>
      </c>
    </row>
    <row r="38" spans="1:14">
      <c r="A38" s="119"/>
      <c r="B38" s="834"/>
      <c r="C38" s="835"/>
      <c r="D38" s="835"/>
      <c r="E38" s="835"/>
      <c r="F38" s="835"/>
      <c r="G38" s="835"/>
      <c r="H38" s="836"/>
      <c r="I38" s="430"/>
      <c r="J38" s="431"/>
      <c r="K38" s="447"/>
      <c r="L38" s="344"/>
      <c r="M38" s="345"/>
      <c r="N38" s="281"/>
    </row>
    <row r="39" spans="1:14">
      <c r="A39" s="119"/>
      <c r="B39" s="834"/>
      <c r="C39" s="835"/>
      <c r="D39" s="835"/>
      <c r="E39" s="835"/>
      <c r="F39" s="835"/>
      <c r="G39" s="835"/>
      <c r="H39" s="836"/>
      <c r="I39" s="430"/>
      <c r="J39" s="431"/>
      <c r="K39" s="447"/>
      <c r="L39" s="344"/>
      <c r="M39" s="345"/>
      <c r="N39" s="281"/>
    </row>
    <row r="40" spans="1:14">
      <c r="A40" s="119"/>
      <c r="B40" s="834"/>
      <c r="C40" s="835"/>
      <c r="D40" s="835"/>
      <c r="E40" s="835"/>
      <c r="F40" s="835"/>
      <c r="G40" s="835"/>
      <c r="H40" s="836"/>
      <c r="I40" s="337"/>
      <c r="J40" s="339"/>
      <c r="K40" s="447"/>
      <c r="L40" s="432"/>
      <c r="M40" s="433"/>
      <c r="N40" s="281"/>
    </row>
    <row r="41" spans="1:14">
      <c r="B41" s="834"/>
      <c r="C41" s="835"/>
      <c r="D41" s="835"/>
      <c r="E41" s="835"/>
      <c r="F41" s="835"/>
      <c r="G41" s="835"/>
      <c r="H41" s="836"/>
      <c r="I41" s="42"/>
      <c r="J41" s="43"/>
      <c r="K41" s="447"/>
      <c r="L41" s="285"/>
      <c r="M41" s="286"/>
      <c r="N41" s="281"/>
    </row>
    <row r="42" spans="1:14">
      <c r="B42" s="329"/>
      <c r="C42" s="330"/>
      <c r="D42" s="330"/>
      <c r="E42" s="330"/>
      <c r="F42" s="332"/>
      <c r="G42" s="332"/>
      <c r="H42" s="131"/>
      <c r="I42" s="42"/>
      <c r="J42" s="43"/>
      <c r="K42" s="447"/>
      <c r="L42" s="285"/>
      <c r="M42" s="286"/>
      <c r="N42" s="282"/>
    </row>
    <row r="43" spans="1:14">
      <c r="B43" s="841" t="s">
        <v>1036</v>
      </c>
      <c r="C43" s="842"/>
      <c r="D43" s="842"/>
      <c r="E43" s="44"/>
      <c r="F43" s="45"/>
      <c r="G43" s="45"/>
      <c r="H43" s="46"/>
      <c r="I43" s="42"/>
      <c r="J43" s="43"/>
      <c r="K43" s="288"/>
      <c r="L43" s="285"/>
      <c r="M43" s="410">
        <v>0.05</v>
      </c>
      <c r="N43" s="353">
        <f>N77*M43</f>
        <v>11968.8671875</v>
      </c>
    </row>
    <row r="44" spans="1:14" ht="15.75" thickBot="1">
      <c r="B44" s="834"/>
      <c r="C44" s="835"/>
      <c r="D44" s="835"/>
      <c r="E44" s="835"/>
      <c r="F44" s="835"/>
      <c r="G44" s="835"/>
      <c r="H44" s="836"/>
      <c r="I44" s="843"/>
      <c r="J44" s="844"/>
      <c r="K44" s="47"/>
      <c r="L44" s="845"/>
      <c r="M44" s="846"/>
      <c r="N44" s="111"/>
    </row>
    <row r="45" spans="1:14" ht="15.75" thickBot="1">
      <c r="B45" s="821" t="s">
        <v>1037</v>
      </c>
      <c r="C45" s="822"/>
      <c r="D45" s="822"/>
      <c r="E45" s="822"/>
      <c r="F45" s="822"/>
      <c r="G45" s="822"/>
      <c r="H45" s="822"/>
      <c r="I45" s="822"/>
      <c r="J45" s="822"/>
      <c r="K45" s="822"/>
      <c r="L45" s="822"/>
      <c r="M45" s="823"/>
      <c r="N45" s="403">
        <f>SUM(N36:N44)</f>
        <v>630718.8671875</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2" t="s">
        <v>1028</v>
      </c>
      <c r="C49" s="813"/>
      <c r="D49" s="813"/>
      <c r="E49" s="813"/>
      <c r="F49" s="813"/>
      <c r="G49" s="813"/>
      <c r="H49" s="813"/>
      <c r="I49" s="814"/>
      <c r="J49" s="324" t="s">
        <v>1029</v>
      </c>
      <c r="K49" s="91" t="s">
        <v>1030</v>
      </c>
      <c r="L49" s="815" t="s">
        <v>1039</v>
      </c>
      <c r="M49" s="814"/>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14320</v>
      </c>
      <c r="N50" s="281">
        <f>K50*M50</f>
        <v>2864</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855.13650334478382</v>
      </c>
      <c r="N51" s="281">
        <f>K51*M51</f>
        <v>855.13650334478382</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870</v>
      </c>
      <c r="N52" s="281">
        <f>K52*M52</f>
        <v>435</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3481.6271921894768</v>
      </c>
      <c r="N53" s="281">
        <f>K53*M53</f>
        <v>522244.07882842154</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476000</v>
      </c>
      <c r="N54" s="281">
        <f>K54*M54</f>
        <v>476000</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21" t="s">
        <v>1037</v>
      </c>
      <c r="C58" s="822"/>
      <c r="D58" s="822"/>
      <c r="E58" s="822"/>
      <c r="F58" s="822"/>
      <c r="G58" s="822"/>
      <c r="H58" s="822"/>
      <c r="I58" s="822"/>
      <c r="J58" s="822"/>
      <c r="K58" s="822"/>
      <c r="L58" s="822"/>
      <c r="M58" s="823"/>
      <c r="N58" s="403">
        <f>SUM(N50:N57)</f>
        <v>1002398.2153317663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25">
        <f>VLOOKUP(A63,TRANSPORTE!A5:D117,4,FALSE)</f>
        <v>1104.9962769918093</v>
      </c>
      <c r="M63" s="826"/>
      <c r="N63" s="296">
        <f>K63*L63</f>
        <v>1104.9962769918093</v>
      </c>
    </row>
    <row r="64" spans="1:14">
      <c r="B64" s="52"/>
      <c r="C64" s="53"/>
      <c r="D64" s="53"/>
      <c r="E64" s="53"/>
      <c r="F64" s="53"/>
      <c r="G64" s="53"/>
      <c r="H64" s="320"/>
      <c r="I64" s="288"/>
      <c r="J64" s="295"/>
      <c r="K64" s="288"/>
      <c r="L64" s="825"/>
      <c r="M64" s="826"/>
      <c r="N64" s="296"/>
    </row>
    <row r="65" spans="1:15">
      <c r="B65" s="52"/>
      <c r="C65" s="53"/>
      <c r="D65" s="53"/>
      <c r="E65" s="53"/>
      <c r="F65" s="53"/>
      <c r="G65" s="53"/>
      <c r="H65" s="320"/>
      <c r="I65" s="288"/>
      <c r="J65" s="295"/>
      <c r="K65" s="288"/>
      <c r="L65" s="825"/>
      <c r="M65" s="826"/>
      <c r="N65" s="296"/>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10"/>
      <c r="M67" s="811"/>
      <c r="N67" s="133"/>
    </row>
    <row r="68" spans="1:15" ht="15.75" thickBot="1">
      <c r="B68" s="827" t="s">
        <v>1037</v>
      </c>
      <c r="C68" s="828"/>
      <c r="D68" s="828"/>
      <c r="E68" s="828"/>
      <c r="F68" s="828"/>
      <c r="G68" s="828"/>
      <c r="H68" s="828"/>
      <c r="I68" s="828"/>
      <c r="J68" s="828"/>
      <c r="K68" s="828"/>
      <c r="L68" s="828"/>
      <c r="M68" s="829"/>
      <c r="N68" s="110">
        <f>SUM(N63:N67)</f>
        <v>1104.9962769918093</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7" t="s">
        <v>1047</v>
      </c>
      <c r="C72" s="848"/>
      <c r="D72" s="848"/>
      <c r="E72" s="848"/>
      <c r="F72" s="848"/>
      <c r="G72" s="848"/>
      <c r="H72" s="848"/>
      <c r="I72" s="79" t="s">
        <v>1048</v>
      </c>
      <c r="J72" s="81" t="s">
        <v>1494</v>
      </c>
      <c r="K72" s="80" t="s">
        <v>1050</v>
      </c>
      <c r="L72" s="849" t="s">
        <v>1034</v>
      </c>
      <c r="M72" s="850"/>
      <c r="N72" s="104" t="s">
        <v>1035</v>
      </c>
    </row>
    <row r="73" spans="1:15">
      <c r="A73" s="168" t="s">
        <v>11</v>
      </c>
      <c r="B73" s="55" t="str">
        <f>VLOOKUP(A73,'MANO DE OBRA'!A8:D68,3,FALSE)</f>
        <v>Obrero (4)</v>
      </c>
      <c r="C73" s="53"/>
      <c r="D73" s="53"/>
      <c r="E73" s="53"/>
      <c r="F73" s="53"/>
      <c r="G73" s="53"/>
      <c r="H73" s="53"/>
      <c r="I73" s="301">
        <f>K73/J73*100</f>
        <v>110415.67567567568</v>
      </c>
      <c r="J73" s="302">
        <v>185</v>
      </c>
      <c r="K73" s="303">
        <f>VLOOKUP(A73,'MANO DE OBRA'!A8:D99,4,FALSE)</f>
        <v>204269</v>
      </c>
      <c r="L73" s="56"/>
      <c r="M73" s="443">
        <v>1.28</v>
      </c>
      <c r="N73" s="404">
        <f>K73/M73</f>
        <v>159585.15625</v>
      </c>
      <c r="O73" s="112"/>
    </row>
    <row r="74" spans="1:15">
      <c r="A74" s="168" t="s">
        <v>30</v>
      </c>
      <c r="B74" s="55" t="str">
        <f>VLOOKUP(A74,'MANO DE OBRA'!A8:D69,3,FALSE)</f>
        <v>Oficial</v>
      </c>
      <c r="C74" s="53"/>
      <c r="D74" s="53"/>
      <c r="E74" s="53"/>
      <c r="F74" s="53"/>
      <c r="G74" s="53"/>
      <c r="H74" s="53"/>
      <c r="I74" s="301">
        <f>K74/J74*100</f>
        <v>55207.567567567574</v>
      </c>
      <c r="J74" s="302">
        <v>185</v>
      </c>
      <c r="K74" s="303">
        <f>VLOOKUP(A74,'MANO DE OBRA'!A8:D100,4,FALSE)</f>
        <v>102134</v>
      </c>
      <c r="L74" s="56"/>
      <c r="M74" s="440">
        <v>1.28</v>
      </c>
      <c r="N74" s="404">
        <f>K74/M74</f>
        <v>79792.1875</v>
      </c>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SUM(N73:N76)</f>
        <v>239377.34375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N45+N58+N68+N77</f>
        <v>1873599.4225462582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374719.88450925169</v>
      </c>
      <c r="M84" s="856"/>
      <c r="N84" s="57"/>
    </row>
    <row r="85" spans="1:14">
      <c r="B85" s="95" t="s">
        <v>1057</v>
      </c>
      <c r="C85" s="96"/>
      <c r="D85" s="96"/>
      <c r="E85" s="96"/>
      <c r="F85" s="96"/>
      <c r="G85" s="96"/>
      <c r="H85" s="96"/>
      <c r="I85" s="93"/>
      <c r="J85" s="94"/>
      <c r="K85" s="313">
        <v>0.05</v>
      </c>
      <c r="L85" s="855">
        <f>N79*K85</f>
        <v>93679.971127312921</v>
      </c>
      <c r="M85" s="856"/>
      <c r="N85" s="57"/>
    </row>
    <row r="86" spans="1:14" ht="15.75" thickBot="1">
      <c r="B86" s="97" t="s">
        <v>1058</v>
      </c>
      <c r="C86" s="98"/>
      <c r="D86" s="98"/>
      <c r="E86" s="98"/>
      <c r="F86" s="98"/>
      <c r="G86" s="98"/>
      <c r="H86" s="98"/>
      <c r="I86" s="99"/>
      <c r="J86" s="100"/>
      <c r="K86" s="314">
        <v>0.05</v>
      </c>
      <c r="L86" s="857">
        <f>N79*K86</f>
        <v>93679.971127312921</v>
      </c>
      <c r="M86" s="858"/>
      <c r="N86" s="57"/>
    </row>
    <row r="87" spans="1:14" ht="15.75" thickBot="1">
      <c r="B87" s="821" t="s">
        <v>1037</v>
      </c>
      <c r="C87" s="822"/>
      <c r="D87" s="822"/>
      <c r="E87" s="822"/>
      <c r="F87" s="822"/>
      <c r="G87" s="822"/>
      <c r="H87" s="822"/>
      <c r="I87" s="822"/>
      <c r="J87" s="822"/>
      <c r="K87" s="822"/>
      <c r="L87" s="822"/>
      <c r="M87" s="823"/>
      <c r="N87" s="58">
        <f>L84+L85+L86</f>
        <v>562079.82676387753</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2435679.2493101358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38.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461"/>
      <c r="L30" s="832" t="s">
        <v>1029</v>
      </c>
      <c r="M30" s="833"/>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121</v>
      </c>
      <c r="B36" s="834" t="str">
        <f>VLOOKUP(A36,EQUIPOS!A6:D154,3,FALSE)</f>
        <v>Bomba eléctrica para accionar la celda</v>
      </c>
      <c r="C36" s="835"/>
      <c r="D36" s="835"/>
      <c r="E36" s="835"/>
      <c r="F36" s="835"/>
      <c r="G36" s="835"/>
      <c r="H36" s="836"/>
      <c r="I36" s="276"/>
      <c r="J36" s="277"/>
      <c r="K36" s="278">
        <f>VLOOKUP(A36,EQUIPOS!A6:D163,4,FALSE)</f>
        <v>69845.785440613035</v>
      </c>
      <c r="L36" s="279"/>
      <c r="M36" s="280">
        <v>0.01</v>
      </c>
      <c r="N36" s="281">
        <f t="shared" ref="N36:N41" si="0">K36/M36</f>
        <v>6984578.5440613031</v>
      </c>
    </row>
    <row r="37" spans="1:14">
      <c r="A37" s="119" t="s">
        <v>192</v>
      </c>
      <c r="B37" s="834" t="str">
        <f>VLOOKUP(A37,EQUIPOS!A7:D154,3,FALSE)</f>
        <v>Equipo de acarreo interno</v>
      </c>
      <c r="C37" s="835"/>
      <c r="D37" s="835"/>
      <c r="E37" s="835"/>
      <c r="F37" s="835"/>
      <c r="G37" s="835"/>
      <c r="H37" s="836"/>
      <c r="I37" s="430"/>
      <c r="J37" s="431"/>
      <c r="K37" s="278">
        <f>VLOOKUP(A37,EQUIPOS!A7:D164,4,FALSE)</f>
        <v>42330.779054916995</v>
      </c>
      <c r="L37" s="344"/>
      <c r="M37" s="345">
        <v>0.05</v>
      </c>
      <c r="N37" s="281">
        <f t="shared" si="0"/>
        <v>846615.58109833987</v>
      </c>
    </row>
    <row r="38" spans="1:14">
      <c r="A38" s="119" t="s">
        <v>217</v>
      </c>
      <c r="B38" s="834" t="str">
        <f>VLOOKUP(A38,EQUIPOS!A8:D154,3,FALSE)</f>
        <v>Equipo de soldadura y de acetileno (incluye soldadura)</v>
      </c>
      <c r="C38" s="835"/>
      <c r="D38" s="835"/>
      <c r="E38" s="835"/>
      <c r="F38" s="835"/>
      <c r="G38" s="835"/>
      <c r="H38" s="836"/>
      <c r="I38" s="430"/>
      <c r="J38" s="431"/>
      <c r="K38" s="278">
        <f>VLOOKUP(A38,EQUIPOS!A8:D165,4,FALSE)</f>
        <v>21165.389527458497</v>
      </c>
      <c r="L38" s="344"/>
      <c r="M38" s="345">
        <v>0.01</v>
      </c>
      <c r="N38" s="281">
        <f t="shared" si="0"/>
        <v>2116538.9527458497</v>
      </c>
    </row>
    <row r="39" spans="1:14">
      <c r="A39" s="119" t="s">
        <v>242</v>
      </c>
      <c r="B39" s="834" t="str">
        <f>VLOOKUP(A39,EQUIPOS!A9:D154,3,FALSE)</f>
        <v>Grúa con torre capacidad 1 ton en la punta.</v>
      </c>
      <c r="C39" s="835"/>
      <c r="D39" s="835"/>
      <c r="E39" s="835"/>
      <c r="F39" s="835"/>
      <c r="G39" s="835"/>
      <c r="H39" s="836"/>
      <c r="I39" s="430"/>
      <c r="J39" s="431"/>
      <c r="K39" s="278">
        <f>VLOOKUP(A39,EQUIPOS!A9:D166,4,FALSE)</f>
        <v>219132.33290762029</v>
      </c>
      <c r="L39" s="344"/>
      <c r="M39" s="345">
        <v>0.04</v>
      </c>
      <c r="N39" s="281">
        <f t="shared" si="0"/>
        <v>5478308.3226905074</v>
      </c>
    </row>
    <row r="40" spans="1:14">
      <c r="A40" s="119" t="s">
        <v>255</v>
      </c>
      <c r="B40" s="834" t="str">
        <f>VLOOKUP(A40,EQUIPOS!A10:D154,3,FALSE)</f>
        <v>Manómetro cable de acero para bajar la celda</v>
      </c>
      <c r="C40" s="835"/>
      <c r="D40" s="835"/>
      <c r="E40" s="835"/>
      <c r="F40" s="835"/>
      <c r="G40" s="835"/>
      <c r="H40" s="836"/>
      <c r="I40" s="337"/>
      <c r="J40" s="339"/>
      <c r="K40" s="278">
        <f>VLOOKUP(A40,EQUIPOS!A10:D167,4,FALSE)</f>
        <v>1311195.8812260539</v>
      </c>
      <c r="L40" s="432"/>
      <c r="M40" s="433">
        <v>1</v>
      </c>
      <c r="N40" s="281">
        <f t="shared" si="0"/>
        <v>1311195.8812260539</v>
      </c>
    </row>
    <row r="41" spans="1:14">
      <c r="A41" t="s">
        <v>320</v>
      </c>
      <c r="B41" s="834" t="str">
        <f>VLOOKUP(A41,EQUIPOS!A11:D155,3,FALSE)</f>
        <v>Retroexcavadora sobre llantas, motor 62HP, Profundidad de excavación de 5.41 metros.</v>
      </c>
      <c r="C41" s="835"/>
      <c r="D41" s="835"/>
      <c r="E41" s="835"/>
      <c r="F41" s="835"/>
      <c r="G41" s="835"/>
      <c r="H41" s="836"/>
      <c r="I41" s="42"/>
      <c r="J41" s="43"/>
      <c r="K41" s="278">
        <f>VLOOKUP(A41,EQUIPOS!A11:D168,4,FALSE)</f>
        <v>90000</v>
      </c>
      <c r="L41" s="285"/>
      <c r="M41" s="286">
        <v>0.2</v>
      </c>
      <c r="N41" s="281">
        <f t="shared" si="0"/>
        <v>450000</v>
      </c>
    </row>
    <row r="42" spans="1:14">
      <c r="B42" s="329"/>
      <c r="C42" s="330"/>
      <c r="D42" s="330"/>
      <c r="E42" s="330"/>
      <c r="F42" s="332"/>
      <c r="G42" s="332"/>
      <c r="H42" s="131"/>
      <c r="I42" s="42"/>
      <c r="J42" s="43"/>
      <c r="K42" s="447"/>
      <c r="L42" s="285"/>
      <c r="M42" s="286"/>
      <c r="N42" s="282"/>
    </row>
    <row r="43" spans="1:14">
      <c r="B43" s="841" t="s">
        <v>1036</v>
      </c>
      <c r="C43" s="842"/>
      <c r="D43" s="842"/>
      <c r="E43" s="44"/>
      <c r="F43" s="45"/>
      <c r="G43" s="45"/>
      <c r="H43" s="46"/>
      <c r="I43" s="42"/>
      <c r="J43" s="43"/>
      <c r="K43" s="288"/>
      <c r="L43" s="285"/>
      <c r="M43" s="410">
        <v>0.01</v>
      </c>
      <c r="N43" s="353">
        <f>N81*M43</f>
        <v>38942.74</v>
      </c>
    </row>
    <row r="44" spans="1:14" ht="15.75" thickBot="1">
      <c r="B44" s="834"/>
      <c r="C44" s="835"/>
      <c r="D44" s="835"/>
      <c r="E44" s="835"/>
      <c r="F44" s="835"/>
      <c r="G44" s="835"/>
      <c r="H44" s="836"/>
      <c r="I44" s="843"/>
      <c r="J44" s="844"/>
      <c r="K44" s="47"/>
      <c r="L44" s="845"/>
      <c r="M44" s="846"/>
      <c r="N44" s="111"/>
    </row>
    <row r="45" spans="1:14" ht="15.75" thickBot="1">
      <c r="B45" s="821" t="s">
        <v>1037</v>
      </c>
      <c r="C45" s="822"/>
      <c r="D45" s="822"/>
      <c r="E45" s="822"/>
      <c r="F45" s="822"/>
      <c r="G45" s="822"/>
      <c r="H45" s="822"/>
      <c r="I45" s="822"/>
      <c r="J45" s="822"/>
      <c r="K45" s="822"/>
      <c r="L45" s="822"/>
      <c r="M45" s="823"/>
      <c r="N45" s="403">
        <f>SUM(N36:N44)</f>
        <v>17226180.021822054</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12" t="s">
        <v>1028</v>
      </c>
      <c r="C49" s="813"/>
      <c r="D49" s="813"/>
      <c r="E49" s="813"/>
      <c r="F49" s="813"/>
      <c r="G49" s="813"/>
      <c r="H49" s="813"/>
      <c r="I49" s="814"/>
      <c r="J49" s="324" t="s">
        <v>1029</v>
      </c>
      <c r="K49" s="91" t="s">
        <v>1030</v>
      </c>
      <c r="L49" s="815" t="s">
        <v>1039</v>
      </c>
      <c r="M49" s="814"/>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20382270.178991139</v>
      </c>
      <c r="N50" s="281">
        <f t="shared" ref="N50:N55" si="1">K50*M50</f>
        <v>20382270.178991139</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108795.75965768695</v>
      </c>
      <c r="N51" s="281">
        <f t="shared" si="1"/>
        <v>3263872.7897306085</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1820035.8850117517</v>
      </c>
      <c r="N52" s="281">
        <f t="shared" si="1"/>
        <v>3640071.7700235033</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1144009.7583318264</v>
      </c>
      <c r="N53" s="281">
        <f t="shared" si="1"/>
        <v>5720048.7916591316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77255.474959320185</v>
      </c>
      <c r="N54" s="281">
        <f t="shared" si="1"/>
        <v>4635328.4975592112</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50391.972518531904</v>
      </c>
      <c r="N55" s="281">
        <f t="shared" si="1"/>
        <v>604703.67022238288</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21" t="s">
        <v>1037</v>
      </c>
      <c r="C58" s="822"/>
      <c r="D58" s="822"/>
      <c r="E58" s="822"/>
      <c r="F58" s="822"/>
      <c r="G58" s="822"/>
      <c r="H58" s="822"/>
      <c r="I58" s="822"/>
      <c r="J58" s="822"/>
      <c r="K58" s="822"/>
      <c r="L58" s="822"/>
      <c r="M58" s="823"/>
      <c r="N58" s="403">
        <f>SUM(N50:N57)</f>
        <v>38246295.698185973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25">
        <f>VLOOKUP(A63,TRANSPORTE!A5:D117,4,FALSE)</f>
        <v>1060247.2728987341</v>
      </c>
      <c r="M63" s="826"/>
      <c r="N63" s="296">
        <f>K63*L63</f>
        <v>1060247.2728987341</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25">
        <f>VLOOKUP(A64,TRANSPORTE!A6:D117,4,FALSE)</f>
        <v>184688.40469322409</v>
      </c>
      <c r="M64" s="826"/>
      <c r="N64" s="296">
        <f>K64*L64</f>
        <v>1477507.2375457927</v>
      </c>
    </row>
    <row r="65" spans="1:15">
      <c r="A65" t="s">
        <v>1483</v>
      </c>
      <c r="B65" s="52" t="str">
        <f>VLOOKUP(A65,TRANSPORTE!A6:D117,3,FALSE)</f>
        <v>Pasajes aéreos</v>
      </c>
      <c r="C65" s="53"/>
      <c r="D65" s="53"/>
      <c r="E65" s="53"/>
      <c r="F65" s="53"/>
      <c r="G65" s="53"/>
      <c r="H65" s="320" t="s">
        <v>1029</v>
      </c>
      <c r="I65" s="288">
        <v>3</v>
      </c>
      <c r="J65" s="295">
        <v>1</v>
      </c>
      <c r="K65" s="288">
        <f>I65*J65</f>
        <v>3</v>
      </c>
      <c r="L65" s="825">
        <f>VLOOKUP(A65,TRANSPORTE!A6:D117,4,FALSE)</f>
        <v>102503.47282204019</v>
      </c>
      <c r="M65" s="826"/>
      <c r="N65" s="296">
        <f>K65*L65</f>
        <v>307510.41846612055</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10"/>
      <c r="M67" s="811"/>
      <c r="N67" s="133"/>
    </row>
    <row r="68" spans="1:15" ht="15.75" thickBot="1">
      <c r="B68" s="827" t="s">
        <v>1037</v>
      </c>
      <c r="C68" s="828"/>
      <c r="D68" s="828"/>
      <c r="E68" s="828"/>
      <c r="F68" s="828"/>
      <c r="G68" s="828"/>
      <c r="H68" s="828"/>
      <c r="I68" s="828"/>
      <c r="J68" s="828"/>
      <c r="K68" s="828"/>
      <c r="L68" s="828"/>
      <c r="M68" s="829"/>
      <c r="N68" s="110">
        <f>SUM(N63:N67)</f>
        <v>2845264.9289106471</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7" t="s">
        <v>1047</v>
      </c>
      <c r="C72" s="848"/>
      <c r="D72" s="848"/>
      <c r="E72" s="848"/>
      <c r="F72" s="848"/>
      <c r="G72" s="848"/>
      <c r="H72" s="848"/>
      <c r="I72" s="79" t="s">
        <v>1048</v>
      </c>
      <c r="J72" s="81" t="s">
        <v>1494</v>
      </c>
      <c r="K72" s="80" t="s">
        <v>1050</v>
      </c>
      <c r="L72" s="849" t="s">
        <v>1034</v>
      </c>
      <c r="M72" s="850"/>
      <c r="N72" s="104" t="s">
        <v>1035</v>
      </c>
    </row>
    <row r="73" spans="1:15">
      <c r="A73" s="168" t="s">
        <v>6</v>
      </c>
      <c r="B73" s="55" t="str">
        <f>VLOOKUP(A73,'MANO DE OBRA'!A8:D68,3,FALSE)</f>
        <v xml:space="preserve">Obrero </v>
      </c>
      <c r="C73" s="53"/>
      <c r="D73" s="53"/>
      <c r="E73" s="53"/>
      <c r="F73" s="53"/>
      <c r="G73" s="53"/>
      <c r="H73" s="53"/>
      <c r="I73" s="301">
        <f t="shared" ref="I73:I76" si="2">K73/J73*100</f>
        <v>27603.783783783787</v>
      </c>
      <c r="J73" s="302">
        <v>185</v>
      </c>
      <c r="K73" s="303">
        <f>VLOOKUP(A73,'MANO DE OBRA'!A8:D99,4,FALSE)</f>
        <v>51067</v>
      </c>
      <c r="L73" s="56"/>
      <c r="M73" s="443">
        <v>1</v>
      </c>
      <c r="N73" s="404">
        <f t="shared" ref="N73:N79" si="3">K73/M73</f>
        <v>51067</v>
      </c>
      <c r="O73" s="112"/>
    </row>
    <row r="74" spans="1:15">
      <c r="A74" s="168" t="s">
        <v>74</v>
      </c>
      <c r="B74" s="55" t="str">
        <f>VLOOKUP(A74,'MANO DE OBRA'!A8:D69,3,FALSE)</f>
        <v>Ingeniero de Montaje y Prueba Pilote (1)</v>
      </c>
      <c r="C74" s="53"/>
      <c r="D74" s="53"/>
      <c r="E74" s="53"/>
      <c r="F74" s="53"/>
      <c r="G74" s="53"/>
      <c r="H74" s="53"/>
      <c r="I74" s="301">
        <f t="shared" si="2"/>
        <v>176664.86486486488</v>
      </c>
      <c r="J74" s="302">
        <v>185</v>
      </c>
      <c r="K74" s="303">
        <f>VLOOKUP(A74,'MANO DE OBRA'!A8:D100,4,FALSE)</f>
        <v>326830</v>
      </c>
      <c r="L74" s="56"/>
      <c r="M74" s="440">
        <v>1</v>
      </c>
      <c r="N74" s="404">
        <f t="shared" si="3"/>
        <v>326830</v>
      </c>
    </row>
    <row r="75" spans="1:15">
      <c r="A75" s="168" t="s">
        <v>82</v>
      </c>
      <c r="B75" s="55" t="str">
        <f>VLOOKUP(A75,'MANO DE OBRA'!A9:D70,3,FALSE)</f>
        <v>Ingeniero Supervisor y Director de Prueba Pilote</v>
      </c>
      <c r="C75" s="53"/>
      <c r="D75" s="53"/>
      <c r="E75" s="53"/>
      <c r="F75" s="53"/>
      <c r="G75" s="53"/>
      <c r="H75" s="53"/>
      <c r="I75" s="301">
        <f t="shared" si="2"/>
        <v>299718.3783783784</v>
      </c>
      <c r="J75" s="302">
        <v>185</v>
      </c>
      <c r="K75" s="303">
        <f>VLOOKUP(A75,'MANO DE OBRA'!A9:D101,4,FALSE)</f>
        <v>554479</v>
      </c>
      <c r="L75" s="56"/>
      <c r="M75" s="448">
        <v>1</v>
      </c>
      <c r="N75" s="404">
        <f t="shared" si="3"/>
        <v>554479</v>
      </c>
    </row>
    <row r="76" spans="1:15">
      <c r="A76" s="168" t="s">
        <v>88</v>
      </c>
      <c r="B76" s="55" t="str">
        <f>VLOOKUP(A76,'MANO DE OBRA'!A10:D71,3,FALSE)</f>
        <v>Soldador experto en montaje y pruebas</v>
      </c>
      <c r="C76" s="53"/>
      <c r="D76" s="53"/>
      <c r="E76" s="53"/>
      <c r="F76" s="53"/>
      <c r="G76" s="53"/>
      <c r="H76" s="53"/>
      <c r="I76" s="301">
        <f t="shared" si="2"/>
        <v>82811.891891891893</v>
      </c>
      <c r="J76" s="302">
        <v>185</v>
      </c>
      <c r="K76" s="303">
        <f>VLOOKUP(A76,'MANO DE OBRA'!A10:D102,4,FALSE)</f>
        <v>153202</v>
      </c>
      <c r="L76" s="56"/>
      <c r="M76" s="448">
        <v>1</v>
      </c>
      <c r="N76" s="404">
        <f t="shared" si="3"/>
        <v>153202</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v>
      </c>
      <c r="L77" s="56"/>
      <c r="M77" s="448">
        <v>1</v>
      </c>
      <c r="N77" s="404">
        <f t="shared" si="3"/>
        <v>510672</v>
      </c>
    </row>
    <row r="78" spans="1:15">
      <c r="A78" s="168" t="s">
        <v>94</v>
      </c>
      <c r="B78" s="55" t="str">
        <f>VLOOKUP(A78,'MANO DE OBRA'!A12:D73,3,FALSE)</f>
        <v>Viáticos soldadores</v>
      </c>
      <c r="C78" s="53"/>
      <c r="D78" s="53"/>
      <c r="E78" s="53"/>
      <c r="F78" s="53"/>
      <c r="G78" s="53"/>
      <c r="H78" s="53"/>
      <c r="I78" s="301"/>
      <c r="J78" s="302"/>
      <c r="K78" s="303">
        <f>VLOOKUP(A78,'MANO DE OBRA'!A12:D104,4,FALSE)</f>
        <v>255336</v>
      </c>
      <c r="L78" s="56"/>
      <c r="M78" s="448">
        <v>1</v>
      </c>
      <c r="N78" s="404">
        <f t="shared" si="3"/>
        <v>255336</v>
      </c>
    </row>
    <row r="79" spans="1:15">
      <c r="A79" t="s">
        <v>96</v>
      </c>
      <c r="B79" s="55" t="str">
        <f>VLOOKUP(A79,'MANO DE OBRA'!A13:D74,3,FALSE)</f>
        <v>Estudios, análisis e informes</v>
      </c>
      <c r="C79" s="53"/>
      <c r="D79" s="53"/>
      <c r="E79" s="53"/>
      <c r="F79" s="53"/>
      <c r="G79" s="53"/>
      <c r="H79" s="53"/>
      <c r="I79" s="301"/>
      <c r="J79" s="302"/>
      <c r="K79" s="303">
        <f>VLOOKUP(A79,'MANO DE OBRA'!A13:D105,4,FALSE)</f>
        <v>2042688</v>
      </c>
      <c r="L79" s="327"/>
      <c r="M79" s="309">
        <v>1</v>
      </c>
      <c r="N79" s="404">
        <f t="shared" si="3"/>
        <v>2042688</v>
      </c>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SUM(N73:N80)</f>
        <v>3894274</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N45+N58+N68+N81</f>
        <v>62212014.648918681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12442402.929783737</v>
      </c>
      <c r="M88" s="856"/>
      <c r="N88" s="57"/>
    </row>
    <row r="89" spans="1:14">
      <c r="B89" s="95" t="s">
        <v>1057</v>
      </c>
      <c r="C89" s="96"/>
      <c r="D89" s="96"/>
      <c r="E89" s="96"/>
      <c r="F89" s="96"/>
      <c r="G89" s="96"/>
      <c r="H89" s="96"/>
      <c r="I89" s="93"/>
      <c r="J89" s="94"/>
      <c r="K89" s="313">
        <v>0.05</v>
      </c>
      <c r="L89" s="855">
        <f>N83*K89</f>
        <v>3110600.7324459343</v>
      </c>
      <c r="M89" s="856"/>
      <c r="N89" s="57"/>
    </row>
    <row r="90" spans="1:14" ht="15.75" thickBot="1">
      <c r="B90" s="97" t="s">
        <v>1058</v>
      </c>
      <c r="C90" s="98"/>
      <c r="D90" s="98"/>
      <c r="E90" s="98"/>
      <c r="F90" s="98"/>
      <c r="G90" s="98"/>
      <c r="H90" s="98"/>
      <c r="I90" s="99"/>
      <c r="J90" s="100"/>
      <c r="K90" s="314">
        <v>0.05</v>
      </c>
      <c r="L90" s="857">
        <f>N83*K90</f>
        <v>3110600.7324459343</v>
      </c>
      <c r="M90" s="858"/>
      <c r="N90" s="57"/>
    </row>
    <row r="91" spans="1:14" ht="15.75" thickBot="1">
      <c r="B91" s="821" t="s">
        <v>1037</v>
      </c>
      <c r="C91" s="822"/>
      <c r="D91" s="822"/>
      <c r="E91" s="822"/>
      <c r="F91" s="822"/>
      <c r="G91" s="822"/>
      <c r="H91" s="822"/>
      <c r="I91" s="822"/>
      <c r="J91" s="822"/>
      <c r="K91" s="822"/>
      <c r="L91" s="822"/>
      <c r="M91" s="823"/>
      <c r="N91" s="58">
        <f>L88+L89+L90</f>
        <v>18663604.394675605</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80875619.043594286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5"/>
      <c r="C34" s="67"/>
      <c r="D34" s="67"/>
      <c r="E34" s="67"/>
      <c r="F34" s="67"/>
      <c r="G34" s="67"/>
      <c r="H34" s="67"/>
      <c r="I34" s="68"/>
      <c r="J34" s="68"/>
      <c r="K34" s="67"/>
      <c r="L34" s="67"/>
      <c r="M34" s="67"/>
      <c r="N34" s="69"/>
    </row>
    <row r="35" spans="1:16">
      <c r="B35" s="802" t="s">
        <v>1028</v>
      </c>
      <c r="C35" s="803"/>
      <c r="D35" s="803"/>
      <c r="E35" s="803"/>
      <c r="F35" s="803"/>
      <c r="G35" s="803"/>
      <c r="H35" s="804"/>
      <c r="I35" s="805" t="s">
        <v>1032</v>
      </c>
      <c r="J35" s="806"/>
      <c r="K35" s="75" t="s">
        <v>1033</v>
      </c>
      <c r="L35" s="807" t="s">
        <v>1034</v>
      </c>
      <c r="M35" s="804"/>
      <c r="N35" s="76" t="s">
        <v>1035</v>
      </c>
    </row>
    <row r="36" spans="1:16">
      <c r="A36" s="119" t="s">
        <v>121</v>
      </c>
      <c r="B36" s="834" t="str">
        <f>VLOOKUP(A36,EQUIPOS!A6:D154,3,FALSE)</f>
        <v>Bomba eléctrica para accionar la celda</v>
      </c>
      <c r="C36" s="835"/>
      <c r="D36" s="835"/>
      <c r="E36" s="835"/>
      <c r="F36" s="835"/>
      <c r="G36" s="835"/>
      <c r="H36" s="836"/>
      <c r="I36" s="276"/>
      <c r="J36" s="277"/>
      <c r="K36" s="278">
        <f>VLOOKUP(A36,EQUIPOS!A6:D163,4,FALSE)</f>
        <v>69845.785440613035</v>
      </c>
      <c r="L36" s="279"/>
      <c r="M36" s="280">
        <v>0.01</v>
      </c>
      <c r="N36" s="281">
        <f>K36/M36</f>
        <v>6984578.5440613031</v>
      </c>
    </row>
    <row r="37" spans="1:16">
      <c r="A37" s="119" t="s">
        <v>217</v>
      </c>
      <c r="B37" s="834" t="str">
        <f>VLOOKUP(A37,EQUIPOS!A7:D154,3,FALSE)</f>
        <v>Equipo de soldadura y de acetileno (incluye soldadura)</v>
      </c>
      <c r="C37" s="835"/>
      <c r="D37" s="835"/>
      <c r="E37" s="835"/>
      <c r="F37" s="835"/>
      <c r="G37" s="835"/>
      <c r="H37" s="836"/>
      <c r="I37" s="430"/>
      <c r="J37" s="431"/>
      <c r="K37" s="278">
        <f>VLOOKUP(A37,EQUIPOS!A7:D164,4,FALSE)</f>
        <v>21165.389527458497</v>
      </c>
      <c r="L37" s="344"/>
      <c r="M37" s="345">
        <v>0.01</v>
      </c>
      <c r="N37" s="281">
        <f>K37/M37</f>
        <v>2116538.9527458497</v>
      </c>
    </row>
    <row r="38" spans="1:16">
      <c r="A38" s="119" t="s">
        <v>255</v>
      </c>
      <c r="B38" s="834" t="str">
        <f>VLOOKUP(A38,EQUIPOS!A8:D154,3,FALSE)</f>
        <v>Manómetro cable de acero para bajar la celda</v>
      </c>
      <c r="C38" s="835"/>
      <c r="D38" s="835"/>
      <c r="E38" s="835"/>
      <c r="F38" s="835"/>
      <c r="G38" s="835"/>
      <c r="H38" s="836"/>
      <c r="I38" s="430"/>
      <c r="J38" s="431"/>
      <c r="K38" s="278">
        <f>VLOOKUP(A38,EQUIPOS!A8:D165,4,FALSE)</f>
        <v>1311195.8812260539</v>
      </c>
      <c r="L38" s="344"/>
      <c r="M38" s="345">
        <v>1</v>
      </c>
      <c r="N38" s="281">
        <f>K38/M38</f>
        <v>1311195.8812260539</v>
      </c>
    </row>
    <row r="39" spans="1:16">
      <c r="A39" s="119"/>
      <c r="B39" s="834"/>
      <c r="C39" s="835"/>
      <c r="D39" s="835"/>
      <c r="E39" s="835"/>
      <c r="F39" s="835"/>
      <c r="G39" s="835"/>
      <c r="H39" s="836"/>
      <c r="I39" s="430"/>
      <c r="J39" s="431"/>
      <c r="K39" s="278"/>
      <c r="L39" s="344"/>
      <c r="M39" s="345"/>
      <c r="N39" s="281"/>
    </row>
    <row r="40" spans="1:16">
      <c r="A40" s="119"/>
      <c r="B40" s="834"/>
      <c r="C40" s="835"/>
      <c r="D40" s="835"/>
      <c r="E40" s="835"/>
      <c r="F40" s="835"/>
      <c r="G40" s="835"/>
      <c r="H40" s="836"/>
      <c r="I40" s="337"/>
      <c r="J40" s="339"/>
      <c r="K40" s="278"/>
      <c r="L40" s="432"/>
      <c r="M40" s="433"/>
      <c r="N40" s="281"/>
    </row>
    <row r="41" spans="1:16">
      <c r="B41" s="834"/>
      <c r="C41" s="835"/>
      <c r="D41" s="835"/>
      <c r="E41" s="835"/>
      <c r="F41" s="835"/>
      <c r="G41" s="835"/>
      <c r="H41" s="836"/>
      <c r="I41" s="42"/>
      <c r="J41" s="43"/>
      <c r="K41" s="278"/>
      <c r="L41" s="285"/>
      <c r="M41" s="286"/>
      <c r="N41" s="281"/>
    </row>
    <row r="42" spans="1:16">
      <c r="B42" s="329"/>
      <c r="C42" s="330"/>
      <c r="D42" s="330"/>
      <c r="E42" s="330"/>
      <c r="F42" s="332"/>
      <c r="G42" s="332"/>
      <c r="H42" s="131"/>
      <c r="I42" s="42"/>
      <c r="J42" s="43"/>
      <c r="K42" s="447"/>
      <c r="L42" s="285"/>
      <c r="M42" s="286"/>
      <c r="N42" s="282"/>
    </row>
    <row r="43" spans="1:16">
      <c r="B43" s="841" t="s">
        <v>1036</v>
      </c>
      <c r="C43" s="842"/>
      <c r="D43" s="842"/>
      <c r="E43" s="44"/>
      <c r="F43" s="45"/>
      <c r="G43" s="45"/>
      <c r="H43" s="46"/>
      <c r="I43" s="42"/>
      <c r="J43" s="43"/>
      <c r="K43" s="288"/>
      <c r="L43" s="285"/>
      <c r="M43" s="410">
        <v>0.01</v>
      </c>
      <c r="N43" s="353">
        <f>N81*M43</f>
        <v>38942.74</v>
      </c>
    </row>
    <row r="44" spans="1:16" ht="15.75" thickBot="1">
      <c r="B44" s="834"/>
      <c r="C44" s="835"/>
      <c r="D44" s="835"/>
      <c r="E44" s="835"/>
      <c r="F44" s="835"/>
      <c r="G44" s="835"/>
      <c r="H44" s="836"/>
      <c r="I44" s="843"/>
      <c r="J44" s="844"/>
      <c r="K44" s="47"/>
      <c r="L44" s="845"/>
      <c r="M44" s="846"/>
      <c r="N44" s="111"/>
    </row>
    <row r="45" spans="1:16" ht="15.75" thickBot="1">
      <c r="B45" s="821" t="s">
        <v>1037</v>
      </c>
      <c r="C45" s="822"/>
      <c r="D45" s="822"/>
      <c r="E45" s="822"/>
      <c r="F45" s="822"/>
      <c r="G45" s="822"/>
      <c r="H45" s="822"/>
      <c r="I45" s="822"/>
      <c r="J45" s="822"/>
      <c r="K45" s="822"/>
      <c r="L45" s="822"/>
      <c r="M45" s="823"/>
      <c r="N45" s="403">
        <f>SUM(N36:N44)</f>
        <v>10451256.118033206</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12" t="s">
        <v>1028</v>
      </c>
      <c r="C49" s="813"/>
      <c r="D49" s="813"/>
      <c r="E49" s="813"/>
      <c r="F49" s="813"/>
      <c r="G49" s="813"/>
      <c r="H49" s="813"/>
      <c r="I49" s="814"/>
      <c r="J49" s="324" t="s">
        <v>1029</v>
      </c>
      <c r="K49" s="91" t="s">
        <v>1030</v>
      </c>
      <c r="L49" s="815" t="s">
        <v>1039</v>
      </c>
      <c r="M49" s="814"/>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20382270.178991139</v>
      </c>
      <c r="N50" s="281">
        <f t="shared" ref="N50:N55" si="0">K50*M50</f>
        <v>20382270.178991139</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108795.75965768695</v>
      </c>
      <c r="N51" s="281">
        <f t="shared" si="0"/>
        <v>3263872.7897306085</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1820035.8850117517</v>
      </c>
      <c r="N52" s="281">
        <f t="shared" si="0"/>
        <v>3640071.7700235033</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1144009.7583318264</v>
      </c>
      <c r="N53" s="281">
        <f t="shared" si="0"/>
        <v>5720048.7916591316</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77255.474959320185</v>
      </c>
      <c r="N54" s="281">
        <f t="shared" si="0"/>
        <v>4635328.4975592112</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50391.972518531904</v>
      </c>
      <c r="N55" s="281">
        <f t="shared" si="0"/>
        <v>604703.67022238288</v>
      </c>
    </row>
    <row r="56" spans="1:14">
      <c r="A56" s="167"/>
      <c r="B56" s="49"/>
      <c r="C56" s="434"/>
      <c r="D56" s="434"/>
      <c r="E56" s="434"/>
      <c r="F56" s="434"/>
      <c r="G56" s="434"/>
      <c r="H56" s="434"/>
      <c r="I56" s="434"/>
      <c r="J56" s="320"/>
      <c r="K56" s="406"/>
      <c r="L56" s="430"/>
      <c r="M56" s="411"/>
      <c r="N56" s="281"/>
    </row>
    <row r="57" spans="1:14" ht="15.75" thickBot="1">
      <c r="B57" s="49"/>
      <c r="C57" s="319"/>
      <c r="D57" s="319"/>
      <c r="E57" s="319"/>
      <c r="F57" s="319"/>
      <c r="G57" s="319"/>
      <c r="H57" s="319"/>
      <c r="I57" s="319"/>
      <c r="J57" s="444"/>
      <c r="K57" s="132"/>
      <c r="L57" s="334"/>
      <c r="M57" s="411"/>
      <c r="N57" s="281"/>
    </row>
    <row r="58" spans="1:14" ht="15.75" thickBot="1">
      <c r="B58" s="821" t="s">
        <v>1037</v>
      </c>
      <c r="C58" s="822"/>
      <c r="D58" s="822"/>
      <c r="E58" s="822"/>
      <c r="F58" s="822"/>
      <c r="G58" s="822"/>
      <c r="H58" s="822"/>
      <c r="I58" s="822"/>
      <c r="J58" s="822"/>
      <c r="K58" s="822"/>
      <c r="L58" s="822"/>
      <c r="M58" s="823"/>
      <c r="N58" s="403">
        <f>SUM(N50:N57)</f>
        <v>38246295.698185973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2" t="s">
        <v>1041</v>
      </c>
      <c r="C62" s="323"/>
      <c r="D62" s="323"/>
      <c r="E62" s="323"/>
      <c r="F62" s="323"/>
      <c r="G62" s="323"/>
      <c r="H62" s="79" t="s">
        <v>1029</v>
      </c>
      <c r="I62" s="80" t="s">
        <v>1042</v>
      </c>
      <c r="J62" s="81" t="s">
        <v>1043</v>
      </c>
      <c r="K62" s="79" t="s">
        <v>1044</v>
      </c>
      <c r="L62" s="824" t="s">
        <v>1045</v>
      </c>
      <c r="M62" s="797"/>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25">
        <f>VLOOKUP(A63,TRANSPORTE!A5:D117,4,FALSE)</f>
        <v>102503.47282204019</v>
      </c>
      <c r="M63" s="826"/>
      <c r="N63" s="296">
        <f>K63*L63</f>
        <v>307510.41846612055</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25">
        <f>VLOOKUP(A64,TRANSPORTE!A6:D117,4,FALSE)</f>
        <v>1060247.2728987341</v>
      </c>
      <c r="M64" s="826"/>
      <c r="N64" s="296">
        <f>K64*L64</f>
        <v>1060247.2728987341</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25">
        <f>VLOOKUP(A65,TRANSPORTE!A6:D118,4,FALSE)</f>
        <v>184688.40469322409</v>
      </c>
      <c r="M65" s="826"/>
      <c r="N65" s="296">
        <f>K65*L65</f>
        <v>1477507.2375457927</v>
      </c>
    </row>
    <row r="66" spans="1:15">
      <c r="B66" s="52"/>
      <c r="C66" s="53"/>
      <c r="D66" s="53"/>
      <c r="E66" s="53"/>
      <c r="F66" s="53"/>
      <c r="G66" s="53"/>
      <c r="H66" s="297"/>
      <c r="I66" s="288"/>
      <c r="J66" s="288"/>
      <c r="K66" s="288"/>
      <c r="L66" s="298"/>
      <c r="M66" s="299"/>
      <c r="N66" s="300"/>
    </row>
    <row r="67" spans="1:15" ht="15.75" thickBot="1">
      <c r="B67" s="456"/>
      <c r="C67" s="457"/>
      <c r="D67" s="457"/>
      <c r="E67" s="457"/>
      <c r="F67" s="457"/>
      <c r="G67" s="457"/>
      <c r="H67" s="54"/>
      <c r="I67" s="132"/>
      <c r="J67" s="132"/>
      <c r="K67" s="132"/>
      <c r="L67" s="810"/>
      <c r="M67" s="811"/>
      <c r="N67" s="133"/>
    </row>
    <row r="68" spans="1:15" ht="15.75" thickBot="1">
      <c r="B68" s="827" t="s">
        <v>1037</v>
      </c>
      <c r="C68" s="828"/>
      <c r="D68" s="828"/>
      <c r="E68" s="828"/>
      <c r="F68" s="828"/>
      <c r="G68" s="828"/>
      <c r="H68" s="828"/>
      <c r="I68" s="828"/>
      <c r="J68" s="828"/>
      <c r="K68" s="828"/>
      <c r="L68" s="828"/>
      <c r="M68" s="829"/>
      <c r="N68" s="110">
        <f>SUM(N63:N67)</f>
        <v>2845264.9289106475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47" t="s">
        <v>1047</v>
      </c>
      <c r="C72" s="848"/>
      <c r="D72" s="848"/>
      <c r="E72" s="848"/>
      <c r="F72" s="848"/>
      <c r="G72" s="848"/>
      <c r="H72" s="848"/>
      <c r="I72" s="79" t="s">
        <v>1048</v>
      </c>
      <c r="J72" s="81" t="s">
        <v>1494</v>
      </c>
      <c r="K72" s="80" t="s">
        <v>1050</v>
      </c>
      <c r="L72" s="849" t="s">
        <v>1034</v>
      </c>
      <c r="M72" s="850"/>
      <c r="N72" s="104" t="s">
        <v>1035</v>
      </c>
    </row>
    <row r="73" spans="1:15">
      <c r="A73" s="168" t="s">
        <v>6</v>
      </c>
      <c r="B73" s="55" t="str">
        <f>VLOOKUP(A73,'MANO DE OBRA'!A8:D68,3,FALSE)</f>
        <v xml:space="preserve">Obrero </v>
      </c>
      <c r="C73" s="53"/>
      <c r="D73" s="53"/>
      <c r="E73" s="53"/>
      <c r="F73" s="53"/>
      <c r="G73" s="53"/>
      <c r="H73" s="53"/>
      <c r="I73" s="301">
        <f t="shared" ref="I73:I76" si="1">K73/J73*100</f>
        <v>27603.783783783787</v>
      </c>
      <c r="J73" s="302">
        <v>185</v>
      </c>
      <c r="K73" s="303">
        <f>VLOOKUP(A73,'MANO DE OBRA'!A8:D99,4,FALSE)</f>
        <v>51067</v>
      </c>
      <c r="L73" s="56"/>
      <c r="M73" s="443">
        <v>1</v>
      </c>
      <c r="N73" s="404">
        <f t="shared" ref="N73:N79" si="2">K73/M73</f>
        <v>51067</v>
      </c>
      <c r="O73" s="112"/>
    </row>
    <row r="74" spans="1:15">
      <c r="A74" s="168" t="s">
        <v>74</v>
      </c>
      <c r="B74" s="55" t="str">
        <f>VLOOKUP(A74,'MANO DE OBRA'!A8:D69,3,FALSE)</f>
        <v>Ingeniero de Montaje y Prueba Pilote (1)</v>
      </c>
      <c r="C74" s="53"/>
      <c r="D74" s="53"/>
      <c r="E74" s="53"/>
      <c r="F74" s="53"/>
      <c r="G74" s="53"/>
      <c r="H74" s="53"/>
      <c r="I74" s="301">
        <f t="shared" si="1"/>
        <v>176664.86486486488</v>
      </c>
      <c r="J74" s="302">
        <v>185</v>
      </c>
      <c r="K74" s="303">
        <f>VLOOKUP(A74,'MANO DE OBRA'!A8:D100,4,FALSE)</f>
        <v>326830</v>
      </c>
      <c r="L74" s="56"/>
      <c r="M74" s="440">
        <v>1</v>
      </c>
      <c r="N74" s="404">
        <f t="shared" si="2"/>
        <v>326830</v>
      </c>
    </row>
    <row r="75" spans="1:15">
      <c r="A75" s="168" t="s">
        <v>82</v>
      </c>
      <c r="B75" s="55" t="str">
        <f>VLOOKUP(A75,'MANO DE OBRA'!A9:D70,3,FALSE)</f>
        <v>Ingeniero Supervisor y Director de Prueba Pilote</v>
      </c>
      <c r="C75" s="53"/>
      <c r="D75" s="53"/>
      <c r="E75" s="53"/>
      <c r="F75" s="53"/>
      <c r="G75" s="53"/>
      <c r="H75" s="53"/>
      <c r="I75" s="301">
        <f t="shared" si="1"/>
        <v>299718.3783783784</v>
      </c>
      <c r="J75" s="302">
        <v>185</v>
      </c>
      <c r="K75" s="303">
        <f>VLOOKUP(A75,'MANO DE OBRA'!A9:D101,4,FALSE)</f>
        <v>554479</v>
      </c>
      <c r="L75" s="56"/>
      <c r="M75" s="448">
        <v>1</v>
      </c>
      <c r="N75" s="404">
        <f t="shared" si="2"/>
        <v>554479</v>
      </c>
    </row>
    <row r="76" spans="1:15">
      <c r="A76" s="168" t="s">
        <v>88</v>
      </c>
      <c r="B76" s="55" t="str">
        <f>VLOOKUP(A76,'MANO DE OBRA'!A10:D71,3,FALSE)</f>
        <v>Soldador experto en montaje y pruebas</v>
      </c>
      <c r="C76" s="53"/>
      <c r="D76" s="53"/>
      <c r="E76" s="53"/>
      <c r="F76" s="53"/>
      <c r="G76" s="53"/>
      <c r="H76" s="53"/>
      <c r="I76" s="301">
        <f t="shared" si="1"/>
        <v>82811.891891891893</v>
      </c>
      <c r="J76" s="302">
        <v>185</v>
      </c>
      <c r="K76" s="303">
        <f>VLOOKUP(A76,'MANO DE OBRA'!A10:D102,4,FALSE)</f>
        <v>153202</v>
      </c>
      <c r="L76" s="56"/>
      <c r="M76" s="448">
        <v>1</v>
      </c>
      <c r="N76" s="404">
        <f t="shared" si="2"/>
        <v>153202</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v>
      </c>
      <c r="L77" s="56"/>
      <c r="M77" s="448">
        <v>1</v>
      </c>
      <c r="N77" s="404">
        <f t="shared" si="2"/>
        <v>510672</v>
      </c>
    </row>
    <row r="78" spans="1:15">
      <c r="A78" s="168" t="s">
        <v>94</v>
      </c>
      <c r="B78" s="55" t="str">
        <f>VLOOKUP(A78,'MANO DE OBRA'!A12:D73,3,FALSE)</f>
        <v>Viáticos soldadores</v>
      </c>
      <c r="C78" s="53"/>
      <c r="D78" s="53"/>
      <c r="E78" s="53"/>
      <c r="F78" s="53"/>
      <c r="G78" s="53"/>
      <c r="H78" s="53"/>
      <c r="I78" s="301"/>
      <c r="J78" s="302"/>
      <c r="K78" s="303">
        <f>VLOOKUP(A78,'MANO DE OBRA'!A12:D104,4,FALSE)</f>
        <v>255336</v>
      </c>
      <c r="L78" s="56"/>
      <c r="M78" s="448">
        <v>1</v>
      </c>
      <c r="N78" s="404">
        <f t="shared" si="2"/>
        <v>255336</v>
      </c>
    </row>
    <row r="79" spans="1:15">
      <c r="A79" t="s">
        <v>96</v>
      </c>
      <c r="B79" s="55" t="str">
        <f>VLOOKUP(A79,'MANO DE OBRA'!A13:D74,3,FALSE)</f>
        <v>Estudios, análisis e informes</v>
      </c>
      <c r="C79" s="53"/>
      <c r="D79" s="53"/>
      <c r="E79" s="53"/>
      <c r="F79" s="53"/>
      <c r="G79" s="53"/>
      <c r="H79" s="53"/>
      <c r="I79" s="301"/>
      <c r="J79" s="302"/>
      <c r="K79" s="303">
        <f>VLOOKUP(A79,'MANO DE OBRA'!A13:D105,4,FALSE)</f>
        <v>2042688</v>
      </c>
      <c r="L79" s="327"/>
      <c r="M79" s="309">
        <v>1</v>
      </c>
      <c r="N79" s="404">
        <f t="shared" si="2"/>
        <v>2042688</v>
      </c>
    </row>
    <row r="80" spans="1:15" ht="15.75" thickBot="1">
      <c r="B80" s="808"/>
      <c r="C80" s="809"/>
      <c r="D80" s="809"/>
      <c r="E80" s="809"/>
      <c r="F80" s="809"/>
      <c r="G80" s="809"/>
      <c r="H80" s="809"/>
      <c r="I80" s="50"/>
      <c r="J80" s="50"/>
      <c r="K80" s="50"/>
      <c r="L80" s="974"/>
      <c r="M80" s="975"/>
      <c r="N80" s="51"/>
    </row>
    <row r="81" spans="1:14" ht="15.75" thickBot="1">
      <c r="B81" s="821" t="s">
        <v>1037</v>
      </c>
      <c r="C81" s="822"/>
      <c r="D81" s="822"/>
      <c r="E81" s="822"/>
      <c r="F81" s="822"/>
      <c r="G81" s="822"/>
      <c r="H81" s="822"/>
      <c r="I81" s="828"/>
      <c r="J81" s="828"/>
      <c r="K81" s="828"/>
      <c r="L81" s="828"/>
      <c r="M81" s="829"/>
      <c r="N81" s="310">
        <f>SUM(N73:N80)</f>
        <v>3894274</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N45+N58+N68+N81</f>
        <v>55437090.745129831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11087418.149025967</v>
      </c>
      <c r="M88" s="856"/>
      <c r="N88" s="57"/>
    </row>
    <row r="89" spans="1:14">
      <c r="B89" s="95" t="s">
        <v>1057</v>
      </c>
      <c r="C89" s="96"/>
      <c r="D89" s="96"/>
      <c r="E89" s="96"/>
      <c r="F89" s="96"/>
      <c r="G89" s="96"/>
      <c r="H89" s="96"/>
      <c r="I89" s="93"/>
      <c r="J89" s="94"/>
      <c r="K89" s="313">
        <v>0.05</v>
      </c>
      <c r="L89" s="855">
        <f>N83*K89</f>
        <v>2771854.5372564918</v>
      </c>
      <c r="M89" s="856"/>
      <c r="N89" s="57"/>
    </row>
    <row r="90" spans="1:14" ht="15.75" thickBot="1">
      <c r="B90" s="97" t="s">
        <v>1058</v>
      </c>
      <c r="C90" s="98"/>
      <c r="D90" s="98"/>
      <c r="E90" s="98"/>
      <c r="F90" s="98"/>
      <c r="G90" s="98"/>
      <c r="H90" s="98"/>
      <c r="I90" s="99"/>
      <c r="J90" s="100"/>
      <c r="K90" s="314">
        <v>0.05</v>
      </c>
      <c r="L90" s="857">
        <f>N83*K90</f>
        <v>2771854.5372564918</v>
      </c>
      <c r="M90" s="858"/>
      <c r="N90" s="57"/>
    </row>
    <row r="91" spans="1:14" ht="15.75" thickBot="1">
      <c r="B91" s="821" t="s">
        <v>1037</v>
      </c>
      <c r="C91" s="822"/>
      <c r="D91" s="822"/>
      <c r="E91" s="822"/>
      <c r="F91" s="822"/>
      <c r="G91" s="822"/>
      <c r="H91" s="822"/>
      <c r="I91" s="822"/>
      <c r="J91" s="822"/>
      <c r="K91" s="822"/>
      <c r="L91" s="822"/>
      <c r="M91" s="823"/>
      <c r="N91" s="58">
        <f>L88+L89+L90</f>
        <v>16631127.223538952</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72068217.968668789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259</v>
      </c>
      <c r="B36" s="834" t="str">
        <f>VLOOKUP(A36,EQUIPOS!A6:D154,3,FALSE)</f>
        <v>Montacargas</v>
      </c>
      <c r="C36" s="835"/>
      <c r="D36" s="835"/>
      <c r="E36" s="835"/>
      <c r="F36" s="835"/>
      <c r="G36" s="835"/>
      <c r="H36" s="836"/>
      <c r="I36" s="276"/>
      <c r="J36" s="277"/>
      <c r="K36" s="278">
        <f>VLOOKUP(A36,EQUIPOS!A6:D163,4,FALSE)</f>
        <v>14900</v>
      </c>
      <c r="L36" s="279"/>
      <c r="M36" s="345">
        <v>1.5</v>
      </c>
      <c r="N36" s="281">
        <f>K36/M36</f>
        <v>9933.3333333333339</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2553.3625000000002</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12486.695833333335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8958.5728921834489</v>
      </c>
      <c r="N48" s="281">
        <f>K48*M48</f>
        <v>2805834.7015038752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2805834.7015038752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8" t="s">
        <v>19</v>
      </c>
      <c r="B71" s="55" t="str">
        <f>VLOOKUP(A71,'MANO DE OBRA'!A8:D68,3,FALSE)</f>
        <v>Obrero (8)</v>
      </c>
      <c r="C71" s="53"/>
      <c r="D71" s="53"/>
      <c r="E71" s="53"/>
      <c r="F71" s="53"/>
      <c r="G71" s="53"/>
      <c r="H71" s="53"/>
      <c r="I71" s="301">
        <f>K71/J71*100</f>
        <v>220831.35135135136</v>
      </c>
      <c r="J71" s="302">
        <v>185</v>
      </c>
      <c r="K71" s="303">
        <f>VLOOKUP(A71,'MANO DE OBRA'!A8:D99,4,FALSE)</f>
        <v>408538</v>
      </c>
      <c r="L71" s="56"/>
      <c r="M71" s="443">
        <v>12</v>
      </c>
      <c r="N71" s="404">
        <f>K71/M71</f>
        <v>34044.833333333336</v>
      </c>
      <c r="O71" s="112"/>
    </row>
    <row r="72" spans="1:15">
      <c r="A72" s="168" t="s">
        <v>32</v>
      </c>
      <c r="B72" s="55" t="str">
        <f>VLOOKUP(A72,'MANO DE OBRA'!A8:D69,3,FALSE)</f>
        <v>Oficial (2)</v>
      </c>
      <c r="C72" s="53"/>
      <c r="D72" s="53"/>
      <c r="E72" s="53"/>
      <c r="F72" s="53"/>
      <c r="G72" s="53"/>
      <c r="H72" s="53"/>
      <c r="I72" s="301">
        <f>K72/J72*100</f>
        <v>110415.67567567568</v>
      </c>
      <c r="J72" s="302">
        <v>185</v>
      </c>
      <c r="K72" s="303">
        <f>VLOOKUP(A72,'MANO DE OBRA'!A8:D100,4,FALSE)</f>
        <v>204269</v>
      </c>
      <c r="L72" s="56"/>
      <c r="M72" s="441">
        <v>12</v>
      </c>
      <c r="N72" s="404">
        <f>K72/M72</f>
        <v>17022.416666666668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51067.25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2869388.6473372085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573877.72946744168</v>
      </c>
      <c r="M84" s="856"/>
      <c r="N84" s="57"/>
    </row>
    <row r="85" spans="1:14">
      <c r="B85" s="95" t="s">
        <v>1057</v>
      </c>
      <c r="C85" s="96"/>
      <c r="D85" s="96"/>
      <c r="E85" s="96"/>
      <c r="F85" s="96"/>
      <c r="G85" s="96"/>
      <c r="H85" s="96"/>
      <c r="I85" s="93"/>
      <c r="J85" s="94"/>
      <c r="K85" s="313">
        <v>0.05</v>
      </c>
      <c r="L85" s="855">
        <f>N79*K85</f>
        <v>143469.43236686042</v>
      </c>
      <c r="M85" s="856"/>
      <c r="N85" s="57"/>
    </row>
    <row r="86" spans="1:14" ht="15.75" thickBot="1">
      <c r="B86" s="97" t="s">
        <v>1058</v>
      </c>
      <c r="C86" s="98"/>
      <c r="D86" s="98"/>
      <c r="E86" s="98"/>
      <c r="F86" s="98"/>
      <c r="G86" s="98"/>
      <c r="H86" s="98"/>
      <c r="I86" s="99"/>
      <c r="J86" s="100"/>
      <c r="K86" s="314">
        <v>0.05</v>
      </c>
      <c r="L86" s="857">
        <f>N79*K86</f>
        <v>143469.43236686042</v>
      </c>
      <c r="M86" s="858"/>
      <c r="N86" s="57"/>
    </row>
    <row r="87" spans="1:14" ht="15.75" thickBot="1">
      <c r="B87" s="821" t="s">
        <v>1037</v>
      </c>
      <c r="C87" s="822"/>
      <c r="D87" s="822"/>
      <c r="E87" s="822"/>
      <c r="F87" s="822"/>
      <c r="G87" s="822"/>
      <c r="H87" s="822"/>
      <c r="I87" s="822"/>
      <c r="J87" s="822"/>
      <c r="K87" s="822"/>
      <c r="L87" s="822"/>
      <c r="M87" s="823"/>
      <c r="N87" s="58">
        <f>L84+L85+L86</f>
        <v>860816.59420116257</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3730205.241538371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267</v>
      </c>
      <c r="B36" s="834" t="str">
        <f>VLOOKUP(A36,EQUIPOS!A6:D154,3,FALSE)</f>
        <v>Motobomba de concreto</v>
      </c>
      <c r="C36" s="835"/>
      <c r="D36" s="835"/>
      <c r="E36" s="835"/>
      <c r="F36" s="835"/>
      <c r="G36" s="835"/>
      <c r="H36" s="836"/>
      <c r="I36" s="276"/>
      <c r="J36" s="277"/>
      <c r="K36" s="278">
        <f>VLOOKUP(A36,EQUIPOS!A6:D163,4,FALSE)</f>
        <v>78100.287356321845</v>
      </c>
      <c r="L36" s="279"/>
      <c r="M36" s="345">
        <v>2.5</v>
      </c>
      <c r="N36" s="281">
        <f>K36/M36</f>
        <v>31240.114942528737</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31240.114942528737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3166.0411016693783</v>
      </c>
      <c r="N48" s="281">
        <f>K48*M48</f>
        <v>148039.90165659905</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404600</v>
      </c>
      <c r="N49" s="281">
        <f>K49*M49</f>
        <v>270265.16842247173</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418305.07007907075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25">
        <f>VLOOKUP(A60,TRANSPORTE!A2:D117,4,FALSE)</f>
        <v>1104.9962769918093</v>
      </c>
      <c r="M60" s="826"/>
      <c r="N60" s="296">
        <f>K60*L60</f>
        <v>959.55167172420727</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959.55167172420727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450504.73669332365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90100.94733866473</v>
      </c>
      <c r="M84" s="856"/>
      <c r="N84" s="57"/>
    </row>
    <row r="85" spans="1:14">
      <c r="B85" s="95" t="s">
        <v>1057</v>
      </c>
      <c r="C85" s="96"/>
      <c r="D85" s="96"/>
      <c r="E85" s="96"/>
      <c r="F85" s="96"/>
      <c r="G85" s="96"/>
      <c r="H85" s="96"/>
      <c r="I85" s="93"/>
      <c r="J85" s="94"/>
      <c r="K85" s="313">
        <v>0.05</v>
      </c>
      <c r="L85" s="855">
        <f>N79*K85</f>
        <v>22525.236834666182</v>
      </c>
      <c r="M85" s="856"/>
      <c r="N85" s="57"/>
    </row>
    <row r="86" spans="1:14" ht="15.75" thickBot="1">
      <c r="B86" s="97" t="s">
        <v>1058</v>
      </c>
      <c r="C86" s="98"/>
      <c r="D86" s="98"/>
      <c r="E86" s="98"/>
      <c r="F86" s="98"/>
      <c r="G86" s="98"/>
      <c r="H86" s="98"/>
      <c r="I86" s="99"/>
      <c r="J86" s="100"/>
      <c r="K86" s="314">
        <v>0.05</v>
      </c>
      <c r="L86" s="857">
        <f>N79*K86</f>
        <v>22525.236834666182</v>
      </c>
      <c r="M86" s="858"/>
      <c r="N86" s="57"/>
    </row>
    <row r="87" spans="1:14" ht="15.75" thickBot="1">
      <c r="B87" s="821" t="s">
        <v>1037</v>
      </c>
      <c r="C87" s="822"/>
      <c r="D87" s="822"/>
      <c r="E87" s="822"/>
      <c r="F87" s="822"/>
      <c r="G87" s="822"/>
      <c r="H87" s="822"/>
      <c r="I87" s="822"/>
      <c r="J87" s="822"/>
      <c r="K87" s="822"/>
      <c r="L87" s="822"/>
      <c r="M87" s="823"/>
      <c r="N87" s="58">
        <f>L84+L85+L86</f>
        <v>135151.42100799709</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585656.15770132071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121</v>
      </c>
      <c r="B36" s="834" t="str">
        <f>VLOOKUP(A36,EQUIPOS!A6:D154,3,FALSE)</f>
        <v>Bomba eléctrica para accionar la celda</v>
      </c>
      <c r="C36" s="835"/>
      <c r="D36" s="835"/>
      <c r="E36" s="835"/>
      <c r="F36" s="835"/>
      <c r="G36" s="835"/>
      <c r="H36" s="836"/>
      <c r="I36" s="276"/>
      <c r="J36" s="277"/>
      <c r="K36" s="278">
        <f>VLOOKUP(A36,EQUIPOS!A6:D163,4,FALSE)</f>
        <v>69845.785440613035</v>
      </c>
      <c r="L36" s="279"/>
      <c r="M36" s="280">
        <v>0.01</v>
      </c>
      <c r="N36" s="281">
        <f t="shared" ref="N36:N41" si="0">K36/M36</f>
        <v>6984578.5440613031</v>
      </c>
    </row>
    <row r="37" spans="1:14">
      <c r="A37" s="119" t="s">
        <v>192</v>
      </c>
      <c r="B37" s="834" t="str">
        <f>VLOOKUP(A37,EQUIPOS!A7:D154,3,FALSE)</f>
        <v>Equipo de acarreo interno</v>
      </c>
      <c r="C37" s="835"/>
      <c r="D37" s="835"/>
      <c r="E37" s="835"/>
      <c r="F37" s="835"/>
      <c r="G37" s="835"/>
      <c r="H37" s="836"/>
      <c r="I37" s="430"/>
      <c r="J37" s="431"/>
      <c r="K37" s="278">
        <f>VLOOKUP(A37,EQUIPOS!A7:D164,4,FALSE)</f>
        <v>42330.779054916995</v>
      </c>
      <c r="L37" s="344"/>
      <c r="M37" s="345">
        <v>0.05</v>
      </c>
      <c r="N37" s="281">
        <f t="shared" si="0"/>
        <v>846615.58109833987</v>
      </c>
    </row>
    <row r="38" spans="1:14">
      <c r="A38" s="119" t="s">
        <v>214</v>
      </c>
      <c r="B38" s="834" t="str">
        <f>VLOOKUP(A38,EQUIPOS!A8:D154,3,FALSE)</f>
        <v>Equipo de oxigeno y soldadura</v>
      </c>
      <c r="C38" s="835"/>
      <c r="D38" s="835"/>
      <c r="E38" s="835"/>
      <c r="F38" s="835"/>
      <c r="G38" s="835"/>
      <c r="H38" s="836"/>
      <c r="I38" s="430"/>
      <c r="J38" s="431"/>
      <c r="K38" s="447">
        <f>VLOOKUP(A38,EQUIPOS!A8:D165,4,FALSE)</f>
        <v>14815.772669220947</v>
      </c>
      <c r="L38" s="344"/>
      <c r="M38" s="345">
        <v>0.01</v>
      </c>
      <c r="N38" s="281">
        <f t="shared" si="0"/>
        <v>1481577.2669220946</v>
      </c>
    </row>
    <row r="39" spans="1:14">
      <c r="A39" s="119" t="s">
        <v>248</v>
      </c>
      <c r="B39" s="834" t="str">
        <f>VLOOKUP(A39,EQUIPOS!A9:D154,3,FALSE)</f>
        <v>Grúa telescópica de 50 Ton.</v>
      </c>
      <c r="C39" s="835"/>
      <c r="D39" s="835"/>
      <c r="E39" s="835"/>
      <c r="F39" s="835"/>
      <c r="G39" s="835"/>
      <c r="H39" s="836"/>
      <c r="I39" s="430"/>
      <c r="J39" s="431"/>
      <c r="K39" s="447">
        <f>VLOOKUP(A39,EQUIPOS!A9:D166,4,FALSE)</f>
        <v>283727.08599404007</v>
      </c>
      <c r="L39" s="344"/>
      <c r="M39" s="345">
        <v>0.04</v>
      </c>
      <c r="N39" s="281">
        <f t="shared" si="0"/>
        <v>7093177.1498510018</v>
      </c>
    </row>
    <row r="40" spans="1:14">
      <c r="A40" s="119" t="s">
        <v>255</v>
      </c>
      <c r="B40" s="834" t="str">
        <f>VLOOKUP(A40,EQUIPOS!A10:D154,3,FALSE)</f>
        <v>Manómetro cable de acero para bajar la celda</v>
      </c>
      <c r="C40" s="835"/>
      <c r="D40" s="835"/>
      <c r="E40" s="835"/>
      <c r="F40" s="835"/>
      <c r="G40" s="835"/>
      <c r="H40" s="836"/>
      <c r="I40" s="430"/>
      <c r="J40" s="431"/>
      <c r="K40" s="447">
        <f>VLOOKUP(A40,EQUIPOS!A10:D167,4,FALSE)</f>
        <v>1311195.8812260539</v>
      </c>
      <c r="L40" s="344"/>
      <c r="M40" s="345">
        <v>1</v>
      </c>
      <c r="N40" s="281">
        <f t="shared" si="0"/>
        <v>1311195.8812260539</v>
      </c>
    </row>
    <row r="41" spans="1:14">
      <c r="A41" s="119" t="s">
        <v>322</v>
      </c>
      <c r="B41" s="834" t="str">
        <f>VLOOKUP(A41,EQUIPOS!A11:D155,3,FALSE)</f>
        <v xml:space="preserve">Retroexcavadora sobre llantas JD 410
</v>
      </c>
      <c r="C41" s="835"/>
      <c r="D41" s="835"/>
      <c r="E41" s="835"/>
      <c r="F41" s="835"/>
      <c r="G41" s="835"/>
      <c r="H41" s="836"/>
      <c r="I41" s="430"/>
      <c r="J41" s="431"/>
      <c r="K41" s="447">
        <f>VLOOKUP(A41,EQUIPOS!A11:D168,4,FALSE)</f>
        <v>90708.812260536419</v>
      </c>
      <c r="L41" s="344"/>
      <c r="M41" s="345">
        <v>0.2</v>
      </c>
      <c r="N41" s="281">
        <f t="shared" si="0"/>
        <v>453544.06130268209</v>
      </c>
    </row>
    <row r="42" spans="1:14">
      <c r="A42" s="119"/>
      <c r="B42" s="834"/>
      <c r="C42" s="835"/>
      <c r="D42" s="835"/>
      <c r="E42" s="835"/>
      <c r="F42" s="835"/>
      <c r="G42" s="835"/>
      <c r="H42" s="836"/>
      <c r="I42" s="337"/>
      <c r="J42" s="339"/>
      <c r="K42" s="447"/>
      <c r="L42" s="432"/>
      <c r="M42" s="433"/>
      <c r="N42" s="281"/>
    </row>
    <row r="43" spans="1:14">
      <c r="B43" s="834"/>
      <c r="C43" s="835"/>
      <c r="D43" s="835"/>
      <c r="E43" s="835"/>
      <c r="F43" s="835"/>
      <c r="G43" s="835"/>
      <c r="H43" s="836"/>
      <c r="I43" s="42"/>
      <c r="J43" s="43"/>
      <c r="K43" s="447"/>
      <c r="L43" s="285"/>
      <c r="M43" s="286"/>
      <c r="N43" s="281"/>
    </row>
    <row r="44" spans="1:14">
      <c r="B44" s="329"/>
      <c r="C44" s="330"/>
      <c r="D44" s="330"/>
      <c r="E44" s="330"/>
      <c r="F44" s="332"/>
      <c r="G44" s="332"/>
      <c r="H44" s="131"/>
      <c r="I44" s="42"/>
      <c r="J44" s="43"/>
      <c r="K44" s="447"/>
      <c r="L44" s="285"/>
      <c r="M44" s="286"/>
      <c r="N44" s="282"/>
    </row>
    <row r="45" spans="1:14">
      <c r="B45" s="841" t="s">
        <v>1036</v>
      </c>
      <c r="C45" s="842"/>
      <c r="D45" s="842"/>
      <c r="E45" s="44"/>
      <c r="F45" s="45"/>
      <c r="G45" s="45"/>
      <c r="H45" s="46"/>
      <c r="I45" s="42"/>
      <c r="J45" s="43"/>
      <c r="K45" s="288"/>
      <c r="L45" s="285"/>
      <c r="M45" s="410">
        <v>0.1</v>
      </c>
      <c r="N45" s="353">
        <f>N86*M45</f>
        <v>389427.4</v>
      </c>
    </row>
    <row r="46" spans="1:14" ht="15.75" thickBot="1">
      <c r="B46" s="834"/>
      <c r="C46" s="835"/>
      <c r="D46" s="835"/>
      <c r="E46" s="835"/>
      <c r="F46" s="835"/>
      <c r="G46" s="835"/>
      <c r="H46" s="836"/>
      <c r="I46" s="843"/>
      <c r="J46" s="844"/>
      <c r="K46" s="47"/>
      <c r="L46" s="845"/>
      <c r="M46" s="846"/>
      <c r="N46" s="111"/>
    </row>
    <row r="47" spans="1:14" ht="15.75" thickBot="1">
      <c r="B47" s="821" t="s">
        <v>1037</v>
      </c>
      <c r="C47" s="822"/>
      <c r="D47" s="822"/>
      <c r="E47" s="822"/>
      <c r="F47" s="822"/>
      <c r="G47" s="822"/>
      <c r="H47" s="822"/>
      <c r="I47" s="822"/>
      <c r="J47" s="822"/>
      <c r="K47" s="822"/>
      <c r="L47" s="822"/>
      <c r="M47" s="823"/>
      <c r="N47" s="420">
        <f>SUM(N36:N45)</f>
        <v>18560115.884461474</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12" t="s">
        <v>1028</v>
      </c>
      <c r="C51" s="813"/>
      <c r="D51" s="813"/>
      <c r="E51" s="813"/>
      <c r="F51" s="813"/>
      <c r="G51" s="813"/>
      <c r="H51" s="813"/>
      <c r="I51" s="814"/>
      <c r="J51" s="324" t="s">
        <v>1029</v>
      </c>
      <c r="K51" s="91" t="s">
        <v>1030</v>
      </c>
      <c r="L51" s="815" t="s">
        <v>1039</v>
      </c>
      <c r="M51" s="814"/>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20382270.178991139</v>
      </c>
      <c r="N52" s="281">
        <f t="shared" ref="N52:N57" si="1">K52*M52</f>
        <v>20382270.178991139</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108795.75965768695</v>
      </c>
      <c r="N53" s="281">
        <f t="shared" si="1"/>
        <v>3263872.7897306085</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1820035.8850117517</v>
      </c>
      <c r="N54" s="281">
        <f t="shared" si="1"/>
        <v>3640071.7700235033</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1144009.7583318264</v>
      </c>
      <c r="N55" s="281">
        <f t="shared" si="1"/>
        <v>5720048.7916591316</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84371.836037316942</v>
      </c>
      <c r="N56" s="281">
        <f t="shared" si="1"/>
        <v>5062310.162239017</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50391.972518531904</v>
      </c>
      <c r="N57" s="281">
        <f t="shared" si="1"/>
        <v>604703.67022238288</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75" thickBot="1">
      <c r="B62" s="49"/>
      <c r="C62" s="319"/>
      <c r="D62" s="319"/>
      <c r="E62" s="319"/>
      <c r="F62" s="319"/>
      <c r="G62" s="319"/>
      <c r="H62" s="319"/>
      <c r="I62" s="319"/>
      <c r="J62" s="444"/>
      <c r="K62" s="132"/>
      <c r="L62" s="334"/>
      <c r="M62" s="411"/>
      <c r="N62" s="281"/>
    </row>
    <row r="63" spans="1:17" ht="15.75" thickBot="1">
      <c r="B63" s="821" t="s">
        <v>1037</v>
      </c>
      <c r="C63" s="822"/>
      <c r="D63" s="822"/>
      <c r="E63" s="822"/>
      <c r="F63" s="822"/>
      <c r="G63" s="822"/>
      <c r="H63" s="822"/>
      <c r="I63" s="822"/>
      <c r="J63" s="822"/>
      <c r="K63" s="822"/>
      <c r="L63" s="822"/>
      <c r="M63" s="823"/>
      <c r="N63" s="403">
        <f>SUM(N52:N62)</f>
        <v>38673277.362865776</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2" t="s">
        <v>1041</v>
      </c>
      <c r="C67" s="323"/>
      <c r="D67" s="323"/>
      <c r="E67" s="323"/>
      <c r="F67" s="323"/>
      <c r="G67" s="323"/>
      <c r="H67" s="79" t="s">
        <v>1029</v>
      </c>
      <c r="I67" s="80" t="s">
        <v>1042</v>
      </c>
      <c r="J67" s="81" t="s">
        <v>1043</v>
      </c>
      <c r="K67" s="79" t="s">
        <v>1044</v>
      </c>
      <c r="L67" s="824" t="s">
        <v>1045</v>
      </c>
      <c r="M67" s="797"/>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25">
        <f>VLOOKUP(A68,TRANSPORTE!A5:D117,4,FALSE)</f>
        <v>1060247.2728987341</v>
      </c>
      <c r="M68" s="826"/>
      <c r="N68" s="296">
        <f>K68*L68</f>
        <v>1060247.2728987341</v>
      </c>
    </row>
    <row r="69" spans="1:15">
      <c r="A69" t="s">
        <v>1483</v>
      </c>
      <c r="B69" s="52" t="str">
        <f>VLOOKUP(A69,TRANSPORTE!A5:D117,3,FALSE)</f>
        <v>Pasajes aéreos</v>
      </c>
      <c r="C69" s="53"/>
      <c r="D69" s="53"/>
      <c r="E69" s="53"/>
      <c r="F69" s="53"/>
      <c r="G69" s="53"/>
      <c r="H69" s="320" t="s">
        <v>1029</v>
      </c>
      <c r="I69" s="288">
        <v>3</v>
      </c>
      <c r="J69" s="295">
        <v>1</v>
      </c>
      <c r="K69" s="288">
        <f>I69*J69</f>
        <v>3</v>
      </c>
      <c r="L69" s="825">
        <f>VLOOKUP(A69,TRANSPORTE!A5:D117,4,FALSE)</f>
        <v>102503.47282204019</v>
      </c>
      <c r="M69" s="826"/>
      <c r="N69" s="296">
        <f>K69*L69</f>
        <v>307510.41846612055</v>
      </c>
    </row>
    <row r="70" spans="1:15">
      <c r="B70" s="52"/>
      <c r="C70" s="53"/>
      <c r="D70" s="53"/>
      <c r="E70" s="53"/>
      <c r="F70" s="53"/>
      <c r="G70" s="53"/>
      <c r="H70" s="320"/>
      <c r="I70" s="288"/>
      <c r="J70" s="295"/>
      <c r="K70" s="288"/>
      <c r="L70" s="825"/>
      <c r="M70" s="826"/>
      <c r="N70" s="296"/>
    </row>
    <row r="71" spans="1:15">
      <c r="B71" s="52"/>
      <c r="C71" s="53"/>
      <c r="D71" s="53"/>
      <c r="E71" s="53"/>
      <c r="F71" s="53"/>
      <c r="G71" s="53"/>
      <c r="H71" s="320"/>
      <c r="I71" s="288"/>
      <c r="J71" s="295"/>
      <c r="K71" s="288"/>
      <c r="L71" s="825"/>
      <c r="M71" s="826"/>
      <c r="N71" s="296"/>
    </row>
    <row r="72" spans="1:15">
      <c r="B72" s="52"/>
      <c r="C72" s="53"/>
      <c r="D72" s="53"/>
      <c r="E72" s="53"/>
      <c r="F72" s="53"/>
      <c r="G72" s="53"/>
      <c r="H72" s="297"/>
      <c r="I72" s="288"/>
      <c r="J72" s="288"/>
      <c r="K72" s="288"/>
      <c r="L72" s="298"/>
      <c r="M72" s="299"/>
      <c r="N72" s="300"/>
    </row>
    <row r="73" spans="1:15" ht="15.75" thickBot="1">
      <c r="B73" s="456"/>
      <c r="C73" s="457"/>
      <c r="D73" s="457"/>
      <c r="E73" s="457"/>
      <c r="F73" s="457"/>
      <c r="G73" s="457"/>
      <c r="H73" s="54"/>
      <c r="I73" s="132"/>
      <c r="J73" s="132"/>
      <c r="K73" s="132"/>
      <c r="L73" s="810"/>
      <c r="M73" s="811"/>
      <c r="N73" s="133"/>
    </row>
    <row r="74" spans="1:15" ht="15.75" thickBot="1">
      <c r="B74" s="827" t="s">
        <v>1037</v>
      </c>
      <c r="C74" s="828"/>
      <c r="D74" s="828"/>
      <c r="E74" s="828"/>
      <c r="F74" s="828"/>
      <c r="G74" s="828"/>
      <c r="H74" s="828"/>
      <c r="I74" s="828"/>
      <c r="J74" s="828"/>
      <c r="K74" s="828"/>
      <c r="L74" s="828"/>
      <c r="M74" s="829"/>
      <c r="N74" s="110">
        <f>N68+N69+N70+N71+N72</f>
        <v>1367757.6913648546</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47" t="s">
        <v>1047</v>
      </c>
      <c r="C78" s="848"/>
      <c r="D78" s="848"/>
      <c r="E78" s="848"/>
      <c r="F78" s="848"/>
      <c r="G78" s="848"/>
      <c r="H78" s="848"/>
      <c r="I78" s="79" t="s">
        <v>1048</v>
      </c>
      <c r="J78" s="81" t="s">
        <v>1494</v>
      </c>
      <c r="K78" s="80" t="s">
        <v>1050</v>
      </c>
      <c r="L78" s="849" t="s">
        <v>1034</v>
      </c>
      <c r="M78" s="850"/>
      <c r="N78" s="104" t="s">
        <v>1035</v>
      </c>
    </row>
    <row r="79" spans="1:15">
      <c r="A79" s="168" t="s">
        <v>6</v>
      </c>
      <c r="B79" s="55" t="str">
        <f>VLOOKUP(A79,'MANO DE OBRA'!A8:D68,3,FALSE)</f>
        <v xml:space="preserve">Obrero </v>
      </c>
      <c r="C79" s="53"/>
      <c r="D79" s="53"/>
      <c r="E79" s="53"/>
      <c r="F79" s="53"/>
      <c r="G79" s="53"/>
      <c r="H79" s="53"/>
      <c r="I79" s="301">
        <f t="shared" ref="I79:I82" si="2">K79/J79*100</f>
        <v>27603.783783783787</v>
      </c>
      <c r="J79" s="302">
        <v>185</v>
      </c>
      <c r="K79" s="303">
        <f>VLOOKUP(A79,'MANO DE OBRA'!A8:D99,4,FALSE)</f>
        <v>51067</v>
      </c>
      <c r="L79" s="56"/>
      <c r="M79" s="443">
        <v>1</v>
      </c>
      <c r="N79" s="404">
        <f t="shared" ref="N79:N84" si="3">K79/M79</f>
        <v>51067</v>
      </c>
      <c r="O79" s="112"/>
    </row>
    <row r="80" spans="1:15">
      <c r="A80" s="168" t="s">
        <v>74</v>
      </c>
      <c r="B80" s="55" t="str">
        <f>VLOOKUP(A80,'MANO DE OBRA'!A8:D69,3,FALSE)</f>
        <v>Ingeniero de Montaje y Prueba Pilote (1)</v>
      </c>
      <c r="C80" s="53"/>
      <c r="D80" s="53"/>
      <c r="E80" s="53"/>
      <c r="F80" s="53"/>
      <c r="G80" s="53"/>
      <c r="H80" s="53"/>
      <c r="I80" s="301">
        <f t="shared" si="2"/>
        <v>176664.86486486488</v>
      </c>
      <c r="J80" s="302">
        <v>185</v>
      </c>
      <c r="K80" s="303">
        <f>VLOOKUP(A80,'MANO DE OBRA'!A8:D100,4,FALSE)</f>
        <v>326830</v>
      </c>
      <c r="L80" s="56"/>
      <c r="M80" s="443">
        <v>1</v>
      </c>
      <c r="N80" s="404">
        <f t="shared" si="3"/>
        <v>326830</v>
      </c>
    </row>
    <row r="81" spans="1:14">
      <c r="A81" s="168" t="s">
        <v>82</v>
      </c>
      <c r="B81" s="55" t="str">
        <f>VLOOKUP(A81,'MANO DE OBRA'!A9:D70,3,FALSE)</f>
        <v>Ingeniero Supervisor y Director de Prueba Pilote</v>
      </c>
      <c r="C81" s="53"/>
      <c r="D81" s="53"/>
      <c r="E81" s="53"/>
      <c r="F81" s="53"/>
      <c r="G81" s="53"/>
      <c r="H81" s="53"/>
      <c r="I81" s="301">
        <f t="shared" si="2"/>
        <v>299718.3783783784</v>
      </c>
      <c r="J81" s="302">
        <v>185</v>
      </c>
      <c r="K81" s="303">
        <f>VLOOKUP(A81,'MANO DE OBRA'!A9:D101,4,FALSE)</f>
        <v>554479</v>
      </c>
      <c r="L81" s="56"/>
      <c r="M81" s="443">
        <v>1</v>
      </c>
      <c r="N81" s="404">
        <f t="shared" si="3"/>
        <v>554479</v>
      </c>
    </row>
    <row r="82" spans="1:14">
      <c r="A82" t="s">
        <v>88</v>
      </c>
      <c r="B82" s="55" t="str">
        <f>VLOOKUP(A82,'MANO DE OBRA'!A9:D70,3,FALSE)</f>
        <v>Soldador experto en montaje y pruebas</v>
      </c>
      <c r="C82" s="53"/>
      <c r="D82" s="53"/>
      <c r="E82" s="53"/>
      <c r="F82" s="53"/>
      <c r="G82" s="53"/>
      <c r="H82" s="53"/>
      <c r="I82" s="301">
        <f t="shared" si="2"/>
        <v>82811.891891891893</v>
      </c>
      <c r="J82" s="302">
        <v>185</v>
      </c>
      <c r="K82" s="303">
        <f>VLOOKUP(A82,'MANO DE OBRA'!A9:D101,4,FALSE)</f>
        <v>153202</v>
      </c>
      <c r="L82" s="56"/>
      <c r="M82" s="443">
        <v>1</v>
      </c>
      <c r="N82" s="404">
        <f t="shared" si="3"/>
        <v>153202</v>
      </c>
    </row>
    <row r="83" spans="1:14">
      <c r="A83" t="s">
        <v>91</v>
      </c>
      <c r="B83" s="55" t="str">
        <f>VLOOKUP(A83,'MANO DE OBRA'!A10:D71,3,FALSE)</f>
        <v>Viáticos ingeniero y director</v>
      </c>
      <c r="C83" s="53"/>
      <c r="D83" s="53"/>
      <c r="E83" s="53"/>
      <c r="F83" s="53"/>
      <c r="G83" s="53"/>
      <c r="H83" s="53"/>
      <c r="I83" s="301"/>
      <c r="J83" s="302"/>
      <c r="K83" s="303">
        <f>VLOOKUP(A83,'MANO DE OBRA'!A10:D102,4,FALSE)</f>
        <v>510672</v>
      </c>
      <c r="L83" s="327"/>
      <c r="M83" s="443">
        <v>1</v>
      </c>
      <c r="N83" s="404">
        <f t="shared" si="3"/>
        <v>510672</v>
      </c>
    </row>
    <row r="84" spans="1:14">
      <c r="A84" t="s">
        <v>94</v>
      </c>
      <c r="B84" s="55" t="str">
        <f>VLOOKUP(A84,'MANO DE OBRA'!A11:D72,3,FALSE)</f>
        <v>Viáticos soldadores</v>
      </c>
      <c r="C84" s="53"/>
      <c r="D84" s="53"/>
      <c r="E84" s="53"/>
      <c r="F84" s="53"/>
      <c r="G84" s="53"/>
      <c r="H84" s="53"/>
      <c r="I84" s="301"/>
      <c r="J84" s="302"/>
      <c r="K84" s="303">
        <f>VLOOKUP(A84,'MANO DE OBRA'!A11:D103,4,FALSE)</f>
        <v>255336</v>
      </c>
      <c r="L84" s="327"/>
      <c r="M84" s="309">
        <v>1</v>
      </c>
      <c r="N84" s="305">
        <f t="shared" si="3"/>
        <v>255336</v>
      </c>
    </row>
    <row r="85" spans="1:14" ht="15.75" thickBot="1">
      <c r="A85" t="s">
        <v>96</v>
      </c>
      <c r="B85" s="808" t="str">
        <f>VLOOKUP(A85,'MANO DE OBRA'!A12:D73,3,FALSE)</f>
        <v>Estudios, análisis e informes</v>
      </c>
      <c r="C85" s="809" t="e">
        <f>VLOOKUP(B85,'MANO DE OBRA'!B12:E73,3,FALSE)</f>
        <v>#N/A</v>
      </c>
      <c r="D85" s="809" t="e">
        <f>VLOOKUP(C85,'MANO DE OBRA'!C12:F73,3,FALSE)</f>
        <v>#N/A</v>
      </c>
      <c r="E85" s="809" t="e">
        <f>VLOOKUP(D85,'MANO DE OBRA'!D12:G73,3,FALSE)</f>
        <v>#N/A</v>
      </c>
      <c r="F85" s="809" t="e">
        <f>VLOOKUP(E85,'MANO DE OBRA'!E12:H73,3,FALSE)</f>
        <v>#N/A</v>
      </c>
      <c r="G85" s="809" t="e">
        <f>VLOOKUP(F85,'MANO DE OBRA'!F12:I73,3,FALSE)</f>
        <v>#N/A</v>
      </c>
      <c r="H85" s="809" t="e">
        <f>VLOOKUP(G85,'MANO DE OBRA'!G12:J73,3,FALSE)</f>
        <v>#N/A</v>
      </c>
      <c r="I85" s="479"/>
      <c r="J85" s="480"/>
      <c r="K85" s="481">
        <f>VLOOKUP(A85,'MANO DE OBRA'!A12:D104,4,FALSE)</f>
        <v>2042688</v>
      </c>
      <c r="L85" s="976">
        <v>1</v>
      </c>
      <c r="M85" s="976"/>
      <c r="N85" s="482">
        <f>K85*L85</f>
        <v>2042688</v>
      </c>
    </row>
    <row r="86" spans="1:14" ht="15.75" thickBot="1">
      <c r="B86" s="827" t="s">
        <v>1037</v>
      </c>
      <c r="C86" s="828"/>
      <c r="D86" s="828"/>
      <c r="E86" s="828"/>
      <c r="F86" s="828"/>
      <c r="G86" s="828"/>
      <c r="H86" s="828"/>
      <c r="I86" s="828"/>
      <c r="J86" s="828"/>
      <c r="K86" s="828"/>
      <c r="L86" s="828"/>
      <c r="M86" s="829"/>
      <c r="N86" s="469">
        <f>SUM(N79:N85)</f>
        <v>3894274</v>
      </c>
    </row>
    <row r="87" spans="1:14" ht="15.75" thickBot="1">
      <c r="B87" s="39"/>
      <c r="C87" s="40"/>
      <c r="D87" s="40"/>
      <c r="E87" s="40"/>
      <c r="F87" s="40"/>
      <c r="G87" s="40"/>
      <c r="H87" s="40"/>
      <c r="I87" s="40"/>
      <c r="J87" s="40"/>
      <c r="K87" s="40"/>
      <c r="L87" s="40"/>
      <c r="M87" s="40"/>
      <c r="N87" s="41"/>
    </row>
    <row r="88" spans="1:14" ht="15.75" thickBot="1">
      <c r="B88" s="821" t="s">
        <v>1051</v>
      </c>
      <c r="C88" s="822"/>
      <c r="D88" s="822"/>
      <c r="E88" s="822"/>
      <c r="F88" s="822"/>
      <c r="G88" s="822"/>
      <c r="H88" s="822"/>
      <c r="I88" s="822"/>
      <c r="J88" s="822"/>
      <c r="K88" s="822"/>
      <c r="L88" s="822"/>
      <c r="M88" s="823"/>
      <c r="N88" s="105">
        <f>N86+N74+N63+N47</f>
        <v>62495424.938692108</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12" t="s">
        <v>1053</v>
      </c>
      <c r="C92" s="813"/>
      <c r="D92" s="813"/>
      <c r="E92" s="813"/>
      <c r="F92" s="813"/>
      <c r="G92" s="813"/>
      <c r="H92" s="813"/>
      <c r="I92" s="323"/>
      <c r="J92" s="343"/>
      <c r="K92" s="311" t="s">
        <v>1054</v>
      </c>
      <c r="L92" s="851" t="s">
        <v>1055</v>
      </c>
      <c r="M92" s="852"/>
      <c r="N92" s="312"/>
    </row>
    <row r="93" spans="1:14">
      <c r="B93" s="853" t="s">
        <v>1056</v>
      </c>
      <c r="C93" s="854"/>
      <c r="D93" s="854"/>
      <c r="E93" s="854"/>
      <c r="F93" s="854"/>
      <c r="G93" s="854"/>
      <c r="H93" s="854"/>
      <c r="I93" s="93"/>
      <c r="J93" s="94"/>
      <c r="K93" s="313">
        <v>0.2</v>
      </c>
      <c r="L93" s="855">
        <f>N88*K93</f>
        <v>12499084.987738423</v>
      </c>
      <c r="M93" s="856"/>
      <c r="N93" s="57"/>
    </row>
    <row r="94" spans="1:14">
      <c r="B94" s="95" t="s">
        <v>1057</v>
      </c>
      <c r="C94" s="96"/>
      <c r="D94" s="96"/>
      <c r="E94" s="96"/>
      <c r="F94" s="96"/>
      <c r="G94" s="96"/>
      <c r="H94" s="96"/>
      <c r="I94" s="93"/>
      <c r="J94" s="94"/>
      <c r="K94" s="313">
        <v>0.05</v>
      </c>
      <c r="L94" s="855">
        <f>N88*K94</f>
        <v>3124771.2469346058</v>
      </c>
      <c r="M94" s="856"/>
      <c r="N94" s="57"/>
    </row>
    <row r="95" spans="1:14" ht="15.75" thickBot="1">
      <c r="B95" s="97" t="s">
        <v>1058</v>
      </c>
      <c r="C95" s="98"/>
      <c r="D95" s="98"/>
      <c r="E95" s="98"/>
      <c r="F95" s="98"/>
      <c r="G95" s="98"/>
      <c r="H95" s="98"/>
      <c r="I95" s="99"/>
      <c r="J95" s="100"/>
      <c r="K95" s="314">
        <v>0.05</v>
      </c>
      <c r="L95" s="857">
        <f>N88*K95</f>
        <v>3124771.2469346058</v>
      </c>
      <c r="M95" s="858"/>
      <c r="N95" s="57"/>
    </row>
    <row r="96" spans="1:14" ht="15.75" thickBot="1">
      <c r="B96" s="821" t="s">
        <v>1037</v>
      </c>
      <c r="C96" s="822"/>
      <c r="D96" s="822"/>
      <c r="E96" s="822"/>
      <c r="F96" s="822"/>
      <c r="G96" s="822"/>
      <c r="H96" s="822"/>
      <c r="I96" s="822"/>
      <c r="J96" s="822"/>
      <c r="K96" s="822"/>
      <c r="L96" s="822"/>
      <c r="M96" s="823"/>
      <c r="N96" s="58">
        <f>L93+L94+L95</f>
        <v>18748627.481607635</v>
      </c>
    </row>
    <row r="97" spans="1:14" ht="15.75" thickBot="1">
      <c r="B97" s="39"/>
      <c r="C97" s="40"/>
      <c r="D97" s="40"/>
      <c r="E97" s="40"/>
      <c r="F97" s="40"/>
      <c r="G97" s="40"/>
      <c r="H97" s="40"/>
      <c r="I97" s="40"/>
      <c r="J97" s="40"/>
      <c r="K97" s="40"/>
      <c r="L97" s="40"/>
      <c r="M97" s="40"/>
      <c r="N97" s="41"/>
    </row>
    <row r="98" spans="1:14" ht="15.75" thickBot="1">
      <c r="A98" t="s">
        <v>2122</v>
      </c>
      <c r="B98" s="821" t="s">
        <v>1059</v>
      </c>
      <c r="C98" s="822"/>
      <c r="D98" s="822"/>
      <c r="E98" s="822"/>
      <c r="F98" s="822"/>
      <c r="G98" s="822"/>
      <c r="H98" s="822"/>
      <c r="I98" s="822"/>
      <c r="J98" s="822"/>
      <c r="K98" s="822"/>
      <c r="L98" s="822"/>
      <c r="M98" s="823"/>
      <c r="N98" s="196">
        <f>N88+N96</f>
        <v>81244052.420299739</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7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7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3" t="s">
        <v>2324</v>
      </c>
      <c r="C115" s="964"/>
      <c r="D115" s="964"/>
      <c r="E115" s="964"/>
      <c r="F115" s="964"/>
      <c r="G115" s="964"/>
      <c r="H115" s="964"/>
      <c r="I115" s="964"/>
      <c r="J115" s="964"/>
      <c r="K115" s="964"/>
      <c r="L115" s="964"/>
      <c r="M115" s="964"/>
      <c r="N115" s="965"/>
    </row>
    <row r="116" spans="2:14" ht="15" customHeight="1">
      <c r="B116" s="963"/>
      <c r="C116" s="964"/>
      <c r="D116" s="964"/>
      <c r="E116" s="964"/>
      <c r="F116" s="964"/>
      <c r="G116" s="964"/>
      <c r="H116" s="964"/>
      <c r="I116" s="964"/>
      <c r="J116" s="964"/>
      <c r="K116" s="964"/>
      <c r="L116" s="964"/>
      <c r="M116" s="964"/>
      <c r="N116" s="965"/>
    </row>
    <row r="117" spans="2:14" ht="30" customHeight="1">
      <c r="B117" s="966" t="s">
        <v>2325</v>
      </c>
      <c r="C117" s="967"/>
      <c r="D117" s="967"/>
      <c r="E117" s="967"/>
      <c r="F117" s="967"/>
      <c r="G117" s="967"/>
      <c r="H117" s="967"/>
      <c r="I117" s="967"/>
      <c r="J117" s="967"/>
      <c r="K117" s="967"/>
      <c r="L117" s="967"/>
      <c r="M117" s="967"/>
      <c r="N117" s="968"/>
    </row>
    <row r="118" spans="2:14">
      <c r="B118" s="966"/>
      <c r="C118" s="967"/>
      <c r="D118" s="967"/>
      <c r="E118" s="967"/>
      <c r="F118" s="967"/>
      <c r="G118" s="967"/>
      <c r="H118" s="967"/>
      <c r="I118" s="967"/>
      <c r="J118" s="967"/>
      <c r="K118" s="967"/>
      <c r="L118" s="967"/>
      <c r="M118" s="967"/>
      <c r="N118" s="968"/>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69"/>
      <c r="K128" s="969"/>
      <c r="L128" s="969"/>
      <c r="M128" s="969"/>
      <c r="N128" s="970"/>
    </row>
    <row r="129" spans="2:14" ht="15.75" thickBot="1">
      <c r="B129" s="428" t="s">
        <v>2327</v>
      </c>
      <c r="C129" s="429"/>
      <c r="D129" s="429"/>
      <c r="E129" s="268"/>
      <c r="F129" s="268"/>
      <c r="G129" s="268"/>
      <c r="H129" s="268"/>
      <c r="I129" s="268"/>
      <c r="J129" s="971"/>
      <c r="K129" s="971"/>
      <c r="L129" s="971"/>
      <c r="M129" s="971"/>
      <c r="N129" s="972"/>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326</v>
      </c>
      <c r="B36" s="834" t="str">
        <f>VLOOKUP(A36,EQUIPOS!A6:D154,3,FALSE)</f>
        <v>Sensor de Impacto para prueba de integridad tipo</v>
      </c>
      <c r="C36" s="835"/>
      <c r="D36" s="835"/>
      <c r="E36" s="835"/>
      <c r="F36" s="835"/>
      <c r="G36" s="835"/>
      <c r="H36" s="836"/>
      <c r="I36" s="276"/>
      <c r="J36" s="277"/>
      <c r="K36" s="278">
        <f>VLOOKUP(A36,EQUIPOS!A6:D163,4,FALSE)</f>
        <v>87735.578969774389</v>
      </c>
      <c r="L36" s="279"/>
      <c r="M36" s="345">
        <v>1</v>
      </c>
      <c r="N36" s="281">
        <f>K36/M36</f>
        <v>87735.578969774389</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87735.578969774389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8" t="s">
        <v>84</v>
      </c>
      <c r="B71" s="55" t="str">
        <f>VLOOKUP(A71,'MANO DE OBRA'!A6:D67,3,FALSE)</f>
        <v>Ingeniero Especialista prueba de  integridad</v>
      </c>
      <c r="C71" s="53"/>
      <c r="D71" s="53"/>
      <c r="E71" s="53"/>
      <c r="F71" s="53"/>
      <c r="G71" s="53"/>
      <c r="H71" s="53"/>
      <c r="I71" s="301">
        <f>K71/J71*100</f>
        <v>207029.18918918917</v>
      </c>
      <c r="J71" s="302">
        <v>185</v>
      </c>
      <c r="K71" s="303">
        <f>VLOOKUP(A71,'MANO DE OBRA'!A6:D97,4,FALSE)</f>
        <v>383004</v>
      </c>
      <c r="L71" s="56"/>
      <c r="M71" s="443">
        <v>0.33333332999999998</v>
      </c>
      <c r="N71" s="404">
        <f>K71/M71</f>
        <v>1149012.0114901201</v>
      </c>
      <c r="O71" s="112"/>
    </row>
    <row r="72" spans="1:15">
      <c r="A72" s="168" t="s">
        <v>89</v>
      </c>
      <c r="B72" s="55" t="str">
        <f>VLOOKUP(A72,'MANO DE OBRA'!A7:D67,3,FALSE)</f>
        <v>Operador prueba de integridad</v>
      </c>
      <c r="C72" s="53"/>
      <c r="D72" s="53"/>
      <c r="E72" s="53"/>
      <c r="F72" s="53"/>
      <c r="G72" s="53"/>
      <c r="H72" s="53"/>
      <c r="I72" s="301">
        <f>K72/J72*100</f>
        <v>69009.729729729719</v>
      </c>
      <c r="J72" s="302">
        <v>185</v>
      </c>
      <c r="K72" s="303">
        <f>VLOOKUP(A72,'MANO DE OBRA'!A7:D98,4,FALSE)</f>
        <v>127668</v>
      </c>
      <c r="L72" s="56"/>
      <c r="M72" s="441">
        <v>0.33333332999999998</v>
      </c>
      <c r="N72" s="404">
        <f>K72/M72</f>
        <v>383004.00383004005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1532016.0153201602</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1619751.5942899345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323950.31885798695</v>
      </c>
      <c r="M84" s="856"/>
      <c r="N84" s="57"/>
    </row>
    <row r="85" spans="1:14">
      <c r="B85" s="95" t="s">
        <v>1057</v>
      </c>
      <c r="C85" s="96"/>
      <c r="D85" s="96"/>
      <c r="E85" s="96"/>
      <c r="F85" s="96"/>
      <c r="G85" s="96"/>
      <c r="H85" s="96"/>
      <c r="I85" s="93"/>
      <c r="J85" s="94"/>
      <c r="K85" s="313">
        <v>0.05</v>
      </c>
      <c r="L85" s="855">
        <f>N79*K85</f>
        <v>80987.579714496736</v>
      </c>
      <c r="M85" s="856"/>
      <c r="N85" s="57"/>
    </row>
    <row r="86" spans="1:14" ht="15.75" thickBot="1">
      <c r="B86" s="97" t="s">
        <v>1058</v>
      </c>
      <c r="C86" s="98"/>
      <c r="D86" s="98"/>
      <c r="E86" s="98"/>
      <c r="F86" s="98"/>
      <c r="G86" s="98"/>
      <c r="H86" s="98"/>
      <c r="I86" s="99"/>
      <c r="J86" s="100"/>
      <c r="K86" s="314">
        <v>0.05</v>
      </c>
      <c r="L86" s="857">
        <f>N79*K86</f>
        <v>80987.579714496736</v>
      </c>
      <c r="M86" s="858"/>
      <c r="N86" s="57"/>
    </row>
    <row r="87" spans="1:14" ht="15.75" thickBot="1">
      <c r="B87" s="821" t="s">
        <v>1037</v>
      </c>
      <c r="C87" s="822"/>
      <c r="D87" s="822"/>
      <c r="E87" s="822"/>
      <c r="F87" s="822"/>
      <c r="G87" s="822"/>
      <c r="H87" s="822"/>
      <c r="I87" s="822"/>
      <c r="J87" s="822"/>
      <c r="K87" s="822"/>
      <c r="L87" s="822"/>
      <c r="M87" s="823"/>
      <c r="N87" s="58">
        <f>L84+L85+L86</f>
        <v>485925.47828698042</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2105677.0725769149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320</v>
      </c>
      <c r="B36" s="834" t="str">
        <f>VLOOKUP(A36,EQUIPOS!A6:D154,3,FALSE)</f>
        <v>Retroexcavadora sobre llantas, motor 62HP, Profundidad de excavación de 5.41 metros.</v>
      </c>
      <c r="C36" s="835"/>
      <c r="D36" s="835"/>
      <c r="E36" s="835"/>
      <c r="F36" s="835"/>
      <c r="G36" s="835"/>
      <c r="H36" s="836"/>
      <c r="I36" s="276"/>
      <c r="J36" s="277"/>
      <c r="K36" s="278">
        <f>VLOOKUP(A36,EQUIPOS!A6:D163,4,FALSE)</f>
        <v>90000</v>
      </c>
      <c r="L36" s="279"/>
      <c r="M36" s="345">
        <v>10</v>
      </c>
      <c r="N36" s="281">
        <f>K36/M36</f>
        <v>9000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319.17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9319.17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31120.860603869096</v>
      </c>
      <c r="N48" s="281">
        <f>K48*M48</f>
        <v>15214.642961891559</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20000</v>
      </c>
      <c r="N49" s="281">
        <f>K49*M49</f>
        <v>26666.666666666664</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4389.3149999999996</v>
      </c>
      <c r="N50" s="281">
        <f>K50*M50</f>
        <v>6583.9724999999999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48465.282128558218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8"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80</v>
      </c>
      <c r="N71" s="404">
        <f>K71/M71</f>
        <v>1915.0250000000001</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1">
        <v>80</v>
      </c>
      <c r="N72" s="404">
        <f>K72/M72</f>
        <v>1276.675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3191.7</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60976.152128558213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12195.230425711643</v>
      </c>
      <c r="M84" s="856"/>
      <c r="N84" s="57"/>
    </row>
    <row r="85" spans="1:14">
      <c r="B85" s="95" t="s">
        <v>1057</v>
      </c>
      <c r="C85" s="96"/>
      <c r="D85" s="96"/>
      <c r="E85" s="96"/>
      <c r="F85" s="96"/>
      <c r="G85" s="96"/>
      <c r="H85" s="96"/>
      <c r="I85" s="93"/>
      <c r="J85" s="94"/>
      <c r="K85" s="313">
        <v>0.05</v>
      </c>
      <c r="L85" s="855">
        <f>N79*K85</f>
        <v>3048.8076064279107</v>
      </c>
      <c r="M85" s="856"/>
      <c r="N85" s="57"/>
    </row>
    <row r="86" spans="1:14" ht="15.75" thickBot="1">
      <c r="B86" s="97" t="s">
        <v>1058</v>
      </c>
      <c r="C86" s="98"/>
      <c r="D86" s="98"/>
      <c r="E86" s="98"/>
      <c r="F86" s="98"/>
      <c r="G86" s="98"/>
      <c r="H86" s="98"/>
      <c r="I86" s="99"/>
      <c r="J86" s="100"/>
      <c r="K86" s="314">
        <v>0.05</v>
      </c>
      <c r="L86" s="857">
        <f>N79*K86</f>
        <v>3048.8076064279107</v>
      </c>
      <c r="M86" s="858"/>
      <c r="N86" s="57"/>
    </row>
    <row r="87" spans="1:14" ht="15.75" thickBot="1">
      <c r="B87" s="821" t="s">
        <v>1037</v>
      </c>
      <c r="C87" s="822"/>
      <c r="D87" s="822"/>
      <c r="E87" s="822"/>
      <c r="F87" s="822"/>
      <c r="G87" s="822"/>
      <c r="H87" s="822"/>
      <c r="I87" s="822"/>
      <c r="J87" s="822"/>
      <c r="K87" s="822"/>
      <c r="L87" s="822"/>
      <c r="M87" s="823"/>
      <c r="N87" s="58">
        <f>L84+L85+L86</f>
        <v>18292.845638567465</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79268.997767125678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7"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204</v>
      </c>
      <c r="B36" s="834" t="str">
        <f>VLOOKUP(A36,EQUIPOS!A6:D154,3,FALSE)</f>
        <v xml:space="preserve">Equipo de soldadura 250 AMP
</v>
      </c>
      <c r="C36" s="835"/>
      <c r="D36" s="835"/>
      <c r="E36" s="835"/>
      <c r="F36" s="835"/>
      <c r="G36" s="835"/>
      <c r="H36" s="836"/>
      <c r="I36" s="276"/>
      <c r="J36" s="277"/>
      <c r="K36" s="278">
        <f>VLOOKUP(A36,EQUIPOS!A6:D163,4,FALSE)</f>
        <v>13334.195402298852</v>
      </c>
      <c r="L36" s="279"/>
      <c r="M36" s="345">
        <v>10</v>
      </c>
      <c r="N36" s="281">
        <f>K36/M36</f>
        <v>1333.4195402298851</v>
      </c>
    </row>
    <row r="37" spans="1:14">
      <c r="A37" s="119" t="s">
        <v>320</v>
      </c>
      <c r="B37" s="834" t="str">
        <f>VLOOKUP(A37,EQUIPOS!A7:D154,3,FALSE)</f>
        <v>Retroexcavadora sobre llantas, motor 62HP, Profundidad de excavación de 5.41 metros.</v>
      </c>
      <c r="C37" s="835"/>
      <c r="D37" s="835"/>
      <c r="E37" s="835"/>
      <c r="F37" s="835"/>
      <c r="G37" s="835"/>
      <c r="H37" s="836"/>
      <c r="I37" s="430"/>
      <c r="J37" s="431"/>
      <c r="K37" s="278">
        <f>VLOOKUP(A37,EQUIPOS!A7:D164,4,FALSE)</f>
        <v>90000</v>
      </c>
      <c r="L37" s="344"/>
      <c r="M37" s="345">
        <v>10</v>
      </c>
      <c r="N37" s="281">
        <f>K37/M37</f>
        <v>9000</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383.0025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10716.422040229885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5149.7250000000004</v>
      </c>
      <c r="N48" s="281">
        <f>K48*M48</f>
        <v>169.94092500000002</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93077.53631049236</v>
      </c>
      <c r="N49" s="281">
        <f>K49*M49</f>
        <v>279232.60893147707</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855.13650334478382</v>
      </c>
      <c r="N50" s="281">
        <f>K50*M50</f>
        <v>8551.3650334478389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287953.91488992493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68"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0">
        <v>80</v>
      </c>
      <c r="N71" s="404">
        <f>K71/M71</f>
        <v>1276.675</v>
      </c>
      <c r="O71" s="112"/>
    </row>
    <row r="72" spans="1:15">
      <c r="A72" s="168" t="s">
        <v>56</v>
      </c>
      <c r="B72" s="55" t="str">
        <f>VLOOKUP(A72,'MANO DE OBRA'!A8:D69,3,FALSE)</f>
        <v>Soldador</v>
      </c>
      <c r="C72" s="53"/>
      <c r="D72" s="53"/>
      <c r="E72" s="53"/>
      <c r="F72" s="53"/>
      <c r="G72" s="53"/>
      <c r="H72" s="53"/>
      <c r="I72" s="301">
        <f>K72/J72*100</f>
        <v>55207.567567567574</v>
      </c>
      <c r="J72" s="302">
        <v>185</v>
      </c>
      <c r="K72" s="303">
        <f>VLOOKUP(A72,'MANO DE OBRA'!A8:D100,4,FALSE)</f>
        <v>102134</v>
      </c>
      <c r="L72" s="56"/>
      <c r="M72" s="440">
        <v>80</v>
      </c>
      <c r="N72" s="404">
        <f>K72/M72</f>
        <v>1276.675</v>
      </c>
    </row>
    <row r="73" spans="1:15">
      <c r="A73" t="s">
        <v>30</v>
      </c>
      <c r="B73" s="55" t="str">
        <f>VLOOKUP(A73,'MANO DE OBRA'!A9:D70,3,FALSE)</f>
        <v>Oficial</v>
      </c>
      <c r="C73" s="53"/>
      <c r="D73" s="53"/>
      <c r="E73" s="53"/>
      <c r="F73" s="53"/>
      <c r="G73" s="53"/>
      <c r="H73" s="53"/>
      <c r="I73" s="301">
        <f>K73/J73*100</f>
        <v>55207.567567567574</v>
      </c>
      <c r="J73" s="302">
        <v>185</v>
      </c>
      <c r="K73" s="303">
        <f>VLOOKUP(A73,'MANO DE OBRA'!A9:D101,4,FALSE)</f>
        <v>102134</v>
      </c>
      <c r="L73" s="56"/>
      <c r="M73" s="441">
        <v>80</v>
      </c>
      <c r="N73" s="404">
        <f>K73/M73</f>
        <v>1276.675</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3830.0249999999996</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302500.36193015485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60500.072386030974</v>
      </c>
      <c r="M84" s="856"/>
      <c r="N84" s="57"/>
    </row>
    <row r="85" spans="1:14">
      <c r="B85" s="95" t="s">
        <v>1057</v>
      </c>
      <c r="C85" s="96"/>
      <c r="D85" s="96"/>
      <c r="E85" s="96"/>
      <c r="F85" s="96"/>
      <c r="G85" s="96"/>
      <c r="H85" s="96"/>
      <c r="I85" s="93"/>
      <c r="J85" s="94"/>
      <c r="K85" s="313">
        <v>0.05</v>
      </c>
      <c r="L85" s="855">
        <f>N79*K85</f>
        <v>15125.018096507743</v>
      </c>
      <c r="M85" s="856"/>
      <c r="N85" s="57"/>
    </row>
    <row r="86" spans="1:14" ht="15.75" thickBot="1">
      <c r="B86" s="97" t="s">
        <v>1058</v>
      </c>
      <c r="C86" s="98"/>
      <c r="D86" s="98"/>
      <c r="E86" s="98"/>
      <c r="F86" s="98"/>
      <c r="G86" s="98"/>
      <c r="H86" s="98"/>
      <c r="I86" s="99"/>
      <c r="J86" s="100"/>
      <c r="K86" s="314">
        <v>0.05</v>
      </c>
      <c r="L86" s="857">
        <f>N79*K86</f>
        <v>15125.018096507743</v>
      </c>
      <c r="M86" s="858"/>
      <c r="N86" s="57"/>
    </row>
    <row r="87" spans="1:14" ht="15.75" thickBot="1">
      <c r="B87" s="821" t="s">
        <v>1037</v>
      </c>
      <c r="C87" s="822"/>
      <c r="D87" s="822"/>
      <c r="E87" s="822"/>
      <c r="F87" s="822"/>
      <c r="G87" s="822"/>
      <c r="H87" s="822"/>
      <c r="I87" s="822"/>
      <c r="J87" s="822"/>
      <c r="K87" s="822"/>
      <c r="L87" s="822"/>
      <c r="M87" s="823"/>
      <c r="N87" s="58">
        <f>L84+L85+L86</f>
        <v>90750.108579046457</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393250.47050920129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282</v>
      </c>
      <c r="B36" s="834" t="str">
        <f>VLOOKUP(A36,EQUIPOS!A6:D154,3,FALSE)</f>
        <v>Piloteadora potencia 250KW, RPM 1800, fuerza elevadora 200KN</v>
      </c>
      <c r="C36" s="835"/>
      <c r="D36" s="835"/>
      <c r="E36" s="835"/>
      <c r="F36" s="835"/>
      <c r="G36" s="835"/>
      <c r="H36" s="836"/>
      <c r="I36" s="276"/>
      <c r="J36" s="277"/>
      <c r="K36" s="278">
        <f>VLOOKUP(A36,EQUIPOS!A6:D163,4,FALSE)</f>
        <v>533367.81609195413</v>
      </c>
      <c r="L36" s="279"/>
      <c r="M36" s="345">
        <v>2</v>
      </c>
      <c r="N36" s="281">
        <f>K36/M36</f>
        <v>266683.90804597706</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4468.375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271152.28304597706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3166.0411016693783</v>
      </c>
      <c r="N48" s="281">
        <f>K48*M48</f>
        <v>88649.150846742588</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452200</v>
      </c>
      <c r="N49" s="281">
        <f>K49*M49</f>
        <v>158270</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22559.315373952868</v>
      </c>
      <c r="N50" s="281">
        <f>K50*M50</f>
        <v>67677.946121858608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314597.09696860122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5">
        <f>VLOOKUP(A60,TRANSPORTE!A2:D117,4,FALSE)</f>
        <v>1536.9493670886072</v>
      </c>
      <c r="M60" s="826"/>
      <c r="N60" s="296">
        <f>K60*L60</f>
        <v>537.93227848101253</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537.93227848101253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68"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8</v>
      </c>
      <c r="N71" s="404">
        <f>K71/M71</f>
        <v>31917</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0">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44683.75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630971.06229305931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126194.21245861187</v>
      </c>
      <c r="M84" s="856"/>
      <c r="N84" s="57"/>
    </row>
    <row r="85" spans="1:14">
      <c r="B85" s="95" t="s">
        <v>1057</v>
      </c>
      <c r="C85" s="96"/>
      <c r="D85" s="96"/>
      <c r="E85" s="96"/>
      <c r="F85" s="96"/>
      <c r="G85" s="96"/>
      <c r="H85" s="96"/>
      <c r="I85" s="93"/>
      <c r="J85" s="94"/>
      <c r="K85" s="313">
        <v>0.05</v>
      </c>
      <c r="L85" s="855">
        <f>N79*K85</f>
        <v>31548.553114652968</v>
      </c>
      <c r="M85" s="856"/>
      <c r="N85" s="57"/>
    </row>
    <row r="86" spans="1:14" ht="15.75" thickBot="1">
      <c r="B86" s="97" t="s">
        <v>1058</v>
      </c>
      <c r="C86" s="98"/>
      <c r="D86" s="98"/>
      <c r="E86" s="98"/>
      <c r="F86" s="98"/>
      <c r="G86" s="98"/>
      <c r="H86" s="98"/>
      <c r="I86" s="99"/>
      <c r="J86" s="100"/>
      <c r="K86" s="314">
        <v>0.05</v>
      </c>
      <c r="L86" s="857">
        <f>N79*K86</f>
        <v>31548.553114652968</v>
      </c>
      <c r="M86" s="858"/>
      <c r="N86" s="57"/>
    </row>
    <row r="87" spans="1:14" ht="15.75" thickBot="1">
      <c r="B87" s="821" t="s">
        <v>1037</v>
      </c>
      <c r="C87" s="822"/>
      <c r="D87" s="822"/>
      <c r="E87" s="822"/>
      <c r="F87" s="822"/>
      <c r="G87" s="822"/>
      <c r="H87" s="822"/>
      <c r="I87" s="822"/>
      <c r="J87" s="822"/>
      <c r="K87" s="822"/>
      <c r="L87" s="822"/>
      <c r="M87" s="823"/>
      <c r="N87" s="58">
        <f>L84+L85+L86</f>
        <v>189291.31868791784</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820262.38098097709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282</v>
      </c>
      <c r="B36" s="834" t="str">
        <f>VLOOKUP(A36,EQUIPOS!A6:D154,3,FALSE)</f>
        <v>Piloteadora potencia 250KW, RPM 1800, fuerza elevadora 200KN</v>
      </c>
      <c r="C36" s="835"/>
      <c r="D36" s="835"/>
      <c r="E36" s="835"/>
      <c r="F36" s="835"/>
      <c r="G36" s="835"/>
      <c r="H36" s="836"/>
      <c r="I36" s="276"/>
      <c r="J36" s="277"/>
      <c r="K36" s="278">
        <f>VLOOKUP(A36,EQUIPOS!A6:D163,4,FALSE)</f>
        <v>533367.81609195413</v>
      </c>
      <c r="L36" s="279"/>
      <c r="M36" s="345">
        <v>2</v>
      </c>
      <c r="N36" s="281">
        <f>K36/M36</f>
        <v>266683.90804597706</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4468.375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271152.28304597706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3166.0411016693783</v>
      </c>
      <c r="N48" s="281">
        <f>K48*M48</f>
        <v>88649.150846742588</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499800</v>
      </c>
      <c r="N49" s="281">
        <f>K49*M49</f>
        <v>174930</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22559.315373952868</v>
      </c>
      <c r="N50" s="281">
        <f>K50*M50</f>
        <v>45118.630747905736</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308697.78159464832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5">
        <f>VLOOKUP(A60,TRANSPORTE!A2:D117,4,FALSE)</f>
        <v>1536.9493670886072</v>
      </c>
      <c r="M60" s="826"/>
      <c r="N60" s="296">
        <f>K60*L60</f>
        <v>537.93227848101253</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537.93227848101253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68"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8</v>
      </c>
      <c r="N71" s="404">
        <f>K71/M71</f>
        <v>31917</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0">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44683.75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625071.74691910634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125014.34938382127</v>
      </c>
      <c r="M84" s="856"/>
      <c r="N84" s="57"/>
    </row>
    <row r="85" spans="1:14">
      <c r="B85" s="95" t="s">
        <v>1057</v>
      </c>
      <c r="C85" s="96"/>
      <c r="D85" s="96"/>
      <c r="E85" s="96"/>
      <c r="F85" s="96"/>
      <c r="G85" s="96"/>
      <c r="H85" s="96"/>
      <c r="I85" s="93"/>
      <c r="J85" s="94"/>
      <c r="K85" s="313">
        <v>0.05</v>
      </c>
      <c r="L85" s="855">
        <f>N79*K85</f>
        <v>31253.587345955319</v>
      </c>
      <c r="M85" s="856"/>
      <c r="N85" s="57"/>
    </row>
    <row r="86" spans="1:14" ht="15.75" thickBot="1">
      <c r="B86" s="97" t="s">
        <v>1058</v>
      </c>
      <c r="C86" s="98"/>
      <c r="D86" s="98"/>
      <c r="E86" s="98"/>
      <c r="F86" s="98"/>
      <c r="G86" s="98"/>
      <c r="H86" s="98"/>
      <c r="I86" s="99"/>
      <c r="J86" s="100"/>
      <c r="K86" s="314">
        <v>0.05</v>
      </c>
      <c r="L86" s="857">
        <f>N79*K86</f>
        <v>31253.587345955319</v>
      </c>
      <c r="M86" s="858"/>
      <c r="N86" s="57"/>
    </row>
    <row r="87" spans="1:14" ht="15.75" thickBot="1">
      <c r="B87" s="821" t="s">
        <v>1037</v>
      </c>
      <c r="C87" s="822"/>
      <c r="D87" s="822"/>
      <c r="E87" s="822"/>
      <c r="F87" s="822"/>
      <c r="G87" s="822"/>
      <c r="H87" s="822"/>
      <c r="I87" s="822"/>
      <c r="J87" s="822"/>
      <c r="K87" s="822"/>
      <c r="L87" s="822"/>
      <c r="M87" s="823"/>
      <c r="N87" s="58">
        <f>L84+L85+L86</f>
        <v>187521.5240757319</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812593.27099483821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195</v>
      </c>
      <c r="B36" s="834" t="str">
        <f>VLOOKUP(A36,EQUIPOS!A6:D154,3,FALSE)</f>
        <v xml:space="preserve">Equipo de oxicorte, Capacidad de corte: hasta 6´´ (152mm) </v>
      </c>
      <c r="C36" s="835"/>
      <c r="D36" s="835"/>
      <c r="E36" s="835"/>
      <c r="F36" s="835"/>
      <c r="G36" s="835"/>
      <c r="H36" s="836"/>
      <c r="I36" s="276"/>
      <c r="J36" s="277"/>
      <c r="K36" s="278">
        <f>VLOOKUP(A36,EQUIPOS!A6:D163,4,FALSE)</f>
        <v>17990.58109833972</v>
      </c>
      <c r="L36" s="279"/>
      <c r="M36" s="345">
        <v>1.1299999999999999</v>
      </c>
      <c r="N36" s="281">
        <f>K36/M36</f>
        <v>15920.868228619223</v>
      </c>
    </row>
    <row r="37" spans="1:14">
      <c r="A37" s="119" t="s">
        <v>332</v>
      </c>
      <c r="B37" s="834" t="str">
        <f>VLOOKUP(A37,EQUIPOS!A7:D154,3,FALSE)</f>
        <v xml:space="preserve">Taladro de 1/2´´, pulidora, lijadora y circular
</v>
      </c>
      <c r="C37" s="835"/>
      <c r="D37" s="835"/>
      <c r="E37" s="835"/>
      <c r="F37" s="835"/>
      <c r="G37" s="835"/>
      <c r="H37" s="836"/>
      <c r="I37" s="430"/>
      <c r="J37" s="431"/>
      <c r="K37" s="278">
        <f>VLOOKUP(A37,EQUIPOS!A7:D164,4,FALSE)</f>
        <v>4498.1492124308224</v>
      </c>
      <c r="L37" s="344"/>
      <c r="M37" s="345">
        <v>0.53</v>
      </c>
      <c r="N37" s="281">
        <f>K37/M37</f>
        <v>8487.0739857185326</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2553.3500000000004</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26961.292214337758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66171.277044536837</v>
      </c>
      <c r="N48" s="281">
        <f>K48*M48</f>
        <v>1323.4255408907368</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28546.91</v>
      </c>
      <c r="N49" s="281">
        <f>K49*M49</f>
        <v>14273.455</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94492.583619598605</v>
      </c>
      <c r="N50" s="281">
        <f>K50*M50</f>
        <v>7559.4066895678889</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23156.287230458627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8"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6</v>
      </c>
      <c r="N71" s="404">
        <f>K71/M71</f>
        <v>8511.1666666666661</v>
      </c>
      <c r="O71" s="112"/>
    </row>
    <row r="72" spans="1:15">
      <c r="A72" s="168" t="s">
        <v>56</v>
      </c>
      <c r="B72" s="55" t="str">
        <f>VLOOKUP(A72,'MANO DE OBRA'!A8:D69,3,FALSE)</f>
        <v>Soldador</v>
      </c>
      <c r="C72" s="53"/>
      <c r="D72" s="53"/>
      <c r="E72" s="53"/>
      <c r="F72" s="53"/>
      <c r="G72" s="53"/>
      <c r="H72" s="53"/>
      <c r="I72" s="301">
        <f>K72/J72*100</f>
        <v>55207.567567567574</v>
      </c>
      <c r="J72" s="302">
        <v>185</v>
      </c>
      <c r="K72" s="303">
        <f>VLOOKUP(A72,'MANO DE OBRA'!A8:D100,4,FALSE)</f>
        <v>102134</v>
      </c>
      <c r="L72" s="56"/>
      <c r="M72" s="440">
        <v>6</v>
      </c>
      <c r="N72" s="404">
        <f>K72/M72</f>
        <v>17022.333333333332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25533.5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75651.079444796385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15130.215888959277</v>
      </c>
      <c r="M84" s="856"/>
      <c r="N84" s="57"/>
    </row>
    <row r="85" spans="1:14">
      <c r="B85" s="95" t="s">
        <v>1057</v>
      </c>
      <c r="C85" s="96"/>
      <c r="D85" s="96"/>
      <c r="E85" s="96"/>
      <c r="F85" s="96"/>
      <c r="G85" s="96"/>
      <c r="H85" s="96"/>
      <c r="I85" s="93"/>
      <c r="J85" s="94"/>
      <c r="K85" s="313">
        <v>0.05</v>
      </c>
      <c r="L85" s="855">
        <f>N79*K85</f>
        <v>3782.5539722398194</v>
      </c>
      <c r="M85" s="856"/>
      <c r="N85" s="57"/>
    </row>
    <row r="86" spans="1:14" ht="15.75" thickBot="1">
      <c r="B86" s="97" t="s">
        <v>1058</v>
      </c>
      <c r="C86" s="98"/>
      <c r="D86" s="98"/>
      <c r="E86" s="98"/>
      <c r="F86" s="98"/>
      <c r="G86" s="98"/>
      <c r="H86" s="98"/>
      <c r="I86" s="99"/>
      <c r="J86" s="100"/>
      <c r="K86" s="314">
        <v>0.05</v>
      </c>
      <c r="L86" s="857">
        <f>N79*K86</f>
        <v>3782.5539722398194</v>
      </c>
      <c r="M86" s="858"/>
      <c r="N86" s="57"/>
    </row>
    <row r="87" spans="1:14" ht="15.75" thickBot="1">
      <c r="B87" s="821" t="s">
        <v>1037</v>
      </c>
      <c r="C87" s="822"/>
      <c r="D87" s="822"/>
      <c r="E87" s="822"/>
      <c r="F87" s="822"/>
      <c r="G87" s="822"/>
      <c r="H87" s="822"/>
      <c r="I87" s="822"/>
      <c r="J87" s="822"/>
      <c r="K87" s="822"/>
      <c r="L87" s="822"/>
      <c r="M87" s="823"/>
      <c r="N87" s="58">
        <f>L84+L85+L86</f>
        <v>22695.323833438917</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98346.403278235302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7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123</v>
      </c>
      <c r="B36" s="834" t="str">
        <f>VLOOKUP(A36,EQUIPOS!A6:D154,3,FALSE)</f>
        <v>Bomba de inyección de lechada</v>
      </c>
      <c r="C36" s="835"/>
      <c r="D36" s="835"/>
      <c r="E36" s="835"/>
      <c r="F36" s="835"/>
      <c r="G36" s="835"/>
      <c r="H36" s="836"/>
      <c r="I36" s="276"/>
      <c r="J36" s="277"/>
      <c r="K36" s="278">
        <f>VLOOKUP(A36,EQUIPOS!A6:D163,4,FALSE)</f>
        <v>18524.755214985104</v>
      </c>
      <c r="L36" s="279"/>
      <c r="M36" s="345">
        <v>12</v>
      </c>
      <c r="N36" s="281">
        <f t="shared" ref="N36:N42" si="0">K36/M36</f>
        <v>1543.7296012487586</v>
      </c>
    </row>
    <row r="37" spans="1:14">
      <c r="A37" s="119" t="s">
        <v>288</v>
      </c>
      <c r="B37" s="834" t="str">
        <f>VLOOKUP(A37,EQUIPOS!A7:D154,3,FALSE)</f>
        <v xml:space="preserve">Planta eléctrica </v>
      </c>
      <c r="C37" s="835"/>
      <c r="D37" s="835"/>
      <c r="E37" s="835"/>
      <c r="F37" s="835"/>
      <c r="G37" s="835"/>
      <c r="H37" s="836"/>
      <c r="I37" s="276"/>
      <c r="J37" s="277"/>
      <c r="K37" s="278">
        <f>VLOOKUP(A37,EQUIPOS!A7:D164,4,FALSE)</f>
        <v>9000</v>
      </c>
      <c r="L37" s="279"/>
      <c r="M37" s="345">
        <v>1.3</v>
      </c>
      <c r="N37" s="281">
        <f t="shared" si="0"/>
        <v>6923.0769230769229</v>
      </c>
    </row>
    <row r="38" spans="1:14">
      <c r="A38" s="119" t="s">
        <v>125</v>
      </c>
      <c r="B38" s="834" t="str">
        <f>VLOOKUP(A38,EQUIPOS!A8:D154,3,FALSE)</f>
        <v>Bomba para gato de tensionamiento</v>
      </c>
      <c r="C38" s="835"/>
      <c r="D38" s="835"/>
      <c r="E38" s="835"/>
      <c r="F38" s="835"/>
      <c r="G38" s="835"/>
      <c r="H38" s="836"/>
      <c r="I38" s="276"/>
      <c r="J38" s="277"/>
      <c r="K38" s="278">
        <f>VLOOKUP(A38,EQUIPOS!A8:D165,4,FALSE)</f>
        <v>43923.222647935298</v>
      </c>
      <c r="L38" s="279"/>
      <c r="M38" s="345">
        <v>12</v>
      </c>
      <c r="N38" s="281">
        <f t="shared" si="0"/>
        <v>3660.2685539946083</v>
      </c>
    </row>
    <row r="39" spans="1:14">
      <c r="A39" s="119" t="s">
        <v>180</v>
      </c>
      <c r="B39" s="834" t="str">
        <f>VLOOKUP(A39,EQUIPOS!A9:D154,3,FALSE)</f>
        <v>Compresor 120 HP, con martillo.</v>
      </c>
      <c r="C39" s="835"/>
      <c r="D39" s="835"/>
      <c r="E39" s="835"/>
      <c r="F39" s="835"/>
      <c r="G39" s="835"/>
      <c r="H39" s="836"/>
      <c r="I39" s="276"/>
      <c r="J39" s="277"/>
      <c r="K39" s="278">
        <f>VLOOKUP(A39,EQUIPOS!A9:D166,4,FALSE)</f>
        <v>90000</v>
      </c>
      <c r="L39" s="279"/>
      <c r="M39" s="345">
        <v>1.3</v>
      </c>
      <c r="N39" s="281">
        <f t="shared" si="0"/>
        <v>69230.769230769234</v>
      </c>
    </row>
    <row r="40" spans="1:14">
      <c r="A40" s="119" t="s">
        <v>197</v>
      </c>
      <c r="B40" s="834" t="str">
        <f>VLOOKUP(A40,EQUIPOS!A10:D154,3,FALSE)</f>
        <v>Equipo de perforación (TRACKDRILL), potencia 40 HP, 2100 golpes / minuto</v>
      </c>
      <c r="C40" s="835"/>
      <c r="D40" s="835"/>
      <c r="E40" s="835"/>
      <c r="F40" s="835"/>
      <c r="G40" s="835"/>
      <c r="H40" s="836"/>
      <c r="I40" s="276"/>
      <c r="J40" s="277"/>
      <c r="K40" s="278">
        <f>VLOOKUP(A40,EQUIPOS!A10:D167,4,FALSE)</f>
        <v>143924.64878671776</v>
      </c>
      <c r="L40" s="279"/>
      <c r="M40" s="345">
        <v>1.3</v>
      </c>
      <c r="N40" s="281">
        <f t="shared" si="0"/>
        <v>110711.2682974752</v>
      </c>
    </row>
    <row r="41" spans="1:14">
      <c r="A41" s="119" t="s">
        <v>195</v>
      </c>
      <c r="B41" s="834" t="str">
        <f>VLOOKUP(A41,EQUIPOS!A11:D155,3,FALSE)</f>
        <v xml:space="preserve">Equipo de oxicorte, Capacidad de corte: hasta 6´´ (152mm) </v>
      </c>
      <c r="C41" s="835"/>
      <c r="D41" s="835"/>
      <c r="E41" s="835"/>
      <c r="F41" s="835"/>
      <c r="G41" s="835"/>
      <c r="H41" s="836"/>
      <c r="I41" s="276"/>
      <c r="J41" s="277"/>
      <c r="K41" s="278">
        <f>VLOOKUP(A41,EQUIPOS!A11:D168,4,FALSE)</f>
        <v>17990.58109833972</v>
      </c>
      <c r="L41" s="279"/>
      <c r="M41" s="345">
        <v>15</v>
      </c>
      <c r="N41" s="281">
        <f t="shared" si="0"/>
        <v>1199.3720732226479</v>
      </c>
    </row>
    <row r="42" spans="1:14">
      <c r="A42" s="119" t="s">
        <v>240</v>
      </c>
      <c r="B42" s="834" t="str">
        <f>VLOOKUP(A42,EQUIPOS!A12:D156,3,FALSE)</f>
        <v>Gato para tensionamiento, fuerza Max 200 ton, área de tensión 314 cm2.</v>
      </c>
      <c r="C42" s="835"/>
      <c r="D42" s="835"/>
      <c r="E42" s="835"/>
      <c r="F42" s="835"/>
      <c r="G42" s="835"/>
      <c r="H42" s="836"/>
      <c r="I42" s="276"/>
      <c r="J42" s="277"/>
      <c r="K42" s="278">
        <f>VLOOKUP(A42,EQUIPOS!A12:D169,4,FALSE)</f>
        <v>148288.75053214136</v>
      </c>
      <c r="L42" s="279"/>
      <c r="M42" s="345">
        <v>12</v>
      </c>
      <c r="N42" s="281">
        <f t="shared" si="0"/>
        <v>12357.395877678448</v>
      </c>
    </row>
    <row r="43" spans="1:14">
      <c r="A43" s="119"/>
      <c r="B43" s="834"/>
      <c r="C43" s="835"/>
      <c r="D43" s="835"/>
      <c r="E43" s="835"/>
      <c r="F43" s="835"/>
      <c r="G43" s="835"/>
      <c r="H43" s="836"/>
      <c r="I43" s="430"/>
      <c r="J43" s="431"/>
      <c r="K43" s="278"/>
      <c r="L43" s="344"/>
      <c r="M43" s="345"/>
      <c r="N43" s="281"/>
    </row>
    <row r="44" spans="1:14">
      <c r="A44" s="119"/>
      <c r="B44" s="834"/>
      <c r="C44" s="835"/>
      <c r="D44" s="835"/>
      <c r="E44" s="835"/>
      <c r="F44" s="835"/>
      <c r="G44" s="835"/>
      <c r="H44" s="836"/>
      <c r="I44" s="337"/>
      <c r="J44" s="339"/>
      <c r="K44" s="278"/>
      <c r="L44" s="432"/>
      <c r="M44" s="433"/>
      <c r="N44" s="281"/>
    </row>
    <row r="45" spans="1:14">
      <c r="B45" s="834"/>
      <c r="C45" s="835"/>
      <c r="D45" s="835"/>
      <c r="E45" s="835"/>
      <c r="F45" s="835"/>
      <c r="G45" s="835"/>
      <c r="H45" s="836"/>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3928.25</v>
      </c>
    </row>
    <row r="48" spans="1:14" ht="15.75" thickBot="1">
      <c r="B48" s="834"/>
      <c r="C48" s="835"/>
      <c r="D48" s="835"/>
      <c r="E48" s="835"/>
      <c r="F48" s="835"/>
      <c r="G48" s="835"/>
      <c r="H48" s="836"/>
      <c r="I48" s="843"/>
      <c r="J48" s="844"/>
      <c r="K48" s="47"/>
      <c r="L48" s="845"/>
      <c r="M48" s="846"/>
      <c r="N48" s="111"/>
    </row>
    <row r="49" spans="1:14" ht="15.75" thickBot="1">
      <c r="B49" s="821" t="s">
        <v>1037</v>
      </c>
      <c r="C49" s="822"/>
      <c r="D49" s="822"/>
      <c r="E49" s="822"/>
      <c r="F49" s="822"/>
      <c r="G49" s="822"/>
      <c r="H49" s="822"/>
      <c r="I49" s="822"/>
      <c r="J49" s="822"/>
      <c r="K49" s="822"/>
      <c r="L49" s="822"/>
      <c r="M49" s="823"/>
      <c r="N49" s="403">
        <f>SUM(N36:N48)</f>
        <v>209554.1305574658</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12" t="s">
        <v>1028</v>
      </c>
      <c r="C53" s="813"/>
      <c r="D53" s="813"/>
      <c r="E53" s="813"/>
      <c r="F53" s="813"/>
      <c r="G53" s="813"/>
      <c r="H53" s="813"/>
      <c r="I53" s="814"/>
      <c r="J53" s="324" t="s">
        <v>1029</v>
      </c>
      <c r="K53" s="91" t="s">
        <v>1030</v>
      </c>
      <c r="L53" s="815" t="s">
        <v>1039</v>
      </c>
      <c r="M53" s="814"/>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4389.3149999999996</v>
      </c>
      <c r="N54" s="281">
        <f>K54*M54</f>
        <v>877.86299999999994</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4743.9715542698723</v>
      </c>
      <c r="N55" s="281">
        <f t="shared" ref="N55:N67" si="1">K55*M55</f>
        <v>26234.162695112394</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28199.144217441084</v>
      </c>
      <c r="N56" s="281">
        <f t="shared" si="1"/>
        <v>225.59315373952867</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12368.938709094195</v>
      </c>
      <c r="N57" s="281">
        <f t="shared" si="1"/>
        <v>272.11665160007226</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1150.3622009281021</v>
      </c>
      <c r="N58" s="281">
        <f t="shared" si="1"/>
        <v>345.10866027843059</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1781.5343819682996</v>
      </c>
      <c r="N59" s="281">
        <f t="shared" si="1"/>
        <v>178.15343819682997</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14486.419574519374</v>
      </c>
      <c r="N60" s="281">
        <f t="shared" si="1"/>
        <v>7243.2097872596869</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64063.976375580052</v>
      </c>
      <c r="N61" s="281">
        <f t="shared" si="1"/>
        <v>6406.397637558006</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1018.0196468390284</v>
      </c>
      <c r="N62" s="281">
        <f t="shared" si="1"/>
        <v>10180.196468390284</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13509.120713553906</v>
      </c>
      <c r="N63" s="281">
        <f t="shared" si="1"/>
        <v>13509.120713553906</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10628.125112999456</v>
      </c>
      <c r="N64" s="281">
        <f t="shared" si="1"/>
        <v>5314.0625564997281</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6932.7137949737835</v>
      </c>
      <c r="N65" s="281">
        <f t="shared" si="1"/>
        <v>3812.9925872355811</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4389.3149999999996</v>
      </c>
      <c r="N66" s="281">
        <f t="shared" si="1"/>
        <v>219.46574999999999</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5364.9635388416791</v>
      </c>
      <c r="N67" s="281">
        <f t="shared" si="1"/>
        <v>5364.9635388416791</v>
      </c>
    </row>
    <row r="68" spans="1:14" ht="15.75" thickBot="1">
      <c r="B68" s="49"/>
      <c r="C68" s="319"/>
      <c r="D68" s="319"/>
      <c r="E68" s="319"/>
      <c r="F68" s="319"/>
      <c r="G68" s="319"/>
      <c r="H68" s="319"/>
      <c r="I68" s="319"/>
      <c r="J68" s="444"/>
      <c r="K68" s="132"/>
      <c r="L68" s="334"/>
      <c r="M68" s="411"/>
      <c r="N68" s="281"/>
    </row>
    <row r="69" spans="1:14" ht="15.75" thickBot="1">
      <c r="B69" s="821" t="s">
        <v>1037</v>
      </c>
      <c r="C69" s="822"/>
      <c r="D69" s="822"/>
      <c r="E69" s="822"/>
      <c r="F69" s="822"/>
      <c r="G69" s="822"/>
      <c r="H69" s="822"/>
      <c r="I69" s="822"/>
      <c r="J69" s="822"/>
      <c r="K69" s="822"/>
      <c r="L69" s="822"/>
      <c r="M69" s="823"/>
      <c r="N69" s="403">
        <f>SUM(N54:N68)</f>
        <v>80183.40663826614</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2" t="s">
        <v>1041</v>
      </c>
      <c r="C73" s="323"/>
      <c r="D73" s="323"/>
      <c r="E73" s="323"/>
      <c r="F73" s="323"/>
      <c r="G73" s="323"/>
      <c r="H73" s="79" t="s">
        <v>1029</v>
      </c>
      <c r="I73" s="80" t="s">
        <v>1042</v>
      </c>
      <c r="J73" s="81" t="s">
        <v>1043</v>
      </c>
      <c r="K73" s="79" t="s">
        <v>1044</v>
      </c>
      <c r="L73" s="824" t="s">
        <v>1045</v>
      </c>
      <c r="M73" s="797"/>
      <c r="N73" s="82" t="s">
        <v>1035</v>
      </c>
    </row>
    <row r="74" spans="1:14">
      <c r="B74" s="52"/>
      <c r="C74" s="326"/>
      <c r="D74" s="326"/>
      <c r="E74" s="326"/>
      <c r="F74" s="326"/>
      <c r="G74" s="326"/>
      <c r="H74" s="320"/>
      <c r="I74" s="288"/>
      <c r="J74" s="295"/>
      <c r="K74" s="288"/>
      <c r="L74" s="825"/>
      <c r="M74" s="826"/>
      <c r="N74" s="296"/>
    </row>
    <row r="75" spans="1:14">
      <c r="B75" s="52"/>
      <c r="C75" s="53"/>
      <c r="D75" s="53"/>
      <c r="E75" s="53"/>
      <c r="F75" s="53"/>
      <c r="G75" s="53"/>
      <c r="H75" s="320"/>
      <c r="I75" s="288"/>
      <c r="J75" s="295"/>
      <c r="K75" s="288"/>
      <c r="L75" s="825"/>
      <c r="M75" s="826"/>
      <c r="N75" s="296"/>
    </row>
    <row r="76" spans="1:14">
      <c r="B76" s="52"/>
      <c r="C76" s="53"/>
      <c r="D76" s="53"/>
      <c r="E76" s="53"/>
      <c r="F76" s="53"/>
      <c r="G76" s="53"/>
      <c r="H76" s="320"/>
      <c r="I76" s="288"/>
      <c r="J76" s="295"/>
      <c r="K76" s="288"/>
      <c r="L76" s="825"/>
      <c r="M76" s="826"/>
      <c r="N76" s="296"/>
    </row>
    <row r="77" spans="1:14">
      <c r="B77" s="52"/>
      <c r="C77" s="53"/>
      <c r="D77" s="53"/>
      <c r="E77" s="53"/>
      <c r="F77" s="53"/>
      <c r="G77" s="53"/>
      <c r="H77" s="320"/>
      <c r="I77" s="288"/>
      <c r="J77" s="295"/>
      <c r="K77" s="288"/>
      <c r="L77" s="825"/>
      <c r="M77" s="826"/>
      <c r="N77" s="296"/>
    </row>
    <row r="78" spans="1:14">
      <c r="B78" s="52"/>
      <c r="C78" s="53"/>
      <c r="D78" s="53"/>
      <c r="E78" s="53"/>
      <c r="F78" s="53"/>
      <c r="G78" s="53"/>
      <c r="H78" s="297"/>
      <c r="I78" s="288"/>
      <c r="J78" s="288"/>
      <c r="K78" s="288"/>
      <c r="L78" s="298"/>
      <c r="M78" s="299"/>
      <c r="N78" s="300"/>
    </row>
    <row r="79" spans="1:14" ht="15.75" thickBot="1">
      <c r="B79" s="456"/>
      <c r="C79" s="457"/>
      <c r="D79" s="457"/>
      <c r="E79" s="457"/>
      <c r="F79" s="457"/>
      <c r="G79" s="457"/>
      <c r="H79" s="54"/>
      <c r="I79" s="132"/>
      <c r="J79" s="132"/>
      <c r="K79" s="132"/>
      <c r="L79" s="810"/>
      <c r="M79" s="811"/>
      <c r="N79" s="133"/>
    </row>
    <row r="80" spans="1:14" ht="15.75" thickBot="1">
      <c r="B80" s="827" t="s">
        <v>1037</v>
      </c>
      <c r="C80" s="828"/>
      <c r="D80" s="828"/>
      <c r="E80" s="828"/>
      <c r="F80" s="828"/>
      <c r="G80" s="828"/>
      <c r="H80" s="828"/>
      <c r="I80" s="828"/>
      <c r="J80" s="828"/>
      <c r="K80" s="828"/>
      <c r="L80" s="828"/>
      <c r="M80" s="829"/>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47" t="s">
        <v>1047</v>
      </c>
      <c r="C84" s="848"/>
      <c r="D84" s="848"/>
      <c r="E84" s="848"/>
      <c r="F84" s="848"/>
      <c r="G84" s="848"/>
      <c r="H84" s="848"/>
      <c r="I84" s="79" t="s">
        <v>1048</v>
      </c>
      <c r="J84" s="81" t="s">
        <v>1494</v>
      </c>
      <c r="K84" s="80" t="s">
        <v>1050</v>
      </c>
      <c r="L84" s="849" t="s">
        <v>1034</v>
      </c>
      <c r="M84" s="850"/>
      <c r="N84" s="104" t="s">
        <v>1035</v>
      </c>
    </row>
    <row r="85" spans="1:15">
      <c r="A85" s="168" t="s">
        <v>11</v>
      </c>
      <c r="B85" s="55" t="str">
        <f>VLOOKUP(A85,'MANO DE OBRA'!A8:D68,3,FALSE)</f>
        <v>Obrero (4)</v>
      </c>
      <c r="C85" s="53"/>
      <c r="D85" s="53"/>
      <c r="E85" s="53"/>
      <c r="F85" s="53"/>
      <c r="G85" s="53"/>
      <c r="H85" s="53"/>
      <c r="I85" s="301">
        <f>K85/J85*100</f>
        <v>110415.67567567568</v>
      </c>
      <c r="J85" s="302">
        <v>185</v>
      </c>
      <c r="K85" s="303">
        <f>VLOOKUP(A85,'MANO DE OBRA'!A8:D99,4,FALSE)</f>
        <v>204269</v>
      </c>
      <c r="L85" s="56"/>
      <c r="M85" s="443">
        <v>10.4</v>
      </c>
      <c r="N85" s="404">
        <f>K85/M85</f>
        <v>19641.25</v>
      </c>
      <c r="O85" s="112"/>
    </row>
    <row r="86" spans="1:15">
      <c r="A86" s="168" t="s">
        <v>32</v>
      </c>
      <c r="B86" s="55" t="str">
        <f>VLOOKUP(A86,'MANO DE OBRA'!A8:D69,3,FALSE)</f>
        <v>Oficial (2)</v>
      </c>
      <c r="C86" s="53"/>
      <c r="D86" s="53"/>
      <c r="E86" s="53"/>
      <c r="F86" s="53"/>
      <c r="G86" s="53"/>
      <c r="H86" s="53"/>
      <c r="I86" s="301">
        <f>K86/J86*100</f>
        <v>110415.67567567568</v>
      </c>
      <c r="J86" s="302">
        <v>185</v>
      </c>
      <c r="K86" s="303">
        <f>VLOOKUP(A86,'MANO DE OBRA'!A8:D100,4,FALSE)</f>
        <v>204269</v>
      </c>
      <c r="L86" s="56"/>
      <c r="M86" s="440">
        <v>10.4</v>
      </c>
      <c r="N86" s="404">
        <f>K86/M86</f>
        <v>19641.25</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75" thickBot="1">
      <c r="B90" s="808"/>
      <c r="C90" s="809"/>
      <c r="D90" s="809"/>
      <c r="E90" s="809"/>
      <c r="F90" s="809"/>
      <c r="G90" s="809"/>
      <c r="H90" s="809"/>
      <c r="I90" s="132"/>
      <c r="J90" s="132"/>
      <c r="K90" s="132"/>
      <c r="L90" s="909"/>
      <c r="M90" s="909"/>
      <c r="N90" s="51"/>
    </row>
    <row r="91" spans="1:15" ht="15.75" thickBot="1">
      <c r="B91" s="827" t="s">
        <v>1037</v>
      </c>
      <c r="C91" s="828"/>
      <c r="D91" s="828"/>
      <c r="E91" s="828"/>
      <c r="F91" s="828"/>
      <c r="G91" s="828"/>
      <c r="H91" s="828"/>
      <c r="I91" s="828"/>
      <c r="J91" s="828"/>
      <c r="K91" s="828"/>
      <c r="L91" s="828"/>
      <c r="M91" s="829"/>
      <c r="N91" s="310">
        <f>SUM(N85:N90)</f>
        <v>39282.5</v>
      </c>
    </row>
    <row r="92" spans="1:15" ht="15.75" thickBot="1">
      <c r="B92" s="39"/>
      <c r="C92" s="40"/>
      <c r="D92" s="40"/>
      <c r="E92" s="40"/>
      <c r="F92" s="40"/>
      <c r="G92" s="40"/>
      <c r="H92" s="40"/>
      <c r="I92" s="40"/>
      <c r="J92" s="40"/>
      <c r="K92" s="40"/>
      <c r="L92" s="40"/>
      <c r="M92" s="40"/>
      <c r="N92" s="41"/>
    </row>
    <row r="93" spans="1:15" ht="15.75" thickBot="1">
      <c r="B93" s="821" t="s">
        <v>1051</v>
      </c>
      <c r="C93" s="822"/>
      <c r="D93" s="822"/>
      <c r="E93" s="822"/>
      <c r="F93" s="822"/>
      <c r="G93" s="822"/>
      <c r="H93" s="822"/>
      <c r="I93" s="822"/>
      <c r="J93" s="822"/>
      <c r="K93" s="822"/>
      <c r="L93" s="822"/>
      <c r="M93" s="823"/>
      <c r="N93" s="105">
        <f>N49+N69+N80+N91</f>
        <v>329020.03719573194</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12" t="s">
        <v>1053</v>
      </c>
      <c r="C97" s="813"/>
      <c r="D97" s="813"/>
      <c r="E97" s="813"/>
      <c r="F97" s="813"/>
      <c r="G97" s="813"/>
      <c r="H97" s="813"/>
      <c r="I97" s="323"/>
      <c r="J97" s="343"/>
      <c r="K97" s="311" t="s">
        <v>1054</v>
      </c>
      <c r="L97" s="851" t="s">
        <v>1055</v>
      </c>
      <c r="M97" s="852"/>
      <c r="N97" s="312"/>
    </row>
    <row r="98" spans="1:14">
      <c r="B98" s="853" t="s">
        <v>1056</v>
      </c>
      <c r="C98" s="854"/>
      <c r="D98" s="854"/>
      <c r="E98" s="854"/>
      <c r="F98" s="854"/>
      <c r="G98" s="854"/>
      <c r="H98" s="854"/>
      <c r="I98" s="93"/>
      <c r="J98" s="94"/>
      <c r="K98" s="313">
        <v>0.2</v>
      </c>
      <c r="L98" s="855">
        <f>N93*K98</f>
        <v>65804.007439146386</v>
      </c>
      <c r="M98" s="856"/>
      <c r="N98" s="57"/>
    </row>
    <row r="99" spans="1:14">
      <c r="B99" s="95" t="s">
        <v>1057</v>
      </c>
      <c r="C99" s="96"/>
      <c r="D99" s="96"/>
      <c r="E99" s="96"/>
      <c r="F99" s="96"/>
      <c r="G99" s="96"/>
      <c r="H99" s="96"/>
      <c r="I99" s="93"/>
      <c r="J99" s="94"/>
      <c r="K99" s="313">
        <v>0.05</v>
      </c>
      <c r="L99" s="855">
        <f>N93*K99</f>
        <v>16451.001859786596</v>
      </c>
      <c r="M99" s="856"/>
      <c r="N99" s="57"/>
    </row>
    <row r="100" spans="1:14" ht="15.75" thickBot="1">
      <c r="B100" s="97" t="s">
        <v>1058</v>
      </c>
      <c r="C100" s="98"/>
      <c r="D100" s="98"/>
      <c r="E100" s="98"/>
      <c r="F100" s="98"/>
      <c r="G100" s="98"/>
      <c r="H100" s="98"/>
      <c r="I100" s="99"/>
      <c r="J100" s="100"/>
      <c r="K100" s="314">
        <v>0.05</v>
      </c>
      <c r="L100" s="857">
        <f>N93*K100</f>
        <v>16451.001859786596</v>
      </c>
      <c r="M100" s="858"/>
      <c r="N100" s="57"/>
    </row>
    <row r="101" spans="1:14" ht="15.75" thickBot="1">
      <c r="B101" s="821" t="s">
        <v>1037</v>
      </c>
      <c r="C101" s="822"/>
      <c r="D101" s="822"/>
      <c r="E101" s="822"/>
      <c r="F101" s="822"/>
      <c r="G101" s="822"/>
      <c r="H101" s="822"/>
      <c r="I101" s="822"/>
      <c r="J101" s="822"/>
      <c r="K101" s="822"/>
      <c r="L101" s="822"/>
      <c r="M101" s="823"/>
      <c r="N101" s="58">
        <f>L98+L99+L100</f>
        <v>98706.011158719586</v>
      </c>
    </row>
    <row r="102" spans="1:14" ht="15.75" thickBot="1">
      <c r="B102" s="39"/>
      <c r="C102" s="40"/>
      <c r="D102" s="40"/>
      <c r="E102" s="40"/>
      <c r="F102" s="40"/>
      <c r="G102" s="40"/>
      <c r="H102" s="40"/>
      <c r="I102" s="40"/>
      <c r="J102" s="40"/>
      <c r="K102" s="40"/>
      <c r="L102" s="40"/>
      <c r="M102" s="40"/>
      <c r="N102" s="41"/>
    </row>
    <row r="103" spans="1:14" ht="15.75" thickBot="1">
      <c r="A103" t="s">
        <v>2122</v>
      </c>
      <c r="B103" s="821" t="s">
        <v>1059</v>
      </c>
      <c r="C103" s="822"/>
      <c r="D103" s="822"/>
      <c r="E103" s="822"/>
      <c r="F103" s="822"/>
      <c r="G103" s="822"/>
      <c r="H103" s="822"/>
      <c r="I103" s="822"/>
      <c r="J103" s="822"/>
      <c r="K103" s="822"/>
      <c r="L103" s="822"/>
      <c r="M103" s="823"/>
      <c r="N103" s="196">
        <f>N93+N101</f>
        <v>427726.04835445154</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7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7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3" t="s">
        <v>2324</v>
      </c>
      <c r="C120" s="964"/>
      <c r="D120" s="964"/>
      <c r="E120" s="964"/>
      <c r="F120" s="964"/>
      <c r="G120" s="964"/>
      <c r="H120" s="964"/>
      <c r="I120" s="964"/>
      <c r="J120" s="964"/>
      <c r="K120" s="964"/>
      <c r="L120" s="964"/>
      <c r="M120" s="964"/>
      <c r="N120" s="965"/>
    </row>
    <row r="121" spans="2:14" ht="15" customHeight="1">
      <c r="B121" s="963"/>
      <c r="C121" s="964"/>
      <c r="D121" s="964"/>
      <c r="E121" s="964"/>
      <c r="F121" s="964"/>
      <c r="G121" s="964"/>
      <c r="H121" s="964"/>
      <c r="I121" s="964"/>
      <c r="J121" s="964"/>
      <c r="K121" s="964"/>
      <c r="L121" s="964"/>
      <c r="M121" s="964"/>
      <c r="N121" s="965"/>
    </row>
    <row r="122" spans="2:14" ht="30" customHeight="1">
      <c r="B122" s="966" t="s">
        <v>2325</v>
      </c>
      <c r="C122" s="967"/>
      <c r="D122" s="967"/>
      <c r="E122" s="967"/>
      <c r="F122" s="967"/>
      <c r="G122" s="967"/>
      <c r="H122" s="967"/>
      <c r="I122" s="967"/>
      <c r="J122" s="967"/>
      <c r="K122" s="967"/>
      <c r="L122" s="967"/>
      <c r="M122" s="967"/>
      <c r="N122" s="968"/>
    </row>
    <row r="123" spans="2:14">
      <c r="B123" s="966"/>
      <c r="C123" s="967"/>
      <c r="D123" s="967"/>
      <c r="E123" s="967"/>
      <c r="F123" s="967"/>
      <c r="G123" s="967"/>
      <c r="H123" s="967"/>
      <c r="I123" s="967"/>
      <c r="J123" s="967"/>
      <c r="K123" s="967"/>
      <c r="L123" s="967"/>
      <c r="M123" s="967"/>
      <c r="N123" s="968"/>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69"/>
      <c r="K133" s="969"/>
      <c r="L133" s="969"/>
      <c r="M133" s="969"/>
      <c r="N133" s="970"/>
    </row>
    <row r="134" spans="2:14" ht="15.75" thickBot="1">
      <c r="B134" s="428" t="s">
        <v>2327</v>
      </c>
      <c r="C134" s="429"/>
      <c r="D134" s="429"/>
      <c r="E134" s="268"/>
      <c r="F134" s="268"/>
      <c r="G134" s="268"/>
      <c r="H134" s="268"/>
      <c r="I134" s="268"/>
      <c r="J134" s="971"/>
      <c r="K134" s="971"/>
      <c r="L134" s="971"/>
      <c r="M134" s="971"/>
      <c r="N134" s="972"/>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224</v>
      </c>
      <c r="B36" s="834" t="str">
        <f>VLOOKUP(A36,EQUIPOS!A6:D154,3,FALSE)</f>
        <v>Equipo de Medición (Deformimetros Eléctricos, Mecánicos, Celdas de Carga,  Etc.)</v>
      </c>
      <c r="C36" s="835"/>
      <c r="D36" s="835"/>
      <c r="E36" s="835"/>
      <c r="F36" s="835"/>
      <c r="G36" s="835"/>
      <c r="H36" s="836"/>
      <c r="I36" s="276"/>
      <c r="J36" s="277"/>
      <c r="K36" s="278">
        <f>VLOOKUP(A36,EQUIPOS!A6:D163,4,FALSE)</f>
        <v>168526.89442315881</v>
      </c>
      <c r="L36" s="279"/>
      <c r="M36" s="345">
        <v>3.3333333330000001</v>
      </c>
      <c r="N36" s="281">
        <f>K36/M36</f>
        <v>50558.068332003451</v>
      </c>
    </row>
    <row r="37" spans="1:14">
      <c r="A37" s="119" t="s">
        <v>125</v>
      </c>
      <c r="B37" s="834" t="str">
        <f>VLOOKUP(A37,EQUIPOS!A7:D154,3,FALSE)</f>
        <v>Bomba para gato de tensionamiento</v>
      </c>
      <c r="C37" s="835"/>
      <c r="D37" s="835"/>
      <c r="E37" s="835"/>
      <c r="F37" s="835"/>
      <c r="G37" s="835"/>
      <c r="H37" s="836"/>
      <c r="I37" s="430"/>
      <c r="J37" s="431"/>
      <c r="K37" s="278">
        <f>VLOOKUP(A37,EQUIPOS!A7:D164,4,FALSE)</f>
        <v>43923.222647935298</v>
      </c>
      <c r="L37" s="344"/>
      <c r="M37" s="345">
        <v>0.1</v>
      </c>
      <c r="N37" s="281">
        <f>K37/M37</f>
        <v>439232.22647935298</v>
      </c>
    </row>
    <row r="38" spans="1:14">
      <c r="A38" s="119" t="s">
        <v>240</v>
      </c>
      <c r="B38" s="834" t="str">
        <f>VLOOKUP(A38,EQUIPOS!A8:D154,3,FALSE)</f>
        <v>Gato para tensionamiento, fuerza Max 200 ton, área de tensión 314 cm2.</v>
      </c>
      <c r="C38" s="835"/>
      <c r="D38" s="835"/>
      <c r="E38" s="835"/>
      <c r="F38" s="835"/>
      <c r="G38" s="835"/>
      <c r="H38" s="836"/>
      <c r="I38" s="337"/>
      <c r="J38" s="339"/>
      <c r="K38" s="278">
        <f>VLOOKUP(A38,EQUIPOS!A8:D165,4,FALSE)</f>
        <v>148288.75053214136</v>
      </c>
      <c r="L38" s="432"/>
      <c r="M38" s="433">
        <v>0.1</v>
      </c>
      <c r="N38" s="281">
        <f>K38/M38</f>
        <v>1482887.5053214135</v>
      </c>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1972677.8001327699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25">
        <f>VLOOKUP(A60,TRANSPORTE!A2:D117,4,FALSE)</f>
        <v>1325.9955323901711</v>
      </c>
      <c r="M60" s="826"/>
      <c r="N60" s="296">
        <f>K60*L60</f>
        <v>19889.932985852567</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19889.932985852567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8" t="s">
        <v>4</v>
      </c>
      <c r="B71" s="55" t="str">
        <f>VLOOKUP(A71,'MANO DE OBRA'!A8:D68,3,FALSE)</f>
        <v>Inspector de fabricación y montaje</v>
      </c>
      <c r="C71" s="53"/>
      <c r="D71" s="53"/>
      <c r="E71" s="53"/>
      <c r="F71" s="53"/>
      <c r="G71" s="53"/>
      <c r="H71" s="53"/>
      <c r="I71" s="301">
        <f>K71/J71*100</f>
        <v>84190.270270270281</v>
      </c>
      <c r="J71" s="302">
        <v>185</v>
      </c>
      <c r="K71" s="303">
        <f>VLOOKUP(A71,'MANO DE OBRA'!A8:D99,4,FALSE)</f>
        <v>155752</v>
      </c>
      <c r="L71" s="56"/>
      <c r="M71" s="443">
        <v>26.666666664000001</v>
      </c>
      <c r="N71" s="404">
        <f>K71/M71</f>
        <v>5840.70000058407</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5840.70000058407</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1998408.4331192065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399681.68662384129</v>
      </c>
      <c r="M84" s="856"/>
      <c r="N84" s="57"/>
    </row>
    <row r="85" spans="1:14">
      <c r="B85" s="95" t="s">
        <v>1057</v>
      </c>
      <c r="C85" s="96"/>
      <c r="D85" s="96"/>
      <c r="E85" s="96"/>
      <c r="F85" s="96"/>
      <c r="G85" s="96"/>
      <c r="H85" s="96"/>
      <c r="I85" s="93"/>
      <c r="J85" s="94"/>
      <c r="K85" s="313">
        <v>0.05</v>
      </c>
      <c r="L85" s="855">
        <f>N79*K85</f>
        <v>99920.421655960323</v>
      </c>
      <c r="M85" s="856"/>
      <c r="N85" s="57"/>
    </row>
    <row r="86" spans="1:14" ht="15.75" thickBot="1">
      <c r="B86" s="97" t="s">
        <v>1058</v>
      </c>
      <c r="C86" s="98"/>
      <c r="D86" s="98"/>
      <c r="E86" s="98"/>
      <c r="F86" s="98"/>
      <c r="G86" s="98"/>
      <c r="H86" s="98"/>
      <c r="I86" s="99"/>
      <c r="J86" s="100"/>
      <c r="K86" s="314">
        <v>0.05</v>
      </c>
      <c r="L86" s="857">
        <f>N79*K86</f>
        <v>99920.421655960323</v>
      </c>
      <c r="M86" s="858"/>
      <c r="N86" s="57"/>
    </row>
    <row r="87" spans="1:14" ht="15.75" thickBot="1">
      <c r="B87" s="821" t="s">
        <v>1037</v>
      </c>
      <c r="C87" s="822"/>
      <c r="D87" s="822"/>
      <c r="E87" s="822"/>
      <c r="F87" s="822"/>
      <c r="G87" s="822"/>
      <c r="H87" s="822"/>
      <c r="I87" s="822"/>
      <c r="J87" s="822"/>
      <c r="K87" s="822"/>
      <c r="L87" s="822"/>
      <c r="M87" s="823"/>
      <c r="N87" s="58">
        <f>L84+L85+L86</f>
        <v>599522.52993576194</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2597930.9630549685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2963.1545338441897</v>
      </c>
      <c r="L36" s="279"/>
      <c r="M36" s="345">
        <v>2</v>
      </c>
      <c r="N36" s="281">
        <f>K36/M36</f>
        <v>1481.5772669220949</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5950</v>
      </c>
      <c r="L37" s="344"/>
      <c r="M37" s="345">
        <v>2</v>
      </c>
      <c r="N37" s="281">
        <f>K37/M37</f>
        <v>2975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1595.8500000000001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6052.4272669220954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50982.423913698542</v>
      </c>
      <c r="N48" s="281">
        <f>K48*M48</f>
        <v>234519.15000301326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5385.3239317784601</v>
      </c>
      <c r="N49" s="281">
        <f>K49*M49</f>
        <v>5385.3239317784601</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499800</v>
      </c>
      <c r="N50" s="281">
        <f>K50*M50</f>
        <v>499800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16797.324172843968</v>
      </c>
      <c r="N51" s="281">
        <f>K51*M51</f>
        <v>77267.69119508224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816972.16512987402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5">
        <f>VLOOKUP(A60,TRANSPORTE!A2:D117,4,FALSE)</f>
        <v>1536.9493670886072</v>
      </c>
      <c r="M60" s="826"/>
      <c r="N60" s="296">
        <f>K60*L60</f>
        <v>1536.9493670886072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1536.9493670886072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32</v>
      </c>
      <c r="B72" s="55" t="str">
        <f>VLOOKUP(A72,'MANO DE OBRA'!A8:D69,3,FALSE)</f>
        <v>Oficial (2)</v>
      </c>
      <c r="C72" s="53"/>
      <c r="D72" s="53"/>
      <c r="E72" s="53"/>
      <c r="F72" s="53"/>
      <c r="G72" s="53"/>
      <c r="H72" s="53"/>
      <c r="I72" s="301">
        <f>K72/J72*100</f>
        <v>110415.67567567568</v>
      </c>
      <c r="J72" s="302">
        <v>185</v>
      </c>
      <c r="K72" s="303">
        <f>VLOOKUP(A72,'MANO DE OBRA'!A8:D100,4,FALSE)</f>
        <v>204269</v>
      </c>
      <c r="L72" s="56"/>
      <c r="M72" s="443">
        <v>16</v>
      </c>
      <c r="N72" s="404">
        <f>K72/M72</f>
        <v>12766.8125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31917</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856478.54176388471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171295.70835277694</v>
      </c>
      <c r="M84" s="856"/>
      <c r="N84" s="57"/>
    </row>
    <row r="85" spans="1:14">
      <c r="B85" s="95" t="s">
        <v>1057</v>
      </c>
      <c r="C85" s="96"/>
      <c r="D85" s="96"/>
      <c r="E85" s="96"/>
      <c r="F85" s="96"/>
      <c r="G85" s="96"/>
      <c r="H85" s="96"/>
      <c r="I85" s="93"/>
      <c r="J85" s="94"/>
      <c r="K85" s="313">
        <v>0.05</v>
      </c>
      <c r="L85" s="855">
        <f>N79*K85</f>
        <v>42823.927088194236</v>
      </c>
      <c r="M85" s="856"/>
      <c r="N85" s="57"/>
    </row>
    <row r="86" spans="1:14" ht="15.75" thickBot="1">
      <c r="B86" s="97" t="s">
        <v>1058</v>
      </c>
      <c r="C86" s="98"/>
      <c r="D86" s="98"/>
      <c r="E86" s="98"/>
      <c r="F86" s="98"/>
      <c r="G86" s="98"/>
      <c r="H86" s="98"/>
      <c r="I86" s="99"/>
      <c r="J86" s="100"/>
      <c r="K86" s="314">
        <v>0.05</v>
      </c>
      <c r="L86" s="857">
        <f>N79*K86</f>
        <v>42823.927088194236</v>
      </c>
      <c r="M86" s="858"/>
      <c r="N86" s="57"/>
    </row>
    <row r="87" spans="1:14" ht="15.75" thickBot="1">
      <c r="B87" s="821" t="s">
        <v>1037</v>
      </c>
      <c r="C87" s="822"/>
      <c r="D87" s="822"/>
      <c r="E87" s="822"/>
      <c r="F87" s="822"/>
      <c r="G87" s="822"/>
      <c r="H87" s="822"/>
      <c r="I87" s="822"/>
      <c r="J87" s="822"/>
      <c r="K87" s="822"/>
      <c r="L87" s="822"/>
      <c r="M87" s="823"/>
      <c r="N87" s="58">
        <f>L84+L85+L86</f>
        <v>256943.56252916541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1113422.1042930502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2963.1545338441897</v>
      </c>
      <c r="L36" s="279"/>
      <c r="M36" s="345">
        <v>2</v>
      </c>
      <c r="N36" s="281">
        <f>K36/M36</f>
        <v>1481.5772669220949</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5950</v>
      </c>
      <c r="L37" s="344"/>
      <c r="M37" s="345">
        <v>2</v>
      </c>
      <c r="N37" s="281">
        <f>K37/M37</f>
        <v>2975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1276.6781250000001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5733.2553919220954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50982.423913698542</v>
      </c>
      <c r="N48" s="281">
        <f>K48*M48</f>
        <v>234519.15000301326</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5385.3239317784601</v>
      </c>
      <c r="N49" s="281">
        <f>K49*M49</f>
        <v>5385.3239317784601</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476000</v>
      </c>
      <c r="N50" s="281">
        <f>K50*M50</f>
        <v>476000</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16797.324172843968</v>
      </c>
      <c r="N51" s="281">
        <f>K51*M51</f>
        <v>77267.69119508224</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793172.16512987402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5">
        <f>VLOOKUP(A60,TRANSPORTE!A2:D117,4,FALSE)</f>
        <v>1536.9493670886072</v>
      </c>
      <c r="M60" s="826"/>
      <c r="N60" s="296">
        <f>K60*L60</f>
        <v>1536.9493670886072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1536.9493670886072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25533.5625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825975.93238888471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165195.18647777697</v>
      </c>
      <c r="M84" s="856"/>
      <c r="N84" s="57"/>
    </row>
    <row r="85" spans="1:14">
      <c r="B85" s="95" t="s">
        <v>1057</v>
      </c>
      <c r="C85" s="96"/>
      <c r="D85" s="96"/>
      <c r="E85" s="96"/>
      <c r="F85" s="96"/>
      <c r="G85" s="96"/>
      <c r="H85" s="96"/>
      <c r="I85" s="93"/>
      <c r="J85" s="94"/>
      <c r="K85" s="313">
        <v>0.05</v>
      </c>
      <c r="L85" s="855">
        <f>N79*K85</f>
        <v>41298.796619444242</v>
      </c>
      <c r="M85" s="856"/>
      <c r="N85" s="57"/>
    </row>
    <row r="86" spans="1:14" ht="15.75" thickBot="1">
      <c r="B86" s="97" t="s">
        <v>1058</v>
      </c>
      <c r="C86" s="98"/>
      <c r="D86" s="98"/>
      <c r="E86" s="98"/>
      <c r="F86" s="98"/>
      <c r="G86" s="98"/>
      <c r="H86" s="98"/>
      <c r="I86" s="99"/>
      <c r="J86" s="100"/>
      <c r="K86" s="314">
        <v>0.05</v>
      </c>
      <c r="L86" s="857">
        <f>N79*K86</f>
        <v>41298.796619444242</v>
      </c>
      <c r="M86" s="858"/>
      <c r="N86" s="57"/>
    </row>
    <row r="87" spans="1:14" ht="15.75" thickBot="1">
      <c r="B87" s="821" t="s">
        <v>1037</v>
      </c>
      <c r="C87" s="822"/>
      <c r="D87" s="822"/>
      <c r="E87" s="822"/>
      <c r="F87" s="822"/>
      <c r="G87" s="822"/>
      <c r="H87" s="822"/>
      <c r="I87" s="822"/>
      <c r="J87" s="822"/>
      <c r="K87" s="822"/>
      <c r="L87" s="822"/>
      <c r="M87" s="823"/>
      <c r="N87" s="58">
        <f>L84+L85+L86</f>
        <v>247792.77971666545</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1073768.7121055501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2963.1545338441897</v>
      </c>
      <c r="L36" s="279"/>
      <c r="M36" s="345">
        <v>2</v>
      </c>
      <c r="N36" s="281">
        <f>K36/M36</f>
        <v>1481.5772669220949</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5950</v>
      </c>
      <c r="L37" s="344"/>
      <c r="M37" s="345">
        <v>2</v>
      </c>
      <c r="N37" s="281">
        <f>K37/M37</f>
        <v>2975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1276.6781250000001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5733.2553919220954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452200</v>
      </c>
      <c r="N48" s="281">
        <f>K48*M48</f>
        <v>452200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5385.3239317784601</v>
      </c>
      <c r="N49" s="281">
        <f>K49*M49</f>
        <v>5385.3239317784601</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16797.324172843968</v>
      </c>
      <c r="N50" s="281">
        <f>K50*M50</f>
        <v>77267.69119508224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534853.0151268607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5">
        <f>VLOOKUP(A60,TRANSPORTE!A2:D117,4,FALSE)</f>
        <v>1536.9493670886072</v>
      </c>
      <c r="M60" s="826"/>
      <c r="N60" s="296">
        <f>K60*L60</f>
        <v>1536.9493670886072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1536.9493670886072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25533.5625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567656.7823858714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113531.35647717428</v>
      </c>
      <c r="M84" s="856"/>
      <c r="N84" s="57"/>
    </row>
    <row r="85" spans="1:14">
      <c r="B85" s="95" t="s">
        <v>1057</v>
      </c>
      <c r="C85" s="96"/>
      <c r="D85" s="96"/>
      <c r="E85" s="96"/>
      <c r="F85" s="96"/>
      <c r="G85" s="96"/>
      <c r="H85" s="96"/>
      <c r="I85" s="93"/>
      <c r="J85" s="94"/>
      <c r="K85" s="313">
        <v>0.05</v>
      </c>
      <c r="L85" s="855">
        <f>N79*K85</f>
        <v>28382.839119293571</v>
      </c>
      <c r="M85" s="856"/>
      <c r="N85" s="57"/>
    </row>
    <row r="86" spans="1:14" ht="15.75" thickBot="1">
      <c r="B86" s="97" t="s">
        <v>1058</v>
      </c>
      <c r="C86" s="98"/>
      <c r="D86" s="98"/>
      <c r="E86" s="98"/>
      <c r="F86" s="98"/>
      <c r="G86" s="98"/>
      <c r="H86" s="98"/>
      <c r="I86" s="99"/>
      <c r="J86" s="100"/>
      <c r="K86" s="314">
        <v>0.05</v>
      </c>
      <c r="L86" s="857">
        <f>N79*K86</f>
        <v>28382.839119293571</v>
      </c>
      <c r="M86" s="858"/>
      <c r="N86" s="57"/>
    </row>
    <row r="87" spans="1:14" ht="15.75" thickBot="1">
      <c r="B87" s="821" t="s">
        <v>1037</v>
      </c>
      <c r="C87" s="822"/>
      <c r="D87" s="822"/>
      <c r="E87" s="822"/>
      <c r="F87" s="822"/>
      <c r="G87" s="822"/>
      <c r="H87" s="822"/>
      <c r="I87" s="822"/>
      <c r="J87" s="822"/>
      <c r="K87" s="822"/>
      <c r="L87" s="822"/>
      <c r="M87" s="823"/>
      <c r="N87" s="58">
        <f>L84+L85+L86</f>
        <v>170297.03471576143</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737953.81710163283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112</v>
      </c>
      <c r="B36" s="834" t="str">
        <f>VLOOKUP(A36,EQUIPOS!A6:D154,3,FALSE)</f>
        <v xml:space="preserve">Aspersor manual
</v>
      </c>
      <c r="C36" s="835"/>
      <c r="D36" s="835"/>
      <c r="E36" s="835"/>
      <c r="F36" s="835"/>
      <c r="G36" s="835"/>
      <c r="H36" s="836"/>
      <c r="I36" s="276"/>
      <c r="J36" s="277"/>
      <c r="K36" s="278">
        <f>VLOOKUP(A36,EQUIPOS!A6:D163,4,FALSE)</f>
        <v>2963.1545338441897</v>
      </c>
      <c r="L36" s="279"/>
      <c r="M36" s="345">
        <v>2</v>
      </c>
      <c r="N36" s="281">
        <f>K36/M36</f>
        <v>1481.5772669220949</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5950</v>
      </c>
      <c r="L37" s="344"/>
      <c r="M37" s="345">
        <v>2</v>
      </c>
      <c r="N37" s="281">
        <f>K37/M37</f>
        <v>2975</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1276.6781250000001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5733.2553919220954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404600</v>
      </c>
      <c r="N48" s="281">
        <f>K48*M48</f>
        <v>404600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5385.3239317784601</v>
      </c>
      <c r="N49" s="281">
        <f>K49*M49</f>
        <v>5385.3239317784601</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7757.3097089133962</v>
      </c>
      <c r="N50" s="281">
        <f>K50*M50</f>
        <v>35683.624661001617</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75" thickBot="1">
      <c r="B54" s="49"/>
      <c r="C54" s="319"/>
      <c r="D54" s="319"/>
      <c r="E54" s="319"/>
      <c r="F54" s="319"/>
      <c r="G54" s="319"/>
      <c r="H54" s="319"/>
      <c r="I54" s="319"/>
      <c r="J54" s="444"/>
      <c r="K54" s="132"/>
      <c r="L54" s="334"/>
      <c r="M54" s="411"/>
      <c r="N54" s="281"/>
    </row>
    <row r="55" spans="1:14" ht="15.75" thickBot="1">
      <c r="B55" s="821" t="s">
        <v>1037</v>
      </c>
      <c r="C55" s="822"/>
      <c r="D55" s="822"/>
      <c r="E55" s="822"/>
      <c r="F55" s="822"/>
      <c r="G55" s="822"/>
      <c r="H55" s="822"/>
      <c r="I55" s="822"/>
      <c r="J55" s="822"/>
      <c r="K55" s="822"/>
      <c r="L55" s="822"/>
      <c r="M55" s="823"/>
      <c r="N55" s="403">
        <f>SUM(N48:N54)</f>
        <v>445668.94859278004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5">
        <f>VLOOKUP(A60,TRANSPORTE!A2:D117,4,FALSE)</f>
        <v>1536.9493670886072</v>
      </c>
      <c r="M60" s="826"/>
      <c r="N60" s="296">
        <f>K60*L60</f>
        <v>1536.9493670886072</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1536.9493670886072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68"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16</v>
      </c>
      <c r="N71" s="404">
        <f>K71/M71</f>
        <v>19150.1875</v>
      </c>
      <c r="O71" s="112"/>
    </row>
    <row r="72" spans="1:15">
      <c r="A72" s="168"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25533.5625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478472.71585179074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95694.543170358156</v>
      </c>
      <c r="M84" s="856"/>
      <c r="N84" s="57"/>
    </row>
    <row r="85" spans="1:14">
      <c r="B85" s="95" t="s">
        <v>1057</v>
      </c>
      <c r="C85" s="96"/>
      <c r="D85" s="96"/>
      <c r="E85" s="96"/>
      <c r="F85" s="96"/>
      <c r="G85" s="96"/>
      <c r="H85" s="96"/>
      <c r="I85" s="93"/>
      <c r="J85" s="94"/>
      <c r="K85" s="313">
        <v>0.05</v>
      </c>
      <c r="L85" s="855">
        <f>N79*K85</f>
        <v>23923.635792589539</v>
      </c>
      <c r="M85" s="856"/>
      <c r="N85" s="57"/>
    </row>
    <row r="86" spans="1:14" ht="15.75" thickBot="1">
      <c r="B86" s="97" t="s">
        <v>1058</v>
      </c>
      <c r="C86" s="98"/>
      <c r="D86" s="98"/>
      <c r="E86" s="98"/>
      <c r="F86" s="98"/>
      <c r="G86" s="98"/>
      <c r="H86" s="98"/>
      <c r="I86" s="99"/>
      <c r="J86" s="100"/>
      <c r="K86" s="314">
        <v>0.05</v>
      </c>
      <c r="L86" s="857">
        <f>N79*K86</f>
        <v>23923.635792589539</v>
      </c>
      <c r="M86" s="858"/>
      <c r="N86" s="57"/>
    </row>
    <row r="87" spans="1:14" ht="15.75" thickBot="1">
      <c r="B87" s="821" t="s">
        <v>1037</v>
      </c>
      <c r="C87" s="822"/>
      <c r="D87" s="822"/>
      <c r="E87" s="822"/>
      <c r="F87" s="822"/>
      <c r="G87" s="822"/>
      <c r="H87" s="822"/>
      <c r="I87" s="822"/>
      <c r="J87" s="822"/>
      <c r="K87" s="822"/>
      <c r="L87" s="822"/>
      <c r="M87" s="823"/>
      <c r="N87" s="58">
        <f>L84+L85+L86</f>
        <v>143541.81475553723</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622014.53060732794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ht="25.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257</v>
      </c>
      <c r="B36" s="834" t="str">
        <f>VLOOKUP(A36,EQUIPOS!A6:D154,3,FALSE)</f>
        <v>Mezcladora de concreto 1 bulto</v>
      </c>
      <c r="C36" s="835"/>
      <c r="D36" s="835"/>
      <c r="E36" s="835"/>
      <c r="F36" s="835"/>
      <c r="G36" s="835"/>
      <c r="H36" s="836"/>
      <c r="I36" s="276"/>
      <c r="J36" s="277"/>
      <c r="K36" s="278">
        <f>VLOOKUP(A36,EQUIPOS!A6:D163,4,FALSE)</f>
        <v>8250</v>
      </c>
      <c r="L36" s="279"/>
      <c r="M36" s="345">
        <v>1</v>
      </c>
      <c r="N36" s="281">
        <f>K36/M36</f>
        <v>8250</v>
      </c>
    </row>
    <row r="37" spans="1:14">
      <c r="A37" s="119" t="s">
        <v>363</v>
      </c>
      <c r="B37" s="834" t="str">
        <f>VLOOKUP(A37,EQUIPOS!A7:D154,3,FALSE)</f>
        <v>Vibrador de concreto, Motor de 3 hp a 18.000 rpm Mangueras de 4 mt</v>
      </c>
      <c r="C37" s="835"/>
      <c r="D37" s="835"/>
      <c r="E37" s="835"/>
      <c r="F37" s="835"/>
      <c r="G37" s="835"/>
      <c r="H37" s="836"/>
      <c r="I37" s="430"/>
      <c r="J37" s="431"/>
      <c r="K37" s="278">
        <f>VLOOKUP(A37,EQUIPOS!A7:D164,4,FALSE)</f>
        <v>5950</v>
      </c>
      <c r="L37" s="344"/>
      <c r="M37" s="345">
        <v>1</v>
      </c>
      <c r="N37" s="281">
        <f>K37/M37</f>
        <v>5950</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N81*M41</f>
        <v>3191.7000000000003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17391.7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65000</v>
      </c>
      <c r="N48" s="281">
        <f>K48*M48</f>
        <v>61750</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61.081178810341697</v>
      </c>
      <c r="N49" s="281">
        <f>K49*M49</f>
        <v>10383.800397758088</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43435</v>
      </c>
      <c r="N50" s="281">
        <f>K50*M50</f>
        <v>23889.250000000004</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509.55799999999999</v>
      </c>
      <c r="N51" s="281">
        <f>K51*M51</f>
        <v>152867.4</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7757.3097089133962</v>
      </c>
      <c r="N52" s="281">
        <f>K52*M52</f>
        <v>24047.660097631528</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1" t="s">
        <v>1037</v>
      </c>
      <c r="C59" s="822"/>
      <c r="D59" s="822"/>
      <c r="E59" s="822"/>
      <c r="F59" s="822"/>
      <c r="G59" s="822"/>
      <c r="H59" s="822"/>
      <c r="I59" s="822"/>
      <c r="J59" s="822"/>
      <c r="K59" s="822"/>
      <c r="L59" s="822"/>
      <c r="M59" s="823"/>
      <c r="N59" s="403">
        <f>SUM(N48:N58)</f>
        <v>272938.11049538961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25">
        <f>VLOOKUP(A64,TRANSPORTE!A2:D117,4,FALSE)</f>
        <v>1104.9962769918093</v>
      </c>
      <c r="M64" s="826"/>
      <c r="N64" s="296">
        <f>K64*L64</f>
        <v>607.74795234549515</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25">
        <f>VLOOKUP(A65,TRANSPORTE!A3:D117,4,FALSE)</f>
        <v>1104.9962769918093</v>
      </c>
      <c r="M65" s="826"/>
      <c r="N65" s="296">
        <f>K65*L65</f>
        <v>1049.7464631422188</v>
      </c>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1657.4944154877139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s="168"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443">
        <v>8</v>
      </c>
      <c r="N75" s="404">
        <f>K75/M75</f>
        <v>51067.25</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8</v>
      </c>
      <c r="N76" s="404">
        <f>K76/M76</f>
        <v>12766.75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63834</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N43+N59+N70+N81</f>
        <v>355821.30491087731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71164.26098217546</v>
      </c>
      <c r="M88" s="856"/>
      <c r="N88" s="57"/>
    </row>
    <row r="89" spans="1:14">
      <c r="B89" s="95" t="s">
        <v>1057</v>
      </c>
      <c r="C89" s="96"/>
      <c r="D89" s="96"/>
      <c r="E89" s="96"/>
      <c r="F89" s="96"/>
      <c r="G89" s="96"/>
      <c r="H89" s="96"/>
      <c r="I89" s="93"/>
      <c r="J89" s="94"/>
      <c r="K89" s="313">
        <v>0.05</v>
      </c>
      <c r="L89" s="855">
        <f>N83*K89</f>
        <v>17791.065245543865</v>
      </c>
      <c r="M89" s="856"/>
      <c r="N89" s="57"/>
    </row>
    <row r="90" spans="1:14" ht="15.75" thickBot="1">
      <c r="B90" s="97" t="s">
        <v>1058</v>
      </c>
      <c r="C90" s="98"/>
      <c r="D90" s="98"/>
      <c r="E90" s="98"/>
      <c r="F90" s="98"/>
      <c r="G90" s="98"/>
      <c r="H90" s="98"/>
      <c r="I90" s="99"/>
      <c r="J90" s="100"/>
      <c r="K90" s="314">
        <v>0.05</v>
      </c>
      <c r="L90" s="857">
        <f>N83*K90</f>
        <v>17791.065245543865</v>
      </c>
      <c r="M90" s="858"/>
      <c r="N90" s="57"/>
    </row>
    <row r="91" spans="1:14" ht="15.75" thickBot="1">
      <c r="B91" s="821" t="s">
        <v>1037</v>
      </c>
      <c r="C91" s="822"/>
      <c r="D91" s="822"/>
      <c r="E91" s="822"/>
      <c r="F91" s="822"/>
      <c r="G91" s="822"/>
      <c r="H91" s="822"/>
      <c r="I91" s="822"/>
      <c r="J91" s="822"/>
      <c r="K91" s="822"/>
      <c r="L91" s="822"/>
      <c r="M91" s="823"/>
      <c r="N91" s="58">
        <f>L88+L89+L90</f>
        <v>106746.3914732632</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462567.69638414052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257</v>
      </c>
      <c r="B36" s="834" t="str">
        <f>VLOOKUP(A36,EQUIPOS!A6:D154,3,FALSE)</f>
        <v>Mezcladora de concreto 1 bulto</v>
      </c>
      <c r="C36" s="835"/>
      <c r="D36" s="835"/>
      <c r="E36" s="835"/>
      <c r="F36" s="835"/>
      <c r="G36" s="835"/>
      <c r="H36" s="836"/>
      <c r="I36" s="276"/>
      <c r="J36" s="277"/>
      <c r="K36" s="278">
        <f>VLOOKUP(A36,EQUIPOS!A6:D163,4,FALSE)</f>
        <v>8250</v>
      </c>
      <c r="L36" s="279"/>
      <c r="M36" s="345">
        <v>1</v>
      </c>
      <c r="N36" s="281">
        <f>K36/M36</f>
        <v>8250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N81*M41</f>
        <v>3191.7000000000003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11441.7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65000</v>
      </c>
      <c r="N48" s="281">
        <f>K48*M48</f>
        <v>54600</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61.081178810341697</v>
      </c>
      <c r="N49" s="281">
        <f>K49*M49</f>
        <v>11300.018079913214</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43435</v>
      </c>
      <c r="N50" s="281">
        <f>K50*M50</f>
        <v>27364.05</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509.55799999999999</v>
      </c>
      <c r="N51" s="281">
        <f>K51*M51</f>
        <v>132485.07999999999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1" t="s">
        <v>1037</v>
      </c>
      <c r="C59" s="822"/>
      <c r="D59" s="822"/>
      <c r="E59" s="822"/>
      <c r="F59" s="822"/>
      <c r="G59" s="822"/>
      <c r="H59" s="822"/>
      <c r="I59" s="822"/>
      <c r="J59" s="822"/>
      <c r="K59" s="822"/>
      <c r="L59" s="822"/>
      <c r="M59" s="823"/>
      <c r="N59" s="403">
        <f>SUM(N48:N58)</f>
        <v>225749.14807991323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25">
        <f>VLOOKUP(A64,TRANSPORTE!A2:D117,4,FALSE)</f>
        <v>1104.9962769918093</v>
      </c>
      <c r="M64" s="826"/>
      <c r="N64" s="296">
        <f>K64*L64</f>
        <v>696.14765450483981</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25">
        <f>VLOOKUP(A65,TRANSPORTE!A3:D117,4,FALSE)</f>
        <v>1104.9962769918093</v>
      </c>
      <c r="M65" s="826"/>
      <c r="N65" s="296">
        <f>K65*L65</f>
        <v>928.19687267311974</v>
      </c>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1624.3445271779597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s="168"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443">
        <v>8</v>
      </c>
      <c r="N75" s="404">
        <f>K75/M75</f>
        <v>51067.25</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8</v>
      </c>
      <c r="N76" s="404">
        <f>K76/M76</f>
        <v>12766.75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63834</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N43+N59+N70+N81</f>
        <v>302649.19260709116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60529.838521418234</v>
      </c>
      <c r="M88" s="856"/>
      <c r="N88" s="57"/>
    </row>
    <row r="89" spans="1:14">
      <c r="B89" s="95" t="s">
        <v>1057</v>
      </c>
      <c r="C89" s="96"/>
      <c r="D89" s="96"/>
      <c r="E89" s="96"/>
      <c r="F89" s="96"/>
      <c r="G89" s="96"/>
      <c r="H89" s="96"/>
      <c r="I89" s="93"/>
      <c r="J89" s="94"/>
      <c r="K89" s="313">
        <v>0.05</v>
      </c>
      <c r="L89" s="855">
        <f>N83*K89</f>
        <v>15132.459630354559</v>
      </c>
      <c r="M89" s="856"/>
      <c r="N89" s="57"/>
    </row>
    <row r="90" spans="1:14" ht="15.75" thickBot="1">
      <c r="B90" s="97" t="s">
        <v>1058</v>
      </c>
      <c r="C90" s="98"/>
      <c r="D90" s="98"/>
      <c r="E90" s="98"/>
      <c r="F90" s="98"/>
      <c r="G90" s="98"/>
      <c r="H90" s="98"/>
      <c r="I90" s="99"/>
      <c r="J90" s="100"/>
      <c r="K90" s="314">
        <v>0.05</v>
      </c>
      <c r="L90" s="857">
        <f>N83*K90</f>
        <v>15132.459630354559</v>
      </c>
      <c r="M90" s="858"/>
      <c r="N90" s="57"/>
    </row>
    <row r="91" spans="1:14" ht="15.75" thickBot="1">
      <c r="B91" s="821" t="s">
        <v>1037</v>
      </c>
      <c r="C91" s="822"/>
      <c r="D91" s="822"/>
      <c r="E91" s="822"/>
      <c r="F91" s="822"/>
      <c r="G91" s="822"/>
      <c r="H91" s="822"/>
      <c r="I91" s="822"/>
      <c r="J91" s="822"/>
      <c r="K91" s="822"/>
      <c r="L91" s="822"/>
      <c r="M91" s="823"/>
      <c r="N91" s="58">
        <f>L88+L89+L90</f>
        <v>90794.757782127344</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393443.95038921852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257</v>
      </c>
      <c r="B36" s="834" t="str">
        <f>VLOOKUP(A36,EQUIPOS!A6:D154,3,FALSE)</f>
        <v>Mezcladora de concreto 1 bulto</v>
      </c>
      <c r="C36" s="835"/>
      <c r="D36" s="835"/>
      <c r="E36" s="835"/>
      <c r="F36" s="835"/>
      <c r="G36" s="835"/>
      <c r="H36" s="836"/>
      <c r="I36" s="276"/>
      <c r="J36" s="277"/>
      <c r="K36" s="278">
        <f>VLOOKUP(A36,EQUIPOS!A6:D163,4,FALSE)</f>
        <v>8250</v>
      </c>
      <c r="L36" s="279"/>
      <c r="M36" s="345">
        <v>1</v>
      </c>
      <c r="N36" s="281">
        <f>K36/M36</f>
        <v>8250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N81*M41</f>
        <v>2553.3600000000006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10803.36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65000</v>
      </c>
      <c r="N48" s="281">
        <f>K48*M48</f>
        <v>32760</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61.081178810341697</v>
      </c>
      <c r="N49" s="281">
        <f>K49*M49</f>
        <v>6780.0108479479286</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40537.542337130108</v>
      </c>
      <c r="N50" s="281">
        <f>K50*M50</f>
        <v>16215.016934852043</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43435</v>
      </c>
      <c r="N51" s="281">
        <f>K51*M51</f>
        <v>16418.43</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509.55799999999999</v>
      </c>
      <c r="N52" s="281">
        <f>K52*M52</f>
        <v>79491.047999999995</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1" t="s">
        <v>1037</v>
      </c>
      <c r="C59" s="822"/>
      <c r="D59" s="822"/>
      <c r="E59" s="822"/>
      <c r="F59" s="822"/>
      <c r="G59" s="822"/>
      <c r="H59" s="822"/>
      <c r="I59" s="822"/>
      <c r="J59" s="822"/>
      <c r="K59" s="822"/>
      <c r="L59" s="822"/>
      <c r="M59" s="823"/>
      <c r="N59" s="403">
        <f>SUM(N48:N58)</f>
        <v>151664.50578279997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25">
        <f>VLOOKUP(A64,TRANSPORTE!A2:D117,4,FALSE)</f>
        <v>1104.9962769918093</v>
      </c>
      <c r="M64" s="826"/>
      <c r="N64" s="296">
        <f>K64*L64</f>
        <v>417.68859270290392</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25">
        <f>VLOOKUP(A65,TRANSPORTE!A3:D117,4,FALSE)</f>
        <v>1104.9962769918093</v>
      </c>
      <c r="M65" s="826"/>
      <c r="N65" s="296">
        <f>K65*L65</f>
        <v>556.91812360387189</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25">
        <f>VLOOKUP(A66,TRANSPORTE!A3:D117,4,FALSE)</f>
        <v>1376.2226358897988</v>
      </c>
      <c r="M66" s="826"/>
      <c r="N66" s="296">
        <f>K66*L66</f>
        <v>550.48905435591951</v>
      </c>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f>N64+N65+N66+N67+N68</f>
        <v>1525.0957706626953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s="168" t="s">
        <v>19</v>
      </c>
      <c r="B75" s="55" t="str">
        <f>VLOOKUP(A75,'MANO DE OBRA'!A8:D68,3,FALSE)</f>
        <v>Obrero (8)</v>
      </c>
      <c r="C75" s="53"/>
      <c r="D75" s="53"/>
      <c r="E75" s="53"/>
      <c r="F75" s="53"/>
      <c r="G75" s="53"/>
      <c r="H75" s="53"/>
      <c r="I75" s="301">
        <f>K75/J75*100</f>
        <v>220831.35135135136</v>
      </c>
      <c r="J75" s="302">
        <v>185</v>
      </c>
      <c r="K75" s="303">
        <f>VLOOKUP(A75,'MANO DE OBRA'!A8:D99,4,FALSE)</f>
        <v>408538</v>
      </c>
      <c r="L75" s="56"/>
      <c r="M75" s="443">
        <v>10</v>
      </c>
      <c r="N75" s="404">
        <f>K75/M75</f>
        <v>40853.800000000003</v>
      </c>
      <c r="O75" s="112"/>
    </row>
    <row r="76" spans="1:15">
      <c r="A76" s="168" t="s">
        <v>30</v>
      </c>
      <c r="B76" s="55" t="str">
        <f>VLOOKUP(A76,'MANO DE OBRA'!A8:D69,3,FALSE)</f>
        <v>Oficial</v>
      </c>
      <c r="C76" s="53"/>
      <c r="D76" s="53"/>
      <c r="E76" s="53"/>
      <c r="F76" s="53"/>
      <c r="G76" s="53"/>
      <c r="H76" s="53"/>
      <c r="I76" s="301">
        <f>K76/J76*100</f>
        <v>55207.567567567574</v>
      </c>
      <c r="J76" s="302">
        <v>185</v>
      </c>
      <c r="K76" s="303">
        <f>VLOOKUP(A76,'MANO DE OBRA'!A8:D100,4,FALSE)</f>
        <v>102134</v>
      </c>
      <c r="L76" s="56"/>
      <c r="M76" s="443">
        <v>10</v>
      </c>
      <c r="N76" s="404">
        <f>K76/M76</f>
        <v>10213.4</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75" thickBot="1">
      <c r="B80" s="808"/>
      <c r="C80" s="809"/>
      <c r="D80" s="809"/>
      <c r="E80" s="809"/>
      <c r="F80" s="809"/>
      <c r="G80" s="809"/>
      <c r="H80" s="809"/>
      <c r="I80" s="132"/>
      <c r="J80" s="132"/>
      <c r="K80" s="132"/>
      <c r="L80" s="909"/>
      <c r="M80" s="909"/>
      <c r="N80" s="51"/>
    </row>
    <row r="81" spans="1:14" ht="15.75" thickBot="1">
      <c r="B81" s="827" t="s">
        <v>1037</v>
      </c>
      <c r="C81" s="828"/>
      <c r="D81" s="828"/>
      <c r="E81" s="828"/>
      <c r="F81" s="828"/>
      <c r="G81" s="828"/>
      <c r="H81" s="828"/>
      <c r="I81" s="828"/>
      <c r="J81" s="828"/>
      <c r="K81" s="828"/>
      <c r="L81" s="828"/>
      <c r="M81" s="829"/>
      <c r="N81" s="310">
        <f>SUM(N75:N80)</f>
        <v>51067.200000000004</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N43+N59+N70+N81</f>
        <v>215060.16155346268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43012.032310692535</v>
      </c>
      <c r="M88" s="856"/>
      <c r="N88" s="57"/>
    </row>
    <row r="89" spans="1:14">
      <c r="B89" s="95" t="s">
        <v>1057</v>
      </c>
      <c r="C89" s="96"/>
      <c r="D89" s="96"/>
      <c r="E89" s="96"/>
      <c r="F89" s="96"/>
      <c r="G89" s="96"/>
      <c r="H89" s="96"/>
      <c r="I89" s="93"/>
      <c r="J89" s="94"/>
      <c r="K89" s="313">
        <v>0.05</v>
      </c>
      <c r="L89" s="855">
        <f>N83*K89</f>
        <v>10753.008077673134</v>
      </c>
      <c r="M89" s="856"/>
      <c r="N89" s="57"/>
    </row>
    <row r="90" spans="1:14" ht="15.75" thickBot="1">
      <c r="B90" s="97" t="s">
        <v>1058</v>
      </c>
      <c r="C90" s="98"/>
      <c r="D90" s="98"/>
      <c r="E90" s="98"/>
      <c r="F90" s="98"/>
      <c r="G90" s="98"/>
      <c r="H90" s="98"/>
      <c r="I90" s="99"/>
      <c r="J90" s="100"/>
      <c r="K90" s="314">
        <v>0.05</v>
      </c>
      <c r="L90" s="857">
        <f>N83*K90</f>
        <v>10753.008077673134</v>
      </c>
      <c r="M90" s="858"/>
      <c r="N90" s="57"/>
    </row>
    <row r="91" spans="1:14" ht="15.75" thickBot="1">
      <c r="B91" s="821" t="s">
        <v>1037</v>
      </c>
      <c r="C91" s="822"/>
      <c r="D91" s="822"/>
      <c r="E91" s="822"/>
      <c r="F91" s="822"/>
      <c r="G91" s="822"/>
      <c r="H91" s="822"/>
      <c r="I91" s="822"/>
      <c r="J91" s="822"/>
      <c r="K91" s="822"/>
      <c r="L91" s="822"/>
      <c r="M91" s="823"/>
      <c r="N91" s="58">
        <f>L88+L89+L90</f>
        <v>64518.048466038803</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279578.21001950151</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363</v>
      </c>
      <c r="B36" s="834" t="str">
        <f>VLOOKUP(A36,EQUIPOS!A6:D154,3,FALSE)</f>
        <v>Vibrador de concreto, Motor de 3 hp a 18.000 rpm Mangueras de 4 mt</v>
      </c>
      <c r="C36" s="835"/>
      <c r="D36" s="835"/>
      <c r="E36" s="835"/>
      <c r="F36" s="835"/>
      <c r="G36" s="835"/>
      <c r="H36" s="836"/>
      <c r="I36" s="276"/>
      <c r="J36" s="277"/>
      <c r="K36" s="278">
        <f>VLOOKUP(A36,EQUIPOS!A6:D163,4,FALSE)</f>
        <v>5950</v>
      </c>
      <c r="L36" s="279"/>
      <c r="M36" s="345">
        <v>1</v>
      </c>
      <c r="N36" s="281">
        <f>K36/M36</f>
        <v>5950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1501.9764705882353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7451.9764705882353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3166.0411016693783</v>
      </c>
      <c r="N48" s="281">
        <f>K48*M48</f>
        <v>107999.99406014584</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32149.634999999998</v>
      </c>
      <c r="N49" s="281">
        <f>K49*M49</f>
        <v>4822.4452499999998</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404600</v>
      </c>
      <c r="N50" s="281">
        <f>K50*M50</f>
        <v>50979.6</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24086.34484421141</v>
      </c>
      <c r="N51" s="281">
        <f>K51*M51</f>
        <v>24086.34484421141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1" t="s">
        <v>1037</v>
      </c>
      <c r="C56" s="822"/>
      <c r="D56" s="822"/>
      <c r="E56" s="822"/>
      <c r="F56" s="822"/>
      <c r="G56" s="822"/>
      <c r="H56" s="822"/>
      <c r="I56" s="822"/>
      <c r="J56" s="822"/>
      <c r="K56" s="822"/>
      <c r="L56" s="822"/>
      <c r="M56" s="823"/>
      <c r="N56" s="403">
        <f>SUM(N48:N55)</f>
        <v>187888.38415435725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4" t="s">
        <v>1045</v>
      </c>
      <c r="M60" s="797"/>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25">
        <f>VLOOKUP(A61,TRANSPORTE!A3:D117,4,FALSE)</f>
        <v>1536.9493670886072</v>
      </c>
      <c r="M61" s="826"/>
      <c r="N61" s="296">
        <f>K61*L61</f>
        <v>193.6556202531645</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0"/>
      <c r="M66" s="811"/>
      <c r="N66" s="133"/>
    </row>
    <row r="67" spans="1:15" ht="15.75" thickBot="1">
      <c r="B67" s="827" t="s">
        <v>1037</v>
      </c>
      <c r="C67" s="828"/>
      <c r="D67" s="828"/>
      <c r="E67" s="828"/>
      <c r="F67" s="828"/>
      <c r="G67" s="828"/>
      <c r="H67" s="828"/>
      <c r="I67" s="828"/>
      <c r="J67" s="828"/>
      <c r="K67" s="828"/>
      <c r="L67" s="828"/>
      <c r="M67" s="829"/>
      <c r="N67" s="110">
        <f>N61+N62+N63+N64+N65</f>
        <v>193.6556202531645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7" t="s">
        <v>1047</v>
      </c>
      <c r="C71" s="848"/>
      <c r="D71" s="848"/>
      <c r="E71" s="848"/>
      <c r="F71" s="848"/>
      <c r="G71" s="848"/>
      <c r="H71" s="848"/>
      <c r="I71" s="79" t="s">
        <v>1048</v>
      </c>
      <c r="J71" s="81" t="s">
        <v>1494</v>
      </c>
      <c r="K71" s="80" t="s">
        <v>1050</v>
      </c>
      <c r="L71" s="849" t="s">
        <v>1034</v>
      </c>
      <c r="M71" s="973"/>
      <c r="N71" s="104" t="s">
        <v>1035</v>
      </c>
    </row>
    <row r="72" spans="1:15">
      <c r="A72" s="168" t="s">
        <v>9</v>
      </c>
      <c r="B72" s="55" t="str">
        <f>VLOOKUP(A72,'MANO DE OBRA'!A8:D68,3,FALSE)</f>
        <v>Obrero (3)</v>
      </c>
      <c r="C72" s="53"/>
      <c r="D72" s="53"/>
      <c r="E72" s="53"/>
      <c r="F72" s="53"/>
      <c r="G72" s="53"/>
      <c r="H72" s="53"/>
      <c r="I72" s="301">
        <f>K72/J72*100</f>
        <v>82811.891891891893</v>
      </c>
      <c r="J72" s="302">
        <v>185</v>
      </c>
      <c r="K72" s="303">
        <f>VLOOKUP(A72,'MANO DE OBRA'!A8:D99,4,FALSE)</f>
        <v>153202</v>
      </c>
      <c r="L72" s="56"/>
      <c r="M72" s="440">
        <v>3.4</v>
      </c>
      <c r="N72" s="404">
        <f>K72/M72</f>
        <v>45059.411764705881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3.4</v>
      </c>
      <c r="N73" s="404">
        <f>K73/M73</f>
        <v>30039.411764705885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8"/>
      <c r="C77" s="809"/>
      <c r="D77" s="809"/>
      <c r="E77" s="809"/>
      <c r="F77" s="809"/>
      <c r="G77" s="809"/>
      <c r="H77" s="809"/>
      <c r="I77" s="132"/>
      <c r="J77" s="132"/>
      <c r="K77" s="132"/>
      <c r="L77" s="909"/>
      <c r="M77" s="909"/>
      <c r="N77" s="51"/>
    </row>
    <row r="78" spans="1:15" ht="15.75" thickBot="1">
      <c r="B78" s="827" t="s">
        <v>1037</v>
      </c>
      <c r="C78" s="828"/>
      <c r="D78" s="828"/>
      <c r="E78" s="828"/>
      <c r="F78" s="828"/>
      <c r="G78" s="828"/>
      <c r="H78" s="828"/>
      <c r="I78" s="828"/>
      <c r="J78" s="828"/>
      <c r="K78" s="828"/>
      <c r="L78" s="828"/>
      <c r="M78" s="829"/>
      <c r="N78" s="310">
        <f>SUM(N72:N77)</f>
        <v>75098.823529411762</v>
      </c>
    </row>
    <row r="79" spans="1:15" ht="15.75" thickBot="1">
      <c r="B79" s="39"/>
      <c r="C79" s="40"/>
      <c r="D79" s="40"/>
      <c r="E79" s="40"/>
      <c r="F79" s="40"/>
      <c r="G79" s="40"/>
      <c r="H79" s="40"/>
      <c r="I79" s="40"/>
      <c r="J79" s="40"/>
      <c r="K79" s="40"/>
      <c r="L79" s="40"/>
      <c r="M79" s="40"/>
      <c r="N79" s="41"/>
    </row>
    <row r="80" spans="1:15" ht="15.75" thickBot="1">
      <c r="B80" s="821" t="s">
        <v>1051</v>
      </c>
      <c r="C80" s="822"/>
      <c r="D80" s="822"/>
      <c r="E80" s="822"/>
      <c r="F80" s="822"/>
      <c r="G80" s="822"/>
      <c r="H80" s="822"/>
      <c r="I80" s="822"/>
      <c r="J80" s="822"/>
      <c r="K80" s="822"/>
      <c r="L80" s="822"/>
      <c r="M80" s="823"/>
      <c r="N80" s="105">
        <f>N43+N56+N67+N78</f>
        <v>270632.83977461042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54126.567954922088</v>
      </c>
      <c r="M85" s="856"/>
      <c r="N85" s="57"/>
    </row>
    <row r="86" spans="1:14">
      <c r="B86" s="95" t="s">
        <v>1057</v>
      </c>
      <c r="C86" s="96"/>
      <c r="D86" s="96"/>
      <c r="E86" s="96"/>
      <c r="F86" s="96"/>
      <c r="G86" s="96"/>
      <c r="H86" s="96"/>
      <c r="I86" s="93"/>
      <c r="J86" s="94"/>
      <c r="K86" s="313">
        <v>0.05</v>
      </c>
      <c r="L86" s="855">
        <f>N80*K86</f>
        <v>13531.641988730522</v>
      </c>
      <c r="M86" s="856"/>
      <c r="N86" s="57"/>
    </row>
    <row r="87" spans="1:14" ht="15.75" thickBot="1">
      <c r="B87" s="97" t="s">
        <v>1058</v>
      </c>
      <c r="C87" s="98"/>
      <c r="D87" s="98"/>
      <c r="E87" s="98"/>
      <c r="F87" s="98"/>
      <c r="G87" s="98"/>
      <c r="H87" s="98"/>
      <c r="I87" s="99"/>
      <c r="J87" s="100"/>
      <c r="K87" s="314">
        <v>0.05</v>
      </c>
      <c r="L87" s="857">
        <f>N80*K87</f>
        <v>13531.641988730522</v>
      </c>
      <c r="M87" s="858"/>
      <c r="N87" s="57"/>
    </row>
    <row r="88" spans="1:14" ht="15.75" thickBot="1">
      <c r="B88" s="821" t="s">
        <v>1037</v>
      </c>
      <c r="C88" s="822"/>
      <c r="D88" s="822"/>
      <c r="E88" s="822"/>
      <c r="F88" s="822"/>
      <c r="G88" s="822"/>
      <c r="H88" s="822"/>
      <c r="I88" s="822"/>
      <c r="J88" s="822"/>
      <c r="K88" s="822"/>
      <c r="L88" s="822"/>
      <c r="M88" s="823"/>
      <c r="N88" s="58">
        <f>L85+L86+L87</f>
        <v>81189.851932383128</v>
      </c>
    </row>
    <row r="89" spans="1:14" ht="15.75" thickBot="1">
      <c r="B89" s="39"/>
      <c r="C89" s="40"/>
      <c r="D89" s="40"/>
      <c r="E89" s="40"/>
      <c r="F89" s="40"/>
      <c r="G89" s="40"/>
      <c r="H89" s="40"/>
      <c r="I89" s="40"/>
      <c r="J89" s="40"/>
      <c r="K89" s="40"/>
      <c r="L89" s="40"/>
      <c r="M89" s="40"/>
      <c r="N89" s="41"/>
    </row>
    <row r="90" spans="1:14" ht="15.75" thickBot="1">
      <c r="A90" t="s">
        <v>2122</v>
      </c>
      <c r="B90" s="821" t="s">
        <v>1059</v>
      </c>
      <c r="C90" s="822"/>
      <c r="D90" s="822"/>
      <c r="E90" s="822"/>
      <c r="F90" s="822"/>
      <c r="G90" s="822"/>
      <c r="H90" s="822"/>
      <c r="I90" s="822"/>
      <c r="J90" s="822"/>
      <c r="K90" s="822"/>
      <c r="L90" s="822"/>
      <c r="M90" s="823"/>
      <c r="N90" s="196">
        <f>N80+N88</f>
        <v>351822.69170699356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363</v>
      </c>
      <c r="B36" s="834" t="str">
        <f>VLOOKUP(A36,EQUIPOS!A6:D154,3,FALSE)</f>
        <v>Vibrador de concreto, Motor de 3 hp a 18.000 rpm Mangueras de 4 mt</v>
      </c>
      <c r="C36" s="835"/>
      <c r="D36" s="835"/>
      <c r="E36" s="835"/>
      <c r="F36" s="835"/>
      <c r="G36" s="835"/>
      <c r="H36" s="836"/>
      <c r="I36" s="276"/>
      <c r="J36" s="277"/>
      <c r="K36" s="278">
        <f>VLOOKUP(A36,EQUIPOS!A6:D163,4,FALSE)</f>
        <v>5950</v>
      </c>
      <c r="L36" s="279"/>
      <c r="M36" s="345">
        <v>1</v>
      </c>
      <c r="N36" s="281">
        <f>K36/M36</f>
        <v>5950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1501.9764705882353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7451.9764705882353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3166.0411016693783</v>
      </c>
      <c r="N48" s="281">
        <f>K48*M48</f>
        <v>107999.99406014584</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32149.634999999998</v>
      </c>
      <c r="N49" s="281">
        <f>K49*M49</f>
        <v>4822.4452499999998</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452200</v>
      </c>
      <c r="N50" s="281">
        <f>K50*M50</f>
        <v>56977.2</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24086.34484421141</v>
      </c>
      <c r="N51" s="281">
        <f>K51*M51</f>
        <v>24086.34484421141</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1" t="s">
        <v>1037</v>
      </c>
      <c r="C56" s="822"/>
      <c r="D56" s="822"/>
      <c r="E56" s="822"/>
      <c r="F56" s="822"/>
      <c r="G56" s="822"/>
      <c r="H56" s="822"/>
      <c r="I56" s="822"/>
      <c r="J56" s="822"/>
      <c r="K56" s="822"/>
      <c r="L56" s="822"/>
      <c r="M56" s="823"/>
      <c r="N56" s="403">
        <f>SUM(N48:N55)</f>
        <v>193885.98415435725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4" t="s">
        <v>1045</v>
      </c>
      <c r="M60" s="797"/>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25">
        <f>VLOOKUP(A61,TRANSPORTE!A3:D117,4,FALSE)</f>
        <v>1536.9493670886072</v>
      </c>
      <c r="M61" s="826"/>
      <c r="N61" s="296">
        <f>K61*L61</f>
        <v>193.6556202531645</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0"/>
      <c r="M66" s="811"/>
      <c r="N66" s="133"/>
    </row>
    <row r="67" spans="1:15" ht="15.75" thickBot="1">
      <c r="B67" s="827" t="s">
        <v>1037</v>
      </c>
      <c r="C67" s="828"/>
      <c r="D67" s="828"/>
      <c r="E67" s="828"/>
      <c r="F67" s="828"/>
      <c r="G67" s="828"/>
      <c r="H67" s="828"/>
      <c r="I67" s="828"/>
      <c r="J67" s="828"/>
      <c r="K67" s="828"/>
      <c r="L67" s="828"/>
      <c r="M67" s="829"/>
      <c r="N67" s="110">
        <f>N61+N62+N63+N64+N65</f>
        <v>193.6556202531645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7" t="s">
        <v>1047</v>
      </c>
      <c r="C71" s="848"/>
      <c r="D71" s="848"/>
      <c r="E71" s="848"/>
      <c r="F71" s="848"/>
      <c r="G71" s="848"/>
      <c r="H71" s="848"/>
      <c r="I71" s="79" t="s">
        <v>1048</v>
      </c>
      <c r="J71" s="81" t="s">
        <v>1494</v>
      </c>
      <c r="K71" s="80" t="s">
        <v>1050</v>
      </c>
      <c r="L71" s="849" t="s">
        <v>1034</v>
      </c>
      <c r="M71" s="973"/>
      <c r="N71" s="104" t="s">
        <v>1035</v>
      </c>
    </row>
    <row r="72" spans="1:15">
      <c r="A72" s="168" t="s">
        <v>9</v>
      </c>
      <c r="B72" s="55" t="str">
        <f>VLOOKUP(A72,'MANO DE OBRA'!A8:D68,3,FALSE)</f>
        <v>Obrero (3)</v>
      </c>
      <c r="C72" s="53"/>
      <c r="D72" s="53"/>
      <c r="E72" s="53"/>
      <c r="F72" s="53"/>
      <c r="G72" s="53"/>
      <c r="H72" s="53"/>
      <c r="I72" s="301">
        <f>K72/J72*100</f>
        <v>82811.891891891893</v>
      </c>
      <c r="J72" s="302">
        <v>185</v>
      </c>
      <c r="K72" s="303">
        <f>VLOOKUP(A72,'MANO DE OBRA'!A8:D99,4,FALSE)</f>
        <v>153202</v>
      </c>
      <c r="L72" s="56"/>
      <c r="M72" s="440">
        <v>3.4</v>
      </c>
      <c r="N72" s="404">
        <f>K72/M72</f>
        <v>45059.411764705881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3.4</v>
      </c>
      <c r="N73" s="404">
        <f>K73/M73</f>
        <v>30039.411764705885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8"/>
      <c r="C77" s="809"/>
      <c r="D77" s="809"/>
      <c r="E77" s="809"/>
      <c r="F77" s="809"/>
      <c r="G77" s="809"/>
      <c r="H77" s="809"/>
      <c r="I77" s="132"/>
      <c r="J77" s="132"/>
      <c r="K77" s="132"/>
      <c r="L77" s="909"/>
      <c r="M77" s="909"/>
      <c r="N77" s="133"/>
    </row>
    <row r="78" spans="1:15" ht="15.75" thickBot="1">
      <c r="B78" s="827" t="s">
        <v>1037</v>
      </c>
      <c r="C78" s="828"/>
      <c r="D78" s="828"/>
      <c r="E78" s="828"/>
      <c r="F78" s="828"/>
      <c r="G78" s="828"/>
      <c r="H78" s="828"/>
      <c r="I78" s="828"/>
      <c r="J78" s="828"/>
      <c r="K78" s="828"/>
      <c r="L78" s="828"/>
      <c r="M78" s="829"/>
      <c r="N78" s="469">
        <f>SUM(N72:N77)</f>
        <v>75098.823529411762</v>
      </c>
    </row>
    <row r="79" spans="1:15" ht="15.75" thickBot="1">
      <c r="B79" s="39"/>
      <c r="C79" s="40"/>
      <c r="D79" s="40"/>
      <c r="E79" s="40"/>
      <c r="F79" s="40"/>
      <c r="G79" s="40"/>
      <c r="H79" s="40"/>
      <c r="I79" s="40"/>
      <c r="J79" s="40"/>
      <c r="K79" s="40"/>
      <c r="L79" s="40"/>
      <c r="M79" s="40"/>
      <c r="N79" s="41"/>
    </row>
    <row r="80" spans="1:15" ht="15.75" thickBot="1">
      <c r="B80" s="821" t="s">
        <v>1051</v>
      </c>
      <c r="C80" s="822"/>
      <c r="D80" s="822"/>
      <c r="E80" s="822"/>
      <c r="F80" s="822"/>
      <c r="G80" s="822"/>
      <c r="H80" s="822"/>
      <c r="I80" s="822"/>
      <c r="J80" s="822"/>
      <c r="K80" s="822"/>
      <c r="L80" s="822"/>
      <c r="M80" s="823"/>
      <c r="N80" s="105">
        <f>N43+N56+N67+N78</f>
        <v>276630.43977461039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55326.087954922084</v>
      </c>
      <c r="M85" s="856"/>
      <c r="N85" s="57"/>
    </row>
    <row r="86" spans="1:14">
      <c r="B86" s="95" t="s">
        <v>1057</v>
      </c>
      <c r="C86" s="96"/>
      <c r="D86" s="96"/>
      <c r="E86" s="96"/>
      <c r="F86" s="96"/>
      <c r="G86" s="96"/>
      <c r="H86" s="96"/>
      <c r="I86" s="93"/>
      <c r="J86" s="94"/>
      <c r="K86" s="313">
        <v>0.05</v>
      </c>
      <c r="L86" s="855">
        <f>N80*K86</f>
        <v>13831.521988730521</v>
      </c>
      <c r="M86" s="856"/>
      <c r="N86" s="57"/>
    </row>
    <row r="87" spans="1:14" ht="15.75" thickBot="1">
      <c r="B87" s="97" t="s">
        <v>1058</v>
      </c>
      <c r="C87" s="98"/>
      <c r="D87" s="98"/>
      <c r="E87" s="98"/>
      <c r="F87" s="98"/>
      <c r="G87" s="98"/>
      <c r="H87" s="98"/>
      <c r="I87" s="99"/>
      <c r="J87" s="100"/>
      <c r="K87" s="314">
        <v>0.05</v>
      </c>
      <c r="L87" s="857">
        <f>N80*K87</f>
        <v>13831.521988730521</v>
      </c>
      <c r="M87" s="858"/>
      <c r="N87" s="57"/>
    </row>
    <row r="88" spans="1:14" ht="15.75" thickBot="1">
      <c r="B88" s="821" t="s">
        <v>1037</v>
      </c>
      <c r="C88" s="822"/>
      <c r="D88" s="822"/>
      <c r="E88" s="822"/>
      <c r="F88" s="822"/>
      <c r="G88" s="822"/>
      <c r="H88" s="822"/>
      <c r="I88" s="822"/>
      <c r="J88" s="822"/>
      <c r="K88" s="822"/>
      <c r="L88" s="822"/>
      <c r="M88" s="823"/>
      <c r="N88" s="58">
        <f>L85+L86+L87</f>
        <v>82989.131932383141</v>
      </c>
    </row>
    <row r="89" spans="1:14" ht="15.75" thickBot="1">
      <c r="B89" s="39"/>
      <c r="C89" s="40"/>
      <c r="D89" s="40"/>
      <c r="E89" s="40"/>
      <c r="F89" s="40"/>
      <c r="G89" s="40"/>
      <c r="H89" s="40"/>
      <c r="I89" s="40"/>
      <c r="J89" s="40"/>
      <c r="K89" s="40"/>
      <c r="L89" s="40"/>
      <c r="M89" s="40"/>
      <c r="N89" s="41"/>
    </row>
    <row r="90" spans="1:14" ht="15.75" thickBot="1">
      <c r="A90" t="s">
        <v>2122</v>
      </c>
      <c r="B90" s="821" t="s">
        <v>1059</v>
      </c>
      <c r="C90" s="822"/>
      <c r="D90" s="822"/>
      <c r="E90" s="822"/>
      <c r="F90" s="822"/>
      <c r="G90" s="822"/>
      <c r="H90" s="822"/>
      <c r="I90" s="822"/>
      <c r="J90" s="822"/>
      <c r="K90" s="822"/>
      <c r="L90" s="822"/>
      <c r="M90" s="823"/>
      <c r="N90" s="196">
        <f>N80+N88</f>
        <v>359619.57170699351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0"/>
      <c r="C1" s="922"/>
      <c r="D1" s="923"/>
      <c r="E1" s="923"/>
      <c r="F1" s="923"/>
      <c r="G1" s="923"/>
      <c r="H1" s="923"/>
      <c r="I1" s="923"/>
      <c r="J1" s="924"/>
      <c r="K1" s="925" t="s">
        <v>1017</v>
      </c>
      <c r="L1" s="927" t="s">
        <v>2304</v>
      </c>
      <c r="M1" s="928"/>
      <c r="N1" s="929"/>
    </row>
    <row r="2" spans="2:14" ht="22.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156</v>
      </c>
      <c r="B36" s="834" t="str">
        <f>VLOOKUP(A36,EQUIPOS!A6:D154,3,FALSE)</f>
        <v>Cizalla manual de 90 cm.</v>
      </c>
      <c r="C36" s="835"/>
      <c r="D36" s="835"/>
      <c r="E36" s="835"/>
      <c r="F36" s="835"/>
      <c r="G36" s="835"/>
      <c r="H36" s="836"/>
      <c r="I36" s="276"/>
      <c r="J36" s="277"/>
      <c r="K36" s="278">
        <f>VLOOKUP(A36,EQUIPOS!A6:D163,4,FALSE)</f>
        <v>846.61558109833982</v>
      </c>
      <c r="L36" s="279"/>
      <c r="M36" s="345">
        <v>37.5</v>
      </c>
      <c r="N36" s="281">
        <f>K36/M36</f>
        <v>22.576415495955729</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15.3201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37.896515495955725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3166.0411016693783</v>
      </c>
      <c r="N48" s="281">
        <f>K48*M48</f>
        <v>3324.3431567528473</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4389.3149999999996</v>
      </c>
      <c r="N49" s="281">
        <f>K49*M49</f>
        <v>131.67944999999997</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1" t="s">
        <v>1037</v>
      </c>
      <c r="C56" s="822"/>
      <c r="D56" s="822"/>
      <c r="E56" s="822"/>
      <c r="F56" s="822"/>
      <c r="G56" s="822"/>
      <c r="H56" s="822"/>
      <c r="I56" s="822"/>
      <c r="J56" s="822"/>
      <c r="K56" s="822"/>
      <c r="L56" s="822"/>
      <c r="M56" s="823"/>
      <c r="N56" s="403">
        <f>SUM(N48:N55)</f>
        <v>3456.0226067528474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4" t="s">
        <v>1045</v>
      </c>
      <c r="M60" s="797"/>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5">
        <f>VLOOKUP(A61,TRANSPORTE!A3:D117,4,FALSE)</f>
        <v>1104.9962769918093</v>
      </c>
      <c r="M61" s="826"/>
      <c r="N61" s="296">
        <f>K61*L61</f>
        <v>1160.2460908413998</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0"/>
      <c r="M66" s="811"/>
      <c r="N66" s="133"/>
    </row>
    <row r="67" spans="1:15" ht="15.75" thickBot="1">
      <c r="B67" s="827" t="s">
        <v>1037</v>
      </c>
      <c r="C67" s="828"/>
      <c r="D67" s="828"/>
      <c r="E67" s="828"/>
      <c r="F67" s="828"/>
      <c r="G67" s="828"/>
      <c r="H67" s="828"/>
      <c r="I67" s="828"/>
      <c r="J67" s="828"/>
      <c r="K67" s="828"/>
      <c r="L67" s="828"/>
      <c r="M67" s="829"/>
      <c r="N67" s="110">
        <f>N61+N62+N63+N64+N65</f>
        <v>1160.2460908413998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7" t="s">
        <v>1047</v>
      </c>
      <c r="C71" s="848"/>
      <c r="D71" s="848"/>
      <c r="E71" s="848"/>
      <c r="F71" s="848"/>
      <c r="G71" s="848"/>
      <c r="H71" s="848"/>
      <c r="I71" s="79" t="s">
        <v>1048</v>
      </c>
      <c r="J71" s="81" t="s">
        <v>1494</v>
      </c>
      <c r="K71" s="80" t="s">
        <v>1050</v>
      </c>
      <c r="L71" s="849" t="s">
        <v>1034</v>
      </c>
      <c r="M71" s="850"/>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200</v>
      </c>
      <c r="N72" s="404">
        <f>K72/M72</f>
        <v>255.33500000000001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200</v>
      </c>
      <c r="N73" s="404">
        <f>K73/M73</f>
        <v>510.67</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8"/>
      <c r="C77" s="809"/>
      <c r="D77" s="809"/>
      <c r="E77" s="809"/>
      <c r="F77" s="809"/>
      <c r="G77" s="809"/>
      <c r="H77" s="809"/>
      <c r="I77" s="132"/>
      <c r="J77" s="132"/>
      <c r="K77" s="132"/>
      <c r="L77" s="909"/>
      <c r="M77" s="909"/>
      <c r="N77" s="51"/>
    </row>
    <row r="78" spans="1:15" ht="15.75" thickBot="1">
      <c r="B78" s="827" t="s">
        <v>1037</v>
      </c>
      <c r="C78" s="828"/>
      <c r="D78" s="828"/>
      <c r="E78" s="828"/>
      <c r="F78" s="828"/>
      <c r="G78" s="828"/>
      <c r="H78" s="828"/>
      <c r="I78" s="828"/>
      <c r="J78" s="828"/>
      <c r="K78" s="828"/>
      <c r="L78" s="828"/>
      <c r="M78" s="829"/>
      <c r="N78" s="310">
        <f>SUM(N72:N77)</f>
        <v>766.005</v>
      </c>
    </row>
    <row r="79" spans="1:15" ht="15.75" thickBot="1">
      <c r="B79" s="39"/>
      <c r="C79" s="40"/>
      <c r="D79" s="40"/>
      <c r="E79" s="40"/>
      <c r="F79" s="40"/>
      <c r="G79" s="40"/>
      <c r="H79" s="40"/>
      <c r="I79" s="40"/>
      <c r="J79" s="40"/>
      <c r="K79" s="40"/>
      <c r="L79" s="40"/>
      <c r="M79" s="40"/>
      <c r="N79" s="41"/>
    </row>
    <row r="80" spans="1:15" ht="15.75" thickBot="1">
      <c r="B80" s="821" t="s">
        <v>1051</v>
      </c>
      <c r="C80" s="822"/>
      <c r="D80" s="822"/>
      <c r="E80" s="822"/>
      <c r="F80" s="822"/>
      <c r="G80" s="822"/>
      <c r="H80" s="822"/>
      <c r="I80" s="822"/>
      <c r="J80" s="822"/>
      <c r="K80" s="822"/>
      <c r="L80" s="822"/>
      <c r="M80" s="823"/>
      <c r="N80" s="105">
        <f>N43+N56+N67+N78</f>
        <v>5420.1702130902031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1084.0340426180408</v>
      </c>
      <c r="M85" s="856"/>
      <c r="N85" s="57"/>
    </row>
    <row r="86" spans="1:14">
      <c r="B86" s="95" t="s">
        <v>1057</v>
      </c>
      <c r="C86" s="96"/>
      <c r="D86" s="96"/>
      <c r="E86" s="96"/>
      <c r="F86" s="96"/>
      <c r="G86" s="96"/>
      <c r="H86" s="96"/>
      <c r="I86" s="93"/>
      <c r="J86" s="94"/>
      <c r="K86" s="313">
        <v>0.05</v>
      </c>
      <c r="L86" s="855">
        <f>N80*K86</f>
        <v>271.00851065451019</v>
      </c>
      <c r="M86" s="856"/>
      <c r="N86" s="57"/>
    </row>
    <row r="87" spans="1:14" ht="15.75" thickBot="1">
      <c r="B87" s="97" t="s">
        <v>1058</v>
      </c>
      <c r="C87" s="98"/>
      <c r="D87" s="98"/>
      <c r="E87" s="98"/>
      <c r="F87" s="98"/>
      <c r="G87" s="98"/>
      <c r="H87" s="98"/>
      <c r="I87" s="99"/>
      <c r="J87" s="100"/>
      <c r="K87" s="314">
        <v>0.05</v>
      </c>
      <c r="L87" s="857">
        <f>N80*K87</f>
        <v>271.00851065451019</v>
      </c>
      <c r="M87" s="858"/>
      <c r="N87" s="57"/>
    </row>
    <row r="88" spans="1:14" ht="15.75" thickBot="1">
      <c r="B88" s="821" t="s">
        <v>1037</v>
      </c>
      <c r="C88" s="822"/>
      <c r="D88" s="822"/>
      <c r="E88" s="822"/>
      <c r="F88" s="822"/>
      <c r="G88" s="822"/>
      <c r="H88" s="822"/>
      <c r="I88" s="822"/>
      <c r="J88" s="822"/>
      <c r="K88" s="822"/>
      <c r="L88" s="822"/>
      <c r="M88" s="823"/>
      <c r="N88" s="58">
        <f>L85+L86+L87</f>
        <v>1626.0510639270613</v>
      </c>
    </row>
    <row r="89" spans="1:14" ht="15.75" thickBot="1">
      <c r="B89" s="39"/>
      <c r="C89" s="40"/>
      <c r="D89" s="40"/>
      <c r="E89" s="40"/>
      <c r="F89" s="40"/>
      <c r="G89" s="40"/>
      <c r="H89" s="40"/>
      <c r="I89" s="40"/>
      <c r="J89" s="40"/>
      <c r="K89" s="40"/>
      <c r="L89" s="40"/>
      <c r="M89" s="40"/>
      <c r="N89" s="41"/>
    </row>
    <row r="90" spans="1:14" ht="15.75" thickBot="1">
      <c r="A90" t="s">
        <v>2122</v>
      </c>
      <c r="B90" s="821" t="s">
        <v>1059</v>
      </c>
      <c r="C90" s="822"/>
      <c r="D90" s="822"/>
      <c r="E90" s="822"/>
      <c r="F90" s="822"/>
      <c r="G90" s="822"/>
      <c r="H90" s="822"/>
      <c r="I90" s="822"/>
      <c r="J90" s="822"/>
      <c r="K90" s="822"/>
      <c r="L90" s="822"/>
      <c r="M90" s="823"/>
      <c r="N90" s="196">
        <f>N80+N88</f>
        <v>7046.2212770172646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156</v>
      </c>
      <c r="B36" s="834" t="str">
        <f>VLOOKUP(A36,EQUIPOS!A6:D154,3,FALSE)</f>
        <v>Cizalla manual de 90 cm.</v>
      </c>
      <c r="C36" s="835"/>
      <c r="D36" s="835"/>
      <c r="E36" s="835"/>
      <c r="F36" s="835"/>
      <c r="G36" s="835"/>
      <c r="H36" s="836"/>
      <c r="I36" s="276"/>
      <c r="J36" s="277"/>
      <c r="K36" s="278">
        <f>VLOOKUP(A36,EQUIPOS!A6:D163,4,FALSE)</f>
        <v>846.61558109833982</v>
      </c>
      <c r="L36" s="279"/>
      <c r="M36" s="345">
        <v>37.5</v>
      </c>
      <c r="N36" s="281">
        <f>K36/M36</f>
        <v>22.576415495955729</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15.3201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37.896515495955725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3227.1222804797198</v>
      </c>
      <c r="N48" s="281">
        <f>K48*M48</f>
        <v>3388.4783945037061</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4389.3149999999996</v>
      </c>
      <c r="N49" s="281">
        <f>K49*M49</f>
        <v>131.67944999999997</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1" t="s">
        <v>1037</v>
      </c>
      <c r="C56" s="822"/>
      <c r="D56" s="822"/>
      <c r="E56" s="822"/>
      <c r="F56" s="822"/>
      <c r="G56" s="822"/>
      <c r="H56" s="822"/>
      <c r="I56" s="822"/>
      <c r="J56" s="822"/>
      <c r="K56" s="822"/>
      <c r="L56" s="822"/>
      <c r="M56" s="823"/>
      <c r="N56" s="403">
        <f>SUM(N48:N55)</f>
        <v>3520.1578445037062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4" t="s">
        <v>1045</v>
      </c>
      <c r="M60" s="797"/>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5">
        <f>VLOOKUP(A61,TRANSPORTE!A3:D117,4,FALSE)</f>
        <v>1104.9962769918093</v>
      </c>
      <c r="M61" s="826"/>
      <c r="N61" s="296">
        <f>K61*L61</f>
        <v>1160.2460908413998</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0"/>
      <c r="M66" s="811"/>
      <c r="N66" s="133"/>
    </row>
    <row r="67" spans="1:15" ht="15.75" thickBot="1">
      <c r="B67" s="827" t="s">
        <v>1037</v>
      </c>
      <c r="C67" s="828"/>
      <c r="D67" s="828"/>
      <c r="E67" s="828"/>
      <c r="F67" s="828"/>
      <c r="G67" s="828"/>
      <c r="H67" s="828"/>
      <c r="I67" s="828"/>
      <c r="J67" s="828"/>
      <c r="K67" s="828"/>
      <c r="L67" s="828"/>
      <c r="M67" s="829"/>
      <c r="N67" s="110">
        <f>N61+N62+N63+N64+N65</f>
        <v>1160.2460908413998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7" t="s">
        <v>1047</v>
      </c>
      <c r="C71" s="848"/>
      <c r="D71" s="848"/>
      <c r="E71" s="848"/>
      <c r="F71" s="848"/>
      <c r="G71" s="848"/>
      <c r="H71" s="848"/>
      <c r="I71" s="79" t="s">
        <v>1048</v>
      </c>
      <c r="J71" s="81" t="s">
        <v>1494</v>
      </c>
      <c r="K71" s="80" t="s">
        <v>1050</v>
      </c>
      <c r="L71" s="849" t="s">
        <v>1034</v>
      </c>
      <c r="M71" s="850"/>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200</v>
      </c>
      <c r="N72" s="404">
        <f>K72/M72</f>
        <v>255.33500000000001</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200</v>
      </c>
      <c r="N73" s="404">
        <f>K73/M73</f>
        <v>510.67</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8"/>
      <c r="C77" s="809"/>
      <c r="D77" s="809"/>
      <c r="E77" s="809"/>
      <c r="F77" s="809"/>
      <c r="G77" s="809"/>
      <c r="H77" s="809"/>
      <c r="I77" s="132"/>
      <c r="J77" s="132"/>
      <c r="K77" s="132"/>
      <c r="L77" s="909"/>
      <c r="M77" s="909"/>
      <c r="N77" s="51"/>
    </row>
    <row r="78" spans="1:15" ht="15.75" thickBot="1">
      <c r="B78" s="827" t="s">
        <v>1037</v>
      </c>
      <c r="C78" s="828"/>
      <c r="D78" s="828"/>
      <c r="E78" s="828"/>
      <c r="F78" s="828"/>
      <c r="G78" s="828"/>
      <c r="H78" s="828"/>
      <c r="I78" s="828"/>
      <c r="J78" s="828"/>
      <c r="K78" s="828"/>
      <c r="L78" s="828"/>
      <c r="M78" s="829"/>
      <c r="N78" s="310">
        <f>SUM(N72:N77)</f>
        <v>766.005</v>
      </c>
    </row>
    <row r="79" spans="1:15" ht="15.75" thickBot="1">
      <c r="B79" s="39"/>
      <c r="C79" s="40"/>
      <c r="D79" s="40"/>
      <c r="E79" s="40"/>
      <c r="F79" s="40"/>
      <c r="G79" s="40"/>
      <c r="H79" s="40"/>
      <c r="I79" s="40"/>
      <c r="J79" s="40"/>
      <c r="K79" s="40"/>
      <c r="L79" s="40"/>
      <c r="M79" s="40"/>
      <c r="N79" s="41"/>
    </row>
    <row r="80" spans="1:15" ht="15.75" thickBot="1">
      <c r="B80" s="821" t="s">
        <v>1051</v>
      </c>
      <c r="C80" s="822"/>
      <c r="D80" s="822"/>
      <c r="E80" s="822"/>
      <c r="F80" s="822"/>
      <c r="G80" s="822"/>
      <c r="H80" s="822"/>
      <c r="I80" s="822"/>
      <c r="J80" s="822"/>
      <c r="K80" s="822"/>
      <c r="L80" s="822"/>
      <c r="M80" s="823"/>
      <c r="N80" s="105">
        <f>N43+N56+N67+N78</f>
        <v>5484.3054508410614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1096.8610901682123</v>
      </c>
      <c r="M85" s="856"/>
      <c r="N85" s="57"/>
    </row>
    <row r="86" spans="1:14">
      <c r="B86" s="95" t="s">
        <v>1057</v>
      </c>
      <c r="C86" s="96"/>
      <c r="D86" s="96"/>
      <c r="E86" s="96"/>
      <c r="F86" s="96"/>
      <c r="G86" s="96"/>
      <c r="H86" s="96"/>
      <c r="I86" s="93"/>
      <c r="J86" s="94"/>
      <c r="K86" s="313">
        <v>0.05</v>
      </c>
      <c r="L86" s="855">
        <f>N80*K86</f>
        <v>274.21527254205307</v>
      </c>
      <c r="M86" s="856"/>
      <c r="N86" s="57"/>
    </row>
    <row r="87" spans="1:14" ht="15.75" thickBot="1">
      <c r="B87" s="97" t="s">
        <v>1058</v>
      </c>
      <c r="C87" s="98"/>
      <c r="D87" s="98"/>
      <c r="E87" s="98"/>
      <c r="F87" s="98"/>
      <c r="G87" s="98"/>
      <c r="H87" s="98"/>
      <c r="I87" s="99"/>
      <c r="J87" s="100"/>
      <c r="K87" s="314">
        <v>0.05</v>
      </c>
      <c r="L87" s="857">
        <f>N80*K87</f>
        <v>274.21527254205307</v>
      </c>
      <c r="M87" s="858"/>
      <c r="N87" s="57"/>
    </row>
    <row r="88" spans="1:14" ht="15.75" thickBot="1">
      <c r="B88" s="821" t="s">
        <v>1037</v>
      </c>
      <c r="C88" s="822"/>
      <c r="D88" s="822"/>
      <c r="E88" s="822"/>
      <c r="F88" s="822"/>
      <c r="G88" s="822"/>
      <c r="H88" s="822"/>
      <c r="I88" s="822"/>
      <c r="J88" s="822"/>
      <c r="K88" s="822"/>
      <c r="L88" s="822"/>
      <c r="M88" s="823"/>
      <c r="N88" s="58">
        <f>L85+L86+L87</f>
        <v>1645.2916352523184</v>
      </c>
    </row>
    <row r="89" spans="1:14" ht="15.75" thickBot="1">
      <c r="B89" s="39"/>
      <c r="C89" s="40"/>
      <c r="D89" s="40"/>
      <c r="E89" s="40"/>
      <c r="F89" s="40"/>
      <c r="G89" s="40"/>
      <c r="H89" s="40"/>
      <c r="I89" s="40"/>
      <c r="J89" s="40"/>
      <c r="K89" s="40"/>
      <c r="L89" s="40"/>
      <c r="M89" s="40"/>
      <c r="N89" s="41"/>
    </row>
    <row r="90" spans="1:14" ht="15.75" thickBot="1">
      <c r="A90" t="s">
        <v>2122</v>
      </c>
      <c r="B90" s="821" t="s">
        <v>1059</v>
      </c>
      <c r="C90" s="822"/>
      <c r="D90" s="822"/>
      <c r="E90" s="822"/>
      <c r="F90" s="822"/>
      <c r="G90" s="822"/>
      <c r="H90" s="822"/>
      <c r="I90" s="822"/>
      <c r="J90" s="822"/>
      <c r="K90" s="822"/>
      <c r="L90" s="822"/>
      <c r="M90" s="823"/>
      <c r="N90" s="196">
        <f>N80+N88</f>
        <v>7129.5970860933794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123</v>
      </c>
      <c r="B36" s="834" t="str">
        <f>VLOOKUP(A36,EQUIPOS!A6:D154,3,FALSE)</f>
        <v>Bomba de inyección de lechada</v>
      </c>
      <c r="C36" s="835"/>
      <c r="D36" s="835"/>
      <c r="E36" s="835"/>
      <c r="F36" s="835"/>
      <c r="G36" s="835"/>
      <c r="H36" s="836"/>
      <c r="I36" s="276"/>
      <c r="J36" s="277"/>
      <c r="K36" s="278">
        <f>VLOOKUP(A36,EQUIPOS!A6:D163,4,FALSE)</f>
        <v>18524.755214985104</v>
      </c>
      <c r="L36" s="279"/>
      <c r="M36" s="345">
        <v>670</v>
      </c>
      <c r="N36" s="281">
        <f>K36/M36</f>
        <v>27.648888380574782</v>
      </c>
    </row>
    <row r="37" spans="1:14">
      <c r="A37" s="119" t="s">
        <v>125</v>
      </c>
      <c r="B37" s="834" t="str">
        <f>VLOOKUP(A37,EQUIPOS!A7:D154,3,FALSE)</f>
        <v>Bomba para gato de tensionamiento</v>
      </c>
      <c r="C37" s="835"/>
      <c r="D37" s="835"/>
      <c r="E37" s="835"/>
      <c r="F37" s="835"/>
      <c r="G37" s="835"/>
      <c r="H37" s="836"/>
      <c r="I37" s="430"/>
      <c r="J37" s="431"/>
      <c r="K37" s="278">
        <f>VLOOKUP(A37,EQUIPOS!A7:D164,4,FALSE)</f>
        <v>43923.222647935298</v>
      </c>
      <c r="L37" s="344"/>
      <c r="M37" s="345">
        <v>670</v>
      </c>
      <c r="N37" s="281">
        <f>K37/M37</f>
        <v>65.557048728261634</v>
      </c>
    </row>
    <row r="38" spans="1:14">
      <c r="A38" s="119" t="s">
        <v>240</v>
      </c>
      <c r="B38" s="834" t="str">
        <f>VLOOKUP(A38,EQUIPOS!A8:D154,3,FALSE)</f>
        <v>Gato para tensionamiento, fuerza Max 200 ton, área de tensión 314 cm2.</v>
      </c>
      <c r="C38" s="835"/>
      <c r="D38" s="835"/>
      <c r="E38" s="835"/>
      <c r="F38" s="835"/>
      <c r="G38" s="835"/>
      <c r="H38" s="836"/>
      <c r="I38" s="337"/>
      <c r="J38" s="339"/>
      <c r="K38" s="278">
        <f>VLOOKUP(A38,EQUIPOS!A8:D165,4,FALSE)</f>
        <v>148288.75053214136</v>
      </c>
      <c r="L38" s="432"/>
      <c r="M38" s="433">
        <v>670</v>
      </c>
      <c r="N38" s="281">
        <f>K38/M38</f>
        <v>221.32649333155427</v>
      </c>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6.09755223880597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320.6299826791967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14486.419574519374</v>
      </c>
      <c r="N48" s="281">
        <f t="shared" ref="N48:N53" si="0">K48*M48</f>
        <v>57.945678298077496</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13509.120713553906</v>
      </c>
      <c r="N49" s="281">
        <f t="shared" si="0"/>
        <v>54.036482854215627</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1018.0196468390284</v>
      </c>
      <c r="N50" s="281">
        <f t="shared" si="0"/>
        <v>20.360392936780567</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4743.9715542698723</v>
      </c>
      <c r="N51" s="281">
        <f t="shared" si="0"/>
        <v>403.23758211293915</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64063.976375580052</v>
      </c>
      <c r="N52" s="281">
        <f t="shared" si="0"/>
        <v>64.063976375580054</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4389.3149999999996</v>
      </c>
      <c r="N53" s="281">
        <f t="shared" si="0"/>
        <v>87.786299999999997</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1" t="s">
        <v>1037</v>
      </c>
      <c r="C56" s="822"/>
      <c r="D56" s="822"/>
      <c r="E56" s="822"/>
      <c r="F56" s="822"/>
      <c r="G56" s="822"/>
      <c r="H56" s="822"/>
      <c r="I56" s="822"/>
      <c r="J56" s="822"/>
      <c r="K56" s="822"/>
      <c r="L56" s="822"/>
      <c r="M56" s="823"/>
      <c r="N56" s="403">
        <f>SUM(N48:N55)</f>
        <v>687.43041257759285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0"/>
      <c r="M66" s="811"/>
      <c r="N66" s="133"/>
    </row>
    <row r="67" spans="1:15" ht="15.7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7" t="s">
        <v>1047</v>
      </c>
      <c r="C71" s="848"/>
      <c r="D71" s="848"/>
      <c r="E71" s="848"/>
      <c r="F71" s="848"/>
      <c r="G71" s="848"/>
      <c r="H71" s="848"/>
      <c r="I71" s="79" t="s">
        <v>1048</v>
      </c>
      <c r="J71" s="81" t="s">
        <v>1494</v>
      </c>
      <c r="K71" s="80" t="s">
        <v>1050</v>
      </c>
      <c r="L71" s="849" t="s">
        <v>1034</v>
      </c>
      <c r="M71" s="850"/>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3">
        <v>670</v>
      </c>
      <c r="N72" s="404">
        <f>K72/M72</f>
        <v>152.43880597014925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670</v>
      </c>
      <c r="N73" s="404">
        <f>K73/M73</f>
        <v>152.43880597014925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8"/>
      <c r="C77" s="809"/>
      <c r="D77" s="809"/>
      <c r="E77" s="809"/>
      <c r="F77" s="809"/>
      <c r="G77" s="809"/>
      <c r="H77" s="809"/>
      <c r="I77" s="132"/>
      <c r="J77" s="132"/>
      <c r="K77" s="132"/>
      <c r="L77" s="909"/>
      <c r="M77" s="909"/>
      <c r="N77" s="133"/>
    </row>
    <row r="78" spans="1:15" ht="15.75" thickBot="1">
      <c r="B78" s="827" t="s">
        <v>1037</v>
      </c>
      <c r="C78" s="828"/>
      <c r="D78" s="828"/>
      <c r="E78" s="828"/>
      <c r="F78" s="828"/>
      <c r="G78" s="828"/>
      <c r="H78" s="828"/>
      <c r="I78" s="828"/>
      <c r="J78" s="828"/>
      <c r="K78" s="828"/>
      <c r="L78" s="828"/>
      <c r="M78" s="829"/>
      <c r="N78" s="469">
        <f>SUM(N72:N77)</f>
        <v>304.87761194029849</v>
      </c>
    </row>
    <row r="79" spans="1:15" ht="15.75" thickBot="1">
      <c r="B79" s="39"/>
      <c r="C79" s="40"/>
      <c r="D79" s="40"/>
      <c r="E79" s="40"/>
      <c r="F79" s="40"/>
      <c r="G79" s="40"/>
      <c r="H79" s="40"/>
      <c r="I79" s="40"/>
      <c r="J79" s="40"/>
      <c r="K79" s="40"/>
      <c r="L79" s="40"/>
      <c r="M79" s="40"/>
      <c r="N79" s="41"/>
    </row>
    <row r="80" spans="1:15" ht="15.75" thickBot="1">
      <c r="B80" s="821" t="s">
        <v>1051</v>
      </c>
      <c r="C80" s="822"/>
      <c r="D80" s="822"/>
      <c r="E80" s="822"/>
      <c r="F80" s="822"/>
      <c r="G80" s="822"/>
      <c r="H80" s="822"/>
      <c r="I80" s="822"/>
      <c r="J80" s="822"/>
      <c r="K80" s="822"/>
      <c r="L80" s="822"/>
      <c r="M80" s="823"/>
      <c r="N80" s="105">
        <f>N43+N56+N67+N78</f>
        <v>1312.9380071970882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262.58760143941765</v>
      </c>
      <c r="M85" s="856"/>
      <c r="N85" s="57"/>
    </row>
    <row r="86" spans="1:14">
      <c r="B86" s="95" t="s">
        <v>1057</v>
      </c>
      <c r="C86" s="96"/>
      <c r="D86" s="96"/>
      <c r="E86" s="96"/>
      <c r="F86" s="96"/>
      <c r="G86" s="96"/>
      <c r="H86" s="96"/>
      <c r="I86" s="93"/>
      <c r="J86" s="94"/>
      <c r="K86" s="313">
        <v>0.05</v>
      </c>
      <c r="L86" s="855">
        <f>N80*K86</f>
        <v>65.646900359854413</v>
      </c>
      <c r="M86" s="856"/>
      <c r="N86" s="57"/>
    </row>
    <row r="87" spans="1:14" ht="15.75" thickBot="1">
      <c r="B87" s="97" t="s">
        <v>1058</v>
      </c>
      <c r="C87" s="98"/>
      <c r="D87" s="98"/>
      <c r="E87" s="98"/>
      <c r="F87" s="98"/>
      <c r="G87" s="98"/>
      <c r="H87" s="98"/>
      <c r="I87" s="99"/>
      <c r="J87" s="100"/>
      <c r="K87" s="314">
        <v>0.05</v>
      </c>
      <c r="L87" s="857">
        <f>N80*K87</f>
        <v>65.646900359854413</v>
      </c>
      <c r="M87" s="858"/>
      <c r="N87" s="57"/>
    </row>
    <row r="88" spans="1:14" ht="15.75" thickBot="1">
      <c r="B88" s="821" t="s">
        <v>1037</v>
      </c>
      <c r="C88" s="822"/>
      <c r="D88" s="822"/>
      <c r="E88" s="822"/>
      <c r="F88" s="822"/>
      <c r="G88" s="822"/>
      <c r="H88" s="822"/>
      <c r="I88" s="822"/>
      <c r="J88" s="822"/>
      <c r="K88" s="822"/>
      <c r="L88" s="822"/>
      <c r="M88" s="823"/>
      <c r="N88" s="58">
        <f>L85+L86+L87</f>
        <v>393.88140215912642</v>
      </c>
    </row>
    <row r="89" spans="1:14" ht="15.75" thickBot="1">
      <c r="B89" s="39"/>
      <c r="C89" s="40"/>
      <c r="D89" s="40"/>
      <c r="E89" s="40"/>
      <c r="F89" s="40"/>
      <c r="G89" s="40"/>
      <c r="H89" s="40"/>
      <c r="I89" s="40"/>
      <c r="J89" s="40"/>
      <c r="K89" s="40"/>
      <c r="L89" s="40"/>
      <c r="M89" s="40"/>
      <c r="N89" s="41"/>
    </row>
    <row r="90" spans="1:14" ht="15.75" thickBot="1">
      <c r="A90" t="s">
        <v>2122</v>
      </c>
      <c r="B90" s="821" t="s">
        <v>1059</v>
      </c>
      <c r="C90" s="822"/>
      <c r="D90" s="822"/>
      <c r="E90" s="822"/>
      <c r="F90" s="822"/>
      <c r="G90" s="822"/>
      <c r="H90" s="822"/>
      <c r="I90" s="822"/>
      <c r="J90" s="822"/>
      <c r="K90" s="822"/>
      <c r="L90" s="822"/>
      <c r="M90" s="823"/>
      <c r="N90" s="196">
        <f>N80+N88</f>
        <v>1706.8194093562147</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123</v>
      </c>
      <c r="B36" s="834" t="str">
        <f>VLOOKUP(A36,EQUIPOS!A6:D154,3,FALSE)</f>
        <v>Bomba de inyección de lechada</v>
      </c>
      <c r="C36" s="835"/>
      <c r="D36" s="835"/>
      <c r="E36" s="835"/>
      <c r="F36" s="835"/>
      <c r="G36" s="835"/>
      <c r="H36" s="836"/>
      <c r="I36" s="276"/>
      <c r="J36" s="277"/>
      <c r="K36" s="278">
        <f>VLOOKUP(A36,EQUIPOS!A6:D163,4,FALSE)</f>
        <v>18524.755214985104</v>
      </c>
      <c r="L36" s="279"/>
      <c r="M36" s="345">
        <v>670</v>
      </c>
      <c r="N36" s="281">
        <f>K36/M36</f>
        <v>27.648888380574782</v>
      </c>
    </row>
    <row r="37" spans="1:14">
      <c r="A37" s="119" t="s">
        <v>125</v>
      </c>
      <c r="B37" s="834" t="str">
        <f>VLOOKUP(A37,EQUIPOS!A7:D154,3,FALSE)</f>
        <v>Bomba para gato de tensionamiento</v>
      </c>
      <c r="C37" s="835"/>
      <c r="D37" s="835"/>
      <c r="E37" s="835"/>
      <c r="F37" s="835"/>
      <c r="G37" s="835"/>
      <c r="H37" s="836"/>
      <c r="I37" s="430"/>
      <c r="J37" s="431"/>
      <c r="K37" s="278">
        <f>VLOOKUP(A37,EQUIPOS!A7:D164,4,FALSE)</f>
        <v>43923.222647935298</v>
      </c>
      <c r="L37" s="344"/>
      <c r="M37" s="345">
        <v>670</v>
      </c>
      <c r="N37" s="281">
        <f>K37/M37</f>
        <v>65.557048728261634</v>
      </c>
    </row>
    <row r="38" spans="1:14">
      <c r="A38" s="119" t="s">
        <v>240</v>
      </c>
      <c r="B38" s="834" t="str">
        <f>VLOOKUP(A38,EQUIPOS!A8:D154,3,FALSE)</f>
        <v>Gato para tensionamiento, fuerza Max 200 ton, área de tensión 314 cm2.</v>
      </c>
      <c r="C38" s="835"/>
      <c r="D38" s="835"/>
      <c r="E38" s="835"/>
      <c r="F38" s="835"/>
      <c r="G38" s="835"/>
      <c r="H38" s="836"/>
      <c r="I38" s="337"/>
      <c r="J38" s="339"/>
      <c r="K38" s="278">
        <f>VLOOKUP(A38,EQUIPOS!A8:D165,4,FALSE)</f>
        <v>148288.75053214136</v>
      </c>
      <c r="L38" s="432"/>
      <c r="M38" s="433">
        <v>670</v>
      </c>
      <c r="N38" s="281">
        <f>K38/M38</f>
        <v>221.32649333155427</v>
      </c>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N78*M41</f>
        <v>6.09755223880597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320.6299826791967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14486.419574519374</v>
      </c>
      <c r="N48" s="281">
        <f t="shared" ref="N48:N53" si="0">K48*M48</f>
        <v>57.945678298077496</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13509.120713553906</v>
      </c>
      <c r="N49" s="281">
        <f t="shared" si="0"/>
        <v>54.036482854215627</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1018.0196468390284</v>
      </c>
      <c r="N50" s="281">
        <f t="shared" si="0"/>
        <v>20.360392936780567</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4743.9715542698723</v>
      </c>
      <c r="N51" s="281">
        <f t="shared" si="0"/>
        <v>26234.162695112394</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64063.976375580052</v>
      </c>
      <c r="N52" s="281">
        <f t="shared" si="0"/>
        <v>64.063976375580054</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4389.3149999999996</v>
      </c>
      <c r="N53" s="281">
        <f t="shared" si="0"/>
        <v>87.786299999999997</v>
      </c>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1" t="s">
        <v>1037</v>
      </c>
      <c r="C56" s="822"/>
      <c r="D56" s="822"/>
      <c r="E56" s="822"/>
      <c r="F56" s="822"/>
      <c r="G56" s="822"/>
      <c r="H56" s="822"/>
      <c r="I56" s="822"/>
      <c r="J56" s="822"/>
      <c r="K56" s="822"/>
      <c r="L56" s="822"/>
      <c r="M56" s="823"/>
      <c r="N56" s="403">
        <f>SUM(N48:N55)</f>
        <v>26518.355525577048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0"/>
      <c r="M66" s="811"/>
      <c r="N66" s="133"/>
    </row>
    <row r="67" spans="1:15" ht="15.7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7" t="s">
        <v>1047</v>
      </c>
      <c r="C71" s="848"/>
      <c r="D71" s="848"/>
      <c r="E71" s="848"/>
      <c r="F71" s="848"/>
      <c r="G71" s="848"/>
      <c r="H71" s="848"/>
      <c r="I71" s="79" t="s">
        <v>1048</v>
      </c>
      <c r="J71" s="81" t="s">
        <v>1494</v>
      </c>
      <c r="K71" s="80" t="s">
        <v>1050</v>
      </c>
      <c r="L71" s="849" t="s">
        <v>1034</v>
      </c>
      <c r="M71" s="850"/>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3">
        <v>670</v>
      </c>
      <c r="N72" s="404">
        <f>K72/M72</f>
        <v>152.43880597014925</v>
      </c>
      <c r="O72" s="112"/>
    </row>
    <row r="73" spans="1:15">
      <c r="A73" s="168" t="s">
        <v>30</v>
      </c>
      <c r="B73" s="55" t="str">
        <f>VLOOKUP(A73,'MANO DE OBRA'!A8:D69,3,FALSE)</f>
        <v>Oficial</v>
      </c>
      <c r="C73" s="53"/>
      <c r="D73" s="53"/>
      <c r="E73" s="53"/>
      <c r="F73" s="53"/>
      <c r="G73" s="53"/>
      <c r="H73" s="53"/>
      <c r="I73" s="301">
        <f>K73/J73*100</f>
        <v>55207.567567567574</v>
      </c>
      <c r="J73" s="302">
        <v>185</v>
      </c>
      <c r="K73" s="303">
        <f>VLOOKUP(A73,'MANO DE OBRA'!A8:D100,4,FALSE)</f>
        <v>102134</v>
      </c>
      <c r="L73" s="56"/>
      <c r="M73" s="443">
        <v>670</v>
      </c>
      <c r="N73" s="404">
        <f>K73/M73</f>
        <v>152.43880597014925</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8"/>
      <c r="C77" s="809"/>
      <c r="D77" s="809"/>
      <c r="E77" s="809"/>
      <c r="F77" s="809"/>
      <c r="G77" s="809"/>
      <c r="H77" s="809"/>
      <c r="I77" s="132"/>
      <c r="J77" s="132"/>
      <c r="K77" s="132"/>
      <c r="L77" s="909"/>
      <c r="M77" s="909"/>
      <c r="N77" s="51"/>
    </row>
    <row r="78" spans="1:15" ht="15.75" thickBot="1">
      <c r="B78" s="827" t="s">
        <v>1037</v>
      </c>
      <c r="C78" s="828"/>
      <c r="D78" s="828"/>
      <c r="E78" s="828"/>
      <c r="F78" s="828"/>
      <c r="G78" s="828"/>
      <c r="H78" s="828"/>
      <c r="I78" s="828"/>
      <c r="J78" s="828"/>
      <c r="K78" s="828"/>
      <c r="L78" s="828"/>
      <c r="M78" s="829"/>
      <c r="N78" s="310">
        <f>SUM(N72:N77)</f>
        <v>304.87761194029849</v>
      </c>
    </row>
    <row r="79" spans="1:15" ht="15.75" thickBot="1">
      <c r="B79" s="39"/>
      <c r="C79" s="40"/>
      <c r="D79" s="40"/>
      <c r="E79" s="40"/>
      <c r="F79" s="40"/>
      <c r="G79" s="40"/>
      <c r="H79" s="40"/>
      <c r="I79" s="40"/>
      <c r="J79" s="40"/>
      <c r="K79" s="40"/>
      <c r="L79" s="40"/>
      <c r="M79" s="40"/>
      <c r="N79" s="41"/>
    </row>
    <row r="80" spans="1:15" ht="15.75" thickBot="1">
      <c r="B80" s="821" t="s">
        <v>1051</v>
      </c>
      <c r="C80" s="822"/>
      <c r="D80" s="822"/>
      <c r="E80" s="822"/>
      <c r="F80" s="822"/>
      <c r="G80" s="822"/>
      <c r="H80" s="822"/>
      <c r="I80" s="822"/>
      <c r="J80" s="822"/>
      <c r="K80" s="822"/>
      <c r="L80" s="822"/>
      <c r="M80" s="823"/>
      <c r="N80" s="105">
        <f>N43+N56+N67+N78</f>
        <v>27143.863120196544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5428.7726240393094</v>
      </c>
      <c r="M85" s="856"/>
      <c r="N85" s="57"/>
    </row>
    <row r="86" spans="1:14">
      <c r="B86" s="95" t="s">
        <v>1057</v>
      </c>
      <c r="C86" s="96"/>
      <c r="D86" s="96"/>
      <c r="E86" s="96"/>
      <c r="F86" s="96"/>
      <c r="G86" s="96"/>
      <c r="H86" s="96"/>
      <c r="I86" s="93"/>
      <c r="J86" s="94"/>
      <c r="K86" s="313">
        <v>0.05</v>
      </c>
      <c r="L86" s="855">
        <f>N80*K86</f>
        <v>1357.1931560098274</v>
      </c>
      <c r="M86" s="856"/>
      <c r="N86" s="57"/>
    </row>
    <row r="87" spans="1:14" ht="15.75" thickBot="1">
      <c r="B87" s="97" t="s">
        <v>1058</v>
      </c>
      <c r="C87" s="98"/>
      <c r="D87" s="98"/>
      <c r="E87" s="98"/>
      <c r="F87" s="98"/>
      <c r="G87" s="98"/>
      <c r="H87" s="98"/>
      <c r="I87" s="99"/>
      <c r="J87" s="100"/>
      <c r="K87" s="314">
        <v>0.05</v>
      </c>
      <c r="L87" s="857">
        <f>N80*K87</f>
        <v>1357.1931560098274</v>
      </c>
      <c r="M87" s="858"/>
      <c r="N87" s="57"/>
    </row>
    <row r="88" spans="1:14" ht="15.75" thickBot="1">
      <c r="B88" s="821" t="s">
        <v>1037</v>
      </c>
      <c r="C88" s="822"/>
      <c r="D88" s="822"/>
      <c r="E88" s="822"/>
      <c r="F88" s="822"/>
      <c r="G88" s="822"/>
      <c r="H88" s="822"/>
      <c r="I88" s="822"/>
      <c r="J88" s="822"/>
      <c r="K88" s="822"/>
      <c r="L88" s="822"/>
      <c r="M88" s="823"/>
      <c r="N88" s="58">
        <f>L85+L86+L87</f>
        <v>8143.1589360589642</v>
      </c>
    </row>
    <row r="89" spans="1:14" ht="15.75" thickBot="1">
      <c r="B89" s="39"/>
      <c r="C89" s="40"/>
      <c r="D89" s="40"/>
      <c r="E89" s="40"/>
      <c r="F89" s="40"/>
      <c r="G89" s="40"/>
      <c r="H89" s="40"/>
      <c r="I89" s="40"/>
      <c r="J89" s="40"/>
      <c r="K89" s="40"/>
      <c r="L89" s="40"/>
      <c r="M89" s="40"/>
      <c r="N89" s="41"/>
    </row>
    <row r="90" spans="1:14" ht="15.75" thickBot="1">
      <c r="A90" t="s">
        <v>2122</v>
      </c>
      <c r="B90" s="821" t="s">
        <v>1059</v>
      </c>
      <c r="C90" s="822"/>
      <c r="D90" s="822"/>
      <c r="E90" s="822"/>
      <c r="F90" s="822"/>
      <c r="G90" s="822"/>
      <c r="H90" s="822"/>
      <c r="I90" s="822"/>
      <c r="J90" s="822"/>
      <c r="K90" s="822"/>
      <c r="L90" s="822"/>
      <c r="M90" s="823"/>
      <c r="N90" s="196">
        <f>N80+N88</f>
        <v>35287.022056255504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0"/>
      <c r="C1" s="922"/>
      <c r="D1" s="923"/>
      <c r="E1" s="923"/>
      <c r="F1" s="923"/>
      <c r="G1" s="923"/>
      <c r="H1" s="923"/>
      <c r="I1" s="923"/>
      <c r="J1" s="924"/>
      <c r="K1" s="981" t="s">
        <v>1017</v>
      </c>
      <c r="L1" s="927" t="s">
        <v>2304</v>
      </c>
      <c r="M1" s="928"/>
      <c r="N1" s="929"/>
    </row>
    <row r="2" spans="2:14">
      <c r="B2" s="911"/>
      <c r="C2" s="933" t="s">
        <v>1018</v>
      </c>
      <c r="D2" s="934"/>
      <c r="E2" s="934"/>
      <c r="F2" s="934"/>
      <c r="G2" s="934"/>
      <c r="H2" s="934"/>
      <c r="I2" s="934"/>
      <c r="J2" s="935"/>
      <c r="K2" s="980"/>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80"/>
      <c r="L4" s="930"/>
      <c r="M4" s="931"/>
      <c r="N4" s="93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979" t="s">
        <v>1029</v>
      </c>
      <c r="M30" s="833"/>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7" t="s">
        <v>1032</v>
      </c>
      <c r="J35" s="804"/>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954"/>
      <c r="D41" s="954"/>
      <c r="E41" s="44"/>
      <c r="F41" s="45"/>
      <c r="G41" s="45"/>
      <c r="H41" s="46"/>
      <c r="I41" s="42"/>
      <c r="J41" s="43"/>
      <c r="K41" s="288"/>
      <c r="L41" s="285"/>
      <c r="M41" s="410">
        <v>0.01</v>
      </c>
      <c r="N41" s="353">
        <f>N78*M41</f>
        <v>15.9584375</v>
      </c>
    </row>
    <row r="42" spans="1:14" ht="15.75" thickBot="1">
      <c r="B42" s="955"/>
      <c r="C42" s="956"/>
      <c r="D42" s="956"/>
      <c r="E42" s="956"/>
      <c r="F42" s="956"/>
      <c r="G42" s="956"/>
      <c r="H42" s="957"/>
      <c r="I42" s="843"/>
      <c r="J42" s="844"/>
      <c r="K42" s="47"/>
      <c r="L42" s="845"/>
      <c r="M42" s="958"/>
      <c r="N42" s="111"/>
    </row>
    <row r="43" spans="1:14" ht="15.75" thickBot="1">
      <c r="B43" s="821" t="s">
        <v>1037</v>
      </c>
      <c r="C43" s="822"/>
      <c r="D43" s="822"/>
      <c r="E43" s="822"/>
      <c r="F43" s="822"/>
      <c r="G43" s="822"/>
      <c r="H43" s="822"/>
      <c r="I43" s="822"/>
      <c r="J43" s="822"/>
      <c r="K43" s="822"/>
      <c r="L43" s="822"/>
      <c r="M43" s="823"/>
      <c r="N43" s="403">
        <f>SUM(N36:N42)</f>
        <v>15.9584375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380535.74398842879</v>
      </c>
      <c r="N48" s="281">
        <f>K48*M48</f>
        <v>380535.74398842879</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1" t="s">
        <v>1037</v>
      </c>
      <c r="C56" s="822"/>
      <c r="D56" s="822"/>
      <c r="E56" s="822"/>
      <c r="F56" s="822"/>
      <c r="G56" s="822"/>
      <c r="H56" s="822"/>
      <c r="I56" s="822"/>
      <c r="J56" s="822"/>
      <c r="K56" s="822"/>
      <c r="L56" s="822"/>
      <c r="M56" s="823"/>
      <c r="N56" s="403">
        <f>SUM(N48:N55)</f>
        <v>380535.74398842879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0"/>
      <c r="M66" s="811"/>
      <c r="N66" s="133"/>
    </row>
    <row r="67" spans="1:15" ht="15.7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7" t="s">
        <v>1047</v>
      </c>
      <c r="C71" s="848"/>
      <c r="D71" s="848"/>
      <c r="E71" s="848"/>
      <c r="F71" s="848"/>
      <c r="G71" s="848"/>
      <c r="H71" s="978"/>
      <c r="I71" s="79" t="s">
        <v>1048</v>
      </c>
      <c r="J71" s="81" t="s">
        <v>1494</v>
      </c>
      <c r="K71" s="80" t="s">
        <v>1050</v>
      </c>
      <c r="L71" s="849" t="s">
        <v>1034</v>
      </c>
      <c r="M71" s="973"/>
      <c r="N71" s="104" t="s">
        <v>1035</v>
      </c>
    </row>
    <row r="72" spans="1:15">
      <c r="A72" s="168" t="s">
        <v>6</v>
      </c>
      <c r="B72" s="55" t="str">
        <f>VLOOKUP(A72,'MANO DE OBRA'!A8:D68,3,FALSE)</f>
        <v xml:space="preserve">Obrero </v>
      </c>
      <c r="C72" s="53"/>
      <c r="D72" s="53"/>
      <c r="E72" s="53"/>
      <c r="F72" s="53"/>
      <c r="G72" s="53"/>
      <c r="H72" s="53"/>
      <c r="I72" s="301">
        <f>K72/J72*100</f>
        <v>27603.783783783787</v>
      </c>
      <c r="J72" s="302">
        <v>185</v>
      </c>
      <c r="K72" s="303">
        <f>VLOOKUP(A72,'MANO DE OBRA'!A8:D99,4,FALSE)</f>
        <v>51067</v>
      </c>
      <c r="L72" s="56"/>
      <c r="M72" s="443">
        <v>32</v>
      </c>
      <c r="N72" s="404">
        <f>K72/M72</f>
        <v>1595.84375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8"/>
      <c r="C77" s="809"/>
      <c r="D77" s="809"/>
      <c r="E77" s="809"/>
      <c r="F77" s="809"/>
      <c r="G77" s="809"/>
      <c r="H77" s="844"/>
      <c r="I77" s="132"/>
      <c r="J77" s="132"/>
      <c r="K77" s="132"/>
      <c r="L77" s="977"/>
      <c r="M77" s="846"/>
      <c r="N77" s="133"/>
    </row>
    <row r="78" spans="1:15" ht="15.75" thickBot="1">
      <c r="B78" s="827" t="s">
        <v>1037</v>
      </c>
      <c r="C78" s="828"/>
      <c r="D78" s="828"/>
      <c r="E78" s="828"/>
      <c r="F78" s="828"/>
      <c r="G78" s="828"/>
      <c r="H78" s="828"/>
      <c r="I78" s="828"/>
      <c r="J78" s="828"/>
      <c r="K78" s="828"/>
      <c r="L78" s="828"/>
      <c r="M78" s="829"/>
      <c r="N78" s="469">
        <f>SUM(N72:N77)</f>
        <v>1595.84375</v>
      </c>
    </row>
    <row r="79" spans="1:15" ht="15.75" thickBot="1">
      <c r="B79" s="39"/>
      <c r="C79" s="40"/>
      <c r="D79" s="40"/>
      <c r="E79" s="40"/>
      <c r="F79" s="40"/>
      <c r="G79" s="40"/>
      <c r="H79" s="40"/>
      <c r="I79" s="40"/>
      <c r="J79" s="40"/>
      <c r="K79" s="40"/>
      <c r="L79" s="40"/>
      <c r="M79" s="40"/>
      <c r="N79" s="41"/>
    </row>
    <row r="80" spans="1:15" ht="15.75" thickBot="1">
      <c r="B80" s="821" t="s">
        <v>1051</v>
      </c>
      <c r="C80" s="822"/>
      <c r="D80" s="822"/>
      <c r="E80" s="822"/>
      <c r="F80" s="822"/>
      <c r="G80" s="822"/>
      <c r="H80" s="822"/>
      <c r="I80" s="822"/>
      <c r="J80" s="822"/>
      <c r="K80" s="822"/>
      <c r="L80" s="822"/>
      <c r="M80" s="823"/>
      <c r="N80" s="105">
        <f>N43+N56+N67+N78</f>
        <v>382147.54617592879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76429.50923518576</v>
      </c>
      <c r="M85" s="856"/>
      <c r="N85" s="57"/>
    </row>
    <row r="86" spans="1:14">
      <c r="B86" s="95" t="s">
        <v>1057</v>
      </c>
      <c r="C86" s="96"/>
      <c r="D86" s="96"/>
      <c r="E86" s="96"/>
      <c r="F86" s="96"/>
      <c r="G86" s="96"/>
      <c r="H86" s="96"/>
      <c r="I86" s="93"/>
      <c r="J86" s="94"/>
      <c r="K86" s="313">
        <v>0.05</v>
      </c>
      <c r="L86" s="855">
        <f>N80*K86</f>
        <v>19107.37730879644</v>
      </c>
      <c r="M86" s="856"/>
      <c r="N86" s="57"/>
    </row>
    <row r="87" spans="1:14" ht="15.75" thickBot="1">
      <c r="B87" s="97" t="s">
        <v>1058</v>
      </c>
      <c r="C87" s="98"/>
      <c r="D87" s="98"/>
      <c r="E87" s="98"/>
      <c r="F87" s="98"/>
      <c r="G87" s="98"/>
      <c r="H87" s="98"/>
      <c r="I87" s="99"/>
      <c r="J87" s="100"/>
      <c r="K87" s="314">
        <v>0.05</v>
      </c>
      <c r="L87" s="857">
        <f>N80*K87</f>
        <v>19107.37730879644</v>
      </c>
      <c r="M87" s="858"/>
      <c r="N87" s="57"/>
    </row>
    <row r="88" spans="1:14" ht="15.75" thickBot="1">
      <c r="B88" s="821" t="s">
        <v>1037</v>
      </c>
      <c r="C88" s="822"/>
      <c r="D88" s="822"/>
      <c r="E88" s="822"/>
      <c r="F88" s="822"/>
      <c r="G88" s="822"/>
      <c r="H88" s="822"/>
      <c r="I88" s="822"/>
      <c r="J88" s="822"/>
      <c r="K88" s="822"/>
      <c r="L88" s="822"/>
      <c r="M88" s="823"/>
      <c r="N88" s="58">
        <f>L85+L86+L87</f>
        <v>114644.26385277863</v>
      </c>
    </row>
    <row r="89" spans="1:14" ht="15.75" thickBot="1">
      <c r="B89" s="39"/>
      <c r="C89" s="40"/>
      <c r="D89" s="40"/>
      <c r="E89" s="40"/>
      <c r="F89" s="40"/>
      <c r="G89" s="40"/>
      <c r="H89" s="40"/>
      <c r="I89" s="40"/>
      <c r="J89" s="40"/>
      <c r="K89" s="40"/>
      <c r="L89" s="40"/>
      <c r="M89" s="40"/>
      <c r="N89" s="41"/>
    </row>
    <row r="90" spans="1:14" ht="15.75" thickBot="1">
      <c r="A90" t="s">
        <v>2122</v>
      </c>
      <c r="B90" s="821" t="s">
        <v>1059</v>
      </c>
      <c r="C90" s="822"/>
      <c r="D90" s="822"/>
      <c r="E90" s="822"/>
      <c r="F90" s="822"/>
      <c r="G90" s="822"/>
      <c r="H90" s="822"/>
      <c r="I90" s="822"/>
      <c r="J90" s="822"/>
      <c r="K90" s="822"/>
      <c r="L90" s="822"/>
      <c r="M90" s="823"/>
      <c r="N90" s="196">
        <f>N80+N88</f>
        <v>496791.81002870743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N78*M41</f>
        <v>51.067000000000007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51.067000000000007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31843.654553124808</v>
      </c>
      <c r="N48" s="281">
        <f>K48*M48</f>
        <v>33435.837280781052</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1" t="s">
        <v>1037</v>
      </c>
      <c r="C56" s="822"/>
      <c r="D56" s="822"/>
      <c r="E56" s="822"/>
      <c r="F56" s="822"/>
      <c r="G56" s="822"/>
      <c r="H56" s="822"/>
      <c r="I56" s="822"/>
      <c r="J56" s="822"/>
      <c r="K56" s="822"/>
      <c r="L56" s="822"/>
      <c r="M56" s="823"/>
      <c r="N56" s="403">
        <f>SUM(N48:N55)</f>
        <v>33435.837280781052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4" t="s">
        <v>1045</v>
      </c>
      <c r="M60" s="797"/>
      <c r="N60" s="82" t="s">
        <v>1035</v>
      </c>
    </row>
    <row r="61" spans="1:14">
      <c r="B61" s="52"/>
      <c r="C61" s="326"/>
      <c r="D61" s="326"/>
      <c r="E61" s="326"/>
      <c r="F61" s="326"/>
      <c r="G61" s="326"/>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0"/>
      <c r="M66" s="811"/>
      <c r="N66" s="133"/>
    </row>
    <row r="67" spans="1:15" ht="15.75" thickBot="1">
      <c r="B67" s="827" t="s">
        <v>1037</v>
      </c>
      <c r="C67" s="828"/>
      <c r="D67" s="828"/>
      <c r="E67" s="828"/>
      <c r="F67" s="828"/>
      <c r="G67" s="828"/>
      <c r="H67" s="828"/>
      <c r="I67" s="828"/>
      <c r="J67" s="828"/>
      <c r="K67" s="828"/>
      <c r="L67" s="828"/>
      <c r="M67" s="829"/>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7" t="s">
        <v>1047</v>
      </c>
      <c r="C71" s="848"/>
      <c r="D71" s="848"/>
      <c r="E71" s="848"/>
      <c r="F71" s="848"/>
      <c r="G71" s="848"/>
      <c r="H71" s="848"/>
      <c r="I71" s="79" t="s">
        <v>1048</v>
      </c>
      <c r="J71" s="81" t="s">
        <v>1494</v>
      </c>
      <c r="K71" s="80" t="s">
        <v>1050</v>
      </c>
      <c r="L71" s="849" t="s">
        <v>1034</v>
      </c>
      <c r="M71" s="973"/>
      <c r="N71" s="104" t="s">
        <v>1035</v>
      </c>
    </row>
    <row r="72" spans="1:15">
      <c r="A72" s="168" t="s">
        <v>7</v>
      </c>
      <c r="B72" s="55" t="str">
        <f>VLOOKUP(A72,'MANO DE OBRA'!A8:D68,3,FALSE)</f>
        <v>Obrero (2)</v>
      </c>
      <c r="C72" s="53"/>
      <c r="D72" s="53"/>
      <c r="E72" s="53"/>
      <c r="F72" s="53"/>
      <c r="G72" s="53"/>
      <c r="H72" s="53"/>
      <c r="I72" s="301">
        <f>K72/J72*100</f>
        <v>55207.567567567574</v>
      </c>
      <c r="J72" s="302">
        <v>185</v>
      </c>
      <c r="K72" s="303">
        <f>VLOOKUP(A72,'MANO DE OBRA'!A8:D99,4,FALSE)</f>
        <v>102134</v>
      </c>
      <c r="L72" s="56"/>
      <c r="M72" s="440">
        <v>100</v>
      </c>
      <c r="N72" s="404">
        <f>K72/M72</f>
        <v>1021.34</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8"/>
      <c r="C77" s="809"/>
      <c r="D77" s="809"/>
      <c r="E77" s="809"/>
      <c r="F77" s="809"/>
      <c r="G77" s="809"/>
      <c r="H77" s="809"/>
      <c r="I77" s="132"/>
      <c r="J77" s="132"/>
      <c r="K77" s="132"/>
      <c r="L77" s="909"/>
      <c r="M77" s="909"/>
      <c r="N77" s="51"/>
    </row>
    <row r="78" spans="1:15" ht="15.75" thickBot="1">
      <c r="B78" s="827" t="s">
        <v>1037</v>
      </c>
      <c r="C78" s="828"/>
      <c r="D78" s="828"/>
      <c r="E78" s="828"/>
      <c r="F78" s="828"/>
      <c r="G78" s="828"/>
      <c r="H78" s="828"/>
      <c r="I78" s="828"/>
      <c r="J78" s="828"/>
      <c r="K78" s="828"/>
      <c r="L78" s="828"/>
      <c r="M78" s="829"/>
      <c r="N78" s="310">
        <f>SUM(N72:N77)</f>
        <v>1021.34</v>
      </c>
    </row>
    <row r="79" spans="1:15" ht="15.75" thickBot="1">
      <c r="B79" s="39"/>
      <c r="C79" s="40"/>
      <c r="D79" s="40"/>
      <c r="E79" s="40"/>
      <c r="F79" s="40"/>
      <c r="G79" s="40"/>
      <c r="H79" s="40"/>
      <c r="I79" s="40"/>
      <c r="J79" s="40"/>
      <c r="K79" s="40"/>
      <c r="L79" s="40"/>
      <c r="M79" s="40"/>
      <c r="N79" s="41"/>
    </row>
    <row r="80" spans="1:15" ht="15.75" thickBot="1">
      <c r="B80" s="821" t="s">
        <v>1051</v>
      </c>
      <c r="C80" s="822"/>
      <c r="D80" s="822"/>
      <c r="E80" s="822"/>
      <c r="F80" s="822"/>
      <c r="G80" s="822"/>
      <c r="H80" s="822"/>
      <c r="I80" s="822"/>
      <c r="J80" s="822"/>
      <c r="K80" s="822"/>
      <c r="L80" s="822"/>
      <c r="M80" s="823"/>
      <c r="N80" s="105">
        <f>N43+N56+N67+N78</f>
        <v>34508.244280781051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6901.648856156211</v>
      </c>
      <c r="M85" s="856"/>
      <c r="N85" s="57"/>
    </row>
    <row r="86" spans="1:14">
      <c r="B86" s="95" t="s">
        <v>1057</v>
      </c>
      <c r="C86" s="96"/>
      <c r="D86" s="96"/>
      <c r="E86" s="96"/>
      <c r="F86" s="96"/>
      <c r="G86" s="96"/>
      <c r="H86" s="96"/>
      <c r="I86" s="93"/>
      <c r="J86" s="94"/>
      <c r="K86" s="313">
        <v>0.05</v>
      </c>
      <c r="L86" s="855">
        <f>N80*K86</f>
        <v>1725.4122140390527</v>
      </c>
      <c r="M86" s="856"/>
      <c r="N86" s="57"/>
    </row>
    <row r="87" spans="1:14" ht="15.75" thickBot="1">
      <c r="B87" s="97" t="s">
        <v>1058</v>
      </c>
      <c r="C87" s="98"/>
      <c r="D87" s="98"/>
      <c r="E87" s="98"/>
      <c r="F87" s="98"/>
      <c r="G87" s="98"/>
      <c r="H87" s="98"/>
      <c r="I87" s="99"/>
      <c r="J87" s="100"/>
      <c r="K87" s="314">
        <v>0.05</v>
      </c>
      <c r="L87" s="857">
        <f>N80*K87</f>
        <v>1725.4122140390527</v>
      </c>
      <c r="M87" s="858"/>
      <c r="N87" s="57"/>
    </row>
    <row r="88" spans="1:14" ht="15.75" thickBot="1">
      <c r="B88" s="821" t="s">
        <v>1037</v>
      </c>
      <c r="C88" s="822"/>
      <c r="D88" s="822"/>
      <c r="E88" s="822"/>
      <c r="F88" s="822"/>
      <c r="G88" s="822"/>
      <c r="H88" s="822"/>
      <c r="I88" s="822"/>
      <c r="J88" s="822"/>
      <c r="K88" s="822"/>
      <c r="L88" s="822"/>
      <c r="M88" s="823"/>
      <c r="N88" s="58">
        <f>L85+L86+L87</f>
        <v>10352.473284234318</v>
      </c>
    </row>
    <row r="89" spans="1:14" ht="15.75" thickBot="1">
      <c r="B89" s="39"/>
      <c r="C89" s="40"/>
      <c r="D89" s="40"/>
      <c r="E89" s="40"/>
      <c r="F89" s="40"/>
      <c r="G89" s="40"/>
      <c r="H89" s="40"/>
      <c r="I89" s="40"/>
      <c r="J89" s="40"/>
      <c r="K89" s="40"/>
      <c r="L89" s="40"/>
      <c r="M89" s="40"/>
      <c r="N89" s="41"/>
    </row>
    <row r="90" spans="1:14" ht="15.75" thickBot="1">
      <c r="A90" t="s">
        <v>2122</v>
      </c>
      <c r="B90" s="821" t="s">
        <v>1059</v>
      </c>
      <c r="C90" s="822"/>
      <c r="D90" s="822"/>
      <c r="E90" s="822"/>
      <c r="F90" s="822"/>
      <c r="G90" s="822"/>
      <c r="H90" s="822"/>
      <c r="I90" s="822"/>
      <c r="J90" s="822"/>
      <c r="K90" s="822"/>
      <c r="L90" s="822"/>
      <c r="M90" s="823"/>
      <c r="N90" s="196">
        <f>N80+N88</f>
        <v>44860.717565015366</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190</v>
      </c>
      <c r="B36" s="834" t="str">
        <f>VLOOKUP(A36,EQUIPOS!A6:D154,3,FALSE)</f>
        <v>Diferencial de 3 ton</v>
      </c>
      <c r="C36" s="835"/>
      <c r="D36" s="835"/>
      <c r="E36" s="835"/>
      <c r="F36" s="835"/>
      <c r="G36" s="835"/>
      <c r="H36" s="836"/>
      <c r="I36" s="276"/>
      <c r="J36" s="277"/>
      <c r="K36" s="278">
        <f>VLOOKUP(A36,EQUIPOS!A6:D163,4,FALSE)</f>
        <v>5825.5214985100056</v>
      </c>
      <c r="L36" s="279"/>
      <c r="M36" s="345">
        <v>40</v>
      </c>
      <c r="N36" s="281">
        <f>K36/M36</f>
        <v>145.63803746275013</v>
      </c>
    </row>
    <row r="37" spans="1:14">
      <c r="A37" s="119" t="s">
        <v>195</v>
      </c>
      <c r="B37" s="834" t="str">
        <f>VLOOKUP(A37,EQUIPOS!A7:D154,3,FALSE)</f>
        <v xml:space="preserve">Equipo de oxicorte, Capacidad de corte: hasta 6´´ (152mm) </v>
      </c>
      <c r="C37" s="835"/>
      <c r="D37" s="835"/>
      <c r="E37" s="835"/>
      <c r="F37" s="835"/>
      <c r="G37" s="835"/>
      <c r="H37" s="836"/>
      <c r="I37" s="430"/>
      <c r="J37" s="431"/>
      <c r="K37" s="278">
        <f>VLOOKUP(A37,EQUIPOS!A7:D164,4,FALSE)</f>
        <v>17990.58109833972</v>
      </c>
      <c r="L37" s="344"/>
      <c r="M37" s="345">
        <v>40</v>
      </c>
      <c r="N37" s="281">
        <f t="shared" ref="N37:N43" si="0">K37/M37</f>
        <v>449.76452745849303</v>
      </c>
    </row>
    <row r="38" spans="1:14">
      <c r="A38" s="119" t="s">
        <v>204</v>
      </c>
      <c r="B38" s="834" t="str">
        <f>VLOOKUP(A38,EQUIPOS!A8:D154,3,FALSE)</f>
        <v xml:space="preserve">Equipo de soldadura 250 AMP
</v>
      </c>
      <c r="C38" s="835"/>
      <c r="D38" s="835"/>
      <c r="E38" s="835"/>
      <c r="F38" s="835"/>
      <c r="G38" s="835"/>
      <c r="H38" s="836"/>
      <c r="I38" s="430"/>
      <c r="J38" s="431"/>
      <c r="K38" s="278">
        <f>VLOOKUP(A38,EQUIPOS!A8:D165,4,FALSE)</f>
        <v>13334.195402298852</v>
      </c>
      <c r="L38" s="344"/>
      <c r="M38" s="345">
        <v>40</v>
      </c>
      <c r="N38" s="281">
        <f t="shared" si="0"/>
        <v>333.35488505747128</v>
      </c>
    </row>
    <row r="39" spans="1:14">
      <c r="A39" s="119" t="s">
        <v>208</v>
      </c>
      <c r="B39" s="834" t="str">
        <f>VLOOKUP(A39,EQUIPOS!A9:D154,3,FALSE)</f>
        <v>Equipo de soldadura 400</v>
      </c>
      <c r="C39" s="835"/>
      <c r="D39" s="835"/>
      <c r="E39" s="835"/>
      <c r="F39" s="835"/>
      <c r="G39" s="835"/>
      <c r="H39" s="836"/>
      <c r="I39" s="430"/>
      <c r="J39" s="431"/>
      <c r="K39" s="278">
        <f>VLOOKUP(A39,EQUIPOS!A9:D166,4,FALSE)</f>
        <v>13868.369518944233</v>
      </c>
      <c r="L39" s="344"/>
      <c r="M39" s="345">
        <v>40</v>
      </c>
      <c r="N39" s="281">
        <f t="shared" si="0"/>
        <v>346.70923797360581</v>
      </c>
    </row>
    <row r="40" spans="1:14">
      <c r="A40" s="119" t="s">
        <v>210</v>
      </c>
      <c r="B40" s="834" t="str">
        <f>VLOOKUP(A40,EQUIPOS!A10:D154,3,FALSE)</f>
        <v>Equipo de soldadura 600</v>
      </c>
      <c r="C40" s="835"/>
      <c r="D40" s="835"/>
      <c r="E40" s="835"/>
      <c r="F40" s="835"/>
      <c r="G40" s="835"/>
      <c r="H40" s="836"/>
      <c r="I40" s="430"/>
      <c r="J40" s="431"/>
      <c r="K40" s="278">
        <f>VLOOKUP(A40,EQUIPOS!A10:D167,4,FALSE)</f>
        <v>16509.003831417627</v>
      </c>
      <c r="L40" s="344"/>
      <c r="M40" s="345">
        <v>40</v>
      </c>
      <c r="N40" s="281">
        <f t="shared" si="0"/>
        <v>412.72509578544066</v>
      </c>
    </row>
    <row r="41" spans="1:14">
      <c r="A41" s="119" t="s">
        <v>202</v>
      </c>
      <c r="B41" s="834" t="str">
        <f>VLOOKUP(A41,EQUIPOS!A11:D155,3,FALSE)</f>
        <v xml:space="preserve">Equipo de rayos X y/o ultrasonido
</v>
      </c>
      <c r="C41" s="835"/>
      <c r="D41" s="835"/>
      <c r="E41" s="835"/>
      <c r="F41" s="835"/>
      <c r="G41" s="835"/>
      <c r="H41" s="836"/>
      <c r="I41" s="430"/>
      <c r="J41" s="431"/>
      <c r="K41" s="278">
        <f>VLOOKUP(A41,EQUIPOS!A11:D168,4,FALSE)</f>
        <v>99900.638569604096</v>
      </c>
      <c r="L41" s="344"/>
      <c r="M41" s="345">
        <v>4000</v>
      </c>
      <c r="N41" s="281">
        <f t="shared" si="0"/>
        <v>24.975159642401024</v>
      </c>
    </row>
    <row r="42" spans="1:14">
      <c r="A42" s="119" t="s">
        <v>294</v>
      </c>
      <c r="B42" s="834" t="str">
        <f>VLOOKUP(A42,EQUIPOS!A12:D156,3,FALSE)</f>
        <v>Puente grúa</v>
      </c>
      <c r="C42" s="835"/>
      <c r="D42" s="835"/>
      <c r="E42" s="835"/>
      <c r="F42" s="835"/>
      <c r="G42" s="835"/>
      <c r="H42" s="836"/>
      <c r="I42" s="430"/>
      <c r="J42" s="431"/>
      <c r="K42" s="278">
        <f>VLOOKUP(A42,EQUIPOS!A12:D169,4,FALSE)</f>
        <v>734439.01660280977</v>
      </c>
      <c r="L42" s="344"/>
      <c r="M42" s="345">
        <v>40000</v>
      </c>
      <c r="N42" s="281">
        <f t="shared" si="0"/>
        <v>18.360975415070243</v>
      </c>
    </row>
    <row r="43" spans="1:14">
      <c r="A43" s="119" t="s">
        <v>334</v>
      </c>
      <c r="B43" s="834" t="str">
        <f>VLOOKUP(A43,EQUIPOS!A13:D157,3,FALSE)</f>
        <v>Taladro industrial</v>
      </c>
      <c r="C43" s="835"/>
      <c r="D43" s="835"/>
      <c r="E43" s="835"/>
      <c r="F43" s="835"/>
      <c r="G43" s="835"/>
      <c r="H43" s="836"/>
      <c r="I43" s="430"/>
      <c r="J43" s="431"/>
      <c r="K43" s="278">
        <f>VLOOKUP(A43,EQUIPOS!A13:D170,4,FALSE)</f>
        <v>4498.1492124308224</v>
      </c>
      <c r="L43" s="344"/>
      <c r="M43" s="345">
        <v>40</v>
      </c>
      <c r="N43" s="281">
        <f t="shared" si="0"/>
        <v>112.45373031077057</v>
      </c>
    </row>
    <row r="44" spans="1:14">
      <c r="B44" s="834"/>
      <c r="C44" s="835"/>
      <c r="D44" s="835"/>
      <c r="E44" s="835"/>
      <c r="F44" s="835"/>
      <c r="G44" s="835"/>
      <c r="H44" s="836"/>
      <c r="I44" s="42"/>
      <c r="J44" s="43"/>
      <c r="K44" s="278"/>
      <c r="L44" s="285"/>
      <c r="M44" s="345"/>
      <c r="N44" s="281"/>
    </row>
    <row r="45" spans="1:14">
      <c r="B45" s="329"/>
      <c r="C45" s="330"/>
      <c r="D45" s="330"/>
      <c r="E45" s="330"/>
      <c r="F45" s="332"/>
      <c r="G45" s="332"/>
      <c r="H45" s="131"/>
      <c r="I45" s="42"/>
      <c r="J45" s="43"/>
      <c r="K45" s="278"/>
      <c r="L45" s="285"/>
      <c r="M45" s="286"/>
      <c r="N45" s="282"/>
    </row>
    <row r="46" spans="1:14">
      <c r="B46" s="841" t="s">
        <v>1036</v>
      </c>
      <c r="C46" s="842"/>
      <c r="D46" s="842"/>
      <c r="E46" s="44"/>
      <c r="F46" s="45"/>
      <c r="G46" s="45"/>
      <c r="H46" s="46"/>
      <c r="I46" s="42"/>
      <c r="J46" s="43"/>
      <c r="K46" s="288"/>
      <c r="L46" s="285"/>
      <c r="M46" s="410">
        <v>0.1</v>
      </c>
      <c r="N46" s="353">
        <f>N83*M46</f>
        <v>339.13656250000008</v>
      </c>
    </row>
    <row r="47" spans="1:14" ht="15.75" thickBot="1">
      <c r="B47" s="834"/>
      <c r="C47" s="835"/>
      <c r="D47" s="835"/>
      <c r="E47" s="835"/>
      <c r="F47" s="835"/>
      <c r="G47" s="835"/>
      <c r="H47" s="836"/>
      <c r="I47" s="843"/>
      <c r="J47" s="844"/>
      <c r="K47" s="47"/>
      <c r="L47" s="845"/>
      <c r="M47" s="846"/>
      <c r="N47" s="111"/>
    </row>
    <row r="48" spans="1:14" ht="15.75" thickBot="1">
      <c r="B48" s="821" t="s">
        <v>1037</v>
      </c>
      <c r="C48" s="822"/>
      <c r="D48" s="822"/>
      <c r="E48" s="822"/>
      <c r="F48" s="822"/>
      <c r="G48" s="822"/>
      <c r="H48" s="822"/>
      <c r="I48" s="822"/>
      <c r="J48" s="822"/>
      <c r="K48" s="822"/>
      <c r="L48" s="822"/>
      <c r="M48" s="823"/>
      <c r="N48" s="403">
        <f>SUM(N36:N46)</f>
        <v>2183.1182116060027</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12" t="s">
        <v>1028</v>
      </c>
      <c r="C52" s="813"/>
      <c r="D52" s="813"/>
      <c r="E52" s="813"/>
      <c r="F52" s="813"/>
      <c r="G52" s="813"/>
      <c r="H52" s="813"/>
      <c r="I52" s="814"/>
      <c r="J52" s="324" t="s">
        <v>1029</v>
      </c>
      <c r="K52" s="91" t="s">
        <v>1030</v>
      </c>
      <c r="L52" s="815" t="s">
        <v>1039</v>
      </c>
      <c r="M52" s="814"/>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34826.452118363159</v>
      </c>
      <c r="N53" s="281">
        <f t="shared" ref="N53:N58" si="1">K53*M53</f>
        <v>174.13226059181579</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3977.0668137166272</v>
      </c>
      <c r="N54" s="281">
        <f t="shared" si="1"/>
        <v>19.885334068583138</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10628.125112999456</v>
      </c>
      <c r="N55" s="281">
        <f t="shared" si="1"/>
        <v>53.140625564997279</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5149.7250000000004</v>
      </c>
      <c r="N56" s="281">
        <f t="shared" si="1"/>
        <v>51.497250000000008</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18527.957572470317</v>
      </c>
      <c r="N57" s="281">
        <f t="shared" si="1"/>
        <v>185.27957572470316</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4021.1776050141621</v>
      </c>
      <c r="N58" s="281">
        <f t="shared" si="1"/>
        <v>4021.1776050141621</v>
      </c>
    </row>
    <row r="59" spans="1:14">
      <c r="A59" s="167"/>
      <c r="B59" s="49"/>
      <c r="C59" s="434"/>
      <c r="D59" s="434"/>
      <c r="E59" s="434"/>
      <c r="F59" s="434"/>
      <c r="G59" s="434"/>
      <c r="H59" s="434"/>
      <c r="I59" s="434"/>
      <c r="J59" s="320"/>
      <c r="K59" s="406"/>
      <c r="L59" s="430"/>
      <c r="M59" s="411"/>
      <c r="N59" s="281"/>
    </row>
    <row r="60" spans="1:14" ht="15.75" thickBot="1">
      <c r="B60" s="49"/>
      <c r="C60" s="319"/>
      <c r="D60" s="319"/>
      <c r="E60" s="319"/>
      <c r="F60" s="319"/>
      <c r="G60" s="319"/>
      <c r="H60" s="319"/>
      <c r="I60" s="319"/>
      <c r="J60" s="444"/>
      <c r="K60" s="132"/>
      <c r="L60" s="334"/>
      <c r="M60" s="411"/>
      <c r="N60" s="281"/>
    </row>
    <row r="61" spans="1:14" ht="15.75" thickBot="1">
      <c r="B61" s="821" t="s">
        <v>1037</v>
      </c>
      <c r="C61" s="822"/>
      <c r="D61" s="822"/>
      <c r="E61" s="822"/>
      <c r="F61" s="822"/>
      <c r="G61" s="822"/>
      <c r="H61" s="822"/>
      <c r="I61" s="822"/>
      <c r="J61" s="822"/>
      <c r="K61" s="822"/>
      <c r="L61" s="822"/>
      <c r="M61" s="823"/>
      <c r="N61" s="403">
        <f>SUM(N53:N60)</f>
        <v>4505.1126509642618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2" t="s">
        <v>1041</v>
      </c>
      <c r="C65" s="323"/>
      <c r="D65" s="323"/>
      <c r="E65" s="323"/>
      <c r="F65" s="323"/>
      <c r="G65" s="323"/>
      <c r="H65" s="79" t="s">
        <v>1029</v>
      </c>
      <c r="I65" s="80" t="s">
        <v>1042</v>
      </c>
      <c r="J65" s="81" t="s">
        <v>1043</v>
      </c>
      <c r="K65" s="79" t="s">
        <v>1044</v>
      </c>
      <c r="L65" s="824" t="s">
        <v>1045</v>
      </c>
      <c r="M65" s="797"/>
      <c r="N65" s="82" t="s">
        <v>1035</v>
      </c>
    </row>
    <row r="66" spans="1:15">
      <c r="B66" s="52"/>
      <c r="C66" s="326"/>
      <c r="D66" s="326"/>
      <c r="E66" s="326"/>
      <c r="F66" s="326"/>
      <c r="G66" s="326"/>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320"/>
      <c r="I68" s="288"/>
      <c r="J68" s="295"/>
      <c r="K68" s="288"/>
      <c r="L68" s="825"/>
      <c r="M68" s="826"/>
      <c r="N68" s="296"/>
    </row>
    <row r="69" spans="1:15">
      <c r="B69" s="52"/>
      <c r="C69" s="53"/>
      <c r="D69" s="53"/>
      <c r="E69" s="53"/>
      <c r="F69" s="53"/>
      <c r="G69" s="53"/>
      <c r="H69" s="320"/>
      <c r="I69" s="288"/>
      <c r="J69" s="295"/>
      <c r="K69" s="288"/>
      <c r="L69" s="825"/>
      <c r="M69" s="826"/>
      <c r="N69" s="296"/>
    </row>
    <row r="70" spans="1:15">
      <c r="B70" s="52"/>
      <c r="C70" s="53"/>
      <c r="D70" s="53"/>
      <c r="E70" s="53"/>
      <c r="F70" s="53"/>
      <c r="G70" s="53"/>
      <c r="H70" s="297"/>
      <c r="I70" s="288"/>
      <c r="J70" s="288"/>
      <c r="K70" s="288"/>
      <c r="L70" s="298"/>
      <c r="M70" s="299"/>
      <c r="N70" s="300"/>
    </row>
    <row r="71" spans="1:15" ht="15.75" thickBot="1">
      <c r="B71" s="456"/>
      <c r="C71" s="457"/>
      <c r="D71" s="457"/>
      <c r="E71" s="457"/>
      <c r="F71" s="457"/>
      <c r="G71" s="457"/>
      <c r="H71" s="54"/>
      <c r="I71" s="132"/>
      <c r="J71" s="132"/>
      <c r="K71" s="132"/>
      <c r="L71" s="810"/>
      <c r="M71" s="811"/>
      <c r="N71" s="133"/>
    </row>
    <row r="72" spans="1:15" ht="15.75" thickBot="1">
      <c r="B72" s="827" t="s">
        <v>1037</v>
      </c>
      <c r="C72" s="828"/>
      <c r="D72" s="828"/>
      <c r="E72" s="828"/>
      <c r="F72" s="828"/>
      <c r="G72" s="828"/>
      <c r="H72" s="828"/>
      <c r="I72" s="828"/>
      <c r="J72" s="828"/>
      <c r="K72" s="828"/>
      <c r="L72" s="828"/>
      <c r="M72" s="829"/>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47" t="s">
        <v>1047</v>
      </c>
      <c r="C76" s="848"/>
      <c r="D76" s="848"/>
      <c r="E76" s="848"/>
      <c r="F76" s="848"/>
      <c r="G76" s="848"/>
      <c r="H76" s="848"/>
      <c r="I76" s="79" t="s">
        <v>1048</v>
      </c>
      <c r="J76" s="81" t="s">
        <v>1494</v>
      </c>
      <c r="K76" s="80" t="s">
        <v>1050</v>
      </c>
      <c r="L76" s="849" t="s">
        <v>1034</v>
      </c>
      <c r="M76" s="850"/>
      <c r="N76" s="104" t="s">
        <v>1035</v>
      </c>
    </row>
    <row r="77" spans="1:15">
      <c r="A77" s="168" t="s">
        <v>2</v>
      </c>
      <c r="B77" s="55" t="str">
        <f>VLOOKUP(A77,'MANO DE OBRA'!A8:D68,3,FALSE)</f>
        <v>Soldador (2)</v>
      </c>
      <c r="C77" s="53"/>
      <c r="D77" s="53"/>
      <c r="E77" s="53"/>
      <c r="F77" s="53"/>
      <c r="G77" s="53"/>
      <c r="H77" s="53"/>
      <c r="I77" s="301">
        <f t="shared" ref="I77:I82" si="2">K77/J77*100</f>
        <v>110415.67567567568</v>
      </c>
      <c r="J77" s="302">
        <v>185</v>
      </c>
      <c r="K77" s="303">
        <f>VLOOKUP(A77,'MANO DE OBRA'!A8:D99,4,FALSE)</f>
        <v>204269</v>
      </c>
      <c r="L77" s="56"/>
      <c r="M77" s="443">
        <v>320</v>
      </c>
      <c r="N77" s="404">
        <f t="shared" ref="N77:N82" si="3">K77/M77</f>
        <v>638.34062500000005</v>
      </c>
      <c r="O77" s="112"/>
    </row>
    <row r="78" spans="1:15">
      <c r="A78" s="168" t="s">
        <v>4</v>
      </c>
      <c r="B78" s="55" t="str">
        <f>VLOOKUP(A78,'MANO DE OBRA'!A8:D69,3,FALSE)</f>
        <v>Inspector de fabricación y montaje</v>
      </c>
      <c r="C78" s="53"/>
      <c r="D78" s="53"/>
      <c r="E78" s="53"/>
      <c r="F78" s="53"/>
      <c r="G78" s="53"/>
      <c r="H78" s="53"/>
      <c r="I78" s="301">
        <f t="shared" si="2"/>
        <v>84190.270270270281</v>
      </c>
      <c r="J78" s="302">
        <v>185</v>
      </c>
      <c r="K78" s="303">
        <f>VLOOKUP(A78,'MANO DE OBRA'!A8:D100,4,FALSE)</f>
        <v>155752</v>
      </c>
      <c r="L78" s="56"/>
      <c r="M78" s="443">
        <v>320</v>
      </c>
      <c r="N78" s="404">
        <f t="shared" si="3"/>
        <v>486.72500000000002</v>
      </c>
    </row>
    <row r="79" spans="1:15">
      <c r="A79" t="s">
        <v>9</v>
      </c>
      <c r="B79" s="55" t="str">
        <f>VLOOKUP(A79,'MANO DE OBRA'!A9:D70,3,FALSE)</f>
        <v>Obrero (3)</v>
      </c>
      <c r="C79" s="53"/>
      <c r="D79" s="53"/>
      <c r="E79" s="53"/>
      <c r="F79" s="53"/>
      <c r="G79" s="53"/>
      <c r="H79" s="53"/>
      <c r="I79" s="301">
        <f t="shared" si="2"/>
        <v>82811.891891891893</v>
      </c>
      <c r="J79" s="302">
        <v>185</v>
      </c>
      <c r="K79" s="303">
        <f>VLOOKUP(A79,'MANO DE OBRA'!A9:D101,4,FALSE)</f>
        <v>153202</v>
      </c>
      <c r="L79" s="56"/>
      <c r="M79" s="443">
        <v>320</v>
      </c>
      <c r="N79" s="404">
        <f t="shared" si="3"/>
        <v>478.75625000000002</v>
      </c>
    </row>
    <row r="80" spans="1:15">
      <c r="A80" t="s">
        <v>30</v>
      </c>
      <c r="B80" s="55" t="str">
        <f>VLOOKUP(A80,'MANO DE OBRA'!A10:D71,3,FALSE)</f>
        <v>Oficial</v>
      </c>
      <c r="C80" s="53"/>
      <c r="D80" s="53"/>
      <c r="E80" s="53"/>
      <c r="F80" s="53"/>
      <c r="G80" s="53"/>
      <c r="H80" s="53"/>
      <c r="I80" s="301">
        <f t="shared" si="2"/>
        <v>55207.567567567574</v>
      </c>
      <c r="J80" s="302">
        <v>185</v>
      </c>
      <c r="K80" s="303">
        <f>VLOOKUP(A80,'MANO DE OBRA'!A10:D102,4,FALSE)</f>
        <v>102134</v>
      </c>
      <c r="L80" s="327"/>
      <c r="M80" s="443">
        <v>320</v>
      </c>
      <c r="N80" s="404">
        <f t="shared" si="3"/>
        <v>319.16874999999999</v>
      </c>
    </row>
    <row r="81" spans="1:14">
      <c r="A81" t="s">
        <v>1758</v>
      </c>
      <c r="B81" s="55" t="str">
        <f>VLOOKUP(A81,'MANO DE OBRA'!A11:D72,3,FALSE)</f>
        <v>Calculista</v>
      </c>
      <c r="C81" s="53"/>
      <c r="D81" s="53"/>
      <c r="E81" s="53"/>
      <c r="F81" s="53"/>
      <c r="G81" s="53"/>
      <c r="H81" s="53"/>
      <c r="I81" s="301">
        <f t="shared" si="2"/>
        <v>204302.16216216216</v>
      </c>
      <c r="J81" s="302">
        <v>185</v>
      </c>
      <c r="K81" s="303">
        <f>VLOOKUP(A81,'MANO DE OBRA'!A11:D103,4,FALSE)</f>
        <v>377959</v>
      </c>
      <c r="L81" s="327"/>
      <c r="M81" s="443">
        <v>320</v>
      </c>
      <c r="N81" s="404">
        <f t="shared" si="3"/>
        <v>1181.121875</v>
      </c>
    </row>
    <row r="82" spans="1:14" ht="15.75" thickBot="1">
      <c r="A82" t="s">
        <v>1759</v>
      </c>
      <c r="B82" s="808" t="str">
        <f>VLOOKUP(A82,'MANO DE OBRA'!A12:D73,3,FALSE)</f>
        <v>Dibujante 2</v>
      </c>
      <c r="C82" s="809" t="e">
        <f>VLOOKUP(B82,'MANO DE OBRA'!B12:E73,3,FALSE)</f>
        <v>#N/A</v>
      </c>
      <c r="D82" s="809" t="e">
        <f>VLOOKUP(C82,'MANO DE OBRA'!C12:F73,3,FALSE)</f>
        <v>#N/A</v>
      </c>
      <c r="E82" s="809" t="e">
        <f>VLOOKUP(D82,'MANO DE OBRA'!D12:G73,3,FALSE)</f>
        <v>#N/A</v>
      </c>
      <c r="F82" s="809" t="e">
        <f>VLOOKUP(E82,'MANO DE OBRA'!E12:H73,3,FALSE)</f>
        <v>#N/A</v>
      </c>
      <c r="G82" s="809" t="e">
        <f>VLOOKUP(F82,'MANO DE OBRA'!F12:I73,3,FALSE)</f>
        <v>#N/A</v>
      </c>
      <c r="H82" s="809" t="e">
        <f>VLOOKUP(G82,'MANO DE OBRA'!G12:J73,3,FALSE)</f>
        <v>#N/A</v>
      </c>
      <c r="I82" s="479">
        <f t="shared" si="2"/>
        <v>49687.027027027027</v>
      </c>
      <c r="J82" s="480">
        <v>185</v>
      </c>
      <c r="K82" s="483">
        <f>VLOOKUP(A82,'MANO DE OBRA'!A12:D104,4,FALSE)</f>
        <v>91921</v>
      </c>
      <c r="L82" s="484"/>
      <c r="M82" s="485">
        <v>320</v>
      </c>
      <c r="N82" s="449">
        <f t="shared" si="3"/>
        <v>287.25312500000001</v>
      </c>
    </row>
    <row r="83" spans="1:14" ht="15.75" thickBot="1">
      <c r="B83" s="827" t="s">
        <v>1037</v>
      </c>
      <c r="C83" s="828"/>
      <c r="D83" s="828"/>
      <c r="E83" s="828"/>
      <c r="F83" s="828"/>
      <c r="G83" s="828"/>
      <c r="H83" s="828"/>
      <c r="I83" s="828"/>
      <c r="J83" s="828"/>
      <c r="K83" s="828"/>
      <c r="L83" s="828"/>
      <c r="M83" s="829"/>
      <c r="N83" s="469">
        <f>SUM(N77:N82)</f>
        <v>3391.3656250000004</v>
      </c>
    </row>
    <row r="84" spans="1:14" ht="15.75" thickBot="1">
      <c r="B84" s="39"/>
      <c r="C84" s="40"/>
      <c r="D84" s="40"/>
      <c r="E84" s="40"/>
      <c r="F84" s="40"/>
      <c r="G84" s="40"/>
      <c r="H84" s="40"/>
      <c r="I84" s="40"/>
      <c r="J84" s="40"/>
      <c r="K84" s="40"/>
      <c r="L84" s="40"/>
      <c r="M84" s="40"/>
      <c r="N84" s="41"/>
    </row>
    <row r="85" spans="1:14" ht="15.75" thickBot="1">
      <c r="B85" s="821" t="s">
        <v>1051</v>
      </c>
      <c r="C85" s="822"/>
      <c r="D85" s="822"/>
      <c r="E85" s="822"/>
      <c r="F85" s="822"/>
      <c r="G85" s="822"/>
      <c r="H85" s="822"/>
      <c r="I85" s="822"/>
      <c r="J85" s="822"/>
      <c r="K85" s="822"/>
      <c r="L85" s="822"/>
      <c r="M85" s="823"/>
      <c r="N85" s="105">
        <f>N48+N61+N72+N83</f>
        <v>10079.596487570265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12" t="s">
        <v>1053</v>
      </c>
      <c r="C89" s="813"/>
      <c r="D89" s="813"/>
      <c r="E89" s="813"/>
      <c r="F89" s="813"/>
      <c r="G89" s="813"/>
      <c r="H89" s="813"/>
      <c r="I89" s="323"/>
      <c r="J89" s="343"/>
      <c r="K89" s="311" t="s">
        <v>1054</v>
      </c>
      <c r="L89" s="851" t="s">
        <v>1055</v>
      </c>
      <c r="M89" s="852"/>
      <c r="N89" s="312"/>
    </row>
    <row r="90" spans="1:14">
      <c r="B90" s="853" t="s">
        <v>1056</v>
      </c>
      <c r="C90" s="854"/>
      <c r="D90" s="854"/>
      <c r="E90" s="854"/>
      <c r="F90" s="854"/>
      <c r="G90" s="854"/>
      <c r="H90" s="854"/>
      <c r="I90" s="93"/>
      <c r="J90" s="94"/>
      <c r="K90" s="313">
        <v>0.2</v>
      </c>
      <c r="L90" s="855">
        <f>N85*K90</f>
        <v>2015.9192975140531</v>
      </c>
      <c r="M90" s="856"/>
      <c r="N90" s="57"/>
    </row>
    <row r="91" spans="1:14">
      <c r="B91" s="95" t="s">
        <v>1057</v>
      </c>
      <c r="C91" s="96"/>
      <c r="D91" s="96"/>
      <c r="E91" s="96"/>
      <c r="F91" s="96"/>
      <c r="G91" s="96"/>
      <c r="H91" s="96"/>
      <c r="I91" s="93"/>
      <c r="J91" s="94"/>
      <c r="K91" s="313">
        <v>0.05</v>
      </c>
      <c r="L91" s="855">
        <f>N85*K91</f>
        <v>503.97982437851329</v>
      </c>
      <c r="M91" s="856"/>
      <c r="N91" s="57"/>
    </row>
    <row r="92" spans="1:14" ht="15.75" thickBot="1">
      <c r="B92" s="97" t="s">
        <v>1058</v>
      </c>
      <c r="C92" s="98"/>
      <c r="D92" s="98"/>
      <c r="E92" s="98"/>
      <c r="F92" s="98"/>
      <c r="G92" s="98"/>
      <c r="H92" s="98"/>
      <c r="I92" s="99"/>
      <c r="J92" s="100"/>
      <c r="K92" s="314">
        <v>0.05</v>
      </c>
      <c r="L92" s="857">
        <f>N85*K92</f>
        <v>503.97982437851329</v>
      </c>
      <c r="M92" s="858"/>
      <c r="N92" s="57"/>
    </row>
    <row r="93" spans="1:14" ht="15.75" thickBot="1">
      <c r="B93" s="821" t="s">
        <v>1037</v>
      </c>
      <c r="C93" s="822"/>
      <c r="D93" s="822"/>
      <c r="E93" s="822"/>
      <c r="F93" s="822"/>
      <c r="G93" s="822"/>
      <c r="H93" s="822"/>
      <c r="I93" s="822"/>
      <c r="J93" s="822"/>
      <c r="K93" s="822"/>
      <c r="L93" s="822"/>
      <c r="M93" s="823"/>
      <c r="N93" s="58">
        <f>L90+L91+L92</f>
        <v>3023.8789462710802</v>
      </c>
    </row>
    <row r="94" spans="1:14" ht="15.75" thickBot="1">
      <c r="B94" s="39"/>
      <c r="C94" s="40"/>
      <c r="D94" s="40"/>
      <c r="E94" s="40"/>
      <c r="F94" s="40"/>
      <c r="G94" s="40"/>
      <c r="H94" s="40"/>
      <c r="I94" s="40"/>
      <c r="J94" s="40"/>
      <c r="K94" s="40"/>
      <c r="L94" s="40"/>
      <c r="M94" s="40"/>
      <c r="N94" s="41"/>
    </row>
    <row r="95" spans="1:14" ht="15.75" thickBot="1">
      <c r="A95" t="s">
        <v>2122</v>
      </c>
      <c r="B95" s="821" t="s">
        <v>1059</v>
      </c>
      <c r="C95" s="822"/>
      <c r="D95" s="822"/>
      <c r="E95" s="822"/>
      <c r="F95" s="822"/>
      <c r="G95" s="822"/>
      <c r="H95" s="822"/>
      <c r="I95" s="822"/>
      <c r="J95" s="822"/>
      <c r="K95" s="822"/>
      <c r="L95" s="822"/>
      <c r="M95" s="823"/>
      <c r="N95" s="196">
        <f>N85+N93</f>
        <v>13103.475433841344</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7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7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3" t="s">
        <v>2324</v>
      </c>
      <c r="C112" s="964"/>
      <c r="D112" s="964"/>
      <c r="E112" s="964"/>
      <c r="F112" s="964"/>
      <c r="G112" s="964"/>
      <c r="H112" s="964"/>
      <c r="I112" s="964"/>
      <c r="J112" s="964"/>
      <c r="K112" s="964"/>
      <c r="L112" s="964"/>
      <c r="M112" s="964"/>
      <c r="N112" s="965"/>
    </row>
    <row r="113" spans="2:14" ht="15" customHeight="1">
      <c r="B113" s="963"/>
      <c r="C113" s="964"/>
      <c r="D113" s="964"/>
      <c r="E113" s="964"/>
      <c r="F113" s="964"/>
      <c r="G113" s="964"/>
      <c r="H113" s="964"/>
      <c r="I113" s="964"/>
      <c r="J113" s="964"/>
      <c r="K113" s="964"/>
      <c r="L113" s="964"/>
      <c r="M113" s="964"/>
      <c r="N113" s="965"/>
    </row>
    <row r="114" spans="2:14" ht="30" customHeight="1">
      <c r="B114" s="966" t="s">
        <v>2325</v>
      </c>
      <c r="C114" s="967"/>
      <c r="D114" s="967"/>
      <c r="E114" s="967"/>
      <c r="F114" s="967"/>
      <c r="G114" s="967"/>
      <c r="H114" s="967"/>
      <c r="I114" s="967"/>
      <c r="J114" s="967"/>
      <c r="K114" s="967"/>
      <c r="L114" s="967"/>
      <c r="M114" s="967"/>
      <c r="N114" s="968"/>
    </row>
    <row r="115" spans="2:14">
      <c r="B115" s="966"/>
      <c r="C115" s="967"/>
      <c r="D115" s="967"/>
      <c r="E115" s="967"/>
      <c r="F115" s="967"/>
      <c r="G115" s="967"/>
      <c r="H115" s="967"/>
      <c r="I115" s="967"/>
      <c r="J115" s="967"/>
      <c r="K115" s="967"/>
      <c r="L115" s="967"/>
      <c r="M115" s="967"/>
      <c r="N115" s="968"/>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69"/>
      <c r="K125" s="969"/>
      <c r="L125" s="969"/>
      <c r="M125" s="969"/>
      <c r="N125" s="970"/>
    </row>
    <row r="126" spans="2:14" ht="15.75" thickBot="1">
      <c r="B126" s="428" t="s">
        <v>2327</v>
      </c>
      <c r="C126" s="429"/>
      <c r="D126" s="429"/>
      <c r="E126" s="268"/>
      <c r="F126" s="268"/>
      <c r="G126" s="268"/>
      <c r="H126" s="268"/>
      <c r="I126" s="268"/>
      <c r="J126" s="971"/>
      <c r="K126" s="971"/>
      <c r="L126" s="971"/>
      <c r="M126" s="971"/>
      <c r="N126" s="972"/>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190</v>
      </c>
      <c r="B36" s="834" t="str">
        <f>VLOOKUP(A36,EQUIPOS!A6:D154,3,FALSE)</f>
        <v>Diferencial de 3 ton</v>
      </c>
      <c r="C36" s="835"/>
      <c r="D36" s="835"/>
      <c r="E36" s="835"/>
      <c r="F36" s="835"/>
      <c r="G36" s="835"/>
      <c r="H36" s="836"/>
      <c r="I36" s="276"/>
      <c r="J36" s="277"/>
      <c r="K36" s="278">
        <f>VLOOKUP(A36,EQUIPOS!A6:D163,4,FALSE)</f>
        <v>5825.5214985100056</v>
      </c>
      <c r="L36" s="279"/>
      <c r="M36" s="345">
        <v>40</v>
      </c>
      <c r="N36" s="281">
        <f t="shared" ref="N36:N41" si="0">K36/M36</f>
        <v>145.63803746275013</v>
      </c>
    </row>
    <row r="37" spans="1:14">
      <c r="A37" s="119" t="s">
        <v>334</v>
      </c>
      <c r="B37" s="834" t="str">
        <f>VLOOKUP(A37,EQUIPOS!A7:D154,3,FALSE)</f>
        <v>Taladro industrial</v>
      </c>
      <c r="C37" s="835"/>
      <c r="D37" s="835"/>
      <c r="E37" s="835"/>
      <c r="F37" s="835"/>
      <c r="G37" s="835"/>
      <c r="H37" s="836"/>
      <c r="I37" s="430"/>
      <c r="J37" s="431"/>
      <c r="K37" s="278">
        <f>VLOOKUP(A37,EQUIPOS!A7:D164,4,FALSE)</f>
        <v>4498.1492124308224</v>
      </c>
      <c r="L37" s="344"/>
      <c r="M37" s="345">
        <v>40</v>
      </c>
      <c r="N37" s="281">
        <f t="shared" si="0"/>
        <v>112.45373031077057</v>
      </c>
    </row>
    <row r="38" spans="1:14">
      <c r="A38" s="119" t="s">
        <v>195</v>
      </c>
      <c r="B38" s="834" t="str">
        <f>VLOOKUP(A38,EQUIPOS!A8:D154,3,FALSE)</f>
        <v xml:space="preserve">Equipo de oxicorte, Capacidad de corte: hasta 6´´ (152mm) </v>
      </c>
      <c r="C38" s="835"/>
      <c r="D38" s="835"/>
      <c r="E38" s="835"/>
      <c r="F38" s="835"/>
      <c r="G38" s="835"/>
      <c r="H38" s="836"/>
      <c r="I38" s="430"/>
      <c r="J38" s="431"/>
      <c r="K38" s="278">
        <f>VLOOKUP(A38,EQUIPOS!A8:D165,4,FALSE)</f>
        <v>17990.58109833972</v>
      </c>
      <c r="L38" s="344"/>
      <c r="M38" s="345">
        <v>40</v>
      </c>
      <c r="N38" s="281">
        <f t="shared" si="0"/>
        <v>449.76452745849303</v>
      </c>
    </row>
    <row r="39" spans="1:14">
      <c r="A39" s="119" t="s">
        <v>204</v>
      </c>
      <c r="B39" s="834" t="str">
        <f>VLOOKUP(A39,EQUIPOS!A9:D154,3,FALSE)</f>
        <v xml:space="preserve">Equipo de soldadura 250 AMP
</v>
      </c>
      <c r="C39" s="835"/>
      <c r="D39" s="835"/>
      <c r="E39" s="835"/>
      <c r="F39" s="835"/>
      <c r="G39" s="835"/>
      <c r="H39" s="836"/>
      <c r="I39" s="430"/>
      <c r="J39" s="431"/>
      <c r="K39" s="278">
        <f>VLOOKUP(A39,EQUIPOS!A9:D166,4,FALSE)</f>
        <v>13334.195402298852</v>
      </c>
      <c r="L39" s="344"/>
      <c r="M39" s="345">
        <v>40</v>
      </c>
      <c r="N39" s="281">
        <f t="shared" si="0"/>
        <v>333.35488505747128</v>
      </c>
    </row>
    <row r="40" spans="1:14">
      <c r="A40" s="119" t="s">
        <v>208</v>
      </c>
      <c r="B40" s="834" t="str">
        <f>VLOOKUP(A40,EQUIPOS!A10:D154,3,FALSE)</f>
        <v>Equipo de soldadura 400</v>
      </c>
      <c r="C40" s="835"/>
      <c r="D40" s="835"/>
      <c r="E40" s="835"/>
      <c r="F40" s="835"/>
      <c r="G40" s="835"/>
      <c r="H40" s="836"/>
      <c r="I40" s="430"/>
      <c r="J40" s="431"/>
      <c r="K40" s="278">
        <f>VLOOKUP(A40,EQUIPOS!A10:D167,4,FALSE)</f>
        <v>13868.369518944233</v>
      </c>
      <c r="L40" s="344"/>
      <c r="M40" s="345">
        <v>40</v>
      </c>
      <c r="N40" s="281">
        <f t="shared" si="0"/>
        <v>346.70923797360581</v>
      </c>
    </row>
    <row r="41" spans="1:14">
      <c r="A41" s="119" t="s">
        <v>210</v>
      </c>
      <c r="B41" s="834" t="str">
        <f>VLOOKUP(A41,EQUIPOS!A11:D155,3,FALSE)</f>
        <v>Equipo de soldadura 600</v>
      </c>
      <c r="C41" s="835"/>
      <c r="D41" s="835"/>
      <c r="E41" s="835"/>
      <c r="F41" s="835"/>
      <c r="G41" s="835"/>
      <c r="H41" s="836"/>
      <c r="I41" s="430"/>
      <c r="J41" s="431"/>
      <c r="K41" s="278">
        <f>VLOOKUP(A41,EQUIPOS!A11:D168,4,FALSE)</f>
        <v>16509.003831417627</v>
      </c>
      <c r="L41" s="344"/>
      <c r="M41" s="345">
        <v>40</v>
      </c>
      <c r="N41" s="281">
        <f t="shared" si="0"/>
        <v>412.72509578544066</v>
      </c>
    </row>
    <row r="42" spans="1:14">
      <c r="B42" s="834"/>
      <c r="C42" s="835"/>
      <c r="D42" s="835"/>
      <c r="E42" s="835"/>
      <c r="F42" s="835"/>
      <c r="G42" s="835"/>
      <c r="H42" s="836"/>
      <c r="I42" s="42"/>
      <c r="J42" s="43"/>
      <c r="K42" s="278"/>
      <c r="L42" s="285"/>
      <c r="M42" s="345"/>
      <c r="N42" s="281"/>
    </row>
    <row r="43" spans="1:14">
      <c r="B43" s="329"/>
      <c r="C43" s="330"/>
      <c r="D43" s="330"/>
      <c r="E43" s="330"/>
      <c r="F43" s="332"/>
      <c r="G43" s="332"/>
      <c r="H43" s="131"/>
      <c r="I43" s="42"/>
      <c r="J43" s="43"/>
      <c r="K43" s="278"/>
      <c r="L43" s="285"/>
      <c r="M43" s="286"/>
      <c r="N43" s="282"/>
    </row>
    <row r="44" spans="1:14">
      <c r="B44" s="841" t="s">
        <v>1036</v>
      </c>
      <c r="C44" s="842"/>
      <c r="D44" s="842"/>
      <c r="E44" s="44"/>
      <c r="F44" s="45"/>
      <c r="G44" s="45"/>
      <c r="H44" s="46"/>
      <c r="I44" s="42"/>
      <c r="J44" s="43"/>
      <c r="K44" s="288"/>
      <c r="L44" s="285"/>
      <c r="M44" s="410">
        <v>0.05</v>
      </c>
      <c r="N44" s="353">
        <f>N81*M44</f>
        <v>96.14953125000001</v>
      </c>
    </row>
    <row r="45" spans="1:14" ht="15.75" thickBot="1">
      <c r="B45" s="834"/>
      <c r="C45" s="835"/>
      <c r="D45" s="835"/>
      <c r="E45" s="835"/>
      <c r="F45" s="835"/>
      <c r="G45" s="835"/>
      <c r="H45" s="836"/>
      <c r="I45" s="843"/>
      <c r="J45" s="844"/>
      <c r="K45" s="47"/>
      <c r="L45" s="845"/>
      <c r="M45" s="846"/>
      <c r="N45" s="111"/>
    </row>
    <row r="46" spans="1:14" ht="15.75" thickBot="1">
      <c r="B46" s="821" t="s">
        <v>1037</v>
      </c>
      <c r="C46" s="822"/>
      <c r="D46" s="822"/>
      <c r="E46" s="822"/>
      <c r="F46" s="822"/>
      <c r="G46" s="822"/>
      <c r="H46" s="822"/>
      <c r="I46" s="822"/>
      <c r="J46" s="822"/>
      <c r="K46" s="822"/>
      <c r="L46" s="822"/>
      <c r="M46" s="823"/>
      <c r="N46" s="403">
        <f>SUM(N36:N44)</f>
        <v>1896.7950452985319</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2" t="s">
        <v>1028</v>
      </c>
      <c r="C50" s="813"/>
      <c r="D50" s="813"/>
      <c r="E50" s="813"/>
      <c r="F50" s="813"/>
      <c r="G50" s="813"/>
      <c r="H50" s="813"/>
      <c r="I50" s="814"/>
      <c r="J50" s="324" t="s">
        <v>1029</v>
      </c>
      <c r="K50" s="91" t="s">
        <v>1030</v>
      </c>
      <c r="L50" s="815" t="s">
        <v>1039</v>
      </c>
      <c r="M50" s="814"/>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34826.452118363159</v>
      </c>
      <c r="N51" s="281">
        <f t="shared" ref="N51:N56" si="1">K51*M51</f>
        <v>174.13226059181579</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3977.0668137166272</v>
      </c>
      <c r="N52" s="281">
        <f t="shared" si="1"/>
        <v>19.885334068583138</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10628.125112999456</v>
      </c>
      <c r="N53" s="281">
        <f t="shared" si="1"/>
        <v>53.140625564997279</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5149.7250000000004</v>
      </c>
      <c r="N54" s="281">
        <f t="shared" si="1"/>
        <v>51.497250000000008</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18527.957572470317</v>
      </c>
      <c r="N55" s="281">
        <f t="shared" si="1"/>
        <v>185.27957572470316</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4021.1776050141621</v>
      </c>
      <c r="N56" s="281">
        <f t="shared" si="1"/>
        <v>4021.1776050141621</v>
      </c>
    </row>
    <row r="57" spans="1:14">
      <c r="A57" s="169"/>
      <c r="B57" s="49"/>
      <c r="C57" s="434"/>
      <c r="D57" s="434"/>
      <c r="E57" s="434"/>
      <c r="F57" s="434"/>
      <c r="G57" s="434"/>
      <c r="H57" s="434"/>
      <c r="I57" s="434"/>
      <c r="J57" s="320"/>
      <c r="K57" s="406"/>
      <c r="L57" s="430"/>
      <c r="M57" s="411"/>
      <c r="N57" s="281"/>
    </row>
    <row r="58" spans="1:14" ht="15.75" thickBot="1">
      <c r="B58" s="49"/>
      <c r="C58" s="319"/>
      <c r="D58" s="319"/>
      <c r="E58" s="319"/>
      <c r="F58" s="319"/>
      <c r="G58" s="319"/>
      <c r="H58" s="319"/>
      <c r="I58" s="319"/>
      <c r="J58" s="444"/>
      <c r="K58" s="132"/>
      <c r="L58" s="334"/>
      <c r="M58" s="411"/>
      <c r="N58" s="281"/>
    </row>
    <row r="59" spans="1:14" ht="15.75" thickBot="1">
      <c r="B59" s="821" t="s">
        <v>1037</v>
      </c>
      <c r="C59" s="822"/>
      <c r="D59" s="822"/>
      <c r="E59" s="822"/>
      <c r="F59" s="822"/>
      <c r="G59" s="822"/>
      <c r="H59" s="822"/>
      <c r="I59" s="822"/>
      <c r="J59" s="822"/>
      <c r="K59" s="822"/>
      <c r="L59" s="822"/>
      <c r="M59" s="823"/>
      <c r="N59" s="403">
        <f>SUM(N51:N58)</f>
        <v>4505.1126509642618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B64" s="52"/>
      <c r="C64" s="326"/>
      <c r="D64" s="326"/>
      <c r="E64" s="326"/>
      <c r="F64" s="326"/>
      <c r="G64" s="326"/>
      <c r="H64" s="320"/>
      <c r="I64" s="288"/>
      <c r="J64" s="295"/>
      <c r="K64" s="288"/>
      <c r="L64" s="825"/>
      <c r="M64" s="826"/>
      <c r="N64" s="296"/>
    </row>
    <row r="65" spans="1:15">
      <c r="B65" s="52"/>
      <c r="C65" s="53"/>
      <c r="D65" s="53"/>
      <c r="E65" s="53"/>
      <c r="F65" s="53"/>
      <c r="G65" s="53"/>
      <c r="H65" s="320"/>
      <c r="I65" s="288"/>
      <c r="J65" s="295"/>
      <c r="K65" s="288"/>
      <c r="L65" s="825"/>
      <c r="M65" s="826"/>
      <c r="N65" s="296"/>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s="170" t="s">
        <v>2</v>
      </c>
      <c r="B75" s="55" t="str">
        <f>VLOOKUP(A75,'MANO DE OBRA'!A8:D68,3,FALSE)</f>
        <v>Soldador (2)</v>
      </c>
      <c r="C75" s="53"/>
      <c r="D75" s="53"/>
      <c r="E75" s="53"/>
      <c r="F75" s="53"/>
      <c r="G75" s="53"/>
      <c r="H75" s="53"/>
      <c r="I75" s="301">
        <f>K75/J75*100</f>
        <v>110415.67567567568</v>
      </c>
      <c r="J75" s="302">
        <v>185</v>
      </c>
      <c r="K75" s="303">
        <f>VLOOKUP(A75,'MANO DE OBRA'!A8:D99,4,FALSE)</f>
        <v>204269</v>
      </c>
      <c r="L75" s="56"/>
      <c r="M75" s="443">
        <v>320</v>
      </c>
      <c r="N75" s="404">
        <f>K75/M75</f>
        <v>638.34062500000005</v>
      </c>
      <c r="O75" s="112"/>
    </row>
    <row r="76" spans="1:15">
      <c r="A76" s="170" t="s">
        <v>4</v>
      </c>
      <c r="B76" s="55" t="str">
        <f>VLOOKUP(A76,'MANO DE OBRA'!A8:D69,3,FALSE)</f>
        <v>Inspector de fabricación y montaje</v>
      </c>
      <c r="C76" s="53"/>
      <c r="D76" s="53"/>
      <c r="E76" s="53"/>
      <c r="F76" s="53"/>
      <c r="G76" s="53"/>
      <c r="H76" s="53"/>
      <c r="I76" s="301">
        <f>K76/J76*100</f>
        <v>84190.270270270281</v>
      </c>
      <c r="J76" s="302">
        <v>185</v>
      </c>
      <c r="K76" s="303">
        <f>VLOOKUP(A76,'MANO DE OBRA'!A8:D100,4,FALSE)</f>
        <v>155752</v>
      </c>
      <c r="L76" s="56"/>
      <c r="M76" s="443">
        <v>320</v>
      </c>
      <c r="N76" s="404">
        <f>K76/M76</f>
        <v>486.72500000000002</v>
      </c>
    </row>
    <row r="77" spans="1:15">
      <c r="A77" t="s">
        <v>9</v>
      </c>
      <c r="B77" s="55" t="str">
        <f>VLOOKUP(A77,'MANO DE OBRA'!A9:D70,3,FALSE)</f>
        <v>Obrero (3)</v>
      </c>
      <c r="C77" s="53"/>
      <c r="D77" s="53"/>
      <c r="E77" s="53"/>
      <c r="F77" s="53"/>
      <c r="G77" s="53"/>
      <c r="H77" s="53"/>
      <c r="I77" s="301">
        <f>K77/J77*100</f>
        <v>82811.891891891893</v>
      </c>
      <c r="J77" s="302">
        <v>185</v>
      </c>
      <c r="K77" s="303">
        <f>VLOOKUP(A77,'MANO DE OBRA'!A9:D101,4,FALSE)</f>
        <v>153202</v>
      </c>
      <c r="L77" s="56"/>
      <c r="M77" s="443">
        <v>320</v>
      </c>
      <c r="N77" s="404">
        <f>K77/M77</f>
        <v>478.75625000000002</v>
      </c>
    </row>
    <row r="78" spans="1:15">
      <c r="A78" t="s">
        <v>30</v>
      </c>
      <c r="B78" s="55" t="str">
        <f>VLOOKUP(A78,'MANO DE OBRA'!A10:D71,3,FALSE)</f>
        <v>Oficial</v>
      </c>
      <c r="C78" s="53"/>
      <c r="D78" s="53"/>
      <c r="E78" s="53"/>
      <c r="F78" s="53"/>
      <c r="G78" s="53"/>
      <c r="H78" s="53"/>
      <c r="I78" s="301">
        <f>K78/J78*100</f>
        <v>55207.567567567574</v>
      </c>
      <c r="J78" s="302">
        <v>185</v>
      </c>
      <c r="K78" s="303">
        <f>VLOOKUP(A78,'MANO DE OBRA'!A10:D102,4,FALSE)</f>
        <v>102134</v>
      </c>
      <c r="L78" s="327"/>
      <c r="M78" s="443">
        <v>320</v>
      </c>
      <c r="N78" s="404">
        <f>K78/M78</f>
        <v>319.16874999999999</v>
      </c>
    </row>
    <row r="79" spans="1:15">
      <c r="B79" s="55"/>
      <c r="C79" s="53"/>
      <c r="D79" s="53"/>
      <c r="E79" s="53"/>
      <c r="F79" s="53"/>
      <c r="G79" s="53"/>
      <c r="H79" s="53"/>
      <c r="I79" s="301"/>
      <c r="J79" s="302"/>
      <c r="K79" s="303"/>
      <c r="L79" s="327"/>
      <c r="M79" s="440"/>
      <c r="N79" s="404"/>
    </row>
    <row r="80" spans="1:15" ht="15.75" thickBot="1">
      <c r="B80" s="808"/>
      <c r="C80" s="809"/>
      <c r="D80" s="809"/>
      <c r="E80" s="809"/>
      <c r="F80" s="809"/>
      <c r="G80" s="809"/>
      <c r="H80" s="809"/>
      <c r="I80" s="479"/>
      <c r="J80" s="480"/>
      <c r="K80" s="481"/>
      <c r="L80" s="484"/>
      <c r="M80" s="485"/>
      <c r="N80" s="449"/>
    </row>
    <row r="81" spans="1:14" ht="15.75" thickBot="1">
      <c r="B81" s="827" t="s">
        <v>1037</v>
      </c>
      <c r="C81" s="828"/>
      <c r="D81" s="828"/>
      <c r="E81" s="828"/>
      <c r="F81" s="828"/>
      <c r="G81" s="828"/>
      <c r="H81" s="828"/>
      <c r="I81" s="828"/>
      <c r="J81" s="828"/>
      <c r="K81" s="828"/>
      <c r="L81" s="828"/>
      <c r="M81" s="829"/>
      <c r="N81" s="310">
        <f>SUM(N75:N80)</f>
        <v>1922.9906250000001</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N46+N59+N70+N81</f>
        <v>8324.8983212627936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1664.9796642525589</v>
      </c>
      <c r="M88" s="856"/>
      <c r="N88" s="57"/>
    </row>
    <row r="89" spans="1:14">
      <c r="B89" s="95" t="s">
        <v>1057</v>
      </c>
      <c r="C89" s="96"/>
      <c r="D89" s="96"/>
      <c r="E89" s="96"/>
      <c r="F89" s="96"/>
      <c r="G89" s="96"/>
      <c r="H89" s="96"/>
      <c r="I89" s="93"/>
      <c r="J89" s="94"/>
      <c r="K89" s="313">
        <v>0.05</v>
      </c>
      <c r="L89" s="855">
        <f>N83*K89</f>
        <v>416.24491606313973</v>
      </c>
      <c r="M89" s="856"/>
      <c r="N89" s="57"/>
    </row>
    <row r="90" spans="1:14" ht="15.75" thickBot="1">
      <c r="B90" s="97" t="s">
        <v>1058</v>
      </c>
      <c r="C90" s="98"/>
      <c r="D90" s="98"/>
      <c r="E90" s="98"/>
      <c r="F90" s="98"/>
      <c r="G90" s="98"/>
      <c r="H90" s="98"/>
      <c r="I90" s="99"/>
      <c r="J90" s="100"/>
      <c r="K90" s="314">
        <v>0.05</v>
      </c>
      <c r="L90" s="857">
        <f>N83*K90</f>
        <v>416.24491606313973</v>
      </c>
      <c r="M90" s="858"/>
      <c r="N90" s="57"/>
    </row>
    <row r="91" spans="1:14" ht="15.75" thickBot="1">
      <c r="B91" s="821" t="s">
        <v>1037</v>
      </c>
      <c r="C91" s="822"/>
      <c r="D91" s="822"/>
      <c r="E91" s="822"/>
      <c r="F91" s="822"/>
      <c r="G91" s="822"/>
      <c r="H91" s="822"/>
      <c r="I91" s="822"/>
      <c r="J91" s="822"/>
      <c r="K91" s="822"/>
      <c r="L91" s="822"/>
      <c r="M91" s="823"/>
      <c r="N91" s="58">
        <f>L88+L89+L90</f>
        <v>2497.4694963788379</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10822.367817641632</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75" thickBot="1">
      <c r="B55" s="49"/>
      <c r="C55" s="319"/>
      <c r="D55" s="319"/>
      <c r="E55" s="319"/>
      <c r="F55" s="319"/>
      <c r="G55" s="319"/>
      <c r="H55" s="319"/>
      <c r="I55" s="319"/>
      <c r="J55" s="444"/>
      <c r="K55" s="132"/>
      <c r="L55" s="334"/>
      <c r="M55" s="411"/>
      <c r="N55" s="281"/>
    </row>
    <row r="56" spans="1:14" ht="15.75" thickBot="1">
      <c r="B56" s="821" t="s">
        <v>1037</v>
      </c>
      <c r="C56" s="822"/>
      <c r="D56" s="822"/>
      <c r="E56" s="822"/>
      <c r="F56" s="822"/>
      <c r="G56" s="822"/>
      <c r="H56" s="822"/>
      <c r="I56" s="822"/>
      <c r="J56" s="822"/>
      <c r="K56" s="822"/>
      <c r="L56" s="822"/>
      <c r="M56" s="823"/>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2" t="s">
        <v>1041</v>
      </c>
      <c r="C60" s="323"/>
      <c r="D60" s="323"/>
      <c r="E60" s="323"/>
      <c r="F60" s="323"/>
      <c r="G60" s="323"/>
      <c r="H60" s="79" t="s">
        <v>1029</v>
      </c>
      <c r="I60" s="80" t="s">
        <v>1042</v>
      </c>
      <c r="J60" s="81" t="s">
        <v>1043</v>
      </c>
      <c r="K60" s="79" t="s">
        <v>1044</v>
      </c>
      <c r="L60" s="824" t="s">
        <v>1045</v>
      </c>
      <c r="M60" s="797"/>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25">
        <f>VLOOKUP(A61,TRANSPORTE!A3:D117,4,FALSE)</f>
        <v>673.14364110201029</v>
      </c>
      <c r="M61" s="826"/>
      <c r="N61" s="296">
        <f>K61*L61</f>
        <v>673.14364110201029</v>
      </c>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320"/>
      <c r="I64" s="288"/>
      <c r="J64" s="295"/>
      <c r="K64" s="288"/>
      <c r="L64" s="825"/>
      <c r="M64" s="826"/>
      <c r="N64" s="296"/>
    </row>
    <row r="65" spans="1:15">
      <c r="B65" s="52"/>
      <c r="C65" s="53"/>
      <c r="D65" s="53"/>
      <c r="E65" s="53"/>
      <c r="F65" s="53"/>
      <c r="G65" s="53"/>
      <c r="H65" s="297"/>
      <c r="I65" s="288"/>
      <c r="J65" s="288"/>
      <c r="K65" s="288"/>
      <c r="L65" s="298"/>
      <c r="M65" s="299"/>
      <c r="N65" s="300"/>
    </row>
    <row r="66" spans="1:15" ht="15.75" thickBot="1">
      <c r="B66" s="456"/>
      <c r="C66" s="457"/>
      <c r="D66" s="457"/>
      <c r="E66" s="457"/>
      <c r="F66" s="457"/>
      <c r="G66" s="457"/>
      <c r="H66" s="54"/>
      <c r="I66" s="132"/>
      <c r="J66" s="132"/>
      <c r="K66" s="132"/>
      <c r="L66" s="810"/>
      <c r="M66" s="811"/>
      <c r="N66" s="133"/>
    </row>
    <row r="67" spans="1:15" ht="15.75" thickBot="1">
      <c r="B67" s="827" t="s">
        <v>1037</v>
      </c>
      <c r="C67" s="828"/>
      <c r="D67" s="828"/>
      <c r="E67" s="828"/>
      <c r="F67" s="828"/>
      <c r="G67" s="828"/>
      <c r="H67" s="828"/>
      <c r="I67" s="828"/>
      <c r="J67" s="828"/>
      <c r="K67" s="828"/>
      <c r="L67" s="828"/>
      <c r="M67" s="829"/>
      <c r="N67" s="110">
        <f>N61+N62+N63+N64+N65</f>
        <v>673.14364110201029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47" t="s">
        <v>1047</v>
      </c>
      <c r="C71" s="848"/>
      <c r="D71" s="848"/>
      <c r="E71" s="848"/>
      <c r="F71" s="848"/>
      <c r="G71" s="848"/>
      <c r="H71" s="848"/>
      <c r="I71" s="79" t="s">
        <v>1048</v>
      </c>
      <c r="J71" s="81" t="s">
        <v>1494</v>
      </c>
      <c r="K71" s="80" t="s">
        <v>1050</v>
      </c>
      <c r="L71" s="849" t="s">
        <v>1034</v>
      </c>
      <c r="M71" s="850"/>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75" thickBot="1">
      <c r="B77" s="808"/>
      <c r="C77" s="809"/>
      <c r="D77" s="809"/>
      <c r="E77" s="809"/>
      <c r="F77" s="809"/>
      <c r="G77" s="809"/>
      <c r="H77" s="809"/>
      <c r="I77" s="132"/>
      <c r="J77" s="132"/>
      <c r="K77" s="132"/>
      <c r="L77" s="909"/>
      <c r="M77" s="909"/>
      <c r="N77" s="133"/>
    </row>
    <row r="78" spans="1:15" ht="15.75" thickBot="1">
      <c r="B78" s="827" t="s">
        <v>1037</v>
      </c>
      <c r="C78" s="828"/>
      <c r="D78" s="828"/>
      <c r="E78" s="828"/>
      <c r="F78" s="828"/>
      <c r="G78" s="828"/>
      <c r="H78" s="828"/>
      <c r="I78" s="828"/>
      <c r="J78" s="828"/>
      <c r="K78" s="828"/>
      <c r="L78" s="828"/>
      <c r="M78" s="829"/>
      <c r="N78" s="469"/>
    </row>
    <row r="79" spans="1:15" ht="15.75" thickBot="1">
      <c r="B79" s="39"/>
      <c r="C79" s="40"/>
      <c r="D79" s="40"/>
      <c r="E79" s="40"/>
      <c r="F79" s="40"/>
      <c r="G79" s="40"/>
      <c r="H79" s="40"/>
      <c r="I79" s="40"/>
      <c r="J79" s="40"/>
      <c r="K79" s="40"/>
      <c r="L79" s="40"/>
      <c r="M79" s="40"/>
      <c r="N79" s="41"/>
    </row>
    <row r="80" spans="1:15" ht="15.75" thickBot="1">
      <c r="B80" s="821" t="s">
        <v>1051</v>
      </c>
      <c r="C80" s="822"/>
      <c r="D80" s="822"/>
      <c r="E80" s="822"/>
      <c r="F80" s="822"/>
      <c r="G80" s="822"/>
      <c r="H80" s="822"/>
      <c r="I80" s="822"/>
      <c r="J80" s="822"/>
      <c r="K80" s="822"/>
      <c r="L80" s="822"/>
      <c r="M80" s="823"/>
      <c r="N80" s="105">
        <f>N43+N56+N67+N78</f>
        <v>673.14364110201029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12" t="s">
        <v>1053</v>
      </c>
      <c r="C84" s="813"/>
      <c r="D84" s="813"/>
      <c r="E84" s="813"/>
      <c r="F84" s="813"/>
      <c r="G84" s="813"/>
      <c r="H84" s="813"/>
      <c r="I84" s="323"/>
      <c r="J84" s="343"/>
      <c r="K84" s="311" t="s">
        <v>1054</v>
      </c>
      <c r="L84" s="851" t="s">
        <v>1055</v>
      </c>
      <c r="M84" s="852"/>
      <c r="N84" s="312"/>
    </row>
    <row r="85" spans="1:14">
      <c r="B85" s="853" t="s">
        <v>1056</v>
      </c>
      <c r="C85" s="854"/>
      <c r="D85" s="854"/>
      <c r="E85" s="854"/>
      <c r="F85" s="854"/>
      <c r="G85" s="854"/>
      <c r="H85" s="854"/>
      <c r="I85" s="93"/>
      <c r="J85" s="94"/>
      <c r="K85" s="313">
        <v>0.2</v>
      </c>
      <c r="L85" s="855">
        <f>N80*K85</f>
        <v>134.62872822040205</v>
      </c>
      <c r="M85" s="856"/>
      <c r="N85" s="57"/>
    </row>
    <row r="86" spans="1:14">
      <c r="B86" s="95" t="s">
        <v>1057</v>
      </c>
      <c r="C86" s="96"/>
      <c r="D86" s="96"/>
      <c r="E86" s="96"/>
      <c r="F86" s="96"/>
      <c r="G86" s="96"/>
      <c r="H86" s="96"/>
      <c r="I86" s="93"/>
      <c r="J86" s="94"/>
      <c r="K86" s="313">
        <v>0.05</v>
      </c>
      <c r="L86" s="855">
        <f>N80*K86</f>
        <v>33.657182055100513</v>
      </c>
      <c r="M86" s="856"/>
      <c r="N86" s="57"/>
    </row>
    <row r="87" spans="1:14" ht="15.75" thickBot="1">
      <c r="B87" s="97" t="s">
        <v>1058</v>
      </c>
      <c r="C87" s="98"/>
      <c r="D87" s="98"/>
      <c r="E87" s="98"/>
      <c r="F87" s="98"/>
      <c r="G87" s="98"/>
      <c r="H87" s="98"/>
      <c r="I87" s="99"/>
      <c r="J87" s="100"/>
      <c r="K87" s="314">
        <v>0.05</v>
      </c>
      <c r="L87" s="857">
        <f>N80*K87</f>
        <v>33.657182055100513</v>
      </c>
      <c r="M87" s="858"/>
      <c r="N87" s="57"/>
    </row>
    <row r="88" spans="1:14" ht="15.75" thickBot="1">
      <c r="B88" s="821" t="s">
        <v>1037</v>
      </c>
      <c r="C88" s="822"/>
      <c r="D88" s="822"/>
      <c r="E88" s="822"/>
      <c r="F88" s="822"/>
      <c r="G88" s="822"/>
      <c r="H88" s="822"/>
      <c r="I88" s="822"/>
      <c r="J88" s="822"/>
      <c r="K88" s="822"/>
      <c r="L88" s="822"/>
      <c r="M88" s="823"/>
      <c r="N88" s="58">
        <f>L85+L86+L87</f>
        <v>201.94309233060309</v>
      </c>
    </row>
    <row r="89" spans="1:14" ht="15.75" thickBot="1">
      <c r="B89" s="39"/>
      <c r="C89" s="40"/>
      <c r="D89" s="40"/>
      <c r="E89" s="40"/>
      <c r="F89" s="40"/>
      <c r="G89" s="40"/>
      <c r="H89" s="40"/>
      <c r="I89" s="40"/>
      <c r="J89" s="40"/>
      <c r="K89" s="40"/>
      <c r="L89" s="40"/>
      <c r="M89" s="40"/>
      <c r="N89" s="41"/>
    </row>
    <row r="90" spans="1:14" ht="15.75" thickBot="1">
      <c r="A90" t="s">
        <v>2122</v>
      </c>
      <c r="B90" s="821" t="s">
        <v>1059</v>
      </c>
      <c r="C90" s="822"/>
      <c r="D90" s="822"/>
      <c r="E90" s="822"/>
      <c r="F90" s="822"/>
      <c r="G90" s="822"/>
      <c r="H90" s="822"/>
      <c r="I90" s="822"/>
      <c r="J90" s="822"/>
      <c r="K90" s="822"/>
      <c r="L90" s="822"/>
      <c r="M90" s="823"/>
      <c r="N90" s="58">
        <f>N80+N88</f>
        <v>875.08673343261341</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7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7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3" t="s">
        <v>2324</v>
      </c>
      <c r="C107" s="964"/>
      <c r="D107" s="964"/>
      <c r="E107" s="964"/>
      <c r="F107" s="964"/>
      <c r="G107" s="964"/>
      <c r="H107" s="964"/>
      <c r="I107" s="964"/>
      <c r="J107" s="964"/>
      <c r="K107" s="964"/>
      <c r="L107" s="964"/>
      <c r="M107" s="964"/>
      <c r="N107" s="965"/>
    </row>
    <row r="108" spans="2:14" ht="15" customHeight="1">
      <c r="B108" s="963"/>
      <c r="C108" s="964"/>
      <c r="D108" s="964"/>
      <c r="E108" s="964"/>
      <c r="F108" s="964"/>
      <c r="G108" s="964"/>
      <c r="H108" s="964"/>
      <c r="I108" s="964"/>
      <c r="J108" s="964"/>
      <c r="K108" s="964"/>
      <c r="L108" s="964"/>
      <c r="M108" s="964"/>
      <c r="N108" s="965"/>
    </row>
    <row r="109" spans="2:14" ht="30" customHeight="1">
      <c r="B109" s="966" t="s">
        <v>2325</v>
      </c>
      <c r="C109" s="967"/>
      <c r="D109" s="967"/>
      <c r="E109" s="967"/>
      <c r="F109" s="967"/>
      <c r="G109" s="967"/>
      <c r="H109" s="967"/>
      <c r="I109" s="967"/>
      <c r="J109" s="967"/>
      <c r="K109" s="967"/>
      <c r="L109" s="967"/>
      <c r="M109" s="967"/>
      <c r="N109" s="968"/>
    </row>
    <row r="110" spans="2:14">
      <c r="B110" s="966"/>
      <c r="C110" s="967"/>
      <c r="D110" s="967"/>
      <c r="E110" s="967"/>
      <c r="F110" s="967"/>
      <c r="G110" s="967"/>
      <c r="H110" s="967"/>
      <c r="I110" s="967"/>
      <c r="J110" s="967"/>
      <c r="K110" s="967"/>
      <c r="L110" s="967"/>
      <c r="M110" s="967"/>
      <c r="N110" s="968"/>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69"/>
      <c r="K120" s="969"/>
      <c r="L120" s="969"/>
      <c r="M120" s="969"/>
      <c r="N120" s="970"/>
    </row>
    <row r="121" spans="2:14" ht="15.75" thickBot="1">
      <c r="B121" s="428" t="s">
        <v>2327</v>
      </c>
      <c r="C121" s="429"/>
      <c r="D121" s="429"/>
      <c r="E121" s="268"/>
      <c r="F121" s="268"/>
      <c r="G121" s="268"/>
      <c r="H121" s="268"/>
      <c r="I121" s="268"/>
      <c r="J121" s="971"/>
      <c r="K121" s="971"/>
      <c r="L121" s="971"/>
      <c r="M121" s="971"/>
      <c r="N121" s="972"/>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190</v>
      </c>
      <c r="B36" s="834" t="str">
        <f>VLOOKUP(A36,EQUIPOS!A6:D154,3,FALSE)</f>
        <v>Diferencial de 3 ton</v>
      </c>
      <c r="C36" s="835"/>
      <c r="D36" s="835"/>
      <c r="E36" s="835"/>
      <c r="F36" s="835"/>
      <c r="G36" s="835"/>
      <c r="H36" s="836"/>
      <c r="I36" s="276"/>
      <c r="J36" s="277"/>
      <c r="K36" s="278">
        <f>VLOOKUP(A36,EQUIPOS!A6:D163,4,FALSE)</f>
        <v>5825.5214985100056</v>
      </c>
      <c r="L36" s="279"/>
      <c r="M36" s="345">
        <v>40</v>
      </c>
      <c r="N36" s="281">
        <f t="shared" ref="N36:N41" si="0">K36/M36</f>
        <v>145.63803746275013</v>
      </c>
    </row>
    <row r="37" spans="1:14">
      <c r="A37" s="119" t="s">
        <v>195</v>
      </c>
      <c r="B37" s="834" t="str">
        <f>VLOOKUP(A37,EQUIPOS!A7:D154,3,FALSE)</f>
        <v xml:space="preserve">Equipo de oxicorte, Capacidad de corte: hasta 6´´ (152mm) </v>
      </c>
      <c r="C37" s="835"/>
      <c r="D37" s="835"/>
      <c r="E37" s="835"/>
      <c r="F37" s="835"/>
      <c r="G37" s="835"/>
      <c r="H37" s="836"/>
      <c r="I37" s="430"/>
      <c r="J37" s="431"/>
      <c r="K37" s="278">
        <f>VLOOKUP(A37,EQUIPOS!A7:D164,4,FALSE)</f>
        <v>17990.58109833972</v>
      </c>
      <c r="L37" s="344"/>
      <c r="M37" s="345">
        <v>400</v>
      </c>
      <c r="N37" s="281">
        <f t="shared" si="0"/>
        <v>44.976452745849301</v>
      </c>
    </row>
    <row r="38" spans="1:14">
      <c r="A38" s="119" t="s">
        <v>204</v>
      </c>
      <c r="B38" s="834" t="str">
        <f>VLOOKUP(A38,EQUIPOS!A8:D154,3,FALSE)</f>
        <v xml:space="preserve">Equipo de soldadura 250 AMP
</v>
      </c>
      <c r="C38" s="835"/>
      <c r="D38" s="835"/>
      <c r="E38" s="835"/>
      <c r="F38" s="835"/>
      <c r="G38" s="835"/>
      <c r="H38" s="836"/>
      <c r="I38" s="430"/>
      <c r="J38" s="431"/>
      <c r="K38" s="278">
        <f>VLOOKUP(A38,EQUIPOS!A8:D165,4,FALSE)</f>
        <v>13334.195402298852</v>
      </c>
      <c r="L38" s="344"/>
      <c r="M38" s="345">
        <v>400</v>
      </c>
      <c r="N38" s="281">
        <f t="shared" si="0"/>
        <v>33.335488505747129</v>
      </c>
    </row>
    <row r="39" spans="1:14">
      <c r="A39" s="119" t="s">
        <v>208</v>
      </c>
      <c r="B39" s="834" t="str">
        <f>VLOOKUP(A39,EQUIPOS!A9:D154,3,FALSE)</f>
        <v>Equipo de soldadura 400</v>
      </c>
      <c r="C39" s="835"/>
      <c r="D39" s="835"/>
      <c r="E39" s="835"/>
      <c r="F39" s="835"/>
      <c r="G39" s="835"/>
      <c r="H39" s="836"/>
      <c r="I39" s="430"/>
      <c r="J39" s="431"/>
      <c r="K39" s="278">
        <f>VLOOKUP(A39,EQUIPOS!A9:D166,4,FALSE)</f>
        <v>13868.369518944233</v>
      </c>
      <c r="L39" s="344"/>
      <c r="M39" s="345">
        <v>400</v>
      </c>
      <c r="N39" s="281">
        <f t="shared" si="0"/>
        <v>34.670923797360587</v>
      </c>
    </row>
    <row r="40" spans="1:14">
      <c r="A40" s="119" t="s">
        <v>210</v>
      </c>
      <c r="B40" s="834" t="str">
        <f>VLOOKUP(A40,EQUIPOS!A10:D154,3,FALSE)</f>
        <v>Equipo de soldadura 600</v>
      </c>
      <c r="C40" s="835"/>
      <c r="D40" s="835"/>
      <c r="E40" s="835"/>
      <c r="F40" s="835"/>
      <c r="G40" s="835"/>
      <c r="H40" s="836"/>
      <c r="I40" s="430"/>
      <c r="J40" s="431"/>
      <c r="K40" s="278">
        <f>VLOOKUP(A40,EQUIPOS!A10:D167,4,FALSE)</f>
        <v>16509.003831417627</v>
      </c>
      <c r="L40" s="344"/>
      <c r="M40" s="345">
        <v>400</v>
      </c>
      <c r="N40" s="281">
        <f t="shared" si="0"/>
        <v>41.272509578544067</v>
      </c>
    </row>
    <row r="41" spans="1:14">
      <c r="A41" s="119" t="s">
        <v>243</v>
      </c>
      <c r="B41" s="834" t="str">
        <f>VLOOKUP(A41,EQUIPOS!A11:D155,3,FALSE)</f>
        <v>Grúa 10 ton</v>
      </c>
      <c r="C41" s="835"/>
      <c r="D41" s="835"/>
      <c r="E41" s="835"/>
      <c r="F41" s="835"/>
      <c r="G41" s="835"/>
      <c r="H41" s="836"/>
      <c r="I41" s="430"/>
      <c r="J41" s="431"/>
      <c r="K41" s="278">
        <f>VLOOKUP(A41,EQUIPOS!A11:D168,4,FALSE)</f>
        <v>146041.18773946364</v>
      </c>
      <c r="L41" s="344"/>
      <c r="M41" s="345">
        <v>400</v>
      </c>
      <c r="N41" s="281">
        <f t="shared" si="0"/>
        <v>365.10296934865909</v>
      </c>
    </row>
    <row r="42" spans="1:14">
      <c r="B42" s="834"/>
      <c r="C42" s="835"/>
      <c r="D42" s="835"/>
      <c r="E42" s="835"/>
      <c r="F42" s="835"/>
      <c r="G42" s="835"/>
      <c r="H42" s="836"/>
      <c r="I42" s="42"/>
      <c r="J42" s="43"/>
      <c r="K42" s="278"/>
      <c r="L42" s="285"/>
      <c r="M42" s="345"/>
      <c r="N42" s="281"/>
    </row>
    <row r="43" spans="1:14">
      <c r="B43" s="329"/>
      <c r="C43" s="330"/>
      <c r="D43" s="330"/>
      <c r="E43" s="330"/>
      <c r="F43" s="332"/>
      <c r="G43" s="332"/>
      <c r="H43" s="131"/>
      <c r="I43" s="42"/>
      <c r="J43" s="43"/>
      <c r="K43" s="278"/>
      <c r="L43" s="285"/>
      <c r="M43" s="286"/>
      <c r="N43" s="282"/>
    </row>
    <row r="44" spans="1:14">
      <c r="B44" s="841" t="s">
        <v>1036</v>
      </c>
      <c r="C44" s="842"/>
      <c r="D44" s="842"/>
      <c r="E44" s="44"/>
      <c r="F44" s="45"/>
      <c r="G44" s="45"/>
      <c r="H44" s="46"/>
      <c r="I44" s="42"/>
      <c r="J44" s="43"/>
      <c r="K44" s="288"/>
      <c r="L44" s="285"/>
      <c r="M44" s="410">
        <v>0.05</v>
      </c>
      <c r="N44" s="353">
        <f>N81*M44</f>
        <v>96.14953125000001</v>
      </c>
    </row>
    <row r="45" spans="1:14" ht="15.75" thickBot="1">
      <c r="B45" s="834"/>
      <c r="C45" s="835"/>
      <c r="D45" s="835"/>
      <c r="E45" s="835"/>
      <c r="F45" s="835"/>
      <c r="G45" s="835"/>
      <c r="H45" s="836"/>
      <c r="I45" s="843"/>
      <c r="J45" s="844"/>
      <c r="K45" s="47"/>
      <c r="L45" s="845"/>
      <c r="M45" s="846"/>
      <c r="N45" s="111"/>
    </row>
    <row r="46" spans="1:14" ht="15.75" thickBot="1">
      <c r="B46" s="821" t="s">
        <v>1037</v>
      </c>
      <c r="C46" s="822"/>
      <c r="D46" s="822"/>
      <c r="E46" s="822"/>
      <c r="F46" s="822"/>
      <c r="G46" s="822"/>
      <c r="H46" s="822"/>
      <c r="I46" s="822"/>
      <c r="J46" s="822"/>
      <c r="K46" s="822"/>
      <c r="L46" s="822"/>
      <c r="M46" s="823"/>
      <c r="N46" s="403">
        <f>SUM(N36:N44)</f>
        <v>761.14591268891024</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12" t="s">
        <v>1028</v>
      </c>
      <c r="C50" s="813"/>
      <c r="D50" s="813"/>
      <c r="E50" s="813"/>
      <c r="F50" s="813"/>
      <c r="G50" s="813"/>
      <c r="H50" s="813"/>
      <c r="I50" s="814"/>
      <c r="J50" s="324" t="s">
        <v>1029</v>
      </c>
      <c r="K50" s="91" t="s">
        <v>1030</v>
      </c>
      <c r="L50" s="815" t="s">
        <v>1039</v>
      </c>
      <c r="M50" s="814"/>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34826.452118363159</v>
      </c>
      <c r="N51" s="281">
        <f>K51*M51</f>
        <v>174.13226059181579</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3977.0668137166272</v>
      </c>
      <c r="N52" s="281">
        <f t="shared" ref="N52:N58" si="1">K52*M52</f>
        <v>19.885334068583138</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10628.125112999456</v>
      </c>
      <c r="N53" s="281">
        <f t="shared" si="1"/>
        <v>53.140625564997279</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5149.7250000000004</v>
      </c>
      <c r="N54" s="281">
        <f t="shared" si="1"/>
        <v>51.497250000000008</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18527.957572470317</v>
      </c>
      <c r="N55" s="281">
        <f t="shared" si="1"/>
        <v>185.27957572470316</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32149.634999999998</v>
      </c>
      <c r="N56" s="281">
        <f t="shared" si="1"/>
        <v>16.074817499999998</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39270</v>
      </c>
      <c r="N57" s="281">
        <f t="shared" si="1"/>
        <v>39.270000000000003</v>
      </c>
    </row>
    <row r="58" spans="1:14" ht="15.7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17877.965</v>
      </c>
      <c r="N58" s="281">
        <f t="shared" si="1"/>
        <v>17.877965</v>
      </c>
    </row>
    <row r="59" spans="1:14" ht="15.75" thickBot="1">
      <c r="B59" s="821" t="s">
        <v>1037</v>
      </c>
      <c r="C59" s="822"/>
      <c r="D59" s="822"/>
      <c r="E59" s="822"/>
      <c r="F59" s="822"/>
      <c r="G59" s="822"/>
      <c r="H59" s="822"/>
      <c r="I59" s="822"/>
      <c r="J59" s="822"/>
      <c r="K59" s="822"/>
      <c r="L59" s="822"/>
      <c r="M59" s="823"/>
      <c r="N59" s="403">
        <f>SUM(N51:N58)</f>
        <v>557.15782845009937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2" t="s">
        <v>1041</v>
      </c>
      <c r="C63" s="323"/>
      <c r="D63" s="323"/>
      <c r="E63" s="323"/>
      <c r="F63" s="323"/>
      <c r="G63" s="323"/>
      <c r="H63" s="79" t="s">
        <v>1029</v>
      </c>
      <c r="I63" s="80" t="s">
        <v>1042</v>
      </c>
      <c r="J63" s="81" t="s">
        <v>1043</v>
      </c>
      <c r="K63" s="79" t="s">
        <v>1044</v>
      </c>
      <c r="L63" s="824" t="s">
        <v>1045</v>
      </c>
      <c r="M63" s="797"/>
      <c r="N63" s="82" t="s">
        <v>1035</v>
      </c>
    </row>
    <row r="64" spans="1:14">
      <c r="B64" s="52"/>
      <c r="C64" s="326"/>
      <c r="D64" s="326"/>
      <c r="E64" s="326"/>
      <c r="F64" s="326"/>
      <c r="G64" s="326"/>
      <c r="H64" s="320"/>
      <c r="I64" s="288"/>
      <c r="J64" s="295"/>
      <c r="K64" s="288"/>
      <c r="L64" s="825"/>
      <c r="M64" s="826"/>
      <c r="N64" s="296"/>
    </row>
    <row r="65" spans="1:15">
      <c r="B65" s="52"/>
      <c r="C65" s="53"/>
      <c r="D65" s="53"/>
      <c r="E65" s="53"/>
      <c r="F65" s="53"/>
      <c r="G65" s="53"/>
      <c r="H65" s="320"/>
      <c r="I65" s="288"/>
      <c r="J65" s="295"/>
      <c r="K65" s="288"/>
      <c r="L65" s="825"/>
      <c r="M65" s="826"/>
      <c r="N65" s="296"/>
    </row>
    <row r="66" spans="1:15">
      <c r="B66" s="52"/>
      <c r="C66" s="53"/>
      <c r="D66" s="53"/>
      <c r="E66" s="53"/>
      <c r="F66" s="53"/>
      <c r="G66" s="53"/>
      <c r="H66" s="320"/>
      <c r="I66" s="288"/>
      <c r="J66" s="295"/>
      <c r="K66" s="288"/>
      <c r="L66" s="825"/>
      <c r="M66" s="826"/>
      <c r="N66" s="296"/>
    </row>
    <row r="67" spans="1:15">
      <c r="B67" s="52"/>
      <c r="C67" s="53"/>
      <c r="D67" s="53"/>
      <c r="E67" s="53"/>
      <c r="F67" s="53"/>
      <c r="G67" s="53"/>
      <c r="H67" s="320"/>
      <c r="I67" s="288"/>
      <c r="J67" s="295"/>
      <c r="K67" s="288"/>
      <c r="L67" s="825"/>
      <c r="M67" s="826"/>
      <c r="N67" s="296"/>
    </row>
    <row r="68" spans="1:15">
      <c r="B68" s="52"/>
      <c r="C68" s="53"/>
      <c r="D68" s="53"/>
      <c r="E68" s="53"/>
      <c r="F68" s="53"/>
      <c r="G68" s="53"/>
      <c r="H68" s="297"/>
      <c r="I68" s="288"/>
      <c r="J68" s="288"/>
      <c r="K68" s="288"/>
      <c r="L68" s="298"/>
      <c r="M68" s="299"/>
      <c r="N68" s="300"/>
    </row>
    <row r="69" spans="1:15" ht="15.75" thickBot="1">
      <c r="B69" s="456"/>
      <c r="C69" s="457"/>
      <c r="D69" s="457"/>
      <c r="E69" s="457"/>
      <c r="F69" s="457"/>
      <c r="G69" s="457"/>
      <c r="H69" s="54"/>
      <c r="I69" s="132"/>
      <c r="J69" s="132"/>
      <c r="K69" s="132"/>
      <c r="L69" s="810"/>
      <c r="M69" s="811"/>
      <c r="N69" s="133"/>
    </row>
    <row r="70" spans="1:15" ht="15.75" thickBot="1">
      <c r="B70" s="827" t="s">
        <v>1037</v>
      </c>
      <c r="C70" s="828"/>
      <c r="D70" s="828"/>
      <c r="E70" s="828"/>
      <c r="F70" s="828"/>
      <c r="G70" s="828"/>
      <c r="H70" s="828"/>
      <c r="I70" s="828"/>
      <c r="J70" s="828"/>
      <c r="K70" s="828"/>
      <c r="L70" s="828"/>
      <c r="M70" s="829"/>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47" t="s">
        <v>1047</v>
      </c>
      <c r="C74" s="848"/>
      <c r="D74" s="848"/>
      <c r="E74" s="848"/>
      <c r="F74" s="848"/>
      <c r="G74" s="848"/>
      <c r="H74" s="848"/>
      <c r="I74" s="79" t="s">
        <v>1048</v>
      </c>
      <c r="J74" s="81" t="s">
        <v>1494</v>
      </c>
      <c r="K74" s="80" t="s">
        <v>1050</v>
      </c>
      <c r="L74" s="849" t="s">
        <v>1034</v>
      </c>
      <c r="M74" s="850"/>
      <c r="N74" s="104" t="s">
        <v>1035</v>
      </c>
    </row>
    <row r="75" spans="1:15">
      <c r="A75" s="170" t="s">
        <v>2</v>
      </c>
      <c r="B75" s="55" t="str">
        <f>VLOOKUP(A75,'MANO DE OBRA'!A8:D68,3,FALSE)</f>
        <v>Soldador (2)</v>
      </c>
      <c r="C75" s="53"/>
      <c r="D75" s="53"/>
      <c r="E75" s="53"/>
      <c r="F75" s="53"/>
      <c r="G75" s="53"/>
      <c r="H75" s="53"/>
      <c r="I75" s="301">
        <f>K75/J75*100</f>
        <v>110415.67567567568</v>
      </c>
      <c r="J75" s="302">
        <v>185</v>
      </c>
      <c r="K75" s="303">
        <f>VLOOKUP(A75,'MANO DE OBRA'!A8:D99,4,FALSE)</f>
        <v>204269</v>
      </c>
      <c r="L75" s="56"/>
      <c r="M75" s="443">
        <v>320</v>
      </c>
      <c r="N75" s="404">
        <f>K75/M75</f>
        <v>638.34062500000005</v>
      </c>
      <c r="O75" s="112"/>
    </row>
    <row r="76" spans="1:15">
      <c r="A76" s="170" t="s">
        <v>4</v>
      </c>
      <c r="B76" s="55" t="str">
        <f>VLOOKUP(A76,'MANO DE OBRA'!A8:D69,3,FALSE)</f>
        <v>Inspector de fabricación y montaje</v>
      </c>
      <c r="C76" s="53"/>
      <c r="D76" s="53"/>
      <c r="E76" s="53"/>
      <c r="F76" s="53"/>
      <c r="G76" s="53"/>
      <c r="H76" s="53"/>
      <c r="I76" s="301">
        <f>K76/J76*100</f>
        <v>84190.270270270281</v>
      </c>
      <c r="J76" s="302">
        <v>185</v>
      </c>
      <c r="K76" s="303">
        <f>VLOOKUP(A76,'MANO DE OBRA'!A8:D100,4,FALSE)</f>
        <v>155752</v>
      </c>
      <c r="L76" s="56"/>
      <c r="M76" s="443">
        <v>320</v>
      </c>
      <c r="N76" s="404">
        <f>K76/M76</f>
        <v>486.72500000000002</v>
      </c>
    </row>
    <row r="77" spans="1:15">
      <c r="A77" t="s">
        <v>9</v>
      </c>
      <c r="B77" s="55" t="str">
        <f>VLOOKUP(A77,'MANO DE OBRA'!A9:D70,3,FALSE)</f>
        <v>Obrero (3)</v>
      </c>
      <c r="C77" s="53"/>
      <c r="D77" s="53"/>
      <c r="E77" s="53"/>
      <c r="F77" s="53"/>
      <c r="G77" s="53"/>
      <c r="H77" s="53"/>
      <c r="I77" s="301">
        <f>K77/J77*100</f>
        <v>82811.891891891893</v>
      </c>
      <c r="J77" s="302">
        <v>185</v>
      </c>
      <c r="K77" s="303">
        <f>VLOOKUP(A77,'MANO DE OBRA'!A9:D101,4,FALSE)</f>
        <v>153202</v>
      </c>
      <c r="L77" s="56"/>
      <c r="M77" s="443">
        <v>320</v>
      </c>
      <c r="N77" s="404">
        <f>K77/M77</f>
        <v>478.75625000000002</v>
      </c>
    </row>
    <row r="78" spans="1:15">
      <c r="A78" t="s">
        <v>30</v>
      </c>
      <c r="B78" s="55" t="str">
        <f>VLOOKUP(A78,'MANO DE OBRA'!A10:D71,3,FALSE)</f>
        <v>Oficial</v>
      </c>
      <c r="C78" s="53"/>
      <c r="D78" s="53"/>
      <c r="E78" s="53"/>
      <c r="F78" s="53"/>
      <c r="G78" s="53"/>
      <c r="H78" s="53"/>
      <c r="I78" s="301">
        <f>K78/J78*100</f>
        <v>55207.567567567574</v>
      </c>
      <c r="J78" s="302">
        <v>185</v>
      </c>
      <c r="K78" s="303">
        <f>VLOOKUP(A78,'MANO DE OBRA'!A10:D102,4,FALSE)</f>
        <v>102134</v>
      </c>
      <c r="L78" s="327"/>
      <c r="M78" s="443">
        <v>320</v>
      </c>
      <c r="N78" s="404">
        <f>K78/M78</f>
        <v>319.16874999999999</v>
      </c>
    </row>
    <row r="79" spans="1:15">
      <c r="B79" s="55"/>
      <c r="C79" s="53"/>
      <c r="D79" s="53"/>
      <c r="E79" s="53"/>
      <c r="F79" s="53"/>
      <c r="G79" s="53"/>
      <c r="H79" s="53"/>
      <c r="I79" s="301"/>
      <c r="J79" s="302"/>
      <c r="K79" s="303"/>
      <c r="L79" s="327"/>
      <c r="M79" s="443"/>
      <c r="N79" s="404"/>
    </row>
    <row r="80" spans="1:15" ht="15.75" thickBot="1">
      <c r="B80" s="808"/>
      <c r="C80" s="809"/>
      <c r="D80" s="809"/>
      <c r="E80" s="809"/>
      <c r="F80" s="809"/>
      <c r="G80" s="809"/>
      <c r="H80" s="809"/>
      <c r="I80" s="479"/>
      <c r="J80" s="480"/>
      <c r="K80" s="483"/>
      <c r="L80" s="484"/>
      <c r="M80" s="485"/>
      <c r="N80" s="404"/>
    </row>
    <row r="81" spans="1:14" ht="15.75" thickBot="1">
      <c r="B81" s="827" t="s">
        <v>1037</v>
      </c>
      <c r="C81" s="828"/>
      <c r="D81" s="828"/>
      <c r="E81" s="828"/>
      <c r="F81" s="828"/>
      <c r="G81" s="828"/>
      <c r="H81" s="828"/>
      <c r="I81" s="828"/>
      <c r="J81" s="828"/>
      <c r="K81" s="828"/>
      <c r="L81" s="828"/>
      <c r="M81" s="829"/>
      <c r="N81" s="310">
        <f>SUM(N75:N80)</f>
        <v>1922.9906250000001</v>
      </c>
    </row>
    <row r="82" spans="1:14" ht="15.75" thickBot="1">
      <c r="B82" s="39"/>
      <c r="C82" s="40"/>
      <c r="D82" s="40"/>
      <c r="E82" s="40"/>
      <c r="F82" s="40"/>
      <c r="G82" s="40"/>
      <c r="H82" s="40"/>
      <c r="I82" s="40"/>
      <c r="J82" s="40"/>
      <c r="K82" s="40"/>
      <c r="L82" s="40"/>
      <c r="M82" s="40"/>
      <c r="N82" s="41"/>
    </row>
    <row r="83" spans="1:14" ht="15.75" thickBot="1">
      <c r="B83" s="821" t="s">
        <v>1051</v>
      </c>
      <c r="C83" s="822"/>
      <c r="D83" s="822"/>
      <c r="E83" s="822"/>
      <c r="F83" s="822"/>
      <c r="G83" s="822"/>
      <c r="H83" s="822"/>
      <c r="I83" s="822"/>
      <c r="J83" s="822"/>
      <c r="K83" s="822"/>
      <c r="L83" s="822"/>
      <c r="M83" s="823"/>
      <c r="N83" s="105">
        <f>N46+N59+N70+N81</f>
        <v>3241.29436613901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12" t="s">
        <v>1053</v>
      </c>
      <c r="C87" s="813"/>
      <c r="D87" s="813"/>
      <c r="E87" s="813"/>
      <c r="F87" s="813"/>
      <c r="G87" s="813"/>
      <c r="H87" s="813"/>
      <c r="I87" s="323"/>
      <c r="J87" s="343"/>
      <c r="K87" s="311" t="s">
        <v>1054</v>
      </c>
      <c r="L87" s="851" t="s">
        <v>1055</v>
      </c>
      <c r="M87" s="852"/>
      <c r="N87" s="312"/>
    </row>
    <row r="88" spans="1:14">
      <c r="B88" s="853" t="s">
        <v>1056</v>
      </c>
      <c r="C88" s="854"/>
      <c r="D88" s="854"/>
      <c r="E88" s="854"/>
      <c r="F88" s="854"/>
      <c r="G88" s="854"/>
      <c r="H88" s="854"/>
      <c r="I88" s="93"/>
      <c r="J88" s="94"/>
      <c r="K88" s="313">
        <v>0.2</v>
      </c>
      <c r="L88" s="855">
        <f>N83*K88</f>
        <v>648.25887322780204</v>
      </c>
      <c r="M88" s="856"/>
      <c r="N88" s="57"/>
    </row>
    <row r="89" spans="1:14">
      <c r="B89" s="95" t="s">
        <v>1057</v>
      </c>
      <c r="C89" s="96"/>
      <c r="D89" s="96"/>
      <c r="E89" s="96"/>
      <c r="F89" s="96"/>
      <c r="G89" s="96"/>
      <c r="H89" s="96"/>
      <c r="I89" s="93"/>
      <c r="J89" s="94"/>
      <c r="K89" s="313">
        <v>0.05</v>
      </c>
      <c r="L89" s="855">
        <f>N83*K89</f>
        <v>162.06471830695051</v>
      </c>
      <c r="M89" s="856"/>
      <c r="N89" s="57"/>
    </row>
    <row r="90" spans="1:14" ht="15.75" thickBot="1">
      <c r="B90" s="97" t="s">
        <v>1058</v>
      </c>
      <c r="C90" s="98"/>
      <c r="D90" s="98"/>
      <c r="E90" s="98"/>
      <c r="F90" s="98"/>
      <c r="G90" s="98"/>
      <c r="H90" s="98"/>
      <c r="I90" s="99"/>
      <c r="J90" s="100"/>
      <c r="K90" s="314">
        <v>0.05</v>
      </c>
      <c r="L90" s="857">
        <f>N83*K90</f>
        <v>162.06471830695051</v>
      </c>
      <c r="M90" s="858"/>
      <c r="N90" s="57"/>
    </row>
    <row r="91" spans="1:14" ht="15.75" thickBot="1">
      <c r="B91" s="821" t="s">
        <v>1037</v>
      </c>
      <c r="C91" s="822"/>
      <c r="D91" s="822"/>
      <c r="E91" s="822"/>
      <c r="F91" s="822"/>
      <c r="G91" s="822"/>
      <c r="H91" s="822"/>
      <c r="I91" s="822"/>
      <c r="J91" s="822"/>
      <c r="K91" s="822"/>
      <c r="L91" s="822"/>
      <c r="M91" s="823"/>
      <c r="N91" s="58">
        <f>L88+L89+L90</f>
        <v>972.38830984170295</v>
      </c>
    </row>
    <row r="92" spans="1:14" ht="15.75" thickBot="1">
      <c r="B92" s="39"/>
      <c r="C92" s="40"/>
      <c r="D92" s="40"/>
      <c r="E92" s="40"/>
      <c r="F92" s="40"/>
      <c r="G92" s="40"/>
      <c r="H92" s="40"/>
      <c r="I92" s="40"/>
      <c r="J92" s="40"/>
      <c r="K92" s="40"/>
      <c r="L92" s="40"/>
      <c r="M92" s="40"/>
      <c r="N92" s="41"/>
    </row>
    <row r="93" spans="1:14" ht="15.75" thickBot="1">
      <c r="A93" t="s">
        <v>2122</v>
      </c>
      <c r="B93" s="821" t="s">
        <v>1059</v>
      </c>
      <c r="C93" s="822"/>
      <c r="D93" s="822"/>
      <c r="E93" s="822"/>
      <c r="F93" s="822"/>
      <c r="G93" s="822"/>
      <c r="H93" s="822"/>
      <c r="I93" s="822"/>
      <c r="J93" s="822"/>
      <c r="K93" s="822"/>
      <c r="L93" s="822"/>
      <c r="M93" s="823"/>
      <c r="N93" s="196">
        <f>N83+N91</f>
        <v>4213.6826759807127</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7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7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3" t="s">
        <v>2324</v>
      </c>
      <c r="C110" s="964"/>
      <c r="D110" s="964"/>
      <c r="E110" s="964"/>
      <c r="F110" s="964"/>
      <c r="G110" s="964"/>
      <c r="H110" s="964"/>
      <c r="I110" s="964"/>
      <c r="J110" s="964"/>
      <c r="K110" s="964"/>
      <c r="L110" s="964"/>
      <c r="M110" s="964"/>
      <c r="N110" s="965"/>
    </row>
    <row r="111" spans="2:14" ht="15" customHeight="1">
      <c r="B111" s="963"/>
      <c r="C111" s="964"/>
      <c r="D111" s="964"/>
      <c r="E111" s="964"/>
      <c r="F111" s="964"/>
      <c r="G111" s="964"/>
      <c r="H111" s="964"/>
      <c r="I111" s="964"/>
      <c r="J111" s="964"/>
      <c r="K111" s="964"/>
      <c r="L111" s="964"/>
      <c r="M111" s="964"/>
      <c r="N111" s="965"/>
    </row>
    <row r="112" spans="2:14" ht="30" customHeight="1">
      <c r="B112" s="966" t="s">
        <v>2325</v>
      </c>
      <c r="C112" s="967"/>
      <c r="D112" s="967"/>
      <c r="E112" s="967"/>
      <c r="F112" s="967"/>
      <c r="G112" s="967"/>
      <c r="H112" s="967"/>
      <c r="I112" s="967"/>
      <c r="J112" s="967"/>
      <c r="K112" s="967"/>
      <c r="L112" s="967"/>
      <c r="M112" s="967"/>
      <c r="N112" s="968"/>
    </row>
    <row r="113" spans="2:14">
      <c r="B113" s="966"/>
      <c r="C113" s="967"/>
      <c r="D113" s="967"/>
      <c r="E113" s="967"/>
      <c r="F113" s="967"/>
      <c r="G113" s="967"/>
      <c r="H113" s="967"/>
      <c r="I113" s="967"/>
      <c r="J113" s="967"/>
      <c r="K113" s="967"/>
      <c r="L113" s="967"/>
      <c r="M113" s="967"/>
      <c r="N113" s="968"/>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69"/>
      <c r="K123" s="969"/>
      <c r="L123" s="969"/>
      <c r="M123" s="969"/>
      <c r="N123" s="970"/>
    </row>
    <row r="124" spans="2:14" ht="15.75" thickBot="1">
      <c r="B124" s="428" t="s">
        <v>2327</v>
      </c>
      <c r="C124" s="429"/>
      <c r="D124" s="429"/>
      <c r="E124" s="268"/>
      <c r="F124" s="268"/>
      <c r="G124" s="268"/>
      <c r="H124" s="268"/>
      <c r="I124" s="268"/>
      <c r="J124" s="971"/>
      <c r="K124" s="971"/>
      <c r="L124" s="971"/>
      <c r="M124" s="971"/>
      <c r="N124" s="972"/>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42.75" customHeight="1" thickBot="1">
      <c r="A31" t="s">
        <v>1929</v>
      </c>
      <c r="B31" s="86" t="s">
        <v>1212</v>
      </c>
      <c r="C31" s="961" t="s">
        <v>2238</v>
      </c>
      <c r="D31" s="962"/>
      <c r="E31" s="962"/>
      <c r="F31" s="962"/>
      <c r="G31" s="962"/>
      <c r="H31" s="962"/>
      <c r="I31" s="962"/>
      <c r="J31" s="962"/>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188</v>
      </c>
      <c r="B36" s="834" t="str">
        <f>VLOOKUP(A36,EQUIPOS!A6:D154,3,FALSE)</f>
        <v>Diferencial</v>
      </c>
      <c r="C36" s="835"/>
      <c r="D36" s="835"/>
      <c r="E36" s="835"/>
      <c r="F36" s="835"/>
      <c r="G36" s="835"/>
      <c r="H36" s="836"/>
      <c r="I36" s="276"/>
      <c r="J36" s="277"/>
      <c r="K36" s="278">
        <f>VLOOKUP(A36,EQUIPOS!A6:D163,4,FALSE)</f>
        <v>3497.3286504895705</v>
      </c>
      <c r="L36" s="279"/>
      <c r="M36" s="345">
        <v>4</v>
      </c>
      <c r="N36" s="281">
        <f>K36/M36</f>
        <v>874.33216262239262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957.50937500000009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1831.8415376223927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401649.47146387026</v>
      </c>
      <c r="N48" s="281">
        <f>K48*M48</f>
        <v>4016.4947146387026</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95200</v>
      </c>
      <c r="N49" s="281">
        <f>K49*M49</f>
        <v>95200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357000</v>
      </c>
      <c r="N50" s="281">
        <f>K50*M50</f>
        <v>130305</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229521.49471463868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5">
        <f>VLOOKUP(A58,TRANSPORTE!A1:D117,4,FALSE)</f>
        <v>3.0136262099776614</v>
      </c>
      <c r="M58" s="826"/>
      <c r="N58" s="296">
        <f>K58*L58</f>
        <v>0.84381533879374526</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318"/>
      <c r="C63" s="319"/>
      <c r="D63" s="319"/>
      <c r="E63" s="319"/>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f>
        <v>0.84381533879374526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32</v>
      </c>
      <c r="N69" s="404">
        <f>K69/M69</f>
        <v>6383.40625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32</v>
      </c>
      <c r="N70" s="404">
        <f>K70/M70</f>
        <v>3191.6875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9575.09375</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240929.27381759987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48185.854763519979</v>
      </c>
      <c r="M82" s="856"/>
      <c r="N82" s="57"/>
    </row>
    <row r="83" spans="1:14">
      <c r="B83" s="95" t="s">
        <v>1057</v>
      </c>
      <c r="C83" s="96"/>
      <c r="D83" s="96"/>
      <c r="E83" s="96"/>
      <c r="F83" s="96"/>
      <c r="G83" s="96"/>
      <c r="H83" s="96"/>
      <c r="I83" s="93"/>
      <c r="J83" s="94"/>
      <c r="K83" s="313">
        <v>0.05</v>
      </c>
      <c r="L83" s="855">
        <f>N77*K83</f>
        <v>12046.463690879995</v>
      </c>
      <c r="M83" s="856"/>
      <c r="N83" s="57"/>
    </row>
    <row r="84" spans="1:14" ht="15.75" thickBot="1">
      <c r="B84" s="97" t="s">
        <v>1058</v>
      </c>
      <c r="C84" s="98"/>
      <c r="D84" s="98"/>
      <c r="E84" s="98"/>
      <c r="F84" s="98"/>
      <c r="G84" s="98"/>
      <c r="H84" s="98"/>
      <c r="I84" s="99"/>
      <c r="J84" s="100"/>
      <c r="K84" s="314">
        <v>0.05</v>
      </c>
      <c r="L84" s="857">
        <f>N77*K84</f>
        <v>12046.463690879995</v>
      </c>
      <c r="M84" s="858"/>
      <c r="N84" s="57"/>
    </row>
    <row r="85" spans="1:14" ht="15.75" thickBot="1">
      <c r="B85" s="821" t="s">
        <v>1037</v>
      </c>
      <c r="C85" s="822"/>
      <c r="D85" s="822"/>
      <c r="E85" s="822"/>
      <c r="F85" s="822"/>
      <c r="G85" s="822"/>
      <c r="H85" s="822"/>
      <c r="I85" s="822"/>
      <c r="J85" s="822"/>
      <c r="K85" s="822"/>
      <c r="L85" s="822"/>
      <c r="M85" s="823"/>
      <c r="N85" s="58">
        <f>L82+L83+L84</f>
        <v>72278.782145279969</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313208.05596287985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45" customHeight="1" thickBot="1">
      <c r="A31" t="s">
        <v>1929</v>
      </c>
      <c r="B31" s="86" t="s">
        <v>1213</v>
      </c>
      <c r="C31" s="982" t="s">
        <v>2239</v>
      </c>
      <c r="D31" s="983"/>
      <c r="E31" s="983"/>
      <c r="F31" s="983"/>
      <c r="G31" s="983"/>
      <c r="H31" s="983"/>
      <c r="I31" s="983"/>
      <c r="J31" s="983"/>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188</v>
      </c>
      <c r="B36" s="834" t="str">
        <f>VLOOKUP(A36,EQUIPOS!A6:D154,3,FALSE)</f>
        <v>Diferencial</v>
      </c>
      <c r="C36" s="835"/>
      <c r="D36" s="835"/>
      <c r="E36" s="835"/>
      <c r="F36" s="835"/>
      <c r="G36" s="835"/>
      <c r="H36" s="836"/>
      <c r="I36" s="276"/>
      <c r="J36" s="277"/>
      <c r="K36" s="278">
        <f>VLOOKUP(A36,EQUIPOS!A6:D163,4,FALSE)</f>
        <v>3497.3286504895705</v>
      </c>
      <c r="L36" s="279"/>
      <c r="M36" s="450">
        <v>4</v>
      </c>
      <c r="N36" s="281">
        <f>K36/M36</f>
        <v>874.33216262239262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957.50937500000009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1831.8415376223927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401649.47146387026</v>
      </c>
      <c r="N48" s="281">
        <f>K48*M48</f>
        <v>8032.9894292774052</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95200</v>
      </c>
      <c r="N49" s="281">
        <f>K49*M49</f>
        <v>95200</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357000</v>
      </c>
      <c r="N50" s="281">
        <f>K50*M50</f>
        <v>164220</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267452.98942927743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5">
        <f>VLOOKUP(A58,TRANSPORTE!A1:D117,4,FALSE)</f>
        <v>3.0136262099776614</v>
      </c>
      <c r="M58" s="826"/>
      <c r="N58" s="296">
        <f>K58*L58</f>
        <v>0.84381533879374526</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319"/>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f>
        <v>0.84381533879374526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32</v>
      </c>
      <c r="N69" s="404">
        <f>K69/M69</f>
        <v>6383.40625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32</v>
      </c>
      <c r="N70" s="404">
        <f>K70/M70</f>
        <v>3191.6875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9575.09375</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278860.76853223861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55772.153706447723</v>
      </c>
      <c r="M82" s="856"/>
      <c r="N82" s="57"/>
    </row>
    <row r="83" spans="1:14">
      <c r="B83" s="95" t="s">
        <v>1057</v>
      </c>
      <c r="C83" s="96"/>
      <c r="D83" s="96"/>
      <c r="E83" s="96"/>
      <c r="F83" s="96"/>
      <c r="G83" s="96"/>
      <c r="H83" s="96"/>
      <c r="I83" s="93"/>
      <c r="J83" s="94"/>
      <c r="K83" s="313">
        <v>0.05</v>
      </c>
      <c r="L83" s="855">
        <f>N77*K83</f>
        <v>13943.038426611931</v>
      </c>
      <c r="M83" s="856"/>
      <c r="N83" s="57"/>
    </row>
    <row r="84" spans="1:14" ht="15.75" thickBot="1">
      <c r="B84" s="97" t="s">
        <v>1058</v>
      </c>
      <c r="C84" s="98"/>
      <c r="D84" s="98"/>
      <c r="E84" s="98"/>
      <c r="F84" s="98"/>
      <c r="G84" s="98"/>
      <c r="H84" s="98"/>
      <c r="I84" s="99"/>
      <c r="J84" s="100"/>
      <c r="K84" s="314">
        <v>0.05</v>
      </c>
      <c r="L84" s="857">
        <f>N77*K84</f>
        <v>13943.038426611931</v>
      </c>
      <c r="M84" s="858"/>
      <c r="N84" s="57"/>
    </row>
    <row r="85" spans="1:14" ht="15.75" thickBot="1">
      <c r="B85" s="821" t="s">
        <v>1037</v>
      </c>
      <c r="C85" s="822"/>
      <c r="D85" s="822"/>
      <c r="E85" s="822"/>
      <c r="F85" s="822"/>
      <c r="G85" s="822"/>
      <c r="H85" s="822"/>
      <c r="I85" s="822"/>
      <c r="J85" s="822"/>
      <c r="K85" s="822"/>
      <c r="L85" s="822"/>
      <c r="M85" s="823"/>
      <c r="N85" s="58">
        <f>L82+L83+L84</f>
        <v>83658.230559671589</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362518.9990919102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310</v>
      </c>
      <c r="B36" s="834" t="str">
        <f>VLOOKUP(A36,EQUIPOS!A6:D154,3,FALSE)</f>
        <v>Retroexcavadora A25C</v>
      </c>
      <c r="C36" s="835"/>
      <c r="D36" s="835"/>
      <c r="E36" s="835"/>
      <c r="F36" s="835"/>
      <c r="G36" s="835"/>
      <c r="H36" s="836"/>
      <c r="I36" s="276"/>
      <c r="J36" s="277"/>
      <c r="K36" s="278">
        <f>VLOOKUP(A36,EQUIPOS!A6:D163,4,FALSE)</f>
        <v>155918.36951894427</v>
      </c>
      <c r="L36" s="279"/>
      <c r="M36" s="345">
        <v>3</v>
      </c>
      <c r="N36" s="281">
        <f>K36/M36</f>
        <v>51972.789839648089</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1276.6791666666668</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53249.469006314757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401649.47146387026</v>
      </c>
      <c r="N48" s="281">
        <f>K48*M48</f>
        <v>8032.9894292774052</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25104.364491050441</v>
      </c>
      <c r="N49" s="281">
        <f>K49*M49</f>
        <v>11548.007665883204</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416500</v>
      </c>
      <c r="N50" s="281">
        <f>K50*M50</f>
        <v>416500</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436080.99709516059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5">
        <f>VLOOKUP(A58,TRANSPORTE!A1:D117,4,FALSE)</f>
        <v>3.0136262099776614</v>
      </c>
      <c r="M58" s="826"/>
      <c r="N58" s="296">
        <f>K58*L58</f>
        <v>0.84381533879374526</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25">
        <f>VLOOKUP(A59,TRANSPORTE!A1:D117,4,FALSE)</f>
        <v>1376.2226358897988</v>
      </c>
      <c r="M59" s="826"/>
      <c r="N59" s="296">
        <f>K59*L59</f>
        <v>633.06241250930748</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318"/>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633.90622784810125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24</v>
      </c>
      <c r="N69" s="404">
        <f>K69/M69</f>
        <v>8511.2083333333339</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24</v>
      </c>
      <c r="N70" s="404">
        <f>K70/M70</f>
        <v>4255.583333333333</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133"/>
    </row>
    <row r="75" spans="1:15" ht="15.75" thickBot="1">
      <c r="B75" s="827" t="s">
        <v>1037</v>
      </c>
      <c r="C75" s="828"/>
      <c r="D75" s="828"/>
      <c r="E75" s="828"/>
      <c r="F75" s="828"/>
      <c r="G75" s="828"/>
      <c r="H75" s="828"/>
      <c r="I75" s="828"/>
      <c r="J75" s="828"/>
      <c r="K75" s="828"/>
      <c r="L75" s="828"/>
      <c r="M75" s="829"/>
      <c r="N75" s="469">
        <f>SUM(N69:N74)</f>
        <v>12766.791666666668</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502731.16399599012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100546.23279919803</v>
      </c>
      <c r="M82" s="856"/>
      <c r="N82" s="57"/>
    </row>
    <row r="83" spans="1:14">
      <c r="B83" s="95" t="s">
        <v>1057</v>
      </c>
      <c r="C83" s="96"/>
      <c r="D83" s="96"/>
      <c r="E83" s="96"/>
      <c r="F83" s="96"/>
      <c r="G83" s="96"/>
      <c r="H83" s="96"/>
      <c r="I83" s="93"/>
      <c r="J83" s="94"/>
      <c r="K83" s="313">
        <v>0.05</v>
      </c>
      <c r="L83" s="855">
        <f>N77*K83</f>
        <v>25136.558199799507</v>
      </c>
      <c r="M83" s="856"/>
      <c r="N83" s="57"/>
    </row>
    <row r="84" spans="1:14" ht="15.75" thickBot="1">
      <c r="B84" s="97" t="s">
        <v>1058</v>
      </c>
      <c r="C84" s="98"/>
      <c r="D84" s="98"/>
      <c r="E84" s="98"/>
      <c r="F84" s="98"/>
      <c r="G84" s="98"/>
      <c r="H84" s="98"/>
      <c r="I84" s="99"/>
      <c r="J84" s="100"/>
      <c r="K84" s="314">
        <v>0.05</v>
      </c>
      <c r="L84" s="857">
        <f>N77*K84</f>
        <v>25136.558199799507</v>
      </c>
      <c r="M84" s="858"/>
      <c r="N84" s="57"/>
    </row>
    <row r="85" spans="1:14" ht="15.75" thickBot="1">
      <c r="B85" s="821" t="s">
        <v>1037</v>
      </c>
      <c r="C85" s="822"/>
      <c r="D85" s="822"/>
      <c r="E85" s="822"/>
      <c r="F85" s="822"/>
      <c r="G85" s="822"/>
      <c r="H85" s="822"/>
      <c r="I85" s="822"/>
      <c r="J85" s="822"/>
      <c r="K85" s="822"/>
      <c r="L85" s="822"/>
      <c r="M85" s="823"/>
      <c r="N85" s="58">
        <f>L82+L83+L84</f>
        <v>150819.34919879705</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653550.5131947872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5650</v>
      </c>
      <c r="L36" s="279"/>
      <c r="M36" s="345">
        <v>0.5</v>
      </c>
      <c r="N36" s="281">
        <f>K36/M36</f>
        <v>11300</v>
      </c>
    </row>
    <row r="37" spans="1:14">
      <c r="A37" s="119" t="s">
        <v>320</v>
      </c>
      <c r="B37" s="834" t="str">
        <f>VLOOKUP(A37,EQUIPOS!A7:D154,3,FALSE)</f>
        <v>Retroexcavadora sobre llantas, motor 62HP, Profundidad de excavación de 5.41 metros.</v>
      </c>
      <c r="C37" s="835"/>
      <c r="D37" s="835"/>
      <c r="E37" s="835"/>
      <c r="F37" s="835"/>
      <c r="G37" s="835"/>
      <c r="H37" s="836"/>
      <c r="I37" s="430"/>
      <c r="J37" s="431"/>
      <c r="K37" s="278">
        <f>VLOOKUP(A37,EQUIPOS!A7:D164,4,FALSE)</f>
        <v>90000</v>
      </c>
      <c r="L37" s="344"/>
      <c r="M37" s="345">
        <v>1.5</v>
      </c>
      <c r="N37" s="281">
        <f>K37/M37</f>
        <v>60000</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2553.3583333333336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73853.358333333337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25104.364491050441</v>
      </c>
      <c r="N48" s="281">
        <f>K48*M48</f>
        <v>14560.531404809255</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198659.41140437534</v>
      </c>
      <c r="N49" s="281">
        <f>K49*M49</f>
        <v>198659.41140437534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213219.94280918461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5">
        <f>VLOOKUP(A58,TRANSPORTE!A1:D117,4,FALSE)</f>
        <v>1014.5874906924794</v>
      </c>
      <c r="M58" s="826"/>
      <c r="N58" s="296">
        <f>K58*L58</f>
        <v>1014.5874906924794</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5">
        <f>VLOOKUP(A59,TRANSPORTE!A1:D117,4,FALSE)</f>
        <v>1376.2226358897988</v>
      </c>
      <c r="M59" s="826"/>
      <c r="N59" s="296">
        <f>K59*L59</f>
        <v>798.20912881608319</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f>
        <v>1812.7966195085626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12</v>
      </c>
      <c r="N69" s="404">
        <f>K69/M69</f>
        <v>17022.416666666668</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v>
      </c>
      <c r="N70" s="404">
        <f>K70/M70</f>
        <v>8511.1666666666661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25533.583333333336</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314419.68109535985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62883.936219071969</v>
      </c>
      <c r="M82" s="856"/>
      <c r="N82" s="57"/>
    </row>
    <row r="83" spans="1:14">
      <c r="B83" s="95" t="s">
        <v>1057</v>
      </c>
      <c r="C83" s="96"/>
      <c r="D83" s="96"/>
      <c r="E83" s="96"/>
      <c r="F83" s="96"/>
      <c r="G83" s="96"/>
      <c r="H83" s="96"/>
      <c r="I83" s="93"/>
      <c r="J83" s="94"/>
      <c r="K83" s="313">
        <v>0.05</v>
      </c>
      <c r="L83" s="855">
        <f>N77*K83</f>
        <v>15720.984054767992</v>
      </c>
      <c r="M83" s="856"/>
      <c r="N83" s="57"/>
    </row>
    <row r="84" spans="1:14" ht="15.75" thickBot="1">
      <c r="B84" s="97" t="s">
        <v>1058</v>
      </c>
      <c r="C84" s="98"/>
      <c r="D84" s="98"/>
      <c r="E84" s="98"/>
      <c r="F84" s="98"/>
      <c r="G84" s="98"/>
      <c r="H84" s="98"/>
      <c r="I84" s="99"/>
      <c r="J84" s="100"/>
      <c r="K84" s="314">
        <v>0.05</v>
      </c>
      <c r="L84" s="857">
        <f>N77*K84</f>
        <v>15720.984054767992</v>
      </c>
      <c r="M84" s="858"/>
      <c r="N84" s="57"/>
    </row>
    <row r="85" spans="1:14" ht="15.75" thickBot="1">
      <c r="B85" s="821" t="s">
        <v>1037</v>
      </c>
      <c r="C85" s="822"/>
      <c r="D85" s="822"/>
      <c r="E85" s="822"/>
      <c r="F85" s="822"/>
      <c r="G85" s="822"/>
      <c r="H85" s="822"/>
      <c r="I85" s="822"/>
      <c r="J85" s="822"/>
      <c r="K85" s="822"/>
      <c r="L85" s="822"/>
      <c r="M85" s="823"/>
      <c r="N85" s="58">
        <f>L82+L83+L84</f>
        <v>94325.904328607954</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408745.5854239678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5650</v>
      </c>
      <c r="L36" s="279"/>
      <c r="M36" s="345">
        <v>0.5</v>
      </c>
      <c r="N36" s="281">
        <f>K36/M36</f>
        <v>11300</v>
      </c>
    </row>
    <row r="37" spans="1:14">
      <c r="A37" s="119" t="s">
        <v>303</v>
      </c>
      <c r="B37" s="834" t="str">
        <f>VLOOKUP(A37,EQUIPOS!A7:D154,3,FALSE)</f>
        <v>Retrocargador, pala de 1,1 m3 de capacidad, profundidad de excavación de 4.400 mm y una altura de 5.680 mm</v>
      </c>
      <c r="C37" s="835"/>
      <c r="D37" s="835"/>
      <c r="E37" s="835"/>
      <c r="F37" s="835"/>
      <c r="G37" s="835"/>
      <c r="H37" s="836"/>
      <c r="I37" s="430"/>
      <c r="J37" s="431"/>
      <c r="K37" s="278">
        <f>VLOOKUP(A37,EQUIPOS!A7:D164,4,FALSE)</f>
        <v>131023.83993188593</v>
      </c>
      <c r="L37" s="344"/>
      <c r="M37" s="345">
        <v>1.5</v>
      </c>
      <c r="N37" s="281">
        <f>K37/M37</f>
        <v>87349.226621257287</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2553.3583333333336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101202.58495459062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25104.364491050441</v>
      </c>
      <c r="N48" s="281">
        <f>K48*M48</f>
        <v>14560.531404809255</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198659.41140437534</v>
      </c>
      <c r="N49" s="281">
        <f>K49*M49</f>
        <v>198659.41140437534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213219.94280918461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5">
        <f>VLOOKUP(A58,TRANSPORTE!A1:D117,4,FALSE)</f>
        <v>1014.5874906924794</v>
      </c>
      <c r="M58" s="826"/>
      <c r="N58" s="296">
        <f>K58*L58</f>
        <v>1014.5874906924794</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5">
        <f>VLOOKUP(A59,TRANSPORTE!A1:D117,4,FALSE)</f>
        <v>1376.2226358897988</v>
      </c>
      <c r="M59" s="826"/>
      <c r="N59" s="296">
        <f>K59*L59</f>
        <v>798.20912881608319</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1812.7966195085626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12</v>
      </c>
      <c r="N69" s="404">
        <f>K69/M69</f>
        <v>17022.416666666668</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v>
      </c>
      <c r="N70" s="404">
        <f>K70/M70</f>
        <v>8511.1666666666661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25533.583333333336</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341768.9077166171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68353.781543323421</v>
      </c>
      <c r="M82" s="856"/>
      <c r="N82" s="57"/>
    </row>
    <row r="83" spans="1:14">
      <c r="B83" s="95" t="s">
        <v>1057</v>
      </c>
      <c r="C83" s="96"/>
      <c r="D83" s="96"/>
      <c r="E83" s="96"/>
      <c r="F83" s="96"/>
      <c r="G83" s="96"/>
      <c r="H83" s="96"/>
      <c r="I83" s="93"/>
      <c r="J83" s="94"/>
      <c r="K83" s="313">
        <v>0.05</v>
      </c>
      <c r="L83" s="855">
        <f>N77*K83</f>
        <v>17088.445385830855</v>
      </c>
      <c r="M83" s="856"/>
      <c r="N83" s="57"/>
    </row>
    <row r="84" spans="1:14" ht="15.75" thickBot="1">
      <c r="B84" s="97" t="s">
        <v>1058</v>
      </c>
      <c r="C84" s="98"/>
      <c r="D84" s="98"/>
      <c r="E84" s="98"/>
      <c r="F84" s="98"/>
      <c r="G84" s="98"/>
      <c r="H84" s="98"/>
      <c r="I84" s="99"/>
      <c r="J84" s="100"/>
      <c r="K84" s="314">
        <v>0.05</v>
      </c>
      <c r="L84" s="857">
        <f>N77*K84</f>
        <v>17088.445385830855</v>
      </c>
      <c r="M84" s="858"/>
      <c r="N84" s="57"/>
    </row>
    <row r="85" spans="1:14" ht="15.75" thickBot="1">
      <c r="B85" s="821" t="s">
        <v>1037</v>
      </c>
      <c r="C85" s="822"/>
      <c r="D85" s="822"/>
      <c r="E85" s="822"/>
      <c r="F85" s="822"/>
      <c r="G85" s="822"/>
      <c r="H85" s="822"/>
      <c r="I85" s="822"/>
      <c r="J85" s="822"/>
      <c r="K85" s="822"/>
      <c r="L85" s="822"/>
      <c r="M85" s="823"/>
      <c r="N85" s="58">
        <f>L82+L83+L84</f>
        <v>102530.67231498513</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444299.58003160224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127.66800000000001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127.66800000000001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15898.076878201649</v>
      </c>
      <c r="N48" s="281">
        <f>K48*M48</f>
        <v>15898.076878201649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15898.076878201649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100</v>
      </c>
      <c r="N69" s="404">
        <f>K69/M69</f>
        <v>1532.02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2553.36</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18579.104878201648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3715.8209756403298</v>
      </c>
      <c r="M82" s="856"/>
      <c r="N82" s="57"/>
    </row>
    <row r="83" spans="1:14">
      <c r="B83" s="95" t="s">
        <v>1057</v>
      </c>
      <c r="C83" s="96"/>
      <c r="D83" s="96"/>
      <c r="E83" s="96"/>
      <c r="F83" s="96"/>
      <c r="G83" s="96"/>
      <c r="H83" s="96"/>
      <c r="I83" s="93"/>
      <c r="J83" s="94"/>
      <c r="K83" s="313">
        <v>0.05</v>
      </c>
      <c r="L83" s="855">
        <f>N77*K83</f>
        <v>928.95524391008246</v>
      </c>
      <c r="M83" s="856"/>
      <c r="N83" s="57"/>
    </row>
    <row r="84" spans="1:14" ht="15.75" thickBot="1">
      <c r="B84" s="97" t="s">
        <v>1058</v>
      </c>
      <c r="C84" s="98"/>
      <c r="D84" s="98"/>
      <c r="E84" s="98"/>
      <c r="F84" s="98"/>
      <c r="G84" s="98"/>
      <c r="H84" s="98"/>
      <c r="I84" s="99"/>
      <c r="J84" s="100"/>
      <c r="K84" s="314">
        <v>0.05</v>
      </c>
      <c r="L84" s="857">
        <f>N77*K84</f>
        <v>928.95524391008246</v>
      </c>
      <c r="M84" s="858"/>
      <c r="N84" s="57"/>
    </row>
    <row r="85" spans="1:14" ht="15.75" thickBot="1">
      <c r="B85" s="821" t="s">
        <v>1037</v>
      </c>
      <c r="C85" s="822"/>
      <c r="D85" s="822"/>
      <c r="E85" s="822"/>
      <c r="F85" s="822"/>
      <c r="G85" s="822"/>
      <c r="H85" s="822"/>
      <c r="I85" s="822"/>
      <c r="J85" s="822"/>
      <c r="K85" s="822"/>
      <c r="L85" s="822"/>
      <c r="M85" s="823"/>
      <c r="N85" s="58">
        <f>L82+L83+L84</f>
        <v>5573.7314634604945</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24152.836341662143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986" t="s">
        <v>1028</v>
      </c>
      <c r="D30" s="987"/>
      <c r="E30" s="987"/>
      <c r="F30" s="987"/>
      <c r="G30" s="987"/>
      <c r="H30" s="987"/>
      <c r="I30" s="987"/>
      <c r="J30" s="463"/>
      <c r="K30" s="316"/>
      <c r="L30" s="832" t="s">
        <v>1029</v>
      </c>
      <c r="M30" s="833"/>
      <c r="N30" s="77" t="s">
        <v>1030</v>
      </c>
    </row>
    <row r="31" spans="1:14" ht="30" customHeight="1" thickBot="1">
      <c r="A31" t="s">
        <v>1929</v>
      </c>
      <c r="B31" s="86" t="s">
        <v>1216</v>
      </c>
      <c r="C31" s="984" t="s">
        <v>2243</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1915.0187500000002</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40537.542337130108</v>
      </c>
      <c r="N48" s="281">
        <f>K48*M48</f>
        <v>44591.296570843122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5207.4399999999996</v>
      </c>
      <c r="N49" s="281">
        <f>K49*M49</f>
        <v>5988.5559999999987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401649.47146387026</v>
      </c>
      <c r="N50" s="281">
        <f>K50*M50</f>
        <v>48197.936575664426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7757.3097089133962</v>
      </c>
      <c r="N51" s="281">
        <f>K51*M51</f>
        <v>15514.619417826792</v>
      </c>
    </row>
    <row r="52" spans="1:14" ht="15.7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70567</v>
      </c>
      <c r="N52" s="281">
        <f>K52*M52</f>
        <v>35283.5</v>
      </c>
    </row>
    <row r="53" spans="1:14" ht="15.75" thickBot="1">
      <c r="B53" s="821" t="s">
        <v>1037</v>
      </c>
      <c r="C53" s="822"/>
      <c r="D53" s="822"/>
      <c r="E53" s="822"/>
      <c r="F53" s="822"/>
      <c r="G53" s="822"/>
      <c r="H53" s="822"/>
      <c r="I53" s="822"/>
      <c r="J53" s="822"/>
      <c r="K53" s="822"/>
      <c r="L53" s="822"/>
      <c r="M53" s="823"/>
      <c r="N53" s="403">
        <f>SUM(N48:N52)</f>
        <v>149575.90856433433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5">
        <f>VLOOKUP(A58,TRANSPORTE!A1:D117,4,FALSE)</f>
        <v>1376.2226358897988</v>
      </c>
      <c r="M58" s="826"/>
      <c r="N58" s="296">
        <f>K58*L58</f>
        <v>1513.8448994787789</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318"/>
      <c r="C63" s="319"/>
      <c r="D63" s="319"/>
      <c r="E63" s="319"/>
      <c r="F63" s="319"/>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1513.8448994787789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133"/>
    </row>
    <row r="75" spans="1:15" ht="15.75" thickBot="1">
      <c r="B75" s="827" t="s">
        <v>1037</v>
      </c>
      <c r="C75" s="828"/>
      <c r="D75" s="828"/>
      <c r="E75" s="828"/>
      <c r="F75" s="828"/>
      <c r="G75" s="828"/>
      <c r="H75" s="828"/>
      <c r="I75" s="828"/>
      <c r="J75" s="828"/>
      <c r="K75" s="828"/>
      <c r="L75" s="828"/>
      <c r="M75" s="829"/>
      <c r="N75" s="469">
        <f>SUM(N69:N74)</f>
        <v>38300.375</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191305.14721381309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38261.029442762621</v>
      </c>
      <c r="M82" s="856"/>
      <c r="N82" s="57"/>
    </row>
    <row r="83" spans="1:14">
      <c r="B83" s="95" t="s">
        <v>1057</v>
      </c>
      <c r="C83" s="96"/>
      <c r="D83" s="96"/>
      <c r="E83" s="96"/>
      <c r="F83" s="96"/>
      <c r="G83" s="96"/>
      <c r="H83" s="96"/>
      <c r="I83" s="93"/>
      <c r="J83" s="94"/>
      <c r="K83" s="313">
        <v>0.05</v>
      </c>
      <c r="L83" s="855">
        <f>N77*K83</f>
        <v>9565.2573606906553</v>
      </c>
      <c r="M83" s="856"/>
      <c r="N83" s="57"/>
    </row>
    <row r="84" spans="1:14" ht="15.75" thickBot="1">
      <c r="B84" s="97" t="s">
        <v>1058</v>
      </c>
      <c r="C84" s="98"/>
      <c r="D84" s="98"/>
      <c r="E84" s="98"/>
      <c r="F84" s="98"/>
      <c r="G84" s="98"/>
      <c r="H84" s="98"/>
      <c r="I84" s="99"/>
      <c r="J84" s="100"/>
      <c r="K84" s="314">
        <v>0.05</v>
      </c>
      <c r="L84" s="857">
        <f>N77*K84</f>
        <v>9565.2573606906553</v>
      </c>
      <c r="M84" s="858"/>
      <c r="N84" s="57"/>
    </row>
    <row r="85" spans="1:14" ht="15.75" thickBot="1">
      <c r="B85" s="821" t="s">
        <v>1037</v>
      </c>
      <c r="C85" s="822"/>
      <c r="D85" s="822"/>
      <c r="E85" s="822"/>
      <c r="F85" s="822"/>
      <c r="G85" s="822"/>
      <c r="H85" s="822"/>
      <c r="I85" s="822"/>
      <c r="J85" s="822"/>
      <c r="K85" s="822"/>
      <c r="L85" s="822"/>
      <c r="M85" s="823"/>
      <c r="N85" s="58">
        <f>L82+L83+L84</f>
        <v>57391.544164143925</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248696.691377957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986" t="s">
        <v>1028</v>
      </c>
      <c r="D30" s="987"/>
      <c r="E30" s="987"/>
      <c r="F30" s="987"/>
      <c r="G30" s="987"/>
      <c r="H30" s="987"/>
      <c r="I30" s="987"/>
      <c r="J30" s="463"/>
      <c r="K30" s="316"/>
      <c r="L30" s="832" t="s">
        <v>1029</v>
      </c>
      <c r="M30" s="833"/>
      <c r="N30" s="77" t="s">
        <v>1030</v>
      </c>
    </row>
    <row r="31" spans="1:14" ht="27" customHeight="1" thickBot="1">
      <c r="A31" t="s">
        <v>1929</v>
      </c>
      <c r="B31" s="86" t="s">
        <v>1217</v>
      </c>
      <c r="C31" s="984" t="s">
        <v>2244</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1915.0187500000002</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40537.542337130108</v>
      </c>
      <c r="N48" s="281">
        <f>K48*M48</f>
        <v>44591.296570843122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5207.4399999999996</v>
      </c>
      <c r="N49" s="281">
        <f>K49*M49</f>
        <v>5988.5559999999987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401649.47146387026</v>
      </c>
      <c r="N50" s="281">
        <f>K50*M50</f>
        <v>48197.936575664426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7757.3097089133962</v>
      </c>
      <c r="N51" s="281">
        <f>K51*M51</f>
        <v>15514.619417826792</v>
      </c>
    </row>
    <row r="52" spans="1:14" ht="15.7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129074.71102272041</v>
      </c>
      <c r="N52" s="281">
        <f>K52*M52</f>
        <v>64537.355511360205</v>
      </c>
    </row>
    <row r="53" spans="1:14" ht="15.75" thickBot="1">
      <c r="B53" s="821" t="s">
        <v>1037</v>
      </c>
      <c r="C53" s="822"/>
      <c r="D53" s="822"/>
      <c r="E53" s="822"/>
      <c r="F53" s="822"/>
      <c r="G53" s="822"/>
      <c r="H53" s="822"/>
      <c r="I53" s="822"/>
      <c r="J53" s="822"/>
      <c r="K53" s="822"/>
      <c r="L53" s="822"/>
      <c r="M53" s="823"/>
      <c r="N53" s="403">
        <f>SUM(N48:N52)</f>
        <v>178829.76407569455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5">
        <f>VLOOKUP(A58,TRANSPORTE!A1:D117,4,FALSE)</f>
        <v>1376.2226358897988</v>
      </c>
      <c r="M58" s="826"/>
      <c r="N58" s="296">
        <f>K58*L58</f>
        <v>1513.8448994787789</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1513.8448994787789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38300.375</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220559.00272517331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44111.800545034668</v>
      </c>
      <c r="M82" s="856"/>
      <c r="N82" s="57"/>
    </row>
    <row r="83" spans="1:14">
      <c r="B83" s="95" t="s">
        <v>1057</v>
      </c>
      <c r="C83" s="96"/>
      <c r="D83" s="96"/>
      <c r="E83" s="96"/>
      <c r="F83" s="96"/>
      <c r="G83" s="96"/>
      <c r="H83" s="96"/>
      <c r="I83" s="93"/>
      <c r="J83" s="94"/>
      <c r="K83" s="313">
        <v>0.05</v>
      </c>
      <c r="L83" s="855">
        <f>N77*K83</f>
        <v>11027.950136258667</v>
      </c>
      <c r="M83" s="856"/>
      <c r="N83" s="57"/>
    </row>
    <row r="84" spans="1:14" ht="15.75" thickBot="1">
      <c r="B84" s="97" t="s">
        <v>1058</v>
      </c>
      <c r="C84" s="98"/>
      <c r="D84" s="98"/>
      <c r="E84" s="98"/>
      <c r="F84" s="98"/>
      <c r="G84" s="98"/>
      <c r="H84" s="98"/>
      <c r="I84" s="99"/>
      <c r="J84" s="100"/>
      <c r="K84" s="314">
        <v>0.05</v>
      </c>
      <c r="L84" s="857">
        <f>N77*K84</f>
        <v>11027.950136258667</v>
      </c>
      <c r="M84" s="858"/>
      <c r="N84" s="57"/>
    </row>
    <row r="85" spans="1:14" ht="15.75" thickBot="1">
      <c r="B85" s="821" t="s">
        <v>1037</v>
      </c>
      <c r="C85" s="822"/>
      <c r="D85" s="822"/>
      <c r="E85" s="822"/>
      <c r="F85" s="822"/>
      <c r="G85" s="822"/>
      <c r="H85" s="822"/>
      <c r="I85" s="822"/>
      <c r="J85" s="822"/>
      <c r="K85" s="822"/>
      <c r="L85" s="822"/>
      <c r="M85" s="823"/>
      <c r="N85" s="58">
        <f>L82+L83+L84</f>
        <v>66167.700817552002</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286726.7035427253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986" t="s">
        <v>1028</v>
      </c>
      <c r="D30" s="987"/>
      <c r="E30" s="987"/>
      <c r="F30" s="987"/>
      <c r="G30" s="987"/>
      <c r="H30" s="987"/>
      <c r="I30" s="987"/>
      <c r="J30" s="463"/>
      <c r="K30" s="316"/>
      <c r="L30" s="832" t="s">
        <v>1029</v>
      </c>
      <c r="M30" s="833"/>
      <c r="N30" s="77" t="s">
        <v>1030</v>
      </c>
    </row>
    <row r="31" spans="1:14" ht="27" customHeight="1" thickBot="1">
      <c r="A31" t="s">
        <v>1929</v>
      </c>
      <c r="B31" s="86" t="s">
        <v>1764</v>
      </c>
      <c r="C31" s="984" t="s">
        <v>2245</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1915.0187500000002</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40537.542337130108</v>
      </c>
      <c r="N48" s="281">
        <f>K48*M48</f>
        <v>44591.296570843122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5207.4399999999996</v>
      </c>
      <c r="N49" s="281">
        <f>K49*M49</f>
        <v>5988.5559999999987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401649.47146387026</v>
      </c>
      <c r="N50" s="281">
        <f>K50*M50</f>
        <v>48197.936575664426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7757.3097089133962</v>
      </c>
      <c r="N51" s="281">
        <f>K51*M51</f>
        <v>15514.619417826792</v>
      </c>
    </row>
    <row r="52" spans="1:14" ht="15.7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141097.52305188932</v>
      </c>
      <c r="N52" s="281">
        <f>K52*M52</f>
        <v>70548.761525944661</v>
      </c>
    </row>
    <row r="53" spans="1:14" ht="15.75" thickBot="1">
      <c r="B53" s="821" t="s">
        <v>1037</v>
      </c>
      <c r="C53" s="822"/>
      <c r="D53" s="822"/>
      <c r="E53" s="822"/>
      <c r="F53" s="822"/>
      <c r="G53" s="822"/>
      <c r="H53" s="822"/>
      <c r="I53" s="822"/>
      <c r="J53" s="822"/>
      <c r="K53" s="822"/>
      <c r="L53" s="822"/>
      <c r="M53" s="823"/>
      <c r="N53" s="403">
        <f>SUM(N48:N52)</f>
        <v>184841.17009027899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5">
        <f>VLOOKUP(A58,TRANSPORTE!A1:D117,4,FALSE)</f>
        <v>1376.2226358897988</v>
      </c>
      <c r="M58" s="826"/>
      <c r="N58" s="296">
        <f>K58*L58</f>
        <v>1513.8448994787789</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1513.8448994787789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973"/>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133"/>
    </row>
    <row r="75" spans="1:15" ht="15.75" thickBot="1">
      <c r="B75" s="827" t="s">
        <v>1037</v>
      </c>
      <c r="C75" s="828"/>
      <c r="D75" s="828"/>
      <c r="E75" s="828"/>
      <c r="F75" s="828"/>
      <c r="G75" s="828"/>
      <c r="H75" s="828"/>
      <c r="I75" s="828"/>
      <c r="J75" s="828"/>
      <c r="K75" s="828"/>
      <c r="L75" s="828"/>
      <c r="M75" s="829"/>
      <c r="N75" s="469">
        <f>SUM(N69:N74)</f>
        <v>38300.375</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226570.40873975775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45314.081747951554</v>
      </c>
      <c r="M82" s="856"/>
      <c r="N82" s="57"/>
    </row>
    <row r="83" spans="1:14">
      <c r="B83" s="95" t="s">
        <v>1057</v>
      </c>
      <c r="C83" s="96"/>
      <c r="D83" s="96"/>
      <c r="E83" s="96"/>
      <c r="F83" s="96"/>
      <c r="G83" s="96"/>
      <c r="H83" s="96"/>
      <c r="I83" s="93"/>
      <c r="J83" s="94"/>
      <c r="K83" s="313">
        <v>0.05</v>
      </c>
      <c r="L83" s="855">
        <f>N77*K83</f>
        <v>11328.520436987888</v>
      </c>
      <c r="M83" s="856"/>
      <c r="N83" s="57"/>
    </row>
    <row r="84" spans="1:14" ht="15.75" thickBot="1">
      <c r="B84" s="97" t="s">
        <v>1058</v>
      </c>
      <c r="C84" s="98"/>
      <c r="D84" s="98"/>
      <c r="E84" s="98"/>
      <c r="F84" s="98"/>
      <c r="G84" s="98"/>
      <c r="H84" s="98"/>
      <c r="I84" s="99"/>
      <c r="J84" s="100"/>
      <c r="K84" s="314">
        <v>0.05</v>
      </c>
      <c r="L84" s="857">
        <f>N77*K84</f>
        <v>11328.520436987888</v>
      </c>
      <c r="M84" s="858"/>
      <c r="N84" s="57"/>
    </row>
    <row r="85" spans="1:14" ht="15.75" thickBot="1">
      <c r="B85" s="821" t="s">
        <v>1037</v>
      </c>
      <c r="C85" s="822"/>
      <c r="D85" s="822"/>
      <c r="E85" s="822"/>
      <c r="F85" s="822"/>
      <c r="G85" s="822"/>
      <c r="H85" s="822"/>
      <c r="I85" s="822"/>
      <c r="J85" s="822"/>
      <c r="K85" s="822"/>
      <c r="L85" s="822"/>
      <c r="M85" s="823"/>
      <c r="N85" s="58">
        <f>L82+L83+L84</f>
        <v>67971.122621927338</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294541.53136168508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986" t="s">
        <v>1028</v>
      </c>
      <c r="D30" s="987"/>
      <c r="E30" s="987"/>
      <c r="F30" s="987"/>
      <c r="G30" s="987"/>
      <c r="H30" s="987"/>
      <c r="I30" s="987"/>
      <c r="J30" s="463"/>
      <c r="K30" s="316"/>
      <c r="L30" s="832" t="s">
        <v>1029</v>
      </c>
      <c r="M30" s="833"/>
      <c r="N30" s="77" t="s">
        <v>1030</v>
      </c>
    </row>
    <row r="31" spans="1:14" ht="28.5" customHeight="1" thickBot="1">
      <c r="A31" t="s">
        <v>1929</v>
      </c>
      <c r="B31" s="86" t="s">
        <v>1765</v>
      </c>
      <c r="C31" s="984" t="s">
        <v>2246</v>
      </c>
      <c r="D31" s="985"/>
      <c r="E31" s="985"/>
      <c r="F31" s="985"/>
      <c r="G31" s="985"/>
      <c r="H31" s="985"/>
      <c r="I31" s="985"/>
      <c r="J31" s="985"/>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1915.0187500000002</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1915.0187500000002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40537.542337130108</v>
      </c>
      <c r="N48" s="281">
        <f>K48*M48</f>
        <v>44591.296570843122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5207.4399999999996</v>
      </c>
      <c r="N49" s="281">
        <f>K49*M49</f>
        <v>5988.5559999999987</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401649.47146387026</v>
      </c>
      <c r="N50" s="281">
        <f>K50*M50</f>
        <v>48197.936575664426</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7757.3097089133962</v>
      </c>
      <c r="N51" s="281">
        <f>K51*M51</f>
        <v>15514.619417826792</v>
      </c>
    </row>
    <row r="52" spans="1:14" ht="15.7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141097.52305188932</v>
      </c>
      <c r="N52" s="281">
        <f>K52*M52</f>
        <v>70548.761525944661</v>
      </c>
    </row>
    <row r="53" spans="1:14" ht="15.75" thickBot="1">
      <c r="B53" s="821" t="s">
        <v>1037</v>
      </c>
      <c r="C53" s="822"/>
      <c r="D53" s="822"/>
      <c r="E53" s="822"/>
      <c r="F53" s="822"/>
      <c r="G53" s="822"/>
      <c r="H53" s="822"/>
      <c r="I53" s="822"/>
      <c r="J53" s="822"/>
      <c r="K53" s="822"/>
      <c r="L53" s="822"/>
      <c r="M53" s="823"/>
      <c r="N53" s="403">
        <f>SUM(N48:N52)</f>
        <v>184841.17009027899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5">
        <f>VLOOKUP(A58,TRANSPORTE!A1:D117,4,FALSE)</f>
        <v>1376.2226358897988</v>
      </c>
      <c r="M58" s="826"/>
      <c r="N58" s="296">
        <f>K58*L58</f>
        <v>1513.8448994787789</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1513.8448994787789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973"/>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8</v>
      </c>
      <c r="N69" s="404">
        <f>K69/M69</f>
        <v>25533.625</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8</v>
      </c>
      <c r="N70" s="404">
        <f>K70/M70</f>
        <v>12766.75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133"/>
    </row>
    <row r="75" spans="1:15" ht="15.75" thickBot="1">
      <c r="B75" s="827" t="s">
        <v>1037</v>
      </c>
      <c r="C75" s="828"/>
      <c r="D75" s="828"/>
      <c r="E75" s="828"/>
      <c r="F75" s="828"/>
      <c r="G75" s="828"/>
      <c r="H75" s="828"/>
      <c r="I75" s="828"/>
      <c r="J75" s="828"/>
      <c r="K75" s="828"/>
      <c r="L75" s="828"/>
      <c r="M75" s="829"/>
      <c r="N75" s="469">
        <f>SUM(N69:N74)</f>
        <v>38300.375</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226570.40873975775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45314.081747951554</v>
      </c>
      <c r="M82" s="856"/>
      <c r="N82" s="57"/>
    </row>
    <row r="83" spans="1:14">
      <c r="B83" s="95" t="s">
        <v>1057</v>
      </c>
      <c r="C83" s="96"/>
      <c r="D83" s="96"/>
      <c r="E83" s="96"/>
      <c r="F83" s="96"/>
      <c r="G83" s="96"/>
      <c r="H83" s="96"/>
      <c r="I83" s="93"/>
      <c r="J83" s="94"/>
      <c r="K83" s="313">
        <v>0.05</v>
      </c>
      <c r="L83" s="855">
        <f>N77*K83</f>
        <v>11328.520436987888</v>
      </c>
      <c r="M83" s="856"/>
      <c r="N83" s="57"/>
    </row>
    <row r="84" spans="1:14" ht="15.75" thickBot="1">
      <c r="B84" s="97" t="s">
        <v>1058</v>
      </c>
      <c r="C84" s="98"/>
      <c r="D84" s="98"/>
      <c r="E84" s="98"/>
      <c r="F84" s="98"/>
      <c r="G84" s="98"/>
      <c r="H84" s="98"/>
      <c r="I84" s="99"/>
      <c r="J84" s="100"/>
      <c r="K84" s="314">
        <v>0.05</v>
      </c>
      <c r="L84" s="857">
        <f>N77*K84</f>
        <v>11328.520436987888</v>
      </c>
      <c r="M84" s="858"/>
      <c r="N84" s="57"/>
    </row>
    <row r="85" spans="1:14" ht="15.75" thickBot="1">
      <c r="B85" s="821" t="s">
        <v>1037</v>
      </c>
      <c r="C85" s="822"/>
      <c r="D85" s="822"/>
      <c r="E85" s="822"/>
      <c r="F85" s="822"/>
      <c r="G85" s="822"/>
      <c r="H85" s="822"/>
      <c r="I85" s="822"/>
      <c r="J85" s="822"/>
      <c r="K85" s="822"/>
      <c r="L85" s="822"/>
      <c r="M85" s="823"/>
      <c r="N85" s="58">
        <f>L82+L83+L84</f>
        <v>67971.122621927338</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294541.53136168508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257</v>
      </c>
      <c r="B36" s="834" t="str">
        <f>VLOOKUP(A36,EQUIPOS!A6:D154,3,FALSE)</f>
        <v>Mezcladora de concreto 1 bulto</v>
      </c>
      <c r="C36" s="835"/>
      <c r="D36" s="835"/>
      <c r="E36" s="835"/>
      <c r="F36" s="835"/>
      <c r="G36" s="835"/>
      <c r="H36" s="836"/>
      <c r="I36" s="276"/>
      <c r="J36" s="277"/>
      <c r="K36" s="278">
        <f>VLOOKUP(A36,EQUIPOS!A6:D163,4,FALSE)</f>
        <v>8250</v>
      </c>
      <c r="L36" s="279"/>
      <c r="M36" s="345">
        <v>1</v>
      </c>
      <c r="N36" s="281">
        <f>K36*M36</f>
        <v>8250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3191.7000000000003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11441.7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65000</v>
      </c>
      <c r="N48" s="281">
        <f t="shared" ref="N48:N53" si="0">K48*M48</f>
        <v>32760</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7757.3097089133962</v>
      </c>
      <c r="N49" s="281">
        <f t="shared" si="0"/>
        <v>15514.619417826792</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61.081178810341697</v>
      </c>
      <c r="N50" s="281">
        <f t="shared" si="0"/>
        <v>6780.0108479479286</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40537.542337130108</v>
      </c>
      <c r="N51" s="281">
        <f t="shared" si="0"/>
        <v>16215.016934852043</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43435</v>
      </c>
      <c r="N52" s="282">
        <f t="shared" si="0"/>
        <v>16418.43</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509.55799999999999</v>
      </c>
      <c r="N53" s="282">
        <f t="shared" si="0"/>
        <v>79491.047999999995</v>
      </c>
    </row>
    <row r="54" spans="1:14">
      <c r="B54" s="329"/>
      <c r="C54" s="326"/>
      <c r="D54" s="326"/>
      <c r="E54" s="326"/>
      <c r="F54" s="326"/>
      <c r="G54" s="326"/>
      <c r="H54" s="326"/>
      <c r="I54" s="326"/>
      <c r="J54" s="320"/>
      <c r="K54" s="50"/>
      <c r="L54" s="327"/>
      <c r="M54" s="435"/>
      <c r="N54" s="282"/>
    </row>
    <row r="55" spans="1:14" ht="15.75" thickBot="1">
      <c r="B55" s="827" t="s">
        <v>1037</v>
      </c>
      <c r="C55" s="828"/>
      <c r="D55" s="828"/>
      <c r="E55" s="828"/>
      <c r="F55" s="828"/>
      <c r="G55" s="828"/>
      <c r="H55" s="828"/>
      <c r="I55" s="828"/>
      <c r="J55" s="828"/>
      <c r="K55" s="828"/>
      <c r="L55" s="828"/>
      <c r="M55" s="829"/>
      <c r="N55" s="110">
        <f>SUM(N48:N54)</f>
        <v>167179.12520062673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25">
        <f>VLOOKUP(A60,TRANSPORTE!A1:D117,4,FALSE)</f>
        <v>1376.2226358897988</v>
      </c>
      <c r="M60" s="826"/>
      <c r="N60" s="296">
        <f>K60*L60</f>
        <v>550.48905435591951</v>
      </c>
    </row>
    <row r="61" spans="1:14">
      <c r="A61" t="s">
        <v>1313</v>
      </c>
      <c r="B61" s="52" t="str">
        <f>VLOOKUP(A61,TRANSPORTE!A1:D117,3,FALSE)</f>
        <v>Transporte de arena</v>
      </c>
      <c r="C61" s="53"/>
      <c r="D61" s="53"/>
      <c r="E61" s="53"/>
      <c r="F61" s="53"/>
      <c r="G61" s="53"/>
      <c r="H61" s="320" t="s">
        <v>339</v>
      </c>
      <c r="I61" s="288">
        <v>0.378</v>
      </c>
      <c r="J61" s="295">
        <v>1</v>
      </c>
      <c r="K61" s="288">
        <f>I61*J61</f>
        <v>0.378</v>
      </c>
      <c r="L61" s="825">
        <f>VLOOKUP(A61,TRANSPORTE!A1:D117,4,FALSE)</f>
        <v>1104.9962769918093</v>
      </c>
      <c r="M61" s="826"/>
      <c r="N61" s="296">
        <f t="shared" ref="N61:N62" si="1">K61*L61</f>
        <v>417.68859270290392</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25">
        <f>VLOOKUP(A62,TRANSPORTE!A1:D117,4,FALSE)</f>
        <v>1104.9962769918093</v>
      </c>
      <c r="M62" s="826"/>
      <c r="N62" s="296">
        <f t="shared" si="1"/>
        <v>556.91812360387189</v>
      </c>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1525.0957706626953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70" t="s">
        <v>19</v>
      </c>
      <c r="B71" s="55" t="str">
        <f>VLOOKUP(A71,'MANO DE OBRA'!A8:D68,3,FALSE)</f>
        <v>Obrero (8)</v>
      </c>
      <c r="C71" s="53"/>
      <c r="D71" s="53"/>
      <c r="E71" s="53"/>
      <c r="F71" s="53"/>
      <c r="G71" s="53"/>
      <c r="H71" s="53"/>
      <c r="I71" s="301">
        <f>K71/J71*100</f>
        <v>220831.35135135136</v>
      </c>
      <c r="J71" s="302">
        <v>185</v>
      </c>
      <c r="K71" s="303">
        <f>VLOOKUP(A71,'MANO DE OBRA'!A8:D99,4,FALSE)</f>
        <v>408538</v>
      </c>
      <c r="L71" s="56"/>
      <c r="M71" s="443">
        <v>8</v>
      </c>
      <c r="N71" s="404">
        <f>K71/M71</f>
        <v>51067.25</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8</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63834</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243979.92097128945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48795.984194257893</v>
      </c>
      <c r="M84" s="856"/>
      <c r="N84" s="57"/>
    </row>
    <row r="85" spans="1:14">
      <c r="B85" s="95" t="s">
        <v>1057</v>
      </c>
      <c r="C85" s="96"/>
      <c r="D85" s="96"/>
      <c r="E85" s="96"/>
      <c r="F85" s="96"/>
      <c r="G85" s="96"/>
      <c r="H85" s="96"/>
      <c r="I85" s="93"/>
      <c r="J85" s="94"/>
      <c r="K85" s="313">
        <v>0.05</v>
      </c>
      <c r="L85" s="855">
        <f>N79*K85</f>
        <v>12198.996048564473</v>
      </c>
      <c r="M85" s="856"/>
      <c r="N85" s="57"/>
    </row>
    <row r="86" spans="1:14" ht="15.75" thickBot="1">
      <c r="B86" s="97" t="s">
        <v>1058</v>
      </c>
      <c r="C86" s="98"/>
      <c r="D86" s="98"/>
      <c r="E86" s="98"/>
      <c r="F86" s="98"/>
      <c r="G86" s="98"/>
      <c r="H86" s="98"/>
      <c r="I86" s="99"/>
      <c r="J86" s="100"/>
      <c r="K86" s="314">
        <v>0.05</v>
      </c>
      <c r="L86" s="857">
        <f>N79*K86</f>
        <v>12198.996048564473</v>
      </c>
      <c r="M86" s="858"/>
      <c r="N86" s="57"/>
    </row>
    <row r="87" spans="1:14" ht="15.75" thickBot="1">
      <c r="B87" s="821" t="s">
        <v>1037</v>
      </c>
      <c r="C87" s="822"/>
      <c r="D87" s="822"/>
      <c r="E87" s="822"/>
      <c r="F87" s="822"/>
      <c r="G87" s="822"/>
      <c r="H87" s="822"/>
      <c r="I87" s="822"/>
      <c r="J87" s="822"/>
      <c r="K87" s="822"/>
      <c r="L87" s="822"/>
      <c r="M87" s="823"/>
      <c r="N87" s="58">
        <f>L84+L85+L86</f>
        <v>73193.976291386833</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317173.89726267627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1276.68</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1276.68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1608.4710420056647</v>
      </c>
      <c r="N48" s="281">
        <f>K48*M48</f>
        <v>804.23552100283234</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357000</v>
      </c>
      <c r="N49" s="281">
        <f>K49*M49</f>
        <v>360570</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7757.3097089133962</v>
      </c>
      <c r="N50" s="281">
        <f>K50*M50</f>
        <v>2327.1929126740188</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75" thickBot="1">
      <c r="B55" s="827" t="s">
        <v>1037</v>
      </c>
      <c r="C55" s="828"/>
      <c r="D55" s="828"/>
      <c r="E55" s="828"/>
      <c r="F55" s="828"/>
      <c r="G55" s="828"/>
      <c r="H55" s="828"/>
      <c r="I55" s="828"/>
      <c r="J55" s="828"/>
      <c r="K55" s="828"/>
      <c r="L55" s="828"/>
      <c r="M55" s="829"/>
      <c r="N55" s="110">
        <f>SUM(N48:N54)</f>
        <v>363701.42843367689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25">
        <f>VLOOKUP(A60,TRANSPORTE!A1:D117,4,FALSE)</f>
        <v>1536.9493670886072</v>
      </c>
      <c r="M60" s="826"/>
      <c r="N60" s="296">
        <f>K60*L60</f>
        <v>1552.3188607594934</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1552.3188607594934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70"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v>
      </c>
      <c r="N71" s="404">
        <f>K71/M71</f>
        <v>15320.2</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25533.599999999999</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392064.02729443635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78412.805458887276</v>
      </c>
      <c r="M84" s="856"/>
      <c r="N84" s="57"/>
    </row>
    <row r="85" spans="1:14">
      <c r="B85" s="95" t="s">
        <v>1057</v>
      </c>
      <c r="C85" s="96"/>
      <c r="D85" s="96"/>
      <c r="E85" s="96"/>
      <c r="F85" s="96"/>
      <c r="G85" s="96"/>
      <c r="H85" s="96"/>
      <c r="I85" s="93"/>
      <c r="J85" s="94"/>
      <c r="K85" s="313">
        <v>0.05</v>
      </c>
      <c r="L85" s="855">
        <f>N79*K85</f>
        <v>19603.201364721819</v>
      </c>
      <c r="M85" s="856"/>
      <c r="N85" s="57"/>
    </row>
    <row r="86" spans="1:14" ht="15.75" thickBot="1">
      <c r="B86" s="97" t="s">
        <v>1058</v>
      </c>
      <c r="C86" s="98"/>
      <c r="D86" s="98"/>
      <c r="E86" s="98"/>
      <c r="F86" s="98"/>
      <c r="G86" s="98"/>
      <c r="H86" s="98"/>
      <c r="I86" s="99"/>
      <c r="J86" s="100"/>
      <c r="K86" s="314">
        <v>0.05</v>
      </c>
      <c r="L86" s="857">
        <f>N79*K86</f>
        <v>19603.201364721819</v>
      </c>
      <c r="M86" s="858"/>
      <c r="N86" s="57"/>
    </row>
    <row r="87" spans="1:14" ht="15.75" thickBot="1">
      <c r="B87" s="821" t="s">
        <v>1037</v>
      </c>
      <c r="C87" s="822"/>
      <c r="D87" s="822"/>
      <c r="E87" s="822"/>
      <c r="F87" s="822"/>
      <c r="G87" s="822"/>
      <c r="H87" s="822"/>
      <c r="I87" s="822"/>
      <c r="J87" s="822"/>
      <c r="K87" s="822"/>
      <c r="L87" s="822"/>
      <c r="M87" s="823"/>
      <c r="N87" s="58">
        <f>L84+L85+L86</f>
        <v>117619.2081883309</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509683.23548276722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9.25" customHeight="1" thickBot="1">
      <c r="A31" t="s">
        <v>1929</v>
      </c>
      <c r="B31" s="86" t="s">
        <v>1219</v>
      </c>
      <c r="C31" s="961" t="s">
        <v>2249</v>
      </c>
      <c r="D31" s="962"/>
      <c r="E31" s="962"/>
      <c r="F31" s="962"/>
      <c r="G31" s="962"/>
      <c r="H31" s="962"/>
      <c r="I31" s="962"/>
      <c r="J31" s="9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68.089333333333329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1608.4710420056647</v>
      </c>
      <c r="N48" s="281">
        <f>K48*M48</f>
        <v>80.423552100283246</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28300</v>
      </c>
      <c r="N49" s="281">
        <f>K49*M49</f>
        <v>28300</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28380.423552100285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150</v>
      </c>
      <c r="N72" s="404">
        <f>K72/M72</f>
        <v>680.89333333333332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1361.7866666666666</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29810.299552100285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5962.0599104200573</v>
      </c>
      <c r="M84" s="856"/>
      <c r="N84" s="57"/>
    </row>
    <row r="85" spans="1:14">
      <c r="B85" s="95" t="s">
        <v>1057</v>
      </c>
      <c r="C85" s="96"/>
      <c r="D85" s="96"/>
      <c r="E85" s="96"/>
      <c r="F85" s="96"/>
      <c r="G85" s="96"/>
      <c r="H85" s="96"/>
      <c r="I85" s="93"/>
      <c r="J85" s="94"/>
      <c r="K85" s="313">
        <v>0.05</v>
      </c>
      <c r="L85" s="855">
        <f>N79*K85</f>
        <v>1490.5149776050143</v>
      </c>
      <c r="M85" s="856"/>
      <c r="N85" s="57"/>
    </row>
    <row r="86" spans="1:14" ht="15.75" thickBot="1">
      <c r="B86" s="97" t="s">
        <v>1058</v>
      </c>
      <c r="C86" s="98"/>
      <c r="D86" s="98"/>
      <c r="E86" s="98"/>
      <c r="F86" s="98"/>
      <c r="G86" s="98"/>
      <c r="H86" s="98"/>
      <c r="I86" s="99"/>
      <c r="J86" s="100"/>
      <c r="K86" s="314">
        <v>0.05</v>
      </c>
      <c r="L86" s="857">
        <f>N79*K86</f>
        <v>1490.5149776050143</v>
      </c>
      <c r="M86" s="858"/>
      <c r="N86" s="57"/>
    </row>
    <row r="87" spans="1:14" ht="15.75" thickBot="1">
      <c r="B87" s="821" t="s">
        <v>1037</v>
      </c>
      <c r="C87" s="822"/>
      <c r="D87" s="822"/>
      <c r="E87" s="822"/>
      <c r="F87" s="822"/>
      <c r="G87" s="822"/>
      <c r="H87" s="822"/>
      <c r="I87" s="822"/>
      <c r="J87" s="822"/>
      <c r="K87" s="822"/>
      <c r="L87" s="822"/>
      <c r="M87" s="823"/>
      <c r="N87" s="58">
        <f>L84+L85+L86</f>
        <v>8943.0898656300869</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38753.389417730374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1767</v>
      </c>
      <c r="C31" s="961" t="s">
        <v>2250</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5650</v>
      </c>
      <c r="L36" s="279"/>
      <c r="M36" s="345">
        <v>1.25</v>
      </c>
      <c r="N36" s="281">
        <f>K36/M36</f>
        <v>4520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1787.3500000000001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6307.35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25104.364491050441</v>
      </c>
      <c r="N48" s="281">
        <f>K48*M48</f>
        <v>12552.18224552522</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1608.4710420056647</v>
      </c>
      <c r="N49" s="281">
        <f>K49*M49</f>
        <v>804.23552100283234</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357000</v>
      </c>
      <c r="N50" s="281">
        <f>K50*M50</f>
        <v>360570</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7757.3097089133962</v>
      </c>
      <c r="N51" s="281">
        <f>K51*M51</f>
        <v>2327.1929126740188</v>
      </c>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376253.61067920207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25">
        <f>VLOOKUP(A58,TRANSPORTE!A1:D117,4,FALSE)</f>
        <v>1536.9493670886072</v>
      </c>
      <c r="M58" s="826"/>
      <c r="N58" s="296">
        <f>K58*L58</f>
        <v>1552.3188607594934</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25">
        <f>VLOOKUP(A59,TRANSPORTE!A1:D117,4,FALSE)</f>
        <v>1104.9962769918093</v>
      </c>
      <c r="M59" s="826"/>
      <c r="N59" s="296">
        <f>K59*L59</f>
        <v>552.49813849590464</v>
      </c>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318"/>
      <c r="C63" s="319"/>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2104.8169992553981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s="170" t="s">
        <v>13</v>
      </c>
      <c r="B69" s="55" t="str">
        <f>VLOOKUP(A69,'MANO DE OBRA'!A8:D68,3,FALSE)</f>
        <v>Obrero (5)</v>
      </c>
      <c r="C69" s="53"/>
      <c r="D69" s="53"/>
      <c r="E69" s="53"/>
      <c r="F69" s="53"/>
      <c r="G69" s="53"/>
      <c r="H69" s="53"/>
      <c r="I69" s="301">
        <f>K69/J69*100</f>
        <v>138019.45945945944</v>
      </c>
      <c r="J69" s="302">
        <v>185</v>
      </c>
      <c r="K69" s="303">
        <f>VLOOKUP(A69,'MANO DE OBRA'!A8:D99,4,FALSE)</f>
        <v>255336</v>
      </c>
      <c r="L69" s="56"/>
      <c r="M69" s="443">
        <v>10</v>
      </c>
      <c r="N69" s="404">
        <f>K69/M69</f>
        <v>25533.599999999999</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133"/>
    </row>
    <row r="75" spans="1:15" ht="15.75" thickBot="1">
      <c r="B75" s="827" t="s">
        <v>1037</v>
      </c>
      <c r="C75" s="828"/>
      <c r="D75" s="828"/>
      <c r="E75" s="828"/>
      <c r="F75" s="828"/>
      <c r="G75" s="828"/>
      <c r="H75" s="828"/>
      <c r="I75" s="828"/>
      <c r="J75" s="828"/>
      <c r="K75" s="828"/>
      <c r="L75" s="828"/>
      <c r="M75" s="829"/>
      <c r="N75" s="469">
        <f>SUM(N69:N74)</f>
        <v>35747</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420412.77767845744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84082.555535691499</v>
      </c>
      <c r="M82" s="856"/>
      <c r="N82" s="57"/>
    </row>
    <row r="83" spans="1:14">
      <c r="B83" s="95" t="s">
        <v>1057</v>
      </c>
      <c r="C83" s="96"/>
      <c r="D83" s="96"/>
      <c r="E83" s="96"/>
      <c r="F83" s="96"/>
      <c r="G83" s="96"/>
      <c r="H83" s="96"/>
      <c r="I83" s="93"/>
      <c r="J83" s="94"/>
      <c r="K83" s="313">
        <v>0.05</v>
      </c>
      <c r="L83" s="855">
        <f>N77*K83</f>
        <v>21020.638883922875</v>
      </c>
      <c r="M83" s="856"/>
      <c r="N83" s="57"/>
    </row>
    <row r="84" spans="1:14" ht="15.75" thickBot="1">
      <c r="B84" s="97" t="s">
        <v>1058</v>
      </c>
      <c r="C84" s="98"/>
      <c r="D84" s="98"/>
      <c r="E84" s="98"/>
      <c r="F84" s="98"/>
      <c r="G84" s="98"/>
      <c r="H84" s="98"/>
      <c r="I84" s="99"/>
      <c r="J84" s="100"/>
      <c r="K84" s="314">
        <v>0.05</v>
      </c>
      <c r="L84" s="857">
        <f>N77*K84</f>
        <v>21020.638883922875</v>
      </c>
      <c r="M84" s="858"/>
      <c r="N84" s="57"/>
    </row>
    <row r="85" spans="1:14" ht="15.75" thickBot="1">
      <c r="B85" s="821" t="s">
        <v>1037</v>
      </c>
      <c r="C85" s="822"/>
      <c r="D85" s="822"/>
      <c r="E85" s="822"/>
      <c r="F85" s="822"/>
      <c r="G85" s="822"/>
      <c r="H85" s="822"/>
      <c r="I85" s="822"/>
      <c r="J85" s="822"/>
      <c r="K85" s="822"/>
      <c r="L85" s="822"/>
      <c r="M85" s="823"/>
      <c r="N85" s="58">
        <f>L82+L83+L84</f>
        <v>126123.83330353725</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546536.61098199466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1.5" customHeight="1" thickBot="1">
      <c r="A31" t="s">
        <v>1929</v>
      </c>
      <c r="B31" s="86" t="s">
        <v>1768</v>
      </c>
      <c r="C31" s="961" t="s">
        <v>2251</v>
      </c>
      <c r="D31" s="962"/>
      <c r="E31" s="962"/>
      <c r="F31" s="962"/>
      <c r="G31" s="962"/>
      <c r="H31" s="962"/>
      <c r="I31" s="962"/>
      <c r="J31" s="9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5650</v>
      </c>
      <c r="L36" s="279"/>
      <c r="M36" s="345">
        <v>18.75</v>
      </c>
      <c r="N36" s="281">
        <f>K36/M36</f>
        <v>301.33333333333331</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102.13433333333333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403.46766666666667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25104.364491050441</v>
      </c>
      <c r="N48" s="281">
        <f>K48*M48</f>
        <v>1255.2182245525221</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1608.4710420056647</v>
      </c>
      <c r="N49" s="281">
        <f>K49*M49</f>
        <v>80.423552100283246</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28300</v>
      </c>
      <c r="N50" s="281">
        <f>K50*M50</f>
        <v>28300</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29635.641776652807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25">
        <f>VLOOKUP(A58,TRANSPORTE!A1:D117,4,FALSE)</f>
        <v>1104.9962769918093</v>
      </c>
      <c r="M58" s="826"/>
      <c r="N58" s="296">
        <f>K58*L58</f>
        <v>55.249813849590467</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55.249813849590467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150</v>
      </c>
      <c r="N69" s="404">
        <f>K69/M69</f>
        <v>1361.7933333333333</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133"/>
    </row>
    <row r="75" spans="1:15" ht="15.75" thickBot="1">
      <c r="B75" s="827" t="s">
        <v>1037</v>
      </c>
      <c r="C75" s="828"/>
      <c r="D75" s="828"/>
      <c r="E75" s="828"/>
      <c r="F75" s="828"/>
      <c r="G75" s="828"/>
      <c r="H75" s="828"/>
      <c r="I75" s="828"/>
      <c r="J75" s="828"/>
      <c r="K75" s="828"/>
      <c r="L75" s="828"/>
      <c r="M75" s="829"/>
      <c r="N75" s="469">
        <f>SUM(N69:N74)</f>
        <v>2042.6866666666665</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32137.045923835729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6427.4091847671461</v>
      </c>
      <c r="M82" s="856"/>
      <c r="N82" s="57"/>
    </row>
    <row r="83" spans="1:14">
      <c r="B83" s="95" t="s">
        <v>1057</v>
      </c>
      <c r="C83" s="96"/>
      <c r="D83" s="96"/>
      <c r="E83" s="96"/>
      <c r="F83" s="96"/>
      <c r="G83" s="96"/>
      <c r="H83" s="96"/>
      <c r="I83" s="93"/>
      <c r="J83" s="94"/>
      <c r="K83" s="313">
        <v>0.05</v>
      </c>
      <c r="L83" s="855">
        <f>N77*K83</f>
        <v>1606.8522961917865</v>
      </c>
      <c r="M83" s="856"/>
      <c r="N83" s="57"/>
    </row>
    <row r="84" spans="1:14" ht="15.75" thickBot="1">
      <c r="B84" s="97" t="s">
        <v>1058</v>
      </c>
      <c r="C84" s="98"/>
      <c r="D84" s="98"/>
      <c r="E84" s="98"/>
      <c r="F84" s="98"/>
      <c r="G84" s="98"/>
      <c r="H84" s="98"/>
      <c r="I84" s="99"/>
      <c r="J84" s="100"/>
      <c r="K84" s="314">
        <v>0.05</v>
      </c>
      <c r="L84" s="857">
        <f>N77*K84</f>
        <v>1606.8522961917865</v>
      </c>
      <c r="M84" s="858"/>
      <c r="N84" s="57"/>
    </row>
    <row r="85" spans="1:14" ht="15.75" thickBot="1">
      <c r="B85" s="821" t="s">
        <v>1037</v>
      </c>
      <c r="C85" s="822"/>
      <c r="D85" s="822"/>
      <c r="E85" s="822"/>
      <c r="F85" s="822"/>
      <c r="G85" s="822"/>
      <c r="H85" s="822"/>
      <c r="I85" s="822"/>
      <c r="J85" s="822"/>
      <c r="K85" s="822"/>
      <c r="L85" s="822"/>
      <c r="M85" s="823"/>
      <c r="N85" s="58">
        <f>L82+L83+L84</f>
        <v>9641.1137771507183</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41778.159700986449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127.66800000000001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127.66800000000001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357000</v>
      </c>
      <c r="N48" s="281">
        <f>K48*M48</f>
        <v>24990.000000000004</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7757.3097089133962</v>
      </c>
      <c r="N49" s="281">
        <f>K49*M49</f>
        <v>2327.1929126740188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27317.192912674021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25">
        <f>VLOOKUP(A58,TRANSPORTE!A1:D117,4,FALSE)</f>
        <v>1536.9493670886072</v>
      </c>
      <c r="M58" s="826"/>
      <c r="N58" s="296">
        <f>K58*L58</f>
        <v>107.58645569620252</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107.58645569620252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973"/>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0">
        <v>100</v>
      </c>
      <c r="N69" s="404">
        <f>K69/M69</f>
        <v>1532.02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133"/>
    </row>
    <row r="75" spans="1:15" ht="15.75" thickBot="1">
      <c r="B75" s="827" t="s">
        <v>1037</v>
      </c>
      <c r="C75" s="828"/>
      <c r="D75" s="828"/>
      <c r="E75" s="828"/>
      <c r="F75" s="828"/>
      <c r="G75" s="828"/>
      <c r="H75" s="828"/>
      <c r="I75" s="828"/>
      <c r="J75" s="828"/>
      <c r="K75" s="828"/>
      <c r="L75" s="828"/>
      <c r="M75" s="829"/>
      <c r="N75" s="469">
        <f>SUM(N69:N74)</f>
        <v>2553.36</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30105.807368370228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6021.1614736740457</v>
      </c>
      <c r="M82" s="856"/>
      <c r="N82" s="57"/>
    </row>
    <row r="83" spans="1:14">
      <c r="B83" s="95" t="s">
        <v>1057</v>
      </c>
      <c r="C83" s="96"/>
      <c r="D83" s="96"/>
      <c r="E83" s="96"/>
      <c r="F83" s="96"/>
      <c r="G83" s="96"/>
      <c r="H83" s="96"/>
      <c r="I83" s="93"/>
      <c r="J83" s="94"/>
      <c r="K83" s="313">
        <v>0.05</v>
      </c>
      <c r="L83" s="855">
        <f>N77*K83</f>
        <v>1505.2903684185114</v>
      </c>
      <c r="M83" s="856"/>
      <c r="N83" s="57"/>
    </row>
    <row r="84" spans="1:14" ht="15.75" thickBot="1">
      <c r="B84" s="97" t="s">
        <v>1058</v>
      </c>
      <c r="C84" s="98"/>
      <c r="D84" s="98"/>
      <c r="E84" s="98"/>
      <c r="F84" s="98"/>
      <c r="G84" s="98"/>
      <c r="H84" s="98"/>
      <c r="I84" s="99"/>
      <c r="J84" s="100"/>
      <c r="K84" s="314">
        <v>0.05</v>
      </c>
      <c r="L84" s="857">
        <f>N77*K84</f>
        <v>1505.2903684185114</v>
      </c>
      <c r="M84" s="858"/>
      <c r="N84" s="57"/>
    </row>
    <row r="85" spans="1:14" ht="15.75" thickBot="1">
      <c r="B85" s="821" t="s">
        <v>1037</v>
      </c>
      <c r="C85" s="822"/>
      <c r="D85" s="822"/>
      <c r="E85" s="822"/>
      <c r="F85" s="822"/>
      <c r="G85" s="822"/>
      <c r="H85" s="822"/>
      <c r="I85" s="822"/>
      <c r="J85" s="822"/>
      <c r="K85" s="822"/>
      <c r="L85" s="822"/>
      <c r="M85" s="823"/>
      <c r="N85" s="58">
        <f>L82+L83+L84</f>
        <v>9031.7422105110691</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39137.549578881299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68.089333333333329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27700</v>
      </c>
      <c r="N48" s="281">
        <f>K48*M48</f>
        <v>34625</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34625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150</v>
      </c>
      <c r="N69" s="404">
        <f>K69/M69</f>
        <v>680.89333333333332</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1361.7866666666666</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36054.875999999997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7210.9751999999999</v>
      </c>
      <c r="M82" s="856"/>
      <c r="N82" s="57"/>
    </row>
    <row r="83" spans="1:14">
      <c r="B83" s="95" t="s">
        <v>1057</v>
      </c>
      <c r="C83" s="96"/>
      <c r="D83" s="96"/>
      <c r="E83" s="96"/>
      <c r="F83" s="96"/>
      <c r="G83" s="96"/>
      <c r="H83" s="96"/>
      <c r="I83" s="93"/>
      <c r="J83" s="94"/>
      <c r="K83" s="313">
        <v>0.05</v>
      </c>
      <c r="L83" s="855">
        <f>N77*K83</f>
        <v>1802.7438</v>
      </c>
      <c r="M83" s="856"/>
      <c r="N83" s="57"/>
    </row>
    <row r="84" spans="1:14" ht="15.75" thickBot="1">
      <c r="B84" s="97" t="s">
        <v>1058</v>
      </c>
      <c r="C84" s="98"/>
      <c r="D84" s="98"/>
      <c r="E84" s="98"/>
      <c r="F84" s="98"/>
      <c r="G84" s="98"/>
      <c r="H84" s="98"/>
      <c r="I84" s="99"/>
      <c r="J84" s="100"/>
      <c r="K84" s="314">
        <v>0.05</v>
      </c>
      <c r="L84" s="857">
        <f>N77*K84</f>
        <v>1802.7438</v>
      </c>
      <c r="M84" s="858"/>
      <c r="N84" s="57"/>
    </row>
    <row r="85" spans="1:14" ht="15.75" thickBot="1">
      <c r="B85" s="821" t="s">
        <v>1037</v>
      </c>
      <c r="C85" s="822"/>
      <c r="D85" s="822"/>
      <c r="E85" s="822"/>
      <c r="F85" s="822"/>
      <c r="G85" s="822"/>
      <c r="H85" s="822"/>
      <c r="I85" s="822"/>
      <c r="J85" s="822"/>
      <c r="K85" s="822"/>
      <c r="L85" s="822"/>
      <c r="M85" s="823"/>
      <c r="N85" s="58">
        <f>L82+L83+L84</f>
        <v>10816.462799999999</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46871.338799999998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153.20150000000001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153.20150000000001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401649.47146387026</v>
      </c>
      <c r="N48" s="281">
        <f>K48*M48</f>
        <v>803.29894292774054</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357000</v>
      </c>
      <c r="N49" s="281">
        <f>K49*M49</f>
        <v>24990.000000000004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7757.3097089133962</v>
      </c>
      <c r="N50" s="281">
        <f>K50*M50</f>
        <v>2327.1929126740188</v>
      </c>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28120.491855601762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25">
        <f>VLOOKUP(A58,TRANSPORTE!A1:D117,4,FALSE)</f>
        <v>1536.9493670886072</v>
      </c>
      <c r="M58" s="826"/>
      <c r="N58" s="296">
        <f>K58*L58</f>
        <v>110.66035443037974</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110.66035443037974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s="170" t="s">
        <v>11</v>
      </c>
      <c r="B69" s="55" t="str">
        <f>VLOOKUP(A69,'MANO DE OBRA'!A8:D68,3,FALSE)</f>
        <v>Obrero (4)</v>
      </c>
      <c r="C69" s="53"/>
      <c r="D69" s="53"/>
      <c r="E69" s="53"/>
      <c r="F69" s="53"/>
      <c r="G69" s="53"/>
      <c r="H69" s="53"/>
      <c r="I69" s="301">
        <f>K69/J69*100</f>
        <v>110415.67567567568</v>
      </c>
      <c r="J69" s="302">
        <v>185</v>
      </c>
      <c r="K69" s="303">
        <f>VLOOKUP(A69,'MANO DE OBRA'!A8:D99,4,FALSE)</f>
        <v>204269</v>
      </c>
      <c r="L69" s="56"/>
      <c r="M69" s="443">
        <v>100</v>
      </c>
      <c r="N69" s="404">
        <f>K69/M69</f>
        <v>2042.69</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133"/>
    </row>
    <row r="75" spans="1:15" ht="15.75" thickBot="1">
      <c r="B75" s="827" t="s">
        <v>1037</v>
      </c>
      <c r="C75" s="828"/>
      <c r="D75" s="828"/>
      <c r="E75" s="828"/>
      <c r="F75" s="828"/>
      <c r="G75" s="828"/>
      <c r="H75" s="828"/>
      <c r="I75" s="828"/>
      <c r="J75" s="828"/>
      <c r="K75" s="828"/>
      <c r="L75" s="828"/>
      <c r="M75" s="829"/>
      <c r="N75" s="469">
        <f>SUM(N69:N74)</f>
        <v>3064.03</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31448.38371003214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6289.676742006428</v>
      </c>
      <c r="M82" s="856"/>
      <c r="N82" s="57"/>
    </row>
    <row r="83" spans="1:14">
      <c r="B83" s="95" t="s">
        <v>1057</v>
      </c>
      <c r="C83" s="96"/>
      <c r="D83" s="96"/>
      <c r="E83" s="96"/>
      <c r="F83" s="96"/>
      <c r="G83" s="96"/>
      <c r="H83" s="96"/>
      <c r="I83" s="93"/>
      <c r="J83" s="94"/>
      <c r="K83" s="313">
        <v>0.05</v>
      </c>
      <c r="L83" s="855">
        <f>N77*K83</f>
        <v>1572.419185501607</v>
      </c>
      <c r="M83" s="856"/>
      <c r="N83" s="57"/>
    </row>
    <row r="84" spans="1:14" ht="15.75" thickBot="1">
      <c r="B84" s="97" t="s">
        <v>1058</v>
      </c>
      <c r="C84" s="98"/>
      <c r="D84" s="98"/>
      <c r="E84" s="98"/>
      <c r="F84" s="98"/>
      <c r="G84" s="98"/>
      <c r="H84" s="98"/>
      <c r="I84" s="99"/>
      <c r="J84" s="100"/>
      <c r="K84" s="314">
        <v>0.05</v>
      </c>
      <c r="L84" s="857">
        <f>N77*K84</f>
        <v>1572.419185501607</v>
      </c>
      <c r="M84" s="858"/>
      <c r="N84" s="57"/>
    </row>
    <row r="85" spans="1:14" ht="15.75" thickBot="1">
      <c r="B85" s="821" t="s">
        <v>1037</v>
      </c>
      <c r="C85" s="822"/>
      <c r="D85" s="822"/>
      <c r="E85" s="822"/>
      <c r="F85" s="822"/>
      <c r="G85" s="822"/>
      <c r="H85" s="822"/>
      <c r="I85" s="822"/>
      <c r="J85" s="822"/>
      <c r="K85" s="822"/>
      <c r="L85" s="822"/>
      <c r="M85" s="823"/>
      <c r="N85" s="58">
        <f>L82+L83+L84</f>
        <v>9434.5151130096419</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40882.898823041782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85.112000000000009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85.112000000000009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401649.47146387026</v>
      </c>
      <c r="N48" s="281">
        <f>K48*M48</f>
        <v>803.29894292774054</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27700</v>
      </c>
      <c r="N49" s="281">
        <f>K49*M49</f>
        <v>34625</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35428.298942927744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25">
        <f>VLOOKUP(A58,TRANSPORTE!A1:D117,4,FALSE)</f>
        <v>1536.9493670886072</v>
      </c>
      <c r="M58" s="826"/>
      <c r="N58" s="296">
        <f>K58*L58</f>
        <v>3.0738987341772144</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3.0738987341772144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850"/>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150</v>
      </c>
      <c r="N69" s="404">
        <f>K69/M69</f>
        <v>1021.3466666666667</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150</v>
      </c>
      <c r="N70" s="404">
        <f>K70/M70</f>
        <v>680.89333333333332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1702.24</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37218.724841661919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7443.7449683323839</v>
      </c>
      <c r="M82" s="856"/>
      <c r="N82" s="57"/>
    </row>
    <row r="83" spans="1:14">
      <c r="B83" s="95" t="s">
        <v>1057</v>
      </c>
      <c r="C83" s="96"/>
      <c r="D83" s="96"/>
      <c r="E83" s="96"/>
      <c r="F83" s="96"/>
      <c r="G83" s="96"/>
      <c r="H83" s="96"/>
      <c r="I83" s="93"/>
      <c r="J83" s="94"/>
      <c r="K83" s="313">
        <v>0.05</v>
      </c>
      <c r="L83" s="855">
        <f>N77*K83</f>
        <v>1860.936242083096</v>
      </c>
      <c r="M83" s="856"/>
      <c r="N83" s="57"/>
    </row>
    <row r="84" spans="1:14" ht="15.75" thickBot="1">
      <c r="B84" s="97" t="s">
        <v>1058</v>
      </c>
      <c r="C84" s="98"/>
      <c r="D84" s="98"/>
      <c r="E84" s="98"/>
      <c r="F84" s="98"/>
      <c r="G84" s="98"/>
      <c r="H84" s="98"/>
      <c r="I84" s="99"/>
      <c r="J84" s="100"/>
      <c r="K84" s="314">
        <v>0.05</v>
      </c>
      <c r="L84" s="857">
        <f>N77*K84</f>
        <v>1860.936242083096</v>
      </c>
      <c r="M84" s="858"/>
      <c r="N84" s="57"/>
    </row>
    <row r="85" spans="1:14" ht="15.75" thickBot="1">
      <c r="B85" s="821" t="s">
        <v>1037</v>
      </c>
      <c r="C85" s="822"/>
      <c r="D85" s="822"/>
      <c r="E85" s="822"/>
      <c r="F85" s="822"/>
      <c r="G85" s="822"/>
      <c r="H85" s="822"/>
      <c r="I85" s="822"/>
      <c r="J85" s="822"/>
      <c r="K85" s="822"/>
      <c r="L85" s="822"/>
      <c r="M85" s="823"/>
      <c r="N85" s="58">
        <f>L82+L83+L84</f>
        <v>11165.617452498576</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48384.342294160495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21.27791666666667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21.27791666666667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4428.3854637497734</v>
      </c>
      <c r="N48" s="281">
        <f>K48*M48</f>
        <v>4871.2240101247507</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4871.2240101247507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240</v>
      </c>
      <c r="N69" s="404">
        <f>K69/M69</f>
        <v>425.55833333333334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425.55833333333334</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5318.060260124751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1063.6120520249503</v>
      </c>
      <c r="M82" s="856"/>
      <c r="N82" s="57"/>
    </row>
    <row r="83" spans="1:14">
      <c r="B83" s="95" t="s">
        <v>1057</v>
      </c>
      <c r="C83" s="96"/>
      <c r="D83" s="96"/>
      <c r="E83" s="96"/>
      <c r="F83" s="96"/>
      <c r="G83" s="96"/>
      <c r="H83" s="96"/>
      <c r="I83" s="93"/>
      <c r="J83" s="94"/>
      <c r="K83" s="313">
        <v>0.05</v>
      </c>
      <c r="L83" s="855">
        <f>N77*K83</f>
        <v>265.90301300623759</v>
      </c>
      <c r="M83" s="856"/>
      <c r="N83" s="57"/>
    </row>
    <row r="84" spans="1:14" ht="15.75" thickBot="1">
      <c r="B84" s="97" t="s">
        <v>1058</v>
      </c>
      <c r="C84" s="98"/>
      <c r="D84" s="98"/>
      <c r="E84" s="98"/>
      <c r="F84" s="98"/>
      <c r="G84" s="98"/>
      <c r="H84" s="98"/>
      <c r="I84" s="99"/>
      <c r="J84" s="100"/>
      <c r="K84" s="314">
        <v>0.05</v>
      </c>
      <c r="L84" s="857">
        <f>N77*K84</f>
        <v>265.90301300623759</v>
      </c>
      <c r="M84" s="858"/>
      <c r="N84" s="57"/>
    </row>
    <row r="85" spans="1:14" ht="15.75" thickBot="1">
      <c r="B85" s="821" t="s">
        <v>1037</v>
      </c>
      <c r="C85" s="822"/>
      <c r="D85" s="822"/>
      <c r="E85" s="822"/>
      <c r="F85" s="822"/>
      <c r="G85" s="822"/>
      <c r="H85" s="822"/>
      <c r="I85" s="822"/>
      <c r="J85" s="822"/>
      <c r="K85" s="822"/>
      <c r="L85" s="822"/>
      <c r="M85" s="823"/>
      <c r="N85" s="58">
        <f>L82+L83+L84</f>
        <v>1595.4180780374256</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6913.4783381621764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21.27791666666667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21.27791666666667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5222.4407882842152</v>
      </c>
      <c r="N48" s="281">
        <f>K48*M48</f>
        <v>5744.6848671126372</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5744.6848671126372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240</v>
      </c>
      <c r="N69" s="404">
        <f>K69/M69</f>
        <v>425.55833333333334</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425.55833333333334</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6191.5211171126375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1238.3042234225277</v>
      </c>
      <c r="M82" s="856"/>
      <c r="N82" s="57"/>
    </row>
    <row r="83" spans="1:14">
      <c r="B83" s="95" t="s">
        <v>1057</v>
      </c>
      <c r="C83" s="96"/>
      <c r="D83" s="96"/>
      <c r="E83" s="96"/>
      <c r="F83" s="96"/>
      <c r="G83" s="96"/>
      <c r="H83" s="96"/>
      <c r="I83" s="93"/>
      <c r="J83" s="94"/>
      <c r="K83" s="313">
        <v>0.05</v>
      </c>
      <c r="L83" s="855">
        <f>N77*K83</f>
        <v>309.57605585563192</v>
      </c>
      <c r="M83" s="856"/>
      <c r="N83" s="57"/>
    </row>
    <row r="84" spans="1:14" ht="15.75" thickBot="1">
      <c r="B84" s="97" t="s">
        <v>1058</v>
      </c>
      <c r="C84" s="98"/>
      <c r="D84" s="98"/>
      <c r="E84" s="98"/>
      <c r="F84" s="98"/>
      <c r="G84" s="98"/>
      <c r="H84" s="98"/>
      <c r="I84" s="99"/>
      <c r="J84" s="100"/>
      <c r="K84" s="314">
        <v>0.05</v>
      </c>
      <c r="L84" s="857">
        <f>N77*K84</f>
        <v>309.57605585563192</v>
      </c>
      <c r="M84" s="858"/>
      <c r="N84" s="57"/>
    </row>
    <row r="85" spans="1:14" ht="15.75" thickBot="1">
      <c r="B85" s="821" t="s">
        <v>1037</v>
      </c>
      <c r="C85" s="822"/>
      <c r="D85" s="822"/>
      <c r="E85" s="822"/>
      <c r="F85" s="822"/>
      <c r="G85" s="822"/>
      <c r="H85" s="822"/>
      <c r="I85" s="822"/>
      <c r="J85" s="822"/>
      <c r="K85" s="822"/>
      <c r="L85" s="822"/>
      <c r="M85" s="823"/>
      <c r="N85" s="58">
        <f>L82+L83+L84</f>
        <v>1857.4563351337915</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8048.9774522464286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306.404</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306.404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48457.735189537751</v>
      </c>
      <c r="N48" s="281">
        <f>K48*M48</f>
        <v>53303.508708491529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53303.508708491529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25">
        <f>VLOOKUP(A58,TRANSPORTE!A1:D117,4,FALSE)</f>
        <v>1376.2226358897988</v>
      </c>
      <c r="M58" s="826"/>
      <c r="N58" s="296">
        <f>K58*L58</f>
        <v>1513.8448994787789</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1513.8448994787789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973"/>
      <c r="N68" s="104" t="s">
        <v>1035</v>
      </c>
    </row>
    <row r="69" spans="1:15">
      <c r="A69" s="170"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25</v>
      </c>
      <c r="N69" s="404">
        <f>K69/M69</f>
        <v>6128.08</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6128.08</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61251.837607970308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12250.367521594062</v>
      </c>
      <c r="M82" s="856"/>
      <c r="N82" s="57"/>
    </row>
    <row r="83" spans="1:14">
      <c r="B83" s="95" t="s">
        <v>1057</v>
      </c>
      <c r="C83" s="96"/>
      <c r="D83" s="96"/>
      <c r="E83" s="96"/>
      <c r="F83" s="96"/>
      <c r="G83" s="96"/>
      <c r="H83" s="96"/>
      <c r="I83" s="93"/>
      <c r="J83" s="94"/>
      <c r="K83" s="313">
        <v>0.05</v>
      </c>
      <c r="L83" s="855">
        <f>N77*K83</f>
        <v>3062.5918803985155</v>
      </c>
      <c r="M83" s="856"/>
      <c r="N83" s="57"/>
    </row>
    <row r="84" spans="1:14" ht="15.75" thickBot="1">
      <c r="B84" s="97" t="s">
        <v>1058</v>
      </c>
      <c r="C84" s="98"/>
      <c r="D84" s="98"/>
      <c r="E84" s="98"/>
      <c r="F84" s="98"/>
      <c r="G84" s="98"/>
      <c r="H84" s="98"/>
      <c r="I84" s="99"/>
      <c r="J84" s="100"/>
      <c r="K84" s="314">
        <v>0.05</v>
      </c>
      <c r="L84" s="857">
        <f>N77*K84</f>
        <v>3062.5918803985155</v>
      </c>
      <c r="M84" s="858"/>
      <c r="N84" s="57"/>
    </row>
    <row r="85" spans="1:14" ht="15.75" thickBot="1">
      <c r="B85" s="821" t="s">
        <v>1037</v>
      </c>
      <c r="C85" s="822"/>
      <c r="D85" s="822"/>
      <c r="E85" s="822"/>
      <c r="F85" s="822"/>
      <c r="G85" s="822"/>
      <c r="H85" s="822"/>
      <c r="I85" s="822"/>
      <c r="J85" s="822"/>
      <c r="K85" s="822"/>
      <c r="L85" s="822"/>
      <c r="M85" s="823"/>
      <c r="N85" s="58">
        <f>L82+L83+L84</f>
        <v>18375.551282391094</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79627.388890361399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160</v>
      </c>
      <c r="B36" s="834" t="str">
        <f>VLOOKUP(A36,EQUIPOS!A6:D154,3,FALSE)</f>
        <v>COMPACTADOR MANUAL VIBRATORIO (RANA) con motor de 6 HP</v>
      </c>
      <c r="C36" s="835"/>
      <c r="D36" s="835"/>
      <c r="E36" s="835"/>
      <c r="F36" s="835"/>
      <c r="G36" s="835"/>
      <c r="H36" s="836"/>
      <c r="I36" s="276"/>
      <c r="J36" s="277"/>
      <c r="K36" s="278">
        <f>VLOOKUP(A36,EQUIPOS!A6:D163,4,FALSE)</f>
        <v>5650</v>
      </c>
      <c r="L36" s="279"/>
      <c r="M36" s="345">
        <v>3</v>
      </c>
      <c r="N36" s="281">
        <f>K36/M36</f>
        <v>1883.3333333333333</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425.55833333333334</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2308.8916666666664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44040</v>
      </c>
      <c r="N48" s="281">
        <f>K48*M48</f>
        <v>55050</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55050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25">
        <f>VLOOKUP(A60,TRANSPORTE!A1:D117,4,FALSE)</f>
        <v>1104.9962769918093</v>
      </c>
      <c r="M60" s="826"/>
      <c r="N60" s="296">
        <f>K60*L60</f>
        <v>1381.2453462397616</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318"/>
      <c r="C65" s="319"/>
      <c r="D65" s="319"/>
      <c r="E65" s="319"/>
      <c r="F65" s="319"/>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1381.2453462397616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24</v>
      </c>
      <c r="N71" s="404">
        <f>K71/M71</f>
        <v>4255.583333333333</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4255.583333333333</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62995.720346239759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12599.144069247952</v>
      </c>
      <c r="M84" s="856"/>
      <c r="N84" s="57"/>
    </row>
    <row r="85" spans="1:14">
      <c r="B85" s="95" t="s">
        <v>1057</v>
      </c>
      <c r="C85" s="96"/>
      <c r="D85" s="96"/>
      <c r="E85" s="96"/>
      <c r="F85" s="96"/>
      <c r="G85" s="96"/>
      <c r="H85" s="96"/>
      <c r="I85" s="93"/>
      <c r="J85" s="94"/>
      <c r="K85" s="313">
        <v>0.05</v>
      </c>
      <c r="L85" s="855">
        <f>N79*K85</f>
        <v>3149.786017311988</v>
      </c>
      <c r="M85" s="856"/>
      <c r="N85" s="57"/>
    </row>
    <row r="86" spans="1:14" ht="15.75" thickBot="1">
      <c r="B86" s="97" t="s">
        <v>1058</v>
      </c>
      <c r="C86" s="98"/>
      <c r="D86" s="98"/>
      <c r="E86" s="98"/>
      <c r="F86" s="98"/>
      <c r="G86" s="98"/>
      <c r="H86" s="98"/>
      <c r="I86" s="99"/>
      <c r="J86" s="100"/>
      <c r="K86" s="314">
        <v>0.05</v>
      </c>
      <c r="L86" s="857">
        <f>N79*K86</f>
        <v>3149.786017311988</v>
      </c>
      <c r="M86" s="858"/>
      <c r="N86" s="57"/>
    </row>
    <row r="87" spans="1:14" ht="15.75" thickBot="1">
      <c r="B87" s="821" t="s">
        <v>1037</v>
      </c>
      <c r="C87" s="822"/>
      <c r="D87" s="822"/>
      <c r="E87" s="822"/>
      <c r="F87" s="822"/>
      <c r="G87" s="822"/>
      <c r="H87" s="822"/>
      <c r="I87" s="822"/>
      <c r="J87" s="822"/>
      <c r="K87" s="822"/>
      <c r="L87" s="822"/>
      <c r="M87" s="823"/>
      <c r="N87" s="58">
        <f>L84+L85+L86</f>
        <v>18898.716103871928</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81894.43645011168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197</v>
      </c>
      <c r="B36" s="834" t="str">
        <f>VLOOKUP(A36,EQUIPOS!A6:D154,3,FALSE)</f>
        <v>Equipo de perforación (TRACKDRILL), potencia 40 HP, 2100 golpes / minuto</v>
      </c>
      <c r="C36" s="835"/>
      <c r="D36" s="835"/>
      <c r="E36" s="835"/>
      <c r="F36" s="835"/>
      <c r="G36" s="835"/>
      <c r="H36" s="836"/>
      <c r="I36" s="276"/>
      <c r="J36" s="277"/>
      <c r="K36" s="278">
        <f>VLOOKUP(A36,EQUIPOS!A6:D163,4,FALSE)</f>
        <v>143924.64878671776</v>
      </c>
      <c r="L36" s="279"/>
      <c r="M36" s="345">
        <v>2.5</v>
      </c>
      <c r="N36" s="281">
        <f>K36/M36</f>
        <v>57569.859514687108</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383.0025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57952.862014687111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16084.710420056648</v>
      </c>
      <c r="N48" s="281">
        <f>K48*M48</f>
        <v>16245.557524257214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16245.557524257214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0"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20</v>
      </c>
      <c r="N71" s="404">
        <f>K71/M71</f>
        <v>2553.35</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7660.0499999999993</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81858.469538944322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16371.693907788866</v>
      </c>
      <c r="M84" s="856"/>
      <c r="N84" s="57"/>
    </row>
    <row r="85" spans="1:14">
      <c r="B85" s="95" t="s">
        <v>1057</v>
      </c>
      <c r="C85" s="96"/>
      <c r="D85" s="96"/>
      <c r="E85" s="96"/>
      <c r="F85" s="96"/>
      <c r="G85" s="96"/>
      <c r="H85" s="96"/>
      <c r="I85" s="93"/>
      <c r="J85" s="94"/>
      <c r="K85" s="313">
        <v>0.05</v>
      </c>
      <c r="L85" s="855">
        <f>N79*K85</f>
        <v>4092.9234769472164</v>
      </c>
      <c r="M85" s="856"/>
      <c r="N85" s="57"/>
    </row>
    <row r="86" spans="1:14" ht="15.75" thickBot="1">
      <c r="B86" s="97" t="s">
        <v>1058</v>
      </c>
      <c r="C86" s="98"/>
      <c r="D86" s="98"/>
      <c r="E86" s="98"/>
      <c r="F86" s="98"/>
      <c r="G86" s="98"/>
      <c r="H86" s="98"/>
      <c r="I86" s="99"/>
      <c r="J86" s="100"/>
      <c r="K86" s="314">
        <v>0.05</v>
      </c>
      <c r="L86" s="857">
        <f>N79*K86</f>
        <v>4092.9234769472164</v>
      </c>
      <c r="M86" s="858"/>
      <c r="N86" s="57"/>
    </row>
    <row r="87" spans="1:14" ht="15.75" thickBot="1">
      <c r="B87" s="821" t="s">
        <v>1037</v>
      </c>
      <c r="C87" s="822"/>
      <c r="D87" s="822"/>
      <c r="E87" s="822"/>
      <c r="F87" s="822"/>
      <c r="G87" s="822"/>
      <c r="H87" s="822"/>
      <c r="I87" s="822"/>
      <c r="J87" s="822"/>
      <c r="K87" s="822"/>
      <c r="L87" s="822"/>
      <c r="M87" s="823"/>
      <c r="N87" s="58">
        <f>L84+L85+L86</f>
        <v>24557.540861683297</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106416.01040062762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197</v>
      </c>
      <c r="B36" s="834" t="str">
        <f>VLOOKUP(A36,EQUIPOS!A6:D154,3,FALSE)</f>
        <v>Equipo de perforación (TRACKDRILL), potencia 40 HP, 2100 golpes / minuto</v>
      </c>
      <c r="C36" s="835"/>
      <c r="D36" s="835"/>
      <c r="E36" s="835"/>
      <c r="F36" s="835"/>
      <c r="G36" s="835"/>
      <c r="H36" s="836"/>
      <c r="I36" s="276"/>
      <c r="J36" s="277"/>
      <c r="K36" s="278">
        <f>VLOOKUP(A36,EQUIPOS!A6:D163,4,FALSE)</f>
        <v>143924.64878671776</v>
      </c>
      <c r="L36" s="279"/>
      <c r="M36" s="345">
        <v>1.25</v>
      </c>
      <c r="N36" s="281">
        <f>K36/M36</f>
        <v>115139.71902937422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1021.34</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116161.05902937421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16084.710420056648</v>
      </c>
      <c r="N48" s="281">
        <f>K48*M48</f>
        <v>16245.557524257214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16245.557524257214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318"/>
      <c r="C65" s="319"/>
      <c r="D65" s="319"/>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70"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10</v>
      </c>
      <c r="N71" s="404">
        <f>K71/M71</f>
        <v>10213.4</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20426.8</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152833.41655363142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30566.683310726286</v>
      </c>
      <c r="M84" s="856"/>
      <c r="N84" s="57"/>
    </row>
    <row r="85" spans="1:14">
      <c r="B85" s="95" t="s">
        <v>1057</v>
      </c>
      <c r="C85" s="96"/>
      <c r="D85" s="96"/>
      <c r="E85" s="96"/>
      <c r="F85" s="96"/>
      <c r="G85" s="96"/>
      <c r="H85" s="96"/>
      <c r="I85" s="93"/>
      <c r="J85" s="94"/>
      <c r="K85" s="313">
        <v>0.05</v>
      </c>
      <c r="L85" s="855">
        <f>N79*K85</f>
        <v>7641.6708276815716</v>
      </c>
      <c r="M85" s="856"/>
      <c r="N85" s="57"/>
    </row>
    <row r="86" spans="1:14" ht="15.75" thickBot="1">
      <c r="B86" s="97" t="s">
        <v>1058</v>
      </c>
      <c r="C86" s="98"/>
      <c r="D86" s="98"/>
      <c r="E86" s="98"/>
      <c r="F86" s="98"/>
      <c r="G86" s="98"/>
      <c r="H86" s="98"/>
      <c r="I86" s="99"/>
      <c r="J86" s="100"/>
      <c r="K86" s="314">
        <v>0.05</v>
      </c>
      <c r="L86" s="857">
        <f>N79*K86</f>
        <v>7641.6708276815716</v>
      </c>
      <c r="M86" s="858"/>
      <c r="N86" s="57"/>
    </row>
    <row r="87" spans="1:14" ht="15.75" thickBot="1">
      <c r="B87" s="821" t="s">
        <v>1037</v>
      </c>
      <c r="C87" s="822"/>
      <c r="D87" s="822"/>
      <c r="E87" s="822"/>
      <c r="F87" s="822"/>
      <c r="G87" s="822"/>
      <c r="H87" s="822"/>
      <c r="I87" s="822"/>
      <c r="J87" s="822"/>
      <c r="K87" s="822"/>
      <c r="L87" s="822"/>
      <c r="M87" s="823"/>
      <c r="N87" s="58">
        <f>L84+L85+L86</f>
        <v>45850.024966089426</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198683.44151972086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314</v>
      </c>
      <c r="B36" s="834" t="str">
        <f>VLOOKUP(A36,EQUIPOS!A6:D154,3,FALSE)</f>
        <v xml:space="preserve">Retroexcavadora E-200 sobre orugas
</v>
      </c>
      <c r="C36" s="835"/>
      <c r="D36" s="835"/>
      <c r="E36" s="835"/>
      <c r="F36" s="835"/>
      <c r="G36" s="835"/>
      <c r="H36" s="836"/>
      <c r="I36" s="276"/>
      <c r="J36" s="277"/>
      <c r="K36" s="278">
        <f>VLOOKUP(A36,EQUIPOS!A6:D163,4,FALSE)</f>
        <v>154700</v>
      </c>
      <c r="L36" s="279"/>
      <c r="M36" s="345">
        <v>23</v>
      </c>
      <c r="N36" s="281">
        <f>K36/M36</f>
        <v>6726.086956521739</v>
      </c>
    </row>
    <row r="37" spans="1:14">
      <c r="A37" s="119" t="s">
        <v>328</v>
      </c>
      <c r="B37" s="834" t="str">
        <f>VLOOKUP(A37,EQUIPOS!A7:D154,3,FALSE)</f>
        <v xml:space="preserve">Taco metálico o puntal (escamas en concreto)
</v>
      </c>
      <c r="C37" s="835"/>
      <c r="D37" s="835"/>
      <c r="E37" s="835"/>
      <c r="F37" s="835"/>
      <c r="G37" s="835"/>
      <c r="H37" s="836"/>
      <c r="I37" s="430"/>
      <c r="J37" s="431"/>
      <c r="K37" s="278">
        <f>VLOOKUP(A37,EQUIPOS!A7:D164,4,FALSE)</f>
        <v>50.393784589186893</v>
      </c>
      <c r="L37" s="344"/>
      <c r="M37" s="345">
        <v>1</v>
      </c>
      <c r="N37" s="281">
        <f>K37/M37</f>
        <v>50.393784589186893</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N75*M41</f>
        <v>1021.34</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7797.8207411109261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5364.9635388416791</v>
      </c>
      <c r="N48" s="281">
        <f>K48*M48</f>
        <v>1877.7372385945876</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12745.605978424635</v>
      </c>
      <c r="N49" s="281">
        <f>K49*M49</f>
        <v>12745.605978424635</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3166.0411016693783</v>
      </c>
      <c r="N50" s="281">
        <f>K50*M50</f>
        <v>12030.956186343637</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404600</v>
      </c>
      <c r="N51" s="281">
        <f>K51*M51</f>
        <v>72828</v>
      </c>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99482.299403362864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25">
        <f>VLOOKUP(A58,TRANSPORTE!A1:D117,4,FALSE)</f>
        <v>1536.9493670886072</v>
      </c>
      <c r="M58" s="826"/>
      <c r="N58" s="296">
        <f>K58*L58</f>
        <v>276.6508860759493</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276.6508860759493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10</v>
      </c>
      <c r="N69" s="404">
        <f>K69/M69</f>
        <v>10213.4</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10</v>
      </c>
      <c r="N70" s="404">
        <f>K70/M70</f>
        <v>10213.4</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133"/>
    </row>
    <row r="75" spans="1:15" ht="15.75" thickBot="1">
      <c r="B75" s="827" t="s">
        <v>1037</v>
      </c>
      <c r="C75" s="828"/>
      <c r="D75" s="828"/>
      <c r="E75" s="828"/>
      <c r="F75" s="828"/>
      <c r="G75" s="828"/>
      <c r="H75" s="828"/>
      <c r="I75" s="828"/>
      <c r="J75" s="828"/>
      <c r="K75" s="828"/>
      <c r="L75" s="828"/>
      <c r="M75" s="829"/>
      <c r="N75" s="469">
        <f>SUM(N69:N74)</f>
        <v>20426.8</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127983.57103054975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25596.714206109951</v>
      </c>
      <c r="M82" s="856"/>
      <c r="N82" s="57"/>
    </row>
    <row r="83" spans="1:14">
      <c r="B83" s="95" t="s">
        <v>1057</v>
      </c>
      <c r="C83" s="96"/>
      <c r="D83" s="96"/>
      <c r="E83" s="96"/>
      <c r="F83" s="96"/>
      <c r="G83" s="96"/>
      <c r="H83" s="96"/>
      <c r="I83" s="93"/>
      <c r="J83" s="94"/>
      <c r="K83" s="313">
        <v>0.05</v>
      </c>
      <c r="L83" s="855">
        <f>N77*K83</f>
        <v>6399.1785515274878</v>
      </c>
      <c r="M83" s="856"/>
      <c r="N83" s="57"/>
    </row>
    <row r="84" spans="1:14" ht="15.75" thickBot="1">
      <c r="B84" s="97" t="s">
        <v>1058</v>
      </c>
      <c r="C84" s="98"/>
      <c r="D84" s="98"/>
      <c r="E84" s="98"/>
      <c r="F84" s="98"/>
      <c r="G84" s="98"/>
      <c r="H84" s="98"/>
      <c r="I84" s="99"/>
      <c r="J84" s="100"/>
      <c r="K84" s="314">
        <v>0.05</v>
      </c>
      <c r="L84" s="857">
        <f>N77*K84</f>
        <v>6399.1785515274878</v>
      </c>
      <c r="M84" s="858"/>
      <c r="N84" s="57"/>
    </row>
    <row r="85" spans="1:14" ht="15.75" thickBot="1">
      <c r="B85" s="821" t="s">
        <v>1037</v>
      </c>
      <c r="C85" s="822"/>
      <c r="D85" s="822"/>
      <c r="E85" s="822"/>
      <c r="F85" s="822"/>
      <c r="G85" s="822"/>
      <c r="H85" s="822"/>
      <c r="I85" s="822"/>
      <c r="J85" s="822"/>
      <c r="K85" s="822"/>
      <c r="L85" s="822"/>
      <c r="M85" s="823"/>
      <c r="N85" s="58">
        <f>L82+L83+L84</f>
        <v>38395.07130916493</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166378.64233971469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N75*M41</f>
        <v>51.067000000000007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51.067000000000007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4703.2507683963113</v>
      </c>
      <c r="N48" s="281">
        <f>K48*M48</f>
        <v>4703.2507683963113</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855.13650334478382</v>
      </c>
      <c r="N49" s="281">
        <f>K49*M49</f>
        <v>3420.5460133791353</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75" thickBot="1">
      <c r="B52" s="49"/>
      <c r="C52" s="319"/>
      <c r="D52" s="319"/>
      <c r="E52" s="319"/>
      <c r="F52" s="319"/>
      <c r="G52" s="319"/>
      <c r="H52" s="319"/>
      <c r="I52" s="319"/>
      <c r="J52" s="444"/>
      <c r="K52" s="132"/>
      <c r="L52" s="334"/>
      <c r="M52" s="411"/>
      <c r="N52" s="281"/>
    </row>
    <row r="53" spans="1:14" ht="15.75" thickBot="1">
      <c r="B53" s="821" t="s">
        <v>1037</v>
      </c>
      <c r="C53" s="822"/>
      <c r="D53" s="822"/>
      <c r="E53" s="822"/>
      <c r="F53" s="822"/>
      <c r="G53" s="822"/>
      <c r="H53" s="822"/>
      <c r="I53" s="822"/>
      <c r="J53" s="822"/>
      <c r="K53" s="822"/>
      <c r="L53" s="822"/>
      <c r="M53" s="823"/>
      <c r="N53" s="403">
        <f>SUM(N48:N52)</f>
        <v>8123.796781775447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B58" s="52"/>
      <c r="C58" s="326"/>
      <c r="D58" s="326"/>
      <c r="E58" s="326"/>
      <c r="F58" s="326"/>
      <c r="G58" s="326"/>
      <c r="H58" s="320"/>
      <c r="I58" s="288"/>
      <c r="J58" s="295"/>
      <c r="K58" s="288"/>
      <c r="L58" s="825"/>
      <c r="M58" s="826"/>
      <c r="N58" s="296"/>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973"/>
      <c r="N68" s="104" t="s">
        <v>1035</v>
      </c>
    </row>
    <row r="69" spans="1:15">
      <c r="A69" s="170" t="s">
        <v>7</v>
      </c>
      <c r="B69" s="55" t="str">
        <f>VLOOKUP(A69,'MANO DE OBRA'!A8:D68,3,FALSE)</f>
        <v>Obrero (2)</v>
      </c>
      <c r="C69" s="53"/>
      <c r="D69" s="53"/>
      <c r="E69" s="53"/>
      <c r="F69" s="53"/>
      <c r="G69" s="53"/>
      <c r="H69" s="53"/>
      <c r="I69" s="301">
        <f>K69/J69*100</f>
        <v>55207.567567567574</v>
      </c>
      <c r="J69" s="302">
        <v>185</v>
      </c>
      <c r="K69" s="303">
        <f>VLOOKUP(A69,'MANO DE OBRA'!A8:D99,4,FALSE)</f>
        <v>102134</v>
      </c>
      <c r="L69" s="56"/>
      <c r="M69" s="443">
        <v>400</v>
      </c>
      <c r="N69" s="404">
        <f>K69/M69</f>
        <v>255.33500000000001</v>
      </c>
      <c r="O69" s="112"/>
    </row>
    <row r="70" spans="1:15">
      <c r="A70" s="170"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400</v>
      </c>
      <c r="N70" s="404">
        <f>K70/M70</f>
        <v>255.33500000000001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133"/>
    </row>
    <row r="75" spans="1:15" ht="15.75" thickBot="1">
      <c r="B75" s="827" t="s">
        <v>1037</v>
      </c>
      <c r="C75" s="828"/>
      <c r="D75" s="828"/>
      <c r="E75" s="828"/>
      <c r="F75" s="828"/>
      <c r="G75" s="828"/>
      <c r="H75" s="828"/>
      <c r="I75" s="828"/>
      <c r="J75" s="828"/>
      <c r="K75" s="828"/>
      <c r="L75" s="828"/>
      <c r="M75" s="829"/>
      <c r="N75" s="469">
        <f>SUM(N69:N74)</f>
        <v>510.67</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8685.5337817754462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1737.1067563550894</v>
      </c>
      <c r="M82" s="856"/>
      <c r="N82" s="57"/>
    </row>
    <row r="83" spans="1:14">
      <c r="B83" s="95" t="s">
        <v>1057</v>
      </c>
      <c r="C83" s="96"/>
      <c r="D83" s="96"/>
      <c r="E83" s="96"/>
      <c r="F83" s="96"/>
      <c r="G83" s="96"/>
      <c r="H83" s="96"/>
      <c r="I83" s="93"/>
      <c r="J83" s="94"/>
      <c r="K83" s="313">
        <v>0.05</v>
      </c>
      <c r="L83" s="855">
        <f>N77*K83</f>
        <v>434.27668908877234</v>
      </c>
      <c r="M83" s="856"/>
      <c r="N83" s="57"/>
    </row>
    <row r="84" spans="1:14" ht="15.75" thickBot="1">
      <c r="B84" s="97" t="s">
        <v>1058</v>
      </c>
      <c r="C84" s="98"/>
      <c r="D84" s="98"/>
      <c r="E84" s="98"/>
      <c r="F84" s="98"/>
      <c r="G84" s="98"/>
      <c r="H84" s="98"/>
      <c r="I84" s="99"/>
      <c r="J84" s="100"/>
      <c r="K84" s="314">
        <v>0.05</v>
      </c>
      <c r="L84" s="857">
        <f>N77*K84</f>
        <v>434.27668908877234</v>
      </c>
      <c r="M84" s="858"/>
      <c r="N84" s="57"/>
    </row>
    <row r="85" spans="1:14" ht="15.75" thickBot="1">
      <c r="B85" s="821" t="s">
        <v>1037</v>
      </c>
      <c r="C85" s="822"/>
      <c r="D85" s="822"/>
      <c r="E85" s="822"/>
      <c r="F85" s="822"/>
      <c r="G85" s="822"/>
      <c r="H85" s="822"/>
      <c r="I85" s="822"/>
      <c r="J85" s="822"/>
      <c r="K85" s="822"/>
      <c r="L85" s="822"/>
      <c r="M85" s="823"/>
      <c r="N85" s="58">
        <f>L82+L83+L84</f>
        <v>2605.6601345326339</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11291.193916308081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269</v>
      </c>
      <c r="B36" s="834" t="str">
        <f>VLOOKUP(A36,EQUIPOS!A6:D154,3,FALSE)</f>
        <v>Motoniveladora  potencia 215 HP, ancho de cuchilla 4,27 m, peso 18 ton.</v>
      </c>
      <c r="C36" s="835"/>
      <c r="D36" s="835"/>
      <c r="E36" s="835"/>
      <c r="F36" s="835"/>
      <c r="G36" s="835"/>
      <c r="H36" s="836"/>
      <c r="I36" s="276"/>
      <c r="J36" s="277"/>
      <c r="K36" s="278">
        <f>VLOOKUP(A36,EQUIPOS!A6:D163,4,FALSE)</f>
        <v>153449.0740740741</v>
      </c>
      <c r="L36" s="279"/>
      <c r="M36" s="345">
        <v>15</v>
      </c>
      <c r="N36" s="281">
        <f>K36/M36</f>
        <v>10229.93827160494</v>
      </c>
    </row>
    <row r="37" spans="1:14">
      <c r="A37" s="119" t="s">
        <v>365</v>
      </c>
      <c r="B37" s="834" t="str">
        <f>VLOOKUP(A37,EQUIPOS!A7:D154,3,FALSE)</f>
        <v xml:space="preserve">Vibrocompatador, potencia 153 HP, peso 10 Ton. </v>
      </c>
      <c r="C37" s="835"/>
      <c r="D37" s="835"/>
      <c r="E37" s="835"/>
      <c r="F37" s="835"/>
      <c r="G37" s="835"/>
      <c r="H37" s="836"/>
      <c r="I37" s="430"/>
      <c r="J37" s="431"/>
      <c r="K37" s="278">
        <f>VLOOKUP(A37,EQUIPOS!A7:D164,4,FALSE)</f>
        <v>95949.765857811857</v>
      </c>
      <c r="L37" s="344"/>
      <c r="M37" s="345">
        <v>15</v>
      </c>
      <c r="N37" s="281">
        <f>K37/M37</f>
        <v>6396.6510571874569</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106.39000000000001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16732.979328792397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25104.364491050441</v>
      </c>
      <c r="N48" s="281">
        <f>K48*M48</f>
        <v>26359.582715602963</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61.081178810341697</v>
      </c>
      <c r="N49" s="281">
        <f>K49*M49</f>
        <v>1832.4353643102509</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28192.018079913214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25">
        <f>VLOOKUP(A60,TRANSPORTE!A1:D117,4,FALSE)</f>
        <v>1104.9962769918093</v>
      </c>
      <c r="M60" s="826"/>
      <c r="N60" s="296">
        <f>K60*L60</f>
        <v>1160.2460908413998</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1160.2460908413998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0"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120</v>
      </c>
      <c r="N71" s="404">
        <f>K71/M71</f>
        <v>851.11666666666667</v>
      </c>
      <c r="O71" s="112"/>
    </row>
    <row r="72" spans="1:15">
      <c r="A72" s="170"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120</v>
      </c>
      <c r="N72" s="404">
        <f>K72/M72</f>
        <v>1276.6833333333334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2127.8000000000002</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48213.043499547013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9642.6086999094023</v>
      </c>
      <c r="M84" s="856"/>
      <c r="N84" s="57"/>
    </row>
    <row r="85" spans="1:14">
      <c r="B85" s="95" t="s">
        <v>1057</v>
      </c>
      <c r="C85" s="96"/>
      <c r="D85" s="96"/>
      <c r="E85" s="96"/>
      <c r="F85" s="96"/>
      <c r="G85" s="96"/>
      <c r="H85" s="96"/>
      <c r="I85" s="93"/>
      <c r="J85" s="94"/>
      <c r="K85" s="313">
        <v>0.05</v>
      </c>
      <c r="L85" s="855">
        <f>N79*K85</f>
        <v>2410.6521749773506</v>
      </c>
      <c r="M85" s="856"/>
      <c r="N85" s="57"/>
    </row>
    <row r="86" spans="1:14" ht="15.75" thickBot="1">
      <c r="B86" s="97" t="s">
        <v>1058</v>
      </c>
      <c r="C86" s="98"/>
      <c r="D86" s="98"/>
      <c r="E86" s="98"/>
      <c r="F86" s="98"/>
      <c r="G86" s="98"/>
      <c r="H86" s="98"/>
      <c r="I86" s="99"/>
      <c r="J86" s="100"/>
      <c r="K86" s="314">
        <v>0.05</v>
      </c>
      <c r="L86" s="857">
        <f>N79*K86</f>
        <v>2410.6521749773506</v>
      </c>
      <c r="M86" s="858"/>
      <c r="N86" s="57"/>
    </row>
    <row r="87" spans="1:14" ht="15.75" thickBot="1">
      <c r="B87" s="821" t="s">
        <v>1037</v>
      </c>
      <c r="C87" s="822"/>
      <c r="D87" s="822"/>
      <c r="E87" s="822"/>
      <c r="F87" s="822"/>
      <c r="G87" s="822"/>
      <c r="H87" s="822"/>
      <c r="I87" s="822"/>
      <c r="J87" s="822"/>
      <c r="K87" s="822"/>
      <c r="L87" s="822"/>
      <c r="M87" s="823"/>
      <c r="N87" s="58">
        <f>L84+L85+L86</f>
        <v>14463.913049864104</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62676.956549411116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2.25" customHeight="1" thickBot="1">
      <c r="A31" t="s">
        <v>1929</v>
      </c>
      <c r="B31" s="86" t="s">
        <v>1228</v>
      </c>
      <c r="C31" s="961" t="s">
        <v>2261</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SUM(N36:N41)</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40537.542337130108</v>
      </c>
      <c r="N48" s="281">
        <f>K48*M48</f>
        <v>44591.296570843122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5207.4399999999996</v>
      </c>
      <c r="N49" s="281">
        <f>K49*M49</f>
        <v>5988.5559999999987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7757.3097089133962</v>
      </c>
      <c r="N50" s="281">
        <f>K50*M50</f>
        <v>15514.619417826792</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70567</v>
      </c>
      <c r="N51" s="281">
        <f>K51*M51</f>
        <v>35283.5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101377.97198866992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1376.2226358897988</v>
      </c>
      <c r="M60" s="826"/>
      <c r="N60" s="296">
        <f>K60*L60</f>
        <v>1513.8448994787789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1513.8448994787789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0"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15320.150000000001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118977.97438814869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23795.594877629741</v>
      </c>
      <c r="M84" s="856"/>
      <c r="N84" s="57"/>
    </row>
    <row r="85" spans="1:14">
      <c r="B85" s="95" t="s">
        <v>1057</v>
      </c>
      <c r="C85" s="96"/>
      <c r="D85" s="96"/>
      <c r="E85" s="96"/>
      <c r="F85" s="96"/>
      <c r="G85" s="96"/>
      <c r="H85" s="96"/>
      <c r="I85" s="93"/>
      <c r="J85" s="94"/>
      <c r="K85" s="313">
        <v>0.05</v>
      </c>
      <c r="L85" s="855">
        <f>N79*K85</f>
        <v>5948.8987194074352</v>
      </c>
      <c r="M85" s="856"/>
      <c r="N85" s="57"/>
    </row>
    <row r="86" spans="1:14" ht="15.75" thickBot="1">
      <c r="B86" s="97" t="s">
        <v>1058</v>
      </c>
      <c r="C86" s="98"/>
      <c r="D86" s="98"/>
      <c r="E86" s="98"/>
      <c r="F86" s="98"/>
      <c r="G86" s="98"/>
      <c r="H86" s="98"/>
      <c r="I86" s="99"/>
      <c r="J86" s="100"/>
      <c r="K86" s="314">
        <v>0.05</v>
      </c>
      <c r="L86" s="857">
        <f>N79*K86</f>
        <v>5948.8987194074352</v>
      </c>
      <c r="M86" s="858"/>
      <c r="N86" s="57"/>
    </row>
    <row r="87" spans="1:14" ht="15.75" thickBot="1">
      <c r="B87" s="821" t="s">
        <v>1037</v>
      </c>
      <c r="C87" s="822"/>
      <c r="D87" s="822"/>
      <c r="E87" s="822"/>
      <c r="F87" s="822"/>
      <c r="G87" s="822"/>
      <c r="H87" s="822"/>
      <c r="I87" s="822"/>
      <c r="J87" s="822"/>
      <c r="K87" s="822"/>
      <c r="L87" s="822"/>
      <c r="M87" s="823"/>
      <c r="N87" s="58">
        <f>L84+L85+L86</f>
        <v>35693.39231644461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154671.3667045933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1.5" customHeight="1" thickBot="1">
      <c r="A31" t="s">
        <v>1929</v>
      </c>
      <c r="B31" s="86" t="s">
        <v>1776</v>
      </c>
      <c r="C31" s="961" t="s">
        <v>2262</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SUM(N36:N41)</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40537.542337130108</v>
      </c>
      <c r="N48" s="281">
        <f>K48*M48</f>
        <v>44591.296570843122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5207.4399999999996</v>
      </c>
      <c r="N49" s="281">
        <f>K49*M49</f>
        <v>5988.5559999999987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7757.3097089133962</v>
      </c>
      <c r="N50" s="281">
        <f>K50*M50</f>
        <v>15514.619417826792</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129074.71102272041</v>
      </c>
      <c r="N51" s="281">
        <f>K51*M51</f>
        <v>64537.355511360205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130631.82750003012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1376.2226358897988</v>
      </c>
      <c r="M60" s="826"/>
      <c r="N60" s="296">
        <f>K60*L60</f>
        <v>1513.8448994787789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318"/>
      <c r="C65" s="319"/>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1513.8448994787789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0"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15320.150000000001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148231.82989950888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29646.365979901777</v>
      </c>
      <c r="M84" s="856"/>
      <c r="N84" s="57"/>
    </row>
    <row r="85" spans="1:14">
      <c r="B85" s="95" t="s">
        <v>1057</v>
      </c>
      <c r="C85" s="96"/>
      <c r="D85" s="96"/>
      <c r="E85" s="96"/>
      <c r="F85" s="96"/>
      <c r="G85" s="96"/>
      <c r="H85" s="96"/>
      <c r="I85" s="93"/>
      <c r="J85" s="94"/>
      <c r="K85" s="313">
        <v>0.05</v>
      </c>
      <c r="L85" s="855">
        <f>N79*K85</f>
        <v>7411.5914949754442</v>
      </c>
      <c r="M85" s="856"/>
      <c r="N85" s="57"/>
    </row>
    <row r="86" spans="1:14" ht="15.75" thickBot="1">
      <c r="B86" s="97" t="s">
        <v>1058</v>
      </c>
      <c r="C86" s="98"/>
      <c r="D86" s="98"/>
      <c r="E86" s="98"/>
      <c r="F86" s="98"/>
      <c r="G86" s="98"/>
      <c r="H86" s="98"/>
      <c r="I86" s="99"/>
      <c r="J86" s="100"/>
      <c r="K86" s="314">
        <v>0.05</v>
      </c>
      <c r="L86" s="857">
        <f>N79*K86</f>
        <v>7411.5914949754442</v>
      </c>
      <c r="M86" s="858"/>
      <c r="N86" s="57"/>
    </row>
    <row r="87" spans="1:14" ht="15.75" thickBot="1">
      <c r="B87" s="821" t="s">
        <v>1037</v>
      </c>
      <c r="C87" s="822"/>
      <c r="D87" s="822"/>
      <c r="E87" s="822"/>
      <c r="F87" s="822"/>
      <c r="G87" s="822"/>
      <c r="H87" s="822"/>
      <c r="I87" s="822"/>
      <c r="J87" s="822"/>
      <c r="K87" s="822"/>
      <c r="L87" s="822"/>
      <c r="M87" s="823"/>
      <c r="N87" s="58">
        <f>L84+L85+L86</f>
        <v>44469.548969852665</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192701.37886936154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1777</v>
      </c>
      <c r="C31" s="961" t="s">
        <v>2263</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40537.542337130108</v>
      </c>
      <c r="N48" s="281">
        <f>K48*M48</f>
        <v>44591.296570843122</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5207.4399999999996</v>
      </c>
      <c r="N49" s="281">
        <f>K49*M49</f>
        <v>5988.5559999999987</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7757.3097089133962</v>
      </c>
      <c r="N50" s="281">
        <f>K50*M50</f>
        <v>15514.619417826792</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141097.52305188932</v>
      </c>
      <c r="N51" s="281">
        <f>K51*M51</f>
        <v>70548.761525944661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136643.23351461458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1376.2226358897988</v>
      </c>
      <c r="M60" s="826"/>
      <c r="N60" s="296">
        <f>K60*L60</f>
        <v>1513.8448994787789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1513.8448994787789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0"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0"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15320.150000000001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154243.23591409335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30848.647182818673</v>
      </c>
      <c r="M84" s="856"/>
      <c r="N84" s="57"/>
    </row>
    <row r="85" spans="1:14">
      <c r="B85" s="95" t="s">
        <v>1057</v>
      </c>
      <c r="C85" s="96"/>
      <c r="D85" s="96"/>
      <c r="E85" s="96"/>
      <c r="F85" s="96"/>
      <c r="G85" s="96"/>
      <c r="H85" s="96"/>
      <c r="I85" s="93"/>
      <c r="J85" s="94"/>
      <c r="K85" s="313">
        <v>0.05</v>
      </c>
      <c r="L85" s="855">
        <f>N79*K85</f>
        <v>7712.1617957046683</v>
      </c>
      <c r="M85" s="856"/>
      <c r="N85" s="57"/>
    </row>
    <row r="86" spans="1:14" ht="15.75" thickBot="1">
      <c r="B86" s="97" t="s">
        <v>1058</v>
      </c>
      <c r="C86" s="98"/>
      <c r="D86" s="98"/>
      <c r="E86" s="98"/>
      <c r="F86" s="98"/>
      <c r="G86" s="98"/>
      <c r="H86" s="98"/>
      <c r="I86" s="99"/>
      <c r="J86" s="100"/>
      <c r="K86" s="314">
        <v>0.05</v>
      </c>
      <c r="L86" s="857">
        <f>N79*K86</f>
        <v>7712.1617957046683</v>
      </c>
      <c r="M86" s="858"/>
      <c r="N86" s="57"/>
    </row>
    <row r="87" spans="1:14" ht="15.75" thickBot="1">
      <c r="B87" s="821" t="s">
        <v>1037</v>
      </c>
      <c r="C87" s="822"/>
      <c r="D87" s="822"/>
      <c r="E87" s="822"/>
      <c r="F87" s="822"/>
      <c r="G87" s="822"/>
      <c r="H87" s="822"/>
      <c r="I87" s="822"/>
      <c r="J87" s="822"/>
      <c r="K87" s="822"/>
      <c r="L87" s="822"/>
      <c r="M87" s="823"/>
      <c r="N87" s="58">
        <f>L84+L85+L86</f>
        <v>46272.970774228008</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200516.20668832137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7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9.25" customHeight="1" thickBot="1">
      <c r="A31" t="s">
        <v>1929</v>
      </c>
      <c r="B31" s="86" t="s">
        <v>1778</v>
      </c>
      <c r="C31" s="961" t="s">
        <v>2264</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40537.542337130108</v>
      </c>
      <c r="N48" s="281">
        <f>K48*M48</f>
        <v>44591.296570843122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5207.4399999999996</v>
      </c>
      <c r="N49" s="281">
        <f>K49*M49</f>
        <v>5988.5559999999987</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7757.3097089133962</v>
      </c>
      <c r="N50" s="281">
        <f>K50*M50</f>
        <v>15514.619417826792</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141097.52305188932</v>
      </c>
      <c r="N51" s="281">
        <f>K51*M51</f>
        <v>70548.761525944661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136643.23351461458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1376.2226358897988</v>
      </c>
      <c r="M60" s="826"/>
      <c r="N60" s="296">
        <f>K60*L60</f>
        <v>1513.8448994787789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1513.8448994787789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15320.150000000001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154243.23591409335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30848.647182818673</v>
      </c>
      <c r="M84" s="856"/>
      <c r="N84" s="57"/>
    </row>
    <row r="85" spans="1:14">
      <c r="B85" s="95" t="s">
        <v>1057</v>
      </c>
      <c r="C85" s="96"/>
      <c r="D85" s="96"/>
      <c r="E85" s="96"/>
      <c r="F85" s="96"/>
      <c r="G85" s="96"/>
      <c r="H85" s="96"/>
      <c r="I85" s="93"/>
      <c r="J85" s="94"/>
      <c r="K85" s="313">
        <v>0.05</v>
      </c>
      <c r="L85" s="855">
        <f>N79*K85</f>
        <v>7712.1617957046683</v>
      </c>
      <c r="M85" s="856"/>
      <c r="N85" s="57"/>
    </row>
    <row r="86" spans="1:14" ht="15.75" thickBot="1">
      <c r="B86" s="97" t="s">
        <v>1058</v>
      </c>
      <c r="C86" s="98"/>
      <c r="D86" s="98"/>
      <c r="E86" s="98"/>
      <c r="F86" s="98"/>
      <c r="G86" s="98"/>
      <c r="H86" s="98"/>
      <c r="I86" s="99"/>
      <c r="J86" s="100"/>
      <c r="K86" s="314">
        <v>0.05</v>
      </c>
      <c r="L86" s="857">
        <f>N79*K86</f>
        <v>7712.1617957046683</v>
      </c>
      <c r="M86" s="858"/>
      <c r="N86" s="57"/>
    </row>
    <row r="87" spans="1:14" ht="15.75" thickBot="1">
      <c r="B87" s="821" t="s">
        <v>1037</v>
      </c>
      <c r="C87" s="822"/>
      <c r="D87" s="822"/>
      <c r="E87" s="822"/>
      <c r="F87" s="822"/>
      <c r="G87" s="822"/>
      <c r="H87" s="822"/>
      <c r="I87" s="822"/>
      <c r="J87" s="822"/>
      <c r="K87" s="822"/>
      <c r="L87" s="822"/>
      <c r="M87" s="823"/>
      <c r="N87" s="58">
        <f>L84+L85+L86</f>
        <v>46272.970774228008</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200516.20668832137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1229</v>
      </c>
      <c r="C31" s="961" t="s">
        <v>1818</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40537.542337130108</v>
      </c>
      <c r="N48" s="281">
        <f>K48*M48</f>
        <v>44591.296570843122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5207.4399999999996</v>
      </c>
      <c r="N49" s="281">
        <f>K49*M49</f>
        <v>2603.7199999999998</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7757.3097089133962</v>
      </c>
      <c r="N50" s="281">
        <f>K50*M50</f>
        <v>7757.3097089133962</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94562.999999999985</v>
      </c>
      <c r="N51" s="281">
        <f>K51*M51</f>
        <v>94562.999999999985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149515.3262797565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5">
        <f>VLOOKUP(A60,TRANSPORTE!A1:D117,4,FALSE)</f>
        <v>1376.2226358897988</v>
      </c>
      <c r="M60" s="826"/>
      <c r="N60" s="296">
        <f>K60*L60</f>
        <v>1513.8448994787789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1513.8448994787789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15320.150000000001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167115.32867923527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33423.065735847056</v>
      </c>
      <c r="M84" s="856"/>
      <c r="N84" s="57"/>
    </row>
    <row r="85" spans="1:14">
      <c r="B85" s="95" t="s">
        <v>1057</v>
      </c>
      <c r="C85" s="96"/>
      <c r="D85" s="96"/>
      <c r="E85" s="96"/>
      <c r="F85" s="96"/>
      <c r="G85" s="96"/>
      <c r="H85" s="96"/>
      <c r="I85" s="93"/>
      <c r="J85" s="94"/>
      <c r="K85" s="313">
        <v>0.05</v>
      </c>
      <c r="L85" s="855">
        <f>N79*K85</f>
        <v>8355.7664339617641</v>
      </c>
      <c r="M85" s="856"/>
      <c r="N85" s="57"/>
    </row>
    <row r="86" spans="1:14" ht="15.75" thickBot="1">
      <c r="B86" s="97" t="s">
        <v>1058</v>
      </c>
      <c r="C86" s="98"/>
      <c r="D86" s="98"/>
      <c r="E86" s="98"/>
      <c r="F86" s="98"/>
      <c r="G86" s="98"/>
      <c r="H86" s="98"/>
      <c r="I86" s="99"/>
      <c r="J86" s="100"/>
      <c r="K86" s="314">
        <v>0.05</v>
      </c>
      <c r="L86" s="857">
        <f>N79*K86</f>
        <v>8355.7664339617641</v>
      </c>
      <c r="M86" s="858"/>
      <c r="N86" s="57"/>
    </row>
    <row r="87" spans="1:14" ht="15.75" thickBot="1">
      <c r="B87" s="821" t="s">
        <v>1037</v>
      </c>
      <c r="C87" s="822"/>
      <c r="D87" s="822"/>
      <c r="E87" s="822"/>
      <c r="F87" s="822"/>
      <c r="G87" s="822"/>
      <c r="H87" s="822"/>
      <c r="I87" s="822"/>
      <c r="J87" s="822"/>
      <c r="K87" s="822"/>
      <c r="L87" s="822"/>
      <c r="M87" s="823"/>
      <c r="N87" s="58">
        <f>L84+L85+L86</f>
        <v>50134.598603770581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217249.92728300585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1779</v>
      </c>
      <c r="C31" s="961" t="s">
        <v>1780</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40537.542337130108</v>
      </c>
      <c r="N48" s="281">
        <f>K48*M48</f>
        <v>44591.296570843122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5207.4399999999996</v>
      </c>
      <c r="N49" s="281">
        <f>K49*M49</f>
        <v>2603.7199999999998</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7757.3097089133962</v>
      </c>
      <c r="N50" s="281">
        <f>K50*M50</f>
        <v>7757.3097089133962</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94562.999999999985</v>
      </c>
      <c r="N51" s="281">
        <f>K51*M51</f>
        <v>94562.999999999985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149515.3262797565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5">
        <f>VLOOKUP(A60,TRANSPORTE!A1:D117,4,FALSE)</f>
        <v>1376.2226358897988</v>
      </c>
      <c r="M60" s="826"/>
      <c r="N60" s="296">
        <f>K60*L60</f>
        <v>1513.8448994787789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1513.8448994787789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15320.150000000001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167115.32867923527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33423.065735847056</v>
      </c>
      <c r="M84" s="856"/>
      <c r="N84" s="57"/>
    </row>
    <row r="85" spans="1:14">
      <c r="B85" s="95" t="s">
        <v>1057</v>
      </c>
      <c r="C85" s="96"/>
      <c r="D85" s="96"/>
      <c r="E85" s="96"/>
      <c r="F85" s="96"/>
      <c r="G85" s="96"/>
      <c r="H85" s="96"/>
      <c r="I85" s="93"/>
      <c r="J85" s="94"/>
      <c r="K85" s="313">
        <v>0.05</v>
      </c>
      <c r="L85" s="855">
        <f>N79*K85</f>
        <v>8355.7664339617641</v>
      </c>
      <c r="M85" s="856"/>
      <c r="N85" s="57"/>
    </row>
    <row r="86" spans="1:14" ht="15.75" thickBot="1">
      <c r="B86" s="97" t="s">
        <v>1058</v>
      </c>
      <c r="C86" s="98"/>
      <c r="D86" s="98"/>
      <c r="E86" s="98"/>
      <c r="F86" s="98"/>
      <c r="G86" s="98"/>
      <c r="H86" s="98"/>
      <c r="I86" s="99"/>
      <c r="J86" s="100"/>
      <c r="K86" s="314">
        <v>0.05</v>
      </c>
      <c r="L86" s="857">
        <f>N79*K86</f>
        <v>8355.7664339617641</v>
      </c>
      <c r="M86" s="858"/>
      <c r="N86" s="57"/>
    </row>
    <row r="87" spans="1:14" ht="15.75" thickBot="1">
      <c r="B87" s="821" t="s">
        <v>1037</v>
      </c>
      <c r="C87" s="822"/>
      <c r="D87" s="822"/>
      <c r="E87" s="822"/>
      <c r="F87" s="822"/>
      <c r="G87" s="822"/>
      <c r="H87" s="822"/>
      <c r="I87" s="822"/>
      <c r="J87" s="822"/>
      <c r="K87" s="822"/>
      <c r="L87" s="822"/>
      <c r="M87" s="823"/>
      <c r="N87" s="58">
        <f>L84+L85+L86</f>
        <v>50134.598603770581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217249.92728300585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1781</v>
      </c>
      <c r="C31" s="961" t="s">
        <v>1782</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40537.542337130108</v>
      </c>
      <c r="N48" s="281">
        <f>K48*M48</f>
        <v>44591.296570843122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5207.4399999999996</v>
      </c>
      <c r="N49" s="281">
        <f>K49*M49</f>
        <v>2603.7199999999998</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7757.3097089133962</v>
      </c>
      <c r="N50" s="281">
        <f>K50*M50</f>
        <v>7757.3097089133962</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94562.999999999985</v>
      </c>
      <c r="N51" s="281">
        <f>K51*M51</f>
        <v>94562.999999999985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149515.3262797565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5">
        <f>VLOOKUP(A60,TRANSPORTE!A1:D117,4,FALSE)</f>
        <v>1376.2226358897988</v>
      </c>
      <c r="M60" s="826"/>
      <c r="N60" s="296">
        <f>K60*L60</f>
        <v>1513.8448994787789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1513.8448994787789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15320.150000000001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167115.32867923527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33423.065735847056</v>
      </c>
      <c r="M84" s="856"/>
      <c r="N84" s="57"/>
    </row>
    <row r="85" spans="1:14">
      <c r="B85" s="95" t="s">
        <v>1057</v>
      </c>
      <c r="C85" s="96"/>
      <c r="D85" s="96"/>
      <c r="E85" s="96"/>
      <c r="F85" s="96"/>
      <c r="G85" s="96"/>
      <c r="H85" s="96"/>
      <c r="I85" s="93"/>
      <c r="J85" s="94"/>
      <c r="K85" s="313">
        <v>0.05</v>
      </c>
      <c r="L85" s="855">
        <f>N79*K85</f>
        <v>8355.7664339617641</v>
      </c>
      <c r="M85" s="856"/>
      <c r="N85" s="57"/>
    </row>
    <row r="86" spans="1:14" ht="15.75" thickBot="1">
      <c r="B86" s="97" t="s">
        <v>1058</v>
      </c>
      <c r="C86" s="98"/>
      <c r="D86" s="98"/>
      <c r="E86" s="98"/>
      <c r="F86" s="98"/>
      <c r="G86" s="98"/>
      <c r="H86" s="98"/>
      <c r="I86" s="99"/>
      <c r="J86" s="100"/>
      <c r="K86" s="314">
        <v>0.05</v>
      </c>
      <c r="L86" s="857">
        <f>N79*K86</f>
        <v>8355.7664339617641</v>
      </c>
      <c r="M86" s="858"/>
      <c r="N86" s="57"/>
    </row>
    <row r="87" spans="1:14" ht="15.75" thickBot="1">
      <c r="B87" s="821" t="s">
        <v>1037</v>
      </c>
      <c r="C87" s="822"/>
      <c r="D87" s="822"/>
      <c r="E87" s="822"/>
      <c r="F87" s="822"/>
      <c r="G87" s="822"/>
      <c r="H87" s="822"/>
      <c r="I87" s="822"/>
      <c r="J87" s="822"/>
      <c r="K87" s="822"/>
      <c r="L87" s="822"/>
      <c r="M87" s="823"/>
      <c r="N87" s="58">
        <f>L84+L85+L86</f>
        <v>50134.598603770581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217249.92728300585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1783</v>
      </c>
      <c r="C31" s="961" t="s">
        <v>1784</v>
      </c>
      <c r="D31" s="962"/>
      <c r="E31" s="962"/>
      <c r="F31" s="962"/>
      <c r="G31" s="962"/>
      <c r="H31" s="962"/>
      <c r="I31" s="962"/>
      <c r="J31" s="9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766.00750000000016</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766.00750000000016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40537.542337130108</v>
      </c>
      <c r="N48" s="281">
        <f>K48*M48</f>
        <v>44591.296570843122</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5207.4399999999996</v>
      </c>
      <c r="N49" s="281">
        <f>K49*M49</f>
        <v>2603.7199999999998</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7757.3097089133962</v>
      </c>
      <c r="N50" s="281">
        <f>K50*M50</f>
        <v>7757.3097089133962</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94562.999999999985</v>
      </c>
      <c r="N51" s="281">
        <f>K51*M51</f>
        <v>94562.999999999985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149515.3262797565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5">
        <f>VLOOKUP(A60,TRANSPORTE!A1:D117,4,FALSE)</f>
        <v>1376.2226358897988</v>
      </c>
      <c r="M60" s="826"/>
      <c r="N60" s="296">
        <f>K60*L60</f>
        <v>1513.8448994787789</v>
      </c>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f>N60+N61+N62+N63+N64</f>
        <v>1513.8448994787789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v>
      </c>
      <c r="N71" s="404">
        <f>K71/M71</f>
        <v>10213.450000000001</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15320.150000000001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167115.32867923527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33423.065735847056</v>
      </c>
      <c r="M84" s="856"/>
      <c r="N84" s="57"/>
    </row>
    <row r="85" spans="1:14">
      <c r="B85" s="95" t="s">
        <v>1057</v>
      </c>
      <c r="C85" s="96"/>
      <c r="D85" s="96"/>
      <c r="E85" s="96"/>
      <c r="F85" s="96"/>
      <c r="G85" s="96"/>
      <c r="H85" s="96"/>
      <c r="I85" s="93"/>
      <c r="J85" s="94"/>
      <c r="K85" s="313">
        <v>0.05</v>
      </c>
      <c r="L85" s="855">
        <f>N79*K85</f>
        <v>8355.7664339617641</v>
      </c>
      <c r="M85" s="856"/>
      <c r="N85" s="57"/>
    </row>
    <row r="86" spans="1:14" ht="15.75" thickBot="1">
      <c r="B86" s="97" t="s">
        <v>1058</v>
      </c>
      <c r="C86" s="98"/>
      <c r="D86" s="98"/>
      <c r="E86" s="98"/>
      <c r="F86" s="98"/>
      <c r="G86" s="98"/>
      <c r="H86" s="98"/>
      <c r="I86" s="99"/>
      <c r="J86" s="100"/>
      <c r="K86" s="314">
        <v>0.05</v>
      </c>
      <c r="L86" s="857">
        <f>N79*K86</f>
        <v>8355.7664339617641</v>
      </c>
      <c r="M86" s="858"/>
      <c r="N86" s="57"/>
    </row>
    <row r="87" spans="1:14" ht="15.75" thickBot="1">
      <c r="B87" s="821" t="s">
        <v>1037</v>
      </c>
      <c r="C87" s="822"/>
      <c r="D87" s="822"/>
      <c r="E87" s="822"/>
      <c r="F87" s="822"/>
      <c r="G87" s="822"/>
      <c r="H87" s="822"/>
      <c r="I87" s="822"/>
      <c r="J87" s="822"/>
      <c r="K87" s="822"/>
      <c r="L87" s="822"/>
      <c r="M87" s="823"/>
      <c r="N87" s="58">
        <f>L84+L85+L86</f>
        <v>50134.598603770581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217249.92728300585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8.5" customHeight="1" thickBot="1">
      <c r="A31" t="s">
        <v>1929</v>
      </c>
      <c r="B31" s="86" t="s">
        <v>1785</v>
      </c>
      <c r="C31" s="961" t="s">
        <v>1786</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6678.2088832640256</v>
      </c>
      <c r="N48" s="281">
        <f>K48*M48</f>
        <v>8681.6715482432337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8681.6715482432337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1532.0150000000001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10213.686548243233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2042.7373096486467</v>
      </c>
      <c r="M84" s="856"/>
      <c r="N84" s="57"/>
    </row>
    <row r="85" spans="1:14">
      <c r="B85" s="95" t="s">
        <v>1057</v>
      </c>
      <c r="C85" s="96"/>
      <c r="D85" s="96"/>
      <c r="E85" s="96"/>
      <c r="F85" s="96"/>
      <c r="G85" s="96"/>
      <c r="H85" s="96"/>
      <c r="I85" s="93"/>
      <c r="J85" s="94"/>
      <c r="K85" s="313">
        <v>0.05</v>
      </c>
      <c r="L85" s="855">
        <f>N79*K85</f>
        <v>510.68432741216168</v>
      </c>
      <c r="M85" s="856"/>
      <c r="N85" s="57"/>
    </row>
    <row r="86" spans="1:14" ht="15.75" thickBot="1">
      <c r="B86" s="97" t="s">
        <v>1058</v>
      </c>
      <c r="C86" s="98"/>
      <c r="D86" s="98"/>
      <c r="E86" s="98"/>
      <c r="F86" s="98"/>
      <c r="G86" s="98"/>
      <c r="H86" s="98"/>
      <c r="I86" s="99"/>
      <c r="J86" s="100"/>
      <c r="K86" s="314">
        <v>0.05</v>
      </c>
      <c r="L86" s="857">
        <f>N79*K86</f>
        <v>510.68432741216168</v>
      </c>
      <c r="M86" s="858"/>
      <c r="N86" s="57"/>
    </row>
    <row r="87" spans="1:14" ht="15.75" thickBot="1">
      <c r="B87" s="821" t="s">
        <v>1037</v>
      </c>
      <c r="C87" s="822"/>
      <c r="D87" s="822"/>
      <c r="E87" s="822"/>
      <c r="F87" s="822"/>
      <c r="G87" s="822"/>
      <c r="H87" s="822"/>
      <c r="I87" s="822"/>
      <c r="J87" s="822"/>
      <c r="K87" s="822"/>
      <c r="L87" s="822"/>
      <c r="M87" s="823"/>
      <c r="N87" s="58">
        <f>L84+L85+L86</f>
        <v>3064.1059644729698</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13277.792512716203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 customHeight="1" thickBot="1">
      <c r="A31" t="s">
        <v>1929</v>
      </c>
      <c r="B31" s="86" t="s">
        <v>1787</v>
      </c>
      <c r="C31" s="961" t="s">
        <v>1788</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13071.372265413123</v>
      </c>
      <c r="N48" s="281">
        <f>K48*M48</f>
        <v>16992.783945037059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16992.783945037059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1532.0150000000001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18524.798945037059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3704.9597890074119</v>
      </c>
      <c r="M84" s="856"/>
      <c r="N84" s="57"/>
    </row>
    <row r="85" spans="1:14">
      <c r="B85" s="95" t="s">
        <v>1057</v>
      </c>
      <c r="C85" s="96"/>
      <c r="D85" s="96"/>
      <c r="E85" s="96"/>
      <c r="F85" s="96"/>
      <c r="G85" s="96"/>
      <c r="H85" s="96"/>
      <c r="I85" s="93"/>
      <c r="J85" s="94"/>
      <c r="K85" s="313">
        <v>0.05</v>
      </c>
      <c r="L85" s="855">
        <f>N79*K85</f>
        <v>926.23994725185298</v>
      </c>
      <c r="M85" s="856"/>
      <c r="N85" s="57"/>
    </row>
    <row r="86" spans="1:14" ht="15.75" thickBot="1">
      <c r="B86" s="97" t="s">
        <v>1058</v>
      </c>
      <c r="C86" s="98"/>
      <c r="D86" s="98"/>
      <c r="E86" s="98"/>
      <c r="F86" s="98"/>
      <c r="G86" s="98"/>
      <c r="H86" s="98"/>
      <c r="I86" s="99"/>
      <c r="J86" s="100"/>
      <c r="K86" s="314">
        <v>0.05</v>
      </c>
      <c r="L86" s="857">
        <f>N79*K86</f>
        <v>926.23994725185298</v>
      </c>
      <c r="M86" s="858"/>
      <c r="N86" s="57"/>
    </row>
    <row r="87" spans="1:14" ht="15.75" thickBot="1">
      <c r="B87" s="821" t="s">
        <v>1037</v>
      </c>
      <c r="C87" s="822"/>
      <c r="D87" s="822"/>
      <c r="E87" s="822"/>
      <c r="F87" s="822"/>
      <c r="G87" s="822"/>
      <c r="H87" s="822"/>
      <c r="I87" s="822"/>
      <c r="J87" s="822"/>
      <c r="K87" s="822"/>
      <c r="L87" s="822"/>
      <c r="M87" s="823"/>
      <c r="N87" s="58">
        <f>L84+L85+L86</f>
        <v>5557.4396835111174</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24082.238628548177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75" customHeight="1" thickBot="1">
      <c r="A31" t="s">
        <v>1929</v>
      </c>
      <c r="B31" s="86" t="s">
        <v>1789</v>
      </c>
      <c r="C31" s="961" t="s">
        <v>2265</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6678.2088832640256</v>
      </c>
      <c r="N48" s="281">
        <f>K48*M48</f>
        <v>8681.6715482432337</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8681.6715482432337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1532.0150000000001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10213.686548243233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2042.7373096486467</v>
      </c>
      <c r="M84" s="856"/>
      <c r="N84" s="57"/>
    </row>
    <row r="85" spans="1:14">
      <c r="B85" s="95" t="s">
        <v>1057</v>
      </c>
      <c r="C85" s="96"/>
      <c r="D85" s="96"/>
      <c r="E85" s="96"/>
      <c r="F85" s="96"/>
      <c r="G85" s="96"/>
      <c r="H85" s="96"/>
      <c r="I85" s="93"/>
      <c r="J85" s="94"/>
      <c r="K85" s="313">
        <v>0.05</v>
      </c>
      <c r="L85" s="855">
        <f>N79*K85</f>
        <v>510.68432741216168</v>
      </c>
      <c r="M85" s="856"/>
      <c r="N85" s="57"/>
    </row>
    <row r="86" spans="1:14" ht="15.75" thickBot="1">
      <c r="B86" s="97" t="s">
        <v>1058</v>
      </c>
      <c r="C86" s="98"/>
      <c r="D86" s="98"/>
      <c r="E86" s="98"/>
      <c r="F86" s="98"/>
      <c r="G86" s="98"/>
      <c r="H86" s="98"/>
      <c r="I86" s="99"/>
      <c r="J86" s="100"/>
      <c r="K86" s="314">
        <v>0.05</v>
      </c>
      <c r="L86" s="857">
        <f>N79*K86</f>
        <v>510.68432741216168</v>
      </c>
      <c r="M86" s="858"/>
      <c r="N86" s="57"/>
    </row>
    <row r="87" spans="1:14" ht="15.75" thickBot="1">
      <c r="B87" s="821" t="s">
        <v>1037</v>
      </c>
      <c r="C87" s="822"/>
      <c r="D87" s="822"/>
      <c r="E87" s="822"/>
      <c r="F87" s="822"/>
      <c r="G87" s="822"/>
      <c r="H87" s="822"/>
      <c r="I87" s="822"/>
      <c r="J87" s="822"/>
      <c r="K87" s="822"/>
      <c r="L87" s="822"/>
      <c r="M87" s="823"/>
      <c r="N87" s="58">
        <f>L84+L85+L86</f>
        <v>3064.1059644729698</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13277.792512716203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30" customHeight="1" thickBot="1">
      <c r="A31" t="s">
        <v>1929</v>
      </c>
      <c r="B31" s="86" t="s">
        <v>1790</v>
      </c>
      <c r="C31" s="961" t="s">
        <v>2266</v>
      </c>
      <c r="D31" s="962"/>
      <c r="E31" s="962"/>
      <c r="F31" s="962"/>
      <c r="G31" s="962"/>
      <c r="H31" s="962"/>
      <c r="I31" s="962"/>
      <c r="J31" s="9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c r="C41" s="842"/>
      <c r="D41" s="842"/>
      <c r="E41" s="44"/>
      <c r="F41" s="45"/>
      <c r="G41" s="45"/>
      <c r="H41" s="46"/>
      <c r="I41" s="42"/>
      <c r="J41" s="43"/>
      <c r="K41" s="288"/>
      <c r="L41" s="285"/>
      <c r="M41" s="410"/>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13071.372265413123</v>
      </c>
      <c r="N48" s="281">
        <f>K48*M48</f>
        <v>16992.783945037059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16992.783945037059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200</v>
      </c>
      <c r="N71" s="404">
        <f>K71/M71</f>
        <v>1021.345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1532.0150000000001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18524.798945037059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3704.9597890074119</v>
      </c>
      <c r="M84" s="856"/>
      <c r="N84" s="57"/>
    </row>
    <row r="85" spans="1:14">
      <c r="B85" s="95" t="s">
        <v>1057</v>
      </c>
      <c r="C85" s="96"/>
      <c r="D85" s="96"/>
      <c r="E85" s="96"/>
      <c r="F85" s="96"/>
      <c r="G85" s="96"/>
      <c r="H85" s="96"/>
      <c r="I85" s="93"/>
      <c r="J85" s="94"/>
      <c r="K85" s="313">
        <v>0.05</v>
      </c>
      <c r="L85" s="855">
        <f>N79*K85</f>
        <v>926.23994725185298</v>
      </c>
      <c r="M85" s="856"/>
      <c r="N85" s="57"/>
    </row>
    <row r="86" spans="1:14" ht="15.75" thickBot="1">
      <c r="B86" s="97" t="s">
        <v>1058</v>
      </c>
      <c r="C86" s="98"/>
      <c r="D86" s="98"/>
      <c r="E86" s="98"/>
      <c r="F86" s="98"/>
      <c r="G86" s="98"/>
      <c r="H86" s="98"/>
      <c r="I86" s="99"/>
      <c r="J86" s="100"/>
      <c r="K86" s="314">
        <v>0.05</v>
      </c>
      <c r="L86" s="857">
        <f>N79*K86</f>
        <v>926.23994725185298</v>
      </c>
      <c r="M86" s="858"/>
      <c r="N86" s="57"/>
    </row>
    <row r="87" spans="1:14" ht="15.75" thickBot="1">
      <c r="B87" s="821" t="s">
        <v>1037</v>
      </c>
      <c r="C87" s="822"/>
      <c r="D87" s="822"/>
      <c r="E87" s="822"/>
      <c r="F87" s="822"/>
      <c r="G87" s="822"/>
      <c r="H87" s="822"/>
      <c r="I87" s="822"/>
      <c r="J87" s="822"/>
      <c r="K87" s="822"/>
      <c r="L87" s="822"/>
      <c r="M87" s="823"/>
      <c r="N87" s="58">
        <f>L84+L85+L86</f>
        <v>5557.4396835111174</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24082.238628548177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152</v>
      </c>
      <c r="B36" s="834" t="str">
        <f>VLOOKUP(A36,EQUIPOS!A6:D154,3,FALSE)</f>
        <v xml:space="preserve">Carrotanque de agua(1000 Galones) </v>
      </c>
      <c r="C36" s="835"/>
      <c r="D36" s="835"/>
      <c r="E36" s="835"/>
      <c r="F36" s="835"/>
      <c r="G36" s="835"/>
      <c r="H36" s="836"/>
      <c r="I36" s="276"/>
      <c r="J36" s="277"/>
      <c r="K36" s="278">
        <f>VLOOKUP(A36,EQUIPOS!A6:D163,4,FALSE)</f>
        <v>59968.603661132409</v>
      </c>
      <c r="L36" s="279"/>
      <c r="M36" s="345">
        <v>15</v>
      </c>
      <c r="N36" s="281">
        <f>K36/M36</f>
        <v>3997.9069107421606</v>
      </c>
    </row>
    <row r="37" spans="1:14">
      <c r="A37" s="119" t="s">
        <v>174</v>
      </c>
      <c r="B37" s="834" t="str">
        <f>VLOOKUP(A37,EQUIPOS!A7:D154,3,FALSE)</f>
        <v>Compactador vibratorio tipo DD-20</v>
      </c>
      <c r="C37" s="835"/>
      <c r="D37" s="835"/>
      <c r="E37" s="835"/>
      <c r="F37" s="835"/>
      <c r="G37" s="835"/>
      <c r="H37" s="836"/>
      <c r="I37" s="430"/>
      <c r="J37" s="431"/>
      <c r="K37" s="278">
        <f>VLOOKUP(A37,EQUIPOS!A7:D164,4,FALSE)</f>
        <v>80000</v>
      </c>
      <c r="L37" s="344"/>
      <c r="M37" s="345">
        <v>15</v>
      </c>
      <c r="N37" s="281">
        <f>K37/M37</f>
        <v>5333.333333333333</v>
      </c>
    </row>
    <row r="38" spans="1:14">
      <c r="A38" s="119" t="s">
        <v>269</v>
      </c>
      <c r="B38" s="834" t="str">
        <f>VLOOKUP(A38,EQUIPOS!A8:D154,3,FALSE)</f>
        <v>Motoniveladora  potencia 215 HP, ancho de cuchilla 4,27 m, peso 18 ton.</v>
      </c>
      <c r="C38" s="835"/>
      <c r="D38" s="835"/>
      <c r="E38" s="835"/>
      <c r="F38" s="835"/>
      <c r="G38" s="835"/>
      <c r="H38" s="836"/>
      <c r="I38" s="337"/>
      <c r="J38" s="339"/>
      <c r="K38" s="278">
        <f>VLOOKUP(A38,EQUIPOS!A8:D165,4,FALSE)</f>
        <v>153449.0740740741</v>
      </c>
      <c r="L38" s="432"/>
      <c r="M38" s="433">
        <v>15</v>
      </c>
      <c r="N38" s="281">
        <f>K38/M38</f>
        <v>10229.93827160494</v>
      </c>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N75*M41</f>
        <v>42.556000000000004</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SUM(N36:N41)</f>
        <v>19603.734515680433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25104.364491050441</v>
      </c>
      <c r="N48" s="281">
        <f>K48*M48</f>
        <v>32635.673838365576</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61.081178810341697</v>
      </c>
      <c r="N49" s="281">
        <f>K49*M49</f>
        <v>1832.4353643102509</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75" thickBot="1">
      <c r="B52" s="459"/>
      <c r="C52" s="457"/>
      <c r="D52" s="457"/>
      <c r="E52" s="457"/>
      <c r="F52" s="457"/>
      <c r="G52" s="457"/>
      <c r="H52" s="457"/>
      <c r="I52" s="457"/>
      <c r="J52" s="458"/>
      <c r="K52" s="132"/>
      <c r="L52" s="455"/>
      <c r="M52" s="491"/>
      <c r="N52" s="492"/>
    </row>
    <row r="53" spans="1:14" ht="15.75" thickBot="1">
      <c r="B53" s="827" t="s">
        <v>1037</v>
      </c>
      <c r="C53" s="828"/>
      <c r="D53" s="828"/>
      <c r="E53" s="828"/>
      <c r="F53" s="828"/>
      <c r="G53" s="828"/>
      <c r="H53" s="828"/>
      <c r="I53" s="828"/>
      <c r="J53" s="828"/>
      <c r="K53" s="828"/>
      <c r="L53" s="828"/>
      <c r="M53" s="829"/>
      <c r="N53" s="110">
        <f>SUM(N48:N52)</f>
        <v>34468.109202675827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2" t="s">
        <v>1041</v>
      </c>
      <c r="C57" s="323"/>
      <c r="D57" s="323"/>
      <c r="E57" s="323"/>
      <c r="F57" s="323"/>
      <c r="G57" s="323"/>
      <c r="H57" s="79" t="s">
        <v>1029</v>
      </c>
      <c r="I57" s="80" t="s">
        <v>1042</v>
      </c>
      <c r="J57" s="81" t="s">
        <v>1043</v>
      </c>
      <c r="K57" s="79" t="s">
        <v>1044</v>
      </c>
      <c r="L57" s="824" t="s">
        <v>1045</v>
      </c>
      <c r="M57" s="797"/>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25">
        <f>VLOOKUP(A58,TRANSPORTE!A1:D117,4,FALSE)</f>
        <v>1104.9962769918093</v>
      </c>
      <c r="M58" s="826"/>
      <c r="N58" s="296">
        <f>K58*L58</f>
        <v>1436.4951600893521</v>
      </c>
    </row>
    <row r="59" spans="1:14">
      <c r="B59" s="52"/>
      <c r="C59" s="53"/>
      <c r="D59" s="53"/>
      <c r="E59" s="53"/>
      <c r="F59" s="53"/>
      <c r="G59" s="53"/>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297"/>
      <c r="I62" s="288"/>
      <c r="J62" s="288"/>
      <c r="K62" s="288"/>
      <c r="L62" s="298"/>
      <c r="M62" s="299"/>
      <c r="N62" s="300"/>
    </row>
    <row r="63" spans="1:14" ht="15.75" thickBot="1">
      <c r="B63" s="456"/>
      <c r="C63" s="457"/>
      <c r="D63" s="457"/>
      <c r="E63" s="457"/>
      <c r="F63" s="457"/>
      <c r="G63" s="457"/>
      <c r="H63" s="54"/>
      <c r="I63" s="132"/>
      <c r="J63" s="132"/>
      <c r="K63" s="132"/>
      <c r="L63" s="810"/>
      <c r="M63" s="811"/>
      <c r="N63" s="133"/>
    </row>
    <row r="64" spans="1:14" ht="15.75" thickBot="1">
      <c r="B64" s="827" t="s">
        <v>1037</v>
      </c>
      <c r="C64" s="828"/>
      <c r="D64" s="828"/>
      <c r="E64" s="828"/>
      <c r="F64" s="828"/>
      <c r="G64" s="828"/>
      <c r="H64" s="828"/>
      <c r="I64" s="828"/>
      <c r="J64" s="828"/>
      <c r="K64" s="828"/>
      <c r="L64" s="828"/>
      <c r="M64" s="829"/>
      <c r="N64" s="110">
        <f>N58+N59+N60+N61+N62</f>
        <v>1436.4951600893521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47" t="s">
        <v>1047</v>
      </c>
      <c r="C68" s="848"/>
      <c r="D68" s="848"/>
      <c r="E68" s="848"/>
      <c r="F68" s="848"/>
      <c r="G68" s="848"/>
      <c r="H68" s="848"/>
      <c r="I68" s="79" t="s">
        <v>1048</v>
      </c>
      <c r="J68" s="81" t="s">
        <v>1494</v>
      </c>
      <c r="K68" s="80" t="s">
        <v>1050</v>
      </c>
      <c r="L68" s="849" t="s">
        <v>1034</v>
      </c>
      <c r="M68" s="973"/>
      <c r="N68" s="104" t="s">
        <v>1035</v>
      </c>
    </row>
    <row r="69" spans="1:15">
      <c r="A69" s="173" t="s">
        <v>9</v>
      </c>
      <c r="B69" s="55" t="str">
        <f>VLOOKUP(A69,'MANO DE OBRA'!A8:D68,3,FALSE)</f>
        <v>Obrero (3)</v>
      </c>
      <c r="C69" s="53"/>
      <c r="D69" s="53"/>
      <c r="E69" s="53"/>
      <c r="F69" s="53"/>
      <c r="G69" s="53"/>
      <c r="H69" s="53"/>
      <c r="I69" s="301">
        <f>K69/J69*100</f>
        <v>82811.891891891893</v>
      </c>
      <c r="J69" s="302">
        <v>185</v>
      </c>
      <c r="K69" s="303">
        <f>VLOOKUP(A69,'MANO DE OBRA'!A8:D99,4,FALSE)</f>
        <v>153202</v>
      </c>
      <c r="L69" s="56"/>
      <c r="M69" s="443">
        <v>120</v>
      </c>
      <c r="N69" s="404">
        <f>K69/M69</f>
        <v>1276.6833333333334</v>
      </c>
      <c r="O69" s="112"/>
    </row>
    <row r="70" spans="1:15">
      <c r="A70" s="173" t="s">
        <v>30</v>
      </c>
      <c r="B70" s="55" t="str">
        <f>VLOOKUP(A70,'MANO DE OBRA'!A8:D69,3,FALSE)</f>
        <v>Oficial</v>
      </c>
      <c r="C70" s="53"/>
      <c r="D70" s="53"/>
      <c r="E70" s="53"/>
      <c r="F70" s="53"/>
      <c r="G70" s="53"/>
      <c r="H70" s="53"/>
      <c r="I70" s="301">
        <f>K70/J70*100</f>
        <v>55207.567567567574</v>
      </c>
      <c r="J70" s="302">
        <v>185</v>
      </c>
      <c r="K70" s="303">
        <f>VLOOKUP(A70,'MANO DE OBRA'!A8:D100,4,FALSE)</f>
        <v>102134</v>
      </c>
      <c r="L70" s="56"/>
      <c r="M70" s="443">
        <v>120</v>
      </c>
      <c r="N70" s="404">
        <f>K70/M70</f>
        <v>851.11666666666667</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75" thickBot="1">
      <c r="B74" s="808"/>
      <c r="C74" s="809"/>
      <c r="D74" s="809"/>
      <c r="E74" s="809"/>
      <c r="F74" s="809"/>
      <c r="G74" s="809"/>
      <c r="H74" s="809"/>
      <c r="I74" s="132"/>
      <c r="J74" s="132"/>
      <c r="K74" s="132"/>
      <c r="L74" s="909"/>
      <c r="M74" s="909"/>
      <c r="N74" s="51"/>
    </row>
    <row r="75" spans="1:15" ht="15.75" thickBot="1">
      <c r="B75" s="827" t="s">
        <v>1037</v>
      </c>
      <c r="C75" s="828"/>
      <c r="D75" s="828"/>
      <c r="E75" s="828"/>
      <c r="F75" s="828"/>
      <c r="G75" s="828"/>
      <c r="H75" s="828"/>
      <c r="I75" s="828"/>
      <c r="J75" s="828"/>
      <c r="K75" s="828"/>
      <c r="L75" s="828"/>
      <c r="M75" s="829"/>
      <c r="N75" s="310">
        <f>SUM(N69:N74)</f>
        <v>2127.8000000000002</v>
      </c>
    </row>
    <row r="76" spans="1:15" ht="15.75" thickBot="1">
      <c r="B76" s="39"/>
      <c r="C76" s="40"/>
      <c r="D76" s="40"/>
      <c r="E76" s="40"/>
      <c r="F76" s="40"/>
      <c r="G76" s="40"/>
      <c r="H76" s="40"/>
      <c r="I76" s="40"/>
      <c r="J76" s="40"/>
      <c r="K76" s="40"/>
      <c r="L76" s="40"/>
      <c r="M76" s="40"/>
      <c r="N76" s="41"/>
    </row>
    <row r="77" spans="1:15" ht="15.75" thickBot="1">
      <c r="B77" s="821" t="s">
        <v>1051</v>
      </c>
      <c r="C77" s="822"/>
      <c r="D77" s="822"/>
      <c r="E77" s="822"/>
      <c r="F77" s="822"/>
      <c r="G77" s="822"/>
      <c r="H77" s="822"/>
      <c r="I77" s="822"/>
      <c r="J77" s="822"/>
      <c r="K77" s="822"/>
      <c r="L77" s="822"/>
      <c r="M77" s="823"/>
      <c r="N77" s="105">
        <f>N43+N53+N64+N75</f>
        <v>57636.138878445621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12" t="s">
        <v>1053</v>
      </c>
      <c r="C81" s="813"/>
      <c r="D81" s="813"/>
      <c r="E81" s="813"/>
      <c r="F81" s="813"/>
      <c r="G81" s="813"/>
      <c r="H81" s="813"/>
      <c r="I81" s="323"/>
      <c r="J81" s="343"/>
      <c r="K81" s="311" t="s">
        <v>1054</v>
      </c>
      <c r="L81" s="851" t="s">
        <v>1055</v>
      </c>
      <c r="M81" s="852"/>
      <c r="N81" s="312"/>
    </row>
    <row r="82" spans="1:14">
      <c r="B82" s="853" t="s">
        <v>1056</v>
      </c>
      <c r="C82" s="854"/>
      <c r="D82" s="854"/>
      <c r="E82" s="854"/>
      <c r="F82" s="854"/>
      <c r="G82" s="854"/>
      <c r="H82" s="854"/>
      <c r="I82" s="93"/>
      <c r="J82" s="94"/>
      <c r="K82" s="313">
        <v>0.2</v>
      </c>
      <c r="L82" s="855">
        <f>N77*K82</f>
        <v>11527.227775689125</v>
      </c>
      <c r="M82" s="856"/>
      <c r="N82" s="57"/>
    </row>
    <row r="83" spans="1:14">
      <c r="B83" s="95" t="s">
        <v>1057</v>
      </c>
      <c r="C83" s="96"/>
      <c r="D83" s="96"/>
      <c r="E83" s="96"/>
      <c r="F83" s="96"/>
      <c r="G83" s="96"/>
      <c r="H83" s="96"/>
      <c r="I83" s="93"/>
      <c r="J83" s="94"/>
      <c r="K83" s="313">
        <v>0.05</v>
      </c>
      <c r="L83" s="855">
        <f>N77*K83</f>
        <v>2881.8069439222813</v>
      </c>
      <c r="M83" s="856"/>
      <c r="N83" s="57"/>
    </row>
    <row r="84" spans="1:14" ht="15.75" thickBot="1">
      <c r="B84" s="97" t="s">
        <v>1058</v>
      </c>
      <c r="C84" s="98"/>
      <c r="D84" s="98"/>
      <c r="E84" s="98"/>
      <c r="F84" s="98"/>
      <c r="G84" s="98"/>
      <c r="H84" s="98"/>
      <c r="I84" s="99"/>
      <c r="J84" s="100"/>
      <c r="K84" s="314">
        <v>0.05</v>
      </c>
      <c r="L84" s="857">
        <f>N77*K84</f>
        <v>2881.8069439222813</v>
      </c>
      <c r="M84" s="858"/>
      <c r="N84" s="57"/>
    </row>
    <row r="85" spans="1:14" ht="15.75" thickBot="1">
      <c r="B85" s="821" t="s">
        <v>1037</v>
      </c>
      <c r="C85" s="822"/>
      <c r="D85" s="822"/>
      <c r="E85" s="822"/>
      <c r="F85" s="822"/>
      <c r="G85" s="822"/>
      <c r="H85" s="822"/>
      <c r="I85" s="822"/>
      <c r="J85" s="822"/>
      <c r="K85" s="822"/>
      <c r="L85" s="822"/>
      <c r="M85" s="823"/>
      <c r="N85" s="58">
        <f>L82+L83+L84</f>
        <v>17290.841663533687</v>
      </c>
    </row>
    <row r="86" spans="1:14" ht="15.75" thickBot="1">
      <c r="B86" s="39"/>
      <c r="C86" s="40"/>
      <c r="D86" s="40"/>
      <c r="E86" s="40"/>
      <c r="F86" s="40"/>
      <c r="G86" s="40"/>
      <c r="H86" s="40"/>
      <c r="I86" s="40"/>
      <c r="J86" s="40"/>
      <c r="K86" s="40"/>
      <c r="L86" s="40"/>
      <c r="M86" s="40"/>
      <c r="N86" s="41"/>
    </row>
    <row r="87" spans="1:14" ht="15.75" thickBot="1">
      <c r="A87" t="s">
        <v>2122</v>
      </c>
      <c r="B87" s="821" t="s">
        <v>1059</v>
      </c>
      <c r="C87" s="822"/>
      <c r="D87" s="822"/>
      <c r="E87" s="822"/>
      <c r="F87" s="822"/>
      <c r="G87" s="822"/>
      <c r="H87" s="822"/>
      <c r="I87" s="822"/>
      <c r="J87" s="822"/>
      <c r="K87" s="822"/>
      <c r="L87" s="822"/>
      <c r="M87" s="823"/>
      <c r="N87" s="196">
        <f>N77+N85</f>
        <v>74926.980541979312</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7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7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3" t="s">
        <v>2324</v>
      </c>
      <c r="C104" s="964"/>
      <c r="D104" s="964"/>
      <c r="E104" s="964"/>
      <c r="F104" s="964"/>
      <c r="G104" s="964"/>
      <c r="H104" s="964"/>
      <c r="I104" s="964"/>
      <c r="J104" s="964"/>
      <c r="K104" s="964"/>
      <c r="L104" s="964"/>
      <c r="M104" s="964"/>
      <c r="N104" s="965"/>
    </row>
    <row r="105" spans="2:14" ht="15" customHeight="1">
      <c r="B105" s="963"/>
      <c r="C105" s="964"/>
      <c r="D105" s="964"/>
      <c r="E105" s="964"/>
      <c r="F105" s="964"/>
      <c r="G105" s="964"/>
      <c r="H105" s="964"/>
      <c r="I105" s="964"/>
      <c r="J105" s="964"/>
      <c r="K105" s="964"/>
      <c r="L105" s="964"/>
      <c r="M105" s="964"/>
      <c r="N105" s="965"/>
    </row>
    <row r="106" spans="2:14" ht="30" customHeight="1">
      <c r="B106" s="966" t="s">
        <v>2325</v>
      </c>
      <c r="C106" s="967"/>
      <c r="D106" s="967"/>
      <c r="E106" s="967"/>
      <c r="F106" s="967"/>
      <c r="G106" s="967"/>
      <c r="H106" s="967"/>
      <c r="I106" s="967"/>
      <c r="J106" s="967"/>
      <c r="K106" s="967"/>
      <c r="L106" s="967"/>
      <c r="M106" s="967"/>
      <c r="N106" s="968"/>
    </row>
    <row r="107" spans="2:14">
      <c r="B107" s="966"/>
      <c r="C107" s="967"/>
      <c r="D107" s="967"/>
      <c r="E107" s="967"/>
      <c r="F107" s="967"/>
      <c r="G107" s="967"/>
      <c r="H107" s="967"/>
      <c r="I107" s="967"/>
      <c r="J107" s="967"/>
      <c r="K107" s="967"/>
      <c r="L107" s="967"/>
      <c r="M107" s="967"/>
      <c r="N107" s="968"/>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69"/>
      <c r="K117" s="969"/>
      <c r="L117" s="969"/>
      <c r="M117" s="969"/>
      <c r="N117" s="970"/>
    </row>
    <row r="118" spans="2:14" ht="15.75" thickBot="1">
      <c r="B118" s="428" t="s">
        <v>2327</v>
      </c>
      <c r="C118" s="429"/>
      <c r="D118" s="429"/>
      <c r="E118" s="268"/>
      <c r="F118" s="268"/>
      <c r="G118" s="268"/>
      <c r="H118" s="268"/>
      <c r="I118" s="268"/>
      <c r="J118" s="971"/>
      <c r="K118" s="971"/>
      <c r="L118" s="971"/>
      <c r="M118" s="971"/>
      <c r="N118"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102.13400000000001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102.13400000000001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11228.756704634483</v>
      </c>
      <c r="N48" s="281">
        <f>K48*M48</f>
        <v>7860.1296932441373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7860.1296932441373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50</v>
      </c>
      <c r="N71" s="404">
        <f>K71/M71</f>
        <v>2042.68</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51"/>
    </row>
    <row r="77" spans="1:15" ht="15.75" thickBot="1">
      <c r="B77" s="827" t="s">
        <v>1037</v>
      </c>
      <c r="C77" s="828"/>
      <c r="D77" s="828"/>
      <c r="E77" s="828"/>
      <c r="F77" s="828"/>
      <c r="G77" s="828"/>
      <c r="H77" s="828"/>
      <c r="I77" s="828"/>
      <c r="J77" s="828"/>
      <c r="K77" s="828"/>
      <c r="L77" s="828"/>
      <c r="M77" s="829"/>
      <c r="N77" s="310">
        <f>SUM(N71:N76)</f>
        <v>2042.68</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10004.943693244137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2000.9887386488274</v>
      </c>
      <c r="M84" s="856"/>
      <c r="N84" s="57"/>
    </row>
    <row r="85" spans="1:14">
      <c r="B85" s="95" t="s">
        <v>1057</v>
      </c>
      <c r="C85" s="96"/>
      <c r="D85" s="96"/>
      <c r="E85" s="96"/>
      <c r="F85" s="96"/>
      <c r="G85" s="96"/>
      <c r="H85" s="96"/>
      <c r="I85" s="93"/>
      <c r="J85" s="94"/>
      <c r="K85" s="313">
        <v>0.05</v>
      </c>
      <c r="L85" s="855">
        <f>N79*K85</f>
        <v>500.24718466220685</v>
      </c>
      <c r="M85" s="856"/>
      <c r="N85" s="57"/>
    </row>
    <row r="86" spans="1:14" ht="15.75" thickBot="1">
      <c r="B86" s="97" t="s">
        <v>1058</v>
      </c>
      <c r="C86" s="98"/>
      <c r="D86" s="98"/>
      <c r="E86" s="98"/>
      <c r="F86" s="98"/>
      <c r="G86" s="98"/>
      <c r="H86" s="98"/>
      <c r="I86" s="99"/>
      <c r="J86" s="100"/>
      <c r="K86" s="314">
        <v>0.05</v>
      </c>
      <c r="L86" s="857">
        <f>N79*K86</f>
        <v>500.24718466220685</v>
      </c>
      <c r="M86" s="858"/>
      <c r="N86" s="57"/>
    </row>
    <row r="87" spans="1:14" ht="15.75" thickBot="1">
      <c r="B87" s="821" t="s">
        <v>1037</v>
      </c>
      <c r="C87" s="822"/>
      <c r="D87" s="822"/>
      <c r="E87" s="822"/>
      <c r="F87" s="822"/>
      <c r="G87" s="822"/>
      <c r="H87" s="822"/>
      <c r="I87" s="822"/>
      <c r="J87" s="822"/>
      <c r="K87" s="822"/>
      <c r="L87" s="822"/>
      <c r="M87" s="823"/>
      <c r="N87" s="58">
        <f>L84+L85+L86</f>
        <v>3001.4831079732412</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58">
        <f>N79+N87</f>
        <v>13006.426801217378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510.67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510.67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36607.986500331463</v>
      </c>
      <c r="N48" s="281">
        <f>K48*M48</f>
        <v>7321.5973000662925</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2514.5085276924001</v>
      </c>
      <c r="N49" s="281">
        <f>K49*M49</f>
        <v>2640.2339540770204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59"/>
      <c r="C54" s="457"/>
      <c r="D54" s="457"/>
      <c r="E54" s="457"/>
      <c r="F54" s="457"/>
      <c r="G54" s="457"/>
      <c r="H54" s="457"/>
      <c r="I54" s="457"/>
      <c r="J54" s="458"/>
      <c r="K54" s="132"/>
      <c r="L54" s="455"/>
      <c r="M54" s="491"/>
      <c r="N54" s="492"/>
    </row>
    <row r="55" spans="1:14" ht="15.75" thickBot="1">
      <c r="B55" s="827" t="s">
        <v>1037</v>
      </c>
      <c r="C55" s="828"/>
      <c r="D55" s="828"/>
      <c r="E55" s="828"/>
      <c r="F55" s="828"/>
      <c r="G55" s="828"/>
      <c r="H55" s="828"/>
      <c r="I55" s="828"/>
      <c r="J55" s="828"/>
      <c r="K55" s="828"/>
      <c r="L55" s="828"/>
      <c r="M55" s="829"/>
      <c r="N55" s="110">
        <f>SUM(N48:N54)</f>
        <v>9961.8312541433133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456"/>
      <c r="C65" s="457"/>
      <c r="D65" s="457"/>
      <c r="E65" s="457"/>
      <c r="F65" s="457"/>
      <c r="G65" s="457"/>
      <c r="H65" s="54"/>
      <c r="I65" s="132"/>
      <c r="J65" s="132"/>
      <c r="K65" s="132"/>
      <c r="L65" s="810"/>
      <c r="M65" s="811"/>
      <c r="N65" s="133"/>
    </row>
    <row r="66" spans="1:15" ht="15.75" thickBot="1">
      <c r="B66" s="827" t="s">
        <v>1037</v>
      </c>
      <c r="C66" s="828"/>
      <c r="D66" s="828"/>
      <c r="E66" s="828"/>
      <c r="F66" s="828"/>
      <c r="G66" s="828"/>
      <c r="H66" s="828"/>
      <c r="I66" s="828"/>
      <c r="J66" s="828"/>
      <c r="K66" s="828"/>
      <c r="L66" s="828"/>
      <c r="M66" s="829"/>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20</v>
      </c>
      <c r="N71" s="404">
        <f>K71/M71</f>
        <v>5106.7</v>
      </c>
      <c r="O71" s="112"/>
    </row>
    <row r="72" spans="1:15">
      <c r="A72" s="173"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20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808"/>
      <c r="C76" s="809"/>
      <c r="D76" s="809"/>
      <c r="E76" s="809"/>
      <c r="F76" s="809"/>
      <c r="G76" s="809"/>
      <c r="H76" s="809"/>
      <c r="I76" s="132"/>
      <c r="J76" s="132"/>
      <c r="K76" s="132"/>
      <c r="L76" s="909"/>
      <c r="M76" s="909"/>
      <c r="N76" s="133"/>
    </row>
    <row r="77" spans="1:15" ht="15.75" thickBot="1">
      <c r="B77" s="827" t="s">
        <v>1037</v>
      </c>
      <c r="C77" s="828"/>
      <c r="D77" s="828"/>
      <c r="E77" s="828"/>
      <c r="F77" s="828"/>
      <c r="G77" s="828"/>
      <c r="H77" s="828"/>
      <c r="I77" s="828"/>
      <c r="J77" s="828"/>
      <c r="K77" s="828"/>
      <c r="L77" s="828"/>
      <c r="M77" s="829"/>
      <c r="N77" s="469">
        <f>SUM(N71:N76)</f>
        <v>10213.4</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20685.901254143311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4137.1802508286628</v>
      </c>
      <c r="M84" s="856"/>
      <c r="N84" s="57"/>
    </row>
    <row r="85" spans="1:14">
      <c r="B85" s="95" t="s">
        <v>1057</v>
      </c>
      <c r="C85" s="96"/>
      <c r="D85" s="96"/>
      <c r="E85" s="96"/>
      <c r="F85" s="96"/>
      <c r="G85" s="96"/>
      <c r="H85" s="96"/>
      <c r="I85" s="93"/>
      <c r="J85" s="94"/>
      <c r="K85" s="313">
        <v>0.05</v>
      </c>
      <c r="L85" s="855">
        <f>N79*K85</f>
        <v>1034.2950627071657</v>
      </c>
      <c r="M85" s="856"/>
      <c r="N85" s="57"/>
    </row>
    <row r="86" spans="1:14" ht="15.75" thickBot="1">
      <c r="B86" s="97" t="s">
        <v>1058</v>
      </c>
      <c r="C86" s="98"/>
      <c r="D86" s="98"/>
      <c r="E86" s="98"/>
      <c r="F86" s="98"/>
      <c r="G86" s="98"/>
      <c r="H86" s="98"/>
      <c r="I86" s="99"/>
      <c r="J86" s="100"/>
      <c r="K86" s="314">
        <v>0.05</v>
      </c>
      <c r="L86" s="857">
        <f>N79*K86</f>
        <v>1034.2950627071657</v>
      </c>
      <c r="M86" s="858"/>
      <c r="N86" s="57"/>
    </row>
    <row r="87" spans="1:14" ht="15.75" thickBot="1">
      <c r="B87" s="821" t="s">
        <v>1037</v>
      </c>
      <c r="C87" s="822"/>
      <c r="D87" s="822"/>
      <c r="E87" s="822"/>
      <c r="F87" s="822"/>
      <c r="G87" s="822"/>
      <c r="H87" s="822"/>
      <c r="I87" s="822"/>
      <c r="J87" s="822"/>
      <c r="K87" s="822"/>
      <c r="L87" s="822"/>
      <c r="M87" s="823"/>
      <c r="N87" s="58">
        <f>L84+L85+L86</f>
        <v>6205.7703762429946</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26891.671630386307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8.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43761.962537249899</v>
      </c>
      <c r="L36" s="279"/>
      <c r="M36" s="345">
        <v>1500</v>
      </c>
      <c r="N36" s="281">
        <f>K36/M36</f>
        <v>29.174641691499932</v>
      </c>
    </row>
    <row r="37" spans="1:14">
      <c r="A37" s="119" t="s">
        <v>361</v>
      </c>
      <c r="B37" s="834" t="str">
        <f>VLOOKUP(A37,EQUIPOS!A7:D154,3,FALSE)</f>
        <v>Vehículo delineador</v>
      </c>
      <c r="C37" s="835"/>
      <c r="D37" s="835"/>
      <c r="E37" s="835"/>
      <c r="F37" s="835"/>
      <c r="G37" s="835"/>
      <c r="H37" s="836"/>
      <c r="I37" s="430"/>
      <c r="J37" s="431"/>
      <c r="K37" s="278">
        <f>VLOOKUP(A37,EQUIPOS!A7:D164,4,FALSE)</f>
        <v>130822.26479352919</v>
      </c>
      <c r="L37" s="344"/>
      <c r="M37" s="345">
        <v>1500</v>
      </c>
      <c r="N37" s="281">
        <f>K37/M37</f>
        <v>87.214843195686129</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0.21278</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116.60226488718605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15270.294702585425</v>
      </c>
      <c r="N48" s="281">
        <f>K48*M48</f>
        <v>702.4335563189295</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84444.729705297403</v>
      </c>
      <c r="N49" s="281">
        <f>K49*M49</f>
        <v>1182.2262158741637</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37575.105164828536</v>
      </c>
      <c r="N50" s="281">
        <f>K50*M50</f>
        <v>16.157295220876271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1900.8170674139694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12000</v>
      </c>
      <c r="N71" s="404">
        <f>K71/M71</f>
        <v>12.766833333333333</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12000</v>
      </c>
      <c r="N72" s="404">
        <f>K72/M72</f>
        <v>8.5111666666666661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21.277999999999999</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2038.6973323011555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407.73946646023114</v>
      </c>
      <c r="M84" s="856"/>
      <c r="N84" s="57"/>
    </row>
    <row r="85" spans="1:14">
      <c r="B85" s="95" t="s">
        <v>1057</v>
      </c>
      <c r="C85" s="96"/>
      <c r="D85" s="96"/>
      <c r="E85" s="96"/>
      <c r="F85" s="96"/>
      <c r="G85" s="96"/>
      <c r="H85" s="96"/>
      <c r="I85" s="93"/>
      <c r="J85" s="94"/>
      <c r="K85" s="313">
        <v>0.05</v>
      </c>
      <c r="L85" s="855">
        <f>N79*K85</f>
        <v>101.93486661505779</v>
      </c>
      <c r="M85" s="856"/>
      <c r="N85" s="57"/>
    </row>
    <row r="86" spans="1:14" ht="15.75" thickBot="1">
      <c r="B86" s="97" t="s">
        <v>1058</v>
      </c>
      <c r="C86" s="98"/>
      <c r="D86" s="98"/>
      <c r="E86" s="98"/>
      <c r="F86" s="98"/>
      <c r="G86" s="98"/>
      <c r="H86" s="98"/>
      <c r="I86" s="99"/>
      <c r="J86" s="100"/>
      <c r="K86" s="314">
        <v>0.05</v>
      </c>
      <c r="L86" s="857">
        <f>N79*K86</f>
        <v>101.93486661505779</v>
      </c>
      <c r="M86" s="858"/>
      <c r="N86" s="57"/>
    </row>
    <row r="87" spans="1:14" ht="15.75" thickBot="1">
      <c r="B87" s="821" t="s">
        <v>1037</v>
      </c>
      <c r="C87" s="822"/>
      <c r="D87" s="822"/>
      <c r="E87" s="822"/>
      <c r="F87" s="822"/>
      <c r="G87" s="822"/>
      <c r="H87" s="822"/>
      <c r="I87" s="822"/>
      <c r="J87" s="822"/>
      <c r="K87" s="822"/>
      <c r="L87" s="822"/>
      <c r="M87" s="823"/>
      <c r="N87" s="58">
        <f>L84+L85+L86</f>
        <v>611.60919969034671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2650.3065319915022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43761.962537249899</v>
      </c>
      <c r="L36" s="279"/>
      <c r="M36" s="345">
        <v>1200</v>
      </c>
      <c r="N36" s="281">
        <f>K36/M36</f>
        <v>36.468302114374914</v>
      </c>
    </row>
    <row r="37" spans="1:14">
      <c r="A37" s="119" t="s">
        <v>201</v>
      </c>
      <c r="B37" s="834" t="str">
        <f>VLOOKUP(A37,EQUIPOS!A7:D154,3,FALSE)</f>
        <v>Equipo autopropulsado para pintura termoplástica</v>
      </c>
      <c r="C37" s="835"/>
      <c r="D37" s="835"/>
      <c r="E37" s="835"/>
      <c r="F37" s="835"/>
      <c r="G37" s="835"/>
      <c r="H37" s="836"/>
      <c r="I37" s="430"/>
      <c r="J37" s="431"/>
      <c r="K37" s="278">
        <f>VLOOKUP(A37,EQUIPOS!A7:D164,4,FALSE)</f>
        <v>106099.07407407409</v>
      </c>
      <c r="L37" s="344"/>
      <c r="M37" s="345">
        <v>1200</v>
      </c>
      <c r="N37" s="281">
        <f>K37/M37</f>
        <v>88.415895061728406</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0.37236458333333333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125.25656175943666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15270.294702585425</v>
      </c>
      <c r="N48" s="281">
        <f>K48*M48</f>
        <v>1649.1918278792259</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9406.5015367926226</v>
      </c>
      <c r="N49" s="281">
        <f>K49*M49</f>
        <v>733.70711986982451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2382.8989477490504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9600</v>
      </c>
      <c r="N71" s="404">
        <f>K71/M71</f>
        <v>26.5975</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9600</v>
      </c>
      <c r="N72" s="404">
        <f>K72/M72</f>
        <v>10.638958333333333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37.236458333333331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2545.3919678418206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509.07839356836416</v>
      </c>
      <c r="M84" s="856"/>
      <c r="N84" s="57"/>
    </row>
    <row r="85" spans="1:14">
      <c r="B85" s="95" t="s">
        <v>1057</v>
      </c>
      <c r="C85" s="96"/>
      <c r="D85" s="96"/>
      <c r="E85" s="96"/>
      <c r="F85" s="96"/>
      <c r="G85" s="96"/>
      <c r="H85" s="96"/>
      <c r="I85" s="93"/>
      <c r="J85" s="94"/>
      <c r="K85" s="313">
        <v>0.05</v>
      </c>
      <c r="L85" s="855">
        <f>N79*K85</f>
        <v>127.26959839209104</v>
      </c>
      <c r="M85" s="856"/>
      <c r="N85" s="57"/>
    </row>
    <row r="86" spans="1:14" ht="15.75" thickBot="1">
      <c r="B86" s="97" t="s">
        <v>1058</v>
      </c>
      <c r="C86" s="98"/>
      <c r="D86" s="98"/>
      <c r="E86" s="98"/>
      <c r="F86" s="98"/>
      <c r="G86" s="98"/>
      <c r="H86" s="98"/>
      <c r="I86" s="99"/>
      <c r="J86" s="100"/>
      <c r="K86" s="314">
        <v>0.05</v>
      </c>
      <c r="L86" s="857">
        <f>N79*K86</f>
        <v>127.26959839209104</v>
      </c>
      <c r="M86" s="858"/>
      <c r="N86" s="57"/>
    </row>
    <row r="87" spans="1:14" ht="15.75" thickBot="1">
      <c r="B87" s="821" t="s">
        <v>1037</v>
      </c>
      <c r="C87" s="822"/>
      <c r="D87" s="822"/>
      <c r="E87" s="822"/>
      <c r="F87" s="822"/>
      <c r="G87" s="822"/>
      <c r="H87" s="822"/>
      <c r="I87" s="822"/>
      <c r="J87" s="822"/>
      <c r="K87" s="822"/>
      <c r="L87" s="822"/>
      <c r="M87" s="823"/>
      <c r="N87" s="58">
        <f>L84+L85+L86</f>
        <v>763.61759035254613</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3309.0095581943669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199</v>
      </c>
      <c r="B36" s="834" t="str">
        <f>VLOOKUP(A36,EQUIPOS!A6:D154,3,FALSE)</f>
        <v xml:space="preserve">Equipo de pintura (Compresor), Presión máxima de trabajo 3300 psi.
</v>
      </c>
      <c r="C36" s="835"/>
      <c r="D36" s="835"/>
      <c r="E36" s="835"/>
      <c r="F36" s="835"/>
      <c r="G36" s="835"/>
      <c r="H36" s="836"/>
      <c r="I36" s="276"/>
      <c r="J36" s="277"/>
      <c r="K36" s="278">
        <f>VLOOKUP(A36,EQUIPOS!A6:D163,4,FALSE)</f>
        <v>13656.715623669648</v>
      </c>
      <c r="L36" s="279"/>
      <c r="M36" s="345">
        <v>6.1</v>
      </c>
      <c r="N36" s="281">
        <f>K36/M36</f>
        <v>2238.8058399458441</v>
      </c>
    </row>
    <row r="37" spans="1:14">
      <c r="A37" s="119" t="s">
        <v>138</v>
      </c>
      <c r="B37" s="834" t="str">
        <f>VLOOKUP(A37,EQUIPOS!A7:D154,3,FALSE)</f>
        <v>Camioneta D-300</v>
      </c>
      <c r="C37" s="835"/>
      <c r="D37" s="835"/>
      <c r="E37" s="835"/>
      <c r="F37" s="835"/>
      <c r="G37" s="835"/>
      <c r="H37" s="836"/>
      <c r="I37" s="430"/>
      <c r="J37" s="431"/>
      <c r="K37" s="278">
        <f>VLOOKUP(A37,EQUIPOS!A7:D164,4,FALSE)</f>
        <v>43761.962537249899</v>
      </c>
      <c r="L37" s="344"/>
      <c r="M37" s="345">
        <v>6.1</v>
      </c>
      <c r="N37" s="281">
        <f>K37/M37</f>
        <v>7174.0922192212956</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73.252049180327873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9486.1501083474668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15270.294702585425</v>
      </c>
      <c r="N48" s="281">
        <f>K48*M48</f>
        <v>5833.252576387632</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37575.105164828536</v>
      </c>
      <c r="N49" s="281">
        <f>K49*M49</f>
        <v>1878.7552582414269</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84444.729705297403</v>
      </c>
      <c r="N50" s="281">
        <f>K50*M50</f>
        <v>10133.367564635688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17845.375399264747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850"/>
      <c r="N70" s="104" t="s">
        <v>1035</v>
      </c>
    </row>
    <row r="71" spans="1:15">
      <c r="A71" s="173" t="s">
        <v>13</v>
      </c>
      <c r="B71" s="55" t="str">
        <f>VLOOKUP(A71,'MANO DE OBRA'!A8:D68,3,FALSE)</f>
        <v>Obrero (5)</v>
      </c>
      <c r="C71" s="53"/>
      <c r="D71" s="53"/>
      <c r="E71" s="53"/>
      <c r="F71" s="53"/>
      <c r="G71" s="53"/>
      <c r="H71" s="53"/>
      <c r="I71" s="301">
        <f>K71/J71*100</f>
        <v>138019.45945945944</v>
      </c>
      <c r="J71" s="302">
        <v>185</v>
      </c>
      <c r="K71" s="303">
        <f>VLOOKUP(A71,'MANO DE OBRA'!A8:D99,4,FALSE)</f>
        <v>255336</v>
      </c>
      <c r="L71" s="56"/>
      <c r="M71" s="443">
        <v>48.8</v>
      </c>
      <c r="N71" s="404">
        <f>K71/M71</f>
        <v>5232.2950819672133</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48.8</v>
      </c>
      <c r="N72" s="404">
        <f>K72/M72</f>
        <v>2092.9098360655739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7325.2049180327867</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34656.730425645001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6931.3460851290001</v>
      </c>
      <c r="M84" s="856"/>
      <c r="N84" s="57"/>
    </row>
    <row r="85" spans="1:14">
      <c r="B85" s="95" t="s">
        <v>1057</v>
      </c>
      <c r="C85" s="96"/>
      <c r="D85" s="96"/>
      <c r="E85" s="96"/>
      <c r="F85" s="96"/>
      <c r="G85" s="96"/>
      <c r="H85" s="96"/>
      <c r="I85" s="93"/>
      <c r="J85" s="94"/>
      <c r="K85" s="313">
        <v>0.05</v>
      </c>
      <c r="L85" s="855">
        <f>N79*K85</f>
        <v>1732.83652128225</v>
      </c>
      <c r="M85" s="856"/>
      <c r="N85" s="57"/>
    </row>
    <row r="86" spans="1:14" ht="15.75" thickBot="1">
      <c r="B86" s="97" t="s">
        <v>1058</v>
      </c>
      <c r="C86" s="98"/>
      <c r="D86" s="98"/>
      <c r="E86" s="98"/>
      <c r="F86" s="98"/>
      <c r="G86" s="98"/>
      <c r="H86" s="98"/>
      <c r="I86" s="99"/>
      <c r="J86" s="100"/>
      <c r="K86" s="314">
        <v>0.05</v>
      </c>
      <c r="L86" s="857">
        <f>N79*K86</f>
        <v>1732.83652128225</v>
      </c>
      <c r="M86" s="858"/>
      <c r="N86" s="57"/>
    </row>
    <row r="87" spans="1:14" ht="15.75" thickBot="1">
      <c r="B87" s="821" t="s">
        <v>1037</v>
      </c>
      <c r="C87" s="822"/>
      <c r="D87" s="822"/>
      <c r="E87" s="822"/>
      <c r="F87" s="822"/>
      <c r="G87" s="822"/>
      <c r="H87" s="822"/>
      <c r="I87" s="822"/>
      <c r="J87" s="822"/>
      <c r="K87" s="822"/>
      <c r="L87" s="822"/>
      <c r="M87" s="823"/>
      <c r="N87" s="58">
        <f>L84+L85+L86</f>
        <v>10397.0191276935</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45053.749553338501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43761.962537249899</v>
      </c>
      <c r="L36" s="279"/>
      <c r="M36" s="345">
        <v>6</v>
      </c>
      <c r="N36" s="281">
        <f>K36/M36</f>
        <v>7293.6604228749829</v>
      </c>
    </row>
    <row r="37" spans="1:14">
      <c r="A37" s="119" t="s">
        <v>1795</v>
      </c>
      <c r="B37" s="834" t="str">
        <f>VLOOKUP(A37,EQUIPOS!A7:D154,3,FALSE)</f>
        <v>Caldera para pintura termoplástica</v>
      </c>
      <c r="C37" s="835"/>
      <c r="D37" s="835"/>
      <c r="E37" s="835"/>
      <c r="F37" s="835"/>
      <c r="G37" s="835"/>
      <c r="H37" s="836"/>
      <c r="I37" s="430"/>
      <c r="J37" s="431"/>
      <c r="K37" s="278">
        <f>VLOOKUP(A37,EQUIPOS!A7:D164,4,FALSE)</f>
        <v>65612.707535121343</v>
      </c>
      <c r="L37" s="344"/>
      <c r="M37" s="345">
        <v>6</v>
      </c>
      <c r="N37" s="281">
        <f>K37/M37</f>
        <v>10935.451255853557</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85.111874999999998</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18314.223553728538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15270.294702585425</v>
      </c>
      <c r="N48" s="281">
        <f>K48*M48</f>
        <v>13743.265232326883</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9406.5015367926226</v>
      </c>
      <c r="N49" s="281">
        <f>K49*M49</f>
        <v>6114.2259989152053</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19857.491231242089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15</v>
      </c>
      <c r="B71" s="55" t="str">
        <f>VLOOKUP(A71,'MANO DE OBRA'!A8:D68,3,FALSE)</f>
        <v>Obrero (6)</v>
      </c>
      <c r="C71" s="53"/>
      <c r="D71" s="53"/>
      <c r="E71" s="53"/>
      <c r="F71" s="53"/>
      <c r="G71" s="53"/>
      <c r="H71" s="53"/>
      <c r="I71" s="301">
        <f>K71/J71*100</f>
        <v>165623.24324324325</v>
      </c>
      <c r="J71" s="302">
        <v>185</v>
      </c>
      <c r="K71" s="303">
        <f>VLOOKUP(A71,'MANO DE OBRA'!A8:D99,4,FALSE)</f>
        <v>306403</v>
      </c>
      <c r="L71" s="56"/>
      <c r="M71" s="443">
        <v>48</v>
      </c>
      <c r="N71" s="404">
        <f>K71/M71</f>
        <v>6383.395833333333</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48</v>
      </c>
      <c r="N72" s="404">
        <f>K72/M72</f>
        <v>2127.7916666666665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8511.1875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46682.902284970623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9336.5804569941247</v>
      </c>
      <c r="M84" s="856"/>
      <c r="N84" s="57"/>
    </row>
    <row r="85" spans="1:14">
      <c r="B85" s="95" t="s">
        <v>1057</v>
      </c>
      <c r="C85" s="96"/>
      <c r="D85" s="96"/>
      <c r="E85" s="96"/>
      <c r="F85" s="96"/>
      <c r="G85" s="96"/>
      <c r="H85" s="96"/>
      <c r="I85" s="93"/>
      <c r="J85" s="94"/>
      <c r="K85" s="313">
        <v>0.05</v>
      </c>
      <c r="L85" s="855">
        <f>N79*K85</f>
        <v>2334.1451142485312</v>
      </c>
      <c r="M85" s="856"/>
      <c r="N85" s="57"/>
    </row>
    <row r="86" spans="1:14" ht="15.75" thickBot="1">
      <c r="B86" s="97" t="s">
        <v>1058</v>
      </c>
      <c r="C86" s="98"/>
      <c r="D86" s="98"/>
      <c r="E86" s="98"/>
      <c r="F86" s="98"/>
      <c r="G86" s="98"/>
      <c r="H86" s="98"/>
      <c r="I86" s="99"/>
      <c r="J86" s="100"/>
      <c r="K86" s="314">
        <v>0.05</v>
      </c>
      <c r="L86" s="857">
        <f>N79*K86</f>
        <v>2334.1451142485312</v>
      </c>
      <c r="M86" s="858"/>
      <c r="N86" s="57"/>
    </row>
    <row r="87" spans="1:14" ht="15.75" thickBot="1">
      <c r="B87" s="821" t="s">
        <v>1037</v>
      </c>
      <c r="C87" s="822"/>
      <c r="D87" s="822"/>
      <c r="E87" s="822"/>
      <c r="F87" s="822"/>
      <c r="G87" s="822"/>
      <c r="H87" s="822"/>
      <c r="I87" s="822"/>
      <c r="J87" s="822"/>
      <c r="K87" s="822"/>
      <c r="L87" s="822"/>
      <c r="M87" s="823"/>
      <c r="N87" s="58">
        <f>L84+L85+L86</f>
        <v>14004.870685491187</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60687.77297046181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43761.962537249899</v>
      </c>
      <c r="L36" s="279"/>
      <c r="M36" s="345">
        <v>250</v>
      </c>
      <c r="N36" s="281">
        <f>K36/M36</f>
        <v>175.0478501489996</v>
      </c>
    </row>
    <row r="37" spans="1:14">
      <c r="A37" s="119" t="s">
        <v>251</v>
      </c>
      <c r="B37" s="834" t="str">
        <f>VLOOKUP(A37,EQUIPOS!A7:D154,3,FALSE)</f>
        <v>Maquina térmica pegatachas</v>
      </c>
      <c r="C37" s="835"/>
      <c r="D37" s="835"/>
      <c r="E37" s="835"/>
      <c r="F37" s="835"/>
      <c r="G37" s="835"/>
      <c r="H37" s="836"/>
      <c r="I37" s="430"/>
      <c r="J37" s="431"/>
      <c r="K37" s="278">
        <f>VLOOKUP(A37,EQUIPOS!A7:D164,4,FALSE)</f>
        <v>28573.275862068971</v>
      </c>
      <c r="L37" s="344"/>
      <c r="M37" s="345">
        <v>250</v>
      </c>
      <c r="N37" s="281">
        <f>K37/M37</f>
        <v>114.29310344827589</v>
      </c>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1.0213399999999999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290.36229359727548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9406.5015367926226</v>
      </c>
      <c r="N48" s="281">
        <f>K48*M48</f>
        <v>752.52012294340977</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8144.1571747122271</v>
      </c>
      <c r="N49" s="281">
        <f>K49*M49</f>
        <v>8144.1571747122271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8896.6772976556367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2000</v>
      </c>
      <c r="N71" s="404">
        <f>K71/M71</f>
        <v>51.067</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2000</v>
      </c>
      <c r="N72" s="404">
        <f>K72/M72</f>
        <v>51.067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102.134</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9289.173591252913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1857.8347182505827</v>
      </c>
      <c r="M84" s="856"/>
      <c r="N84" s="57"/>
    </row>
    <row r="85" spans="1:14">
      <c r="B85" s="95" t="s">
        <v>1057</v>
      </c>
      <c r="C85" s="96"/>
      <c r="D85" s="96"/>
      <c r="E85" s="96"/>
      <c r="F85" s="96"/>
      <c r="G85" s="96"/>
      <c r="H85" s="96"/>
      <c r="I85" s="93"/>
      <c r="J85" s="94"/>
      <c r="K85" s="313">
        <v>0.05</v>
      </c>
      <c r="L85" s="855">
        <f>N79*K85</f>
        <v>464.45867956264567</v>
      </c>
      <c r="M85" s="856"/>
      <c r="N85" s="57"/>
    </row>
    <row r="86" spans="1:14" ht="15.75" thickBot="1">
      <c r="B86" s="97" t="s">
        <v>1058</v>
      </c>
      <c r="C86" s="98"/>
      <c r="D86" s="98"/>
      <c r="E86" s="98"/>
      <c r="F86" s="98"/>
      <c r="G86" s="98"/>
      <c r="H86" s="98"/>
      <c r="I86" s="99"/>
      <c r="J86" s="100"/>
      <c r="K86" s="314">
        <v>0.05</v>
      </c>
      <c r="L86" s="857">
        <f>N79*K86</f>
        <v>464.45867956264567</v>
      </c>
      <c r="M86" s="858"/>
      <c r="N86" s="57"/>
    </row>
    <row r="87" spans="1:14" ht="15.75" thickBot="1">
      <c r="B87" s="821" t="s">
        <v>1037</v>
      </c>
      <c r="C87" s="822"/>
      <c r="D87" s="822"/>
      <c r="E87" s="822"/>
      <c r="F87" s="822"/>
      <c r="G87" s="822"/>
      <c r="H87" s="822"/>
      <c r="I87" s="822"/>
      <c r="J87" s="822"/>
      <c r="K87" s="822"/>
      <c r="L87" s="822"/>
      <c r="M87" s="823"/>
      <c r="N87" s="58">
        <f>L84+L85+L86</f>
        <v>2786.7520773758738</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12075.925668628786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43761.962537249899</v>
      </c>
      <c r="L36" s="279"/>
      <c r="M36" s="345">
        <v>3.75</v>
      </c>
      <c r="N36" s="281">
        <f>K36/M36</f>
        <v>11669.856676599973</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85.112000000000009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11754.968676599972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92385.28295064182</v>
      </c>
      <c r="N48" s="281">
        <f>K48*M48</f>
        <v>92385.28295064182</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330000</v>
      </c>
      <c r="N49" s="281">
        <f>K49*M49</f>
        <v>330000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357000</v>
      </c>
      <c r="N50" s="281">
        <f>K50*M50</f>
        <v>10710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433095.28295064182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30</v>
      </c>
      <c r="N72" s="404">
        <f>K72/M72</f>
        <v>5106.7333333333336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8511.2000000000007</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453361.4516272418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90672.290325448368</v>
      </c>
      <c r="M84" s="856"/>
      <c r="N84" s="57"/>
    </row>
    <row r="85" spans="1:14">
      <c r="B85" s="95" t="s">
        <v>1057</v>
      </c>
      <c r="C85" s="96"/>
      <c r="D85" s="96"/>
      <c r="E85" s="96"/>
      <c r="F85" s="96"/>
      <c r="G85" s="96"/>
      <c r="H85" s="96"/>
      <c r="I85" s="93"/>
      <c r="J85" s="94"/>
      <c r="K85" s="313">
        <v>0.05</v>
      </c>
      <c r="L85" s="855">
        <f>N79*K85</f>
        <v>22668.072581362092</v>
      </c>
      <c r="M85" s="856"/>
      <c r="N85" s="57"/>
    </row>
    <row r="86" spans="1:14" ht="15.75" thickBot="1">
      <c r="B86" s="97" t="s">
        <v>1058</v>
      </c>
      <c r="C86" s="98"/>
      <c r="D86" s="98"/>
      <c r="E86" s="98"/>
      <c r="F86" s="98"/>
      <c r="G86" s="98"/>
      <c r="H86" s="98"/>
      <c r="I86" s="99"/>
      <c r="J86" s="100"/>
      <c r="K86" s="314">
        <v>0.05</v>
      </c>
      <c r="L86" s="857">
        <f>N79*K86</f>
        <v>22668.072581362092</v>
      </c>
      <c r="M86" s="858"/>
      <c r="N86" s="57"/>
    </row>
    <row r="87" spans="1:14" ht="15.75" thickBot="1">
      <c r="B87" s="821" t="s">
        <v>1037</v>
      </c>
      <c r="C87" s="822"/>
      <c r="D87" s="822"/>
      <c r="E87" s="822"/>
      <c r="F87" s="822"/>
      <c r="G87" s="822"/>
      <c r="H87" s="822"/>
      <c r="I87" s="822"/>
      <c r="J87" s="822"/>
      <c r="K87" s="822"/>
      <c r="L87" s="822"/>
      <c r="M87" s="823"/>
      <c r="N87" s="58">
        <f>L84+L85+L86</f>
        <v>136008.43548817254</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589369.88711541437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8.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43761.962537249899</v>
      </c>
      <c r="L36" s="279"/>
      <c r="M36" s="345">
        <v>3.75</v>
      </c>
      <c r="N36" s="281">
        <f>K36/M36</f>
        <v>11669.856676599973</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85.112000000000009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11754.968676599972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92385.28295064182</v>
      </c>
      <c r="N48" s="281">
        <f>K48*M48</f>
        <v>92385.28295064182</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283552.40223949857</v>
      </c>
      <c r="N49" s="281">
        <f>K49*M49</f>
        <v>283552.40223949857</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357000</v>
      </c>
      <c r="N50" s="281">
        <f>K50*M50</f>
        <v>10710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386647.68519014039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30</v>
      </c>
      <c r="N72" s="404">
        <f>K72/M72</f>
        <v>5106.7333333333336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8511.2000000000007</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406913.85386674036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81382.770773348078</v>
      </c>
      <c r="M84" s="856"/>
      <c r="N84" s="57"/>
    </row>
    <row r="85" spans="1:14">
      <c r="B85" s="95" t="s">
        <v>1057</v>
      </c>
      <c r="C85" s="96"/>
      <c r="D85" s="96"/>
      <c r="E85" s="96"/>
      <c r="F85" s="96"/>
      <c r="G85" s="96"/>
      <c r="H85" s="96"/>
      <c r="I85" s="93"/>
      <c r="J85" s="94"/>
      <c r="K85" s="313">
        <v>0.05</v>
      </c>
      <c r="L85" s="855">
        <f>N79*K85</f>
        <v>20345.69269333702</v>
      </c>
      <c r="M85" s="856"/>
      <c r="N85" s="57"/>
    </row>
    <row r="86" spans="1:14" ht="15.75" thickBot="1">
      <c r="B86" s="97" t="s">
        <v>1058</v>
      </c>
      <c r="C86" s="98"/>
      <c r="D86" s="98"/>
      <c r="E86" s="98"/>
      <c r="F86" s="98"/>
      <c r="G86" s="98"/>
      <c r="H86" s="98"/>
      <c r="I86" s="99"/>
      <c r="J86" s="100"/>
      <c r="K86" s="314">
        <v>0.05</v>
      </c>
      <c r="L86" s="857">
        <f>N79*K86</f>
        <v>20345.69269333702</v>
      </c>
      <c r="M86" s="858"/>
      <c r="N86" s="57"/>
    </row>
    <row r="87" spans="1:14" ht="15.75" thickBot="1">
      <c r="B87" s="821" t="s">
        <v>1037</v>
      </c>
      <c r="C87" s="822"/>
      <c r="D87" s="822"/>
      <c r="E87" s="822"/>
      <c r="F87" s="822"/>
      <c r="G87" s="822"/>
      <c r="H87" s="822"/>
      <c r="I87" s="822"/>
      <c r="J87" s="822"/>
      <c r="K87" s="822"/>
      <c r="L87" s="822"/>
      <c r="M87" s="823"/>
      <c r="N87" s="58">
        <f>L84+L85+L86</f>
        <v>122074.1561600221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528988.01002676249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43761.962537249899</v>
      </c>
      <c r="L36" s="279"/>
      <c r="M36" s="345">
        <v>3</v>
      </c>
      <c r="N36" s="281">
        <f>K36/M36</f>
        <v>14587.320845749966</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42.555833333333332</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14629.8766790833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25600</v>
      </c>
      <c r="N48" s="281">
        <f>K48*M48</f>
        <v>25600</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357000</v>
      </c>
      <c r="N49" s="281">
        <f>K49*M49</f>
        <v>21420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47020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24</v>
      </c>
      <c r="N71" s="404">
        <f>K71/M71</f>
        <v>4255.583333333333</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4255.583333333333</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65905.460012416632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13181.092002483327</v>
      </c>
      <c r="M84" s="856"/>
      <c r="N84" s="57"/>
    </row>
    <row r="85" spans="1:14">
      <c r="B85" s="95" t="s">
        <v>1057</v>
      </c>
      <c r="C85" s="96"/>
      <c r="D85" s="96"/>
      <c r="E85" s="96"/>
      <c r="F85" s="96"/>
      <c r="G85" s="96"/>
      <c r="H85" s="96"/>
      <c r="I85" s="93"/>
      <c r="J85" s="94"/>
      <c r="K85" s="313">
        <v>0.05</v>
      </c>
      <c r="L85" s="855">
        <f>N79*K85</f>
        <v>3295.2730006208317</v>
      </c>
      <c r="M85" s="856"/>
      <c r="N85" s="57"/>
    </row>
    <row r="86" spans="1:14" ht="15.75" thickBot="1">
      <c r="B86" s="97" t="s">
        <v>1058</v>
      </c>
      <c r="C86" s="98"/>
      <c r="D86" s="98"/>
      <c r="E86" s="98"/>
      <c r="F86" s="98"/>
      <c r="G86" s="98"/>
      <c r="H86" s="98"/>
      <c r="I86" s="99"/>
      <c r="J86" s="100"/>
      <c r="K86" s="314">
        <v>0.05</v>
      </c>
      <c r="L86" s="857">
        <f>N79*K86</f>
        <v>3295.2730006208317</v>
      </c>
      <c r="M86" s="858"/>
      <c r="N86" s="57"/>
    </row>
    <row r="87" spans="1:14" ht="15.75" thickBot="1">
      <c r="B87" s="821" t="s">
        <v>1037</v>
      </c>
      <c r="C87" s="822"/>
      <c r="D87" s="822"/>
      <c r="E87" s="822"/>
      <c r="F87" s="822"/>
      <c r="G87" s="822"/>
      <c r="H87" s="822"/>
      <c r="I87" s="822"/>
      <c r="J87" s="822"/>
      <c r="K87" s="822"/>
      <c r="L87" s="822"/>
      <c r="M87" s="823"/>
      <c r="N87" s="58">
        <f>L84+L85+L86</f>
        <v>19771.638003724991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85677.098016141623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135</v>
      </c>
      <c r="B36" s="834" t="str">
        <f>VLOOKUP(A36,EQUIPOS!A6:D154,3,FALSE)</f>
        <v>Camión 350</v>
      </c>
      <c r="C36" s="835"/>
      <c r="D36" s="835"/>
      <c r="E36" s="835"/>
      <c r="F36" s="835"/>
      <c r="G36" s="835"/>
      <c r="H36" s="836"/>
      <c r="I36" s="276"/>
      <c r="J36" s="277"/>
      <c r="K36" s="278">
        <f>VLOOKUP(A36,EQUIPOS!A6:D163,4,FALSE)</f>
        <v>43761.962537249899</v>
      </c>
      <c r="L36" s="279"/>
      <c r="M36" s="345">
        <v>6.25</v>
      </c>
      <c r="N36" s="281">
        <f>K36/M36</f>
        <v>7001.914005959984</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306.40300000000002</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7308.3170059599843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109589.8149822214</v>
      </c>
      <c r="N48" s="281">
        <f>K48*M48</f>
        <v>27397.453745555351</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356306.87639365991</v>
      </c>
      <c r="N49" s="281">
        <f>K49*M49</f>
        <v>86272.851427036294</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113670.30517259164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50</v>
      </c>
      <c r="N71" s="404">
        <f>K71/M71</f>
        <v>4085.38</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50</v>
      </c>
      <c r="N72" s="404">
        <f>K72/M72</f>
        <v>2042.68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6128.06</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127106.68217855162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25421.336435710327</v>
      </c>
      <c r="M84" s="856"/>
      <c r="N84" s="57"/>
    </row>
    <row r="85" spans="1:14">
      <c r="B85" s="95" t="s">
        <v>1057</v>
      </c>
      <c r="C85" s="96"/>
      <c r="D85" s="96"/>
      <c r="E85" s="96"/>
      <c r="F85" s="96"/>
      <c r="G85" s="96"/>
      <c r="H85" s="96"/>
      <c r="I85" s="93"/>
      <c r="J85" s="94"/>
      <c r="K85" s="313">
        <v>0.05</v>
      </c>
      <c r="L85" s="855">
        <f>N79*K85</f>
        <v>6355.3341089275818</v>
      </c>
      <c r="M85" s="856"/>
      <c r="N85" s="57"/>
    </row>
    <row r="86" spans="1:14" ht="15.75" thickBot="1">
      <c r="B86" s="97" t="s">
        <v>1058</v>
      </c>
      <c r="C86" s="98"/>
      <c r="D86" s="98"/>
      <c r="E86" s="98"/>
      <c r="F86" s="98"/>
      <c r="G86" s="98"/>
      <c r="H86" s="98"/>
      <c r="I86" s="99"/>
      <c r="J86" s="100"/>
      <c r="K86" s="314">
        <v>0.05</v>
      </c>
      <c r="L86" s="857">
        <f>N79*K86</f>
        <v>6355.3341089275818</v>
      </c>
      <c r="M86" s="858"/>
      <c r="N86" s="57"/>
    </row>
    <row r="87" spans="1:14" ht="15.75" thickBot="1">
      <c r="B87" s="821" t="s">
        <v>1037</v>
      </c>
      <c r="C87" s="822"/>
      <c r="D87" s="822"/>
      <c r="E87" s="822"/>
      <c r="F87" s="822"/>
      <c r="G87" s="822"/>
      <c r="H87" s="822"/>
      <c r="I87" s="822"/>
      <c r="J87" s="822"/>
      <c r="K87" s="822"/>
      <c r="L87" s="822"/>
      <c r="M87" s="823"/>
      <c r="N87" s="58">
        <f>L84+L85+L86</f>
        <v>38132.004653565491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165238.68683211712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34.044666666666664</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34.044666666666664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51226.748628939909</v>
      </c>
      <c r="N48" s="281">
        <f>K48*M48</f>
        <v>51226.748628939909</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51226.748628939909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30</v>
      </c>
      <c r="N71" s="404">
        <f>K71/M71</f>
        <v>3404.4666666666667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3404.4666666666667</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54665.259962273245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10933.05199245465</v>
      </c>
      <c r="M84" s="856"/>
      <c r="N84" s="57"/>
    </row>
    <row r="85" spans="1:14">
      <c r="B85" s="95" t="s">
        <v>1057</v>
      </c>
      <c r="C85" s="96"/>
      <c r="D85" s="96"/>
      <c r="E85" s="96"/>
      <c r="F85" s="96"/>
      <c r="G85" s="96"/>
      <c r="H85" s="96"/>
      <c r="I85" s="93"/>
      <c r="J85" s="94"/>
      <c r="K85" s="313">
        <v>0.05</v>
      </c>
      <c r="L85" s="855">
        <f>N79*K85</f>
        <v>2733.2629981136624</v>
      </c>
      <c r="M85" s="856"/>
      <c r="N85" s="57"/>
    </row>
    <row r="86" spans="1:14" ht="15.75" thickBot="1">
      <c r="B86" s="97" t="s">
        <v>1058</v>
      </c>
      <c r="C86" s="98"/>
      <c r="D86" s="98"/>
      <c r="E86" s="98"/>
      <c r="F86" s="98"/>
      <c r="G86" s="98"/>
      <c r="H86" s="98"/>
      <c r="I86" s="99"/>
      <c r="J86" s="100"/>
      <c r="K86" s="314">
        <v>0.05</v>
      </c>
      <c r="L86" s="857">
        <f>N79*K86</f>
        <v>2733.2629981136624</v>
      </c>
      <c r="M86" s="858"/>
      <c r="N86" s="57"/>
    </row>
    <row r="87" spans="1:14" ht="15.75" thickBot="1">
      <c r="B87" s="821" t="s">
        <v>1037</v>
      </c>
      <c r="C87" s="822"/>
      <c r="D87" s="822"/>
      <c r="E87" s="822"/>
      <c r="F87" s="822"/>
      <c r="G87" s="822"/>
      <c r="H87" s="822"/>
      <c r="I87" s="822"/>
      <c r="J87" s="822"/>
      <c r="K87" s="822"/>
      <c r="L87" s="822"/>
      <c r="M87" s="823"/>
      <c r="N87" s="58">
        <f>L84+L85+L86</f>
        <v>16399.577988681976</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71064.837950955218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35.218620689655175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35.218620689655175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101801.96468390283</v>
      </c>
      <c r="N48" s="281">
        <f>K48*M48</f>
        <v>101801.96468390283</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101801.96468390283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9"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29</v>
      </c>
      <c r="N71" s="404">
        <f>K71/M71</f>
        <v>3521.8620689655172</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3521.8620689655172</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105359.04537355801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21071.809074711604</v>
      </c>
      <c r="M84" s="856"/>
      <c r="N84" s="57"/>
    </row>
    <row r="85" spans="1:14">
      <c r="B85" s="95" t="s">
        <v>1057</v>
      </c>
      <c r="C85" s="96"/>
      <c r="D85" s="96"/>
      <c r="E85" s="96"/>
      <c r="F85" s="96"/>
      <c r="G85" s="96"/>
      <c r="H85" s="96"/>
      <c r="I85" s="93"/>
      <c r="J85" s="94"/>
      <c r="K85" s="313">
        <v>0.05</v>
      </c>
      <c r="L85" s="855">
        <f>N79*K85</f>
        <v>5267.952268677901</v>
      </c>
      <c r="M85" s="856"/>
      <c r="N85" s="57"/>
    </row>
    <row r="86" spans="1:14" ht="15.75" thickBot="1">
      <c r="B86" s="97" t="s">
        <v>1058</v>
      </c>
      <c r="C86" s="98"/>
      <c r="D86" s="98"/>
      <c r="E86" s="98"/>
      <c r="F86" s="98"/>
      <c r="G86" s="98"/>
      <c r="H86" s="98"/>
      <c r="I86" s="99"/>
      <c r="J86" s="100"/>
      <c r="K86" s="314">
        <v>0.05</v>
      </c>
      <c r="L86" s="857">
        <f>N79*K86</f>
        <v>5267.952268677901</v>
      </c>
      <c r="M86" s="858"/>
      <c r="N86" s="57"/>
    </row>
    <row r="87" spans="1:14" ht="15.75" thickBot="1">
      <c r="B87" s="821" t="s">
        <v>1037</v>
      </c>
      <c r="C87" s="822"/>
      <c r="D87" s="822"/>
      <c r="E87" s="822"/>
      <c r="F87" s="822"/>
      <c r="G87" s="822"/>
      <c r="H87" s="822"/>
      <c r="I87" s="822"/>
      <c r="J87" s="822"/>
      <c r="K87" s="822"/>
      <c r="L87" s="822"/>
      <c r="M87" s="823"/>
      <c r="N87" s="58">
        <f>L84+L85+L86</f>
        <v>31607.713612067408</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136966.75898562541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35.218620689655175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35.218620689655175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30896.89628156451</v>
      </c>
      <c r="N48" s="281">
        <f>K48*M48</f>
        <v>30896.89628156451</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30896.89628156451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29</v>
      </c>
      <c r="N71" s="404">
        <f>K71/M71</f>
        <v>3521.8620689655172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3521.8620689655172</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34453.976971219679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6890.7953942439362</v>
      </c>
      <c r="M84" s="856"/>
      <c r="N84" s="57"/>
    </row>
    <row r="85" spans="1:14">
      <c r="B85" s="95" t="s">
        <v>1057</v>
      </c>
      <c r="C85" s="96"/>
      <c r="D85" s="96"/>
      <c r="E85" s="96"/>
      <c r="F85" s="96"/>
      <c r="G85" s="96"/>
      <c r="H85" s="96"/>
      <c r="I85" s="93"/>
      <c r="J85" s="94"/>
      <c r="K85" s="313">
        <v>0.05</v>
      </c>
      <c r="L85" s="855">
        <f>N79*K85</f>
        <v>1722.6988485609841</v>
      </c>
      <c r="M85" s="856"/>
      <c r="N85" s="57"/>
    </row>
    <row r="86" spans="1:14" ht="15.75" thickBot="1">
      <c r="B86" s="97" t="s">
        <v>1058</v>
      </c>
      <c r="C86" s="98"/>
      <c r="D86" s="98"/>
      <c r="E86" s="98"/>
      <c r="F86" s="98"/>
      <c r="G86" s="98"/>
      <c r="H86" s="98"/>
      <c r="I86" s="99"/>
      <c r="J86" s="100"/>
      <c r="K86" s="314">
        <v>0.05</v>
      </c>
      <c r="L86" s="857">
        <f>N79*K86</f>
        <v>1722.6988485609841</v>
      </c>
      <c r="M86" s="858"/>
      <c r="N86" s="57"/>
    </row>
    <row r="87" spans="1:14" ht="15.75" thickBot="1">
      <c r="B87" s="821" t="s">
        <v>1037</v>
      </c>
      <c r="C87" s="822"/>
      <c r="D87" s="822"/>
      <c r="E87" s="822"/>
      <c r="F87" s="822"/>
      <c r="G87" s="822"/>
      <c r="H87" s="822"/>
      <c r="I87" s="822"/>
      <c r="J87" s="822"/>
      <c r="K87" s="822"/>
      <c r="L87" s="822"/>
      <c r="M87" s="823"/>
      <c r="N87" s="58">
        <f>L84+L85+L86</f>
        <v>10336.193091365903</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44790.170062585581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363</v>
      </c>
      <c r="B36" s="834" t="str">
        <f>VLOOKUP(A36,EQUIPOS!A6:D154,3,FALSE)</f>
        <v>Vibrador de concreto, Motor de 3 hp a 18.000 rpm Mangueras de 4 mt</v>
      </c>
      <c r="C36" s="835"/>
      <c r="D36" s="835"/>
      <c r="E36" s="835"/>
      <c r="F36" s="835"/>
      <c r="G36" s="835"/>
      <c r="H36" s="836"/>
      <c r="I36" s="276"/>
      <c r="J36" s="277"/>
      <c r="K36" s="278">
        <f>VLOOKUP(A36,EQUIPOS!A6:D163,4,FALSE)</f>
        <v>5950</v>
      </c>
      <c r="L36" s="279"/>
      <c r="M36" s="345">
        <v>1.25</v>
      </c>
      <c r="N36" s="281">
        <f>K36/M36</f>
        <v>4760</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0.02</v>
      </c>
      <c r="N41" s="353">
        <f>N77*M41</f>
        <v>510.67199999999997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5270.6719999999996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3166.0411016693783</v>
      </c>
      <c r="N48" s="281">
        <f>K48*M48</f>
        <v>30393.994576026031</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404600</v>
      </c>
      <c r="N49" s="281">
        <f>K49*M49</f>
        <v>48552</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24086.34484421141</v>
      </c>
      <c r="N50" s="281">
        <f>K50*M50</f>
        <v>12043.172422105705</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90989.166998131739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v>
      </c>
      <c r="N71" s="404">
        <f>K71/M71</f>
        <v>15320.2</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25533.599999999999</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121793.43899813175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24358.68779962635</v>
      </c>
      <c r="M84" s="856"/>
      <c r="N84" s="57"/>
    </row>
    <row r="85" spans="1:14">
      <c r="B85" s="95" t="s">
        <v>1057</v>
      </c>
      <c r="C85" s="96"/>
      <c r="D85" s="96"/>
      <c r="E85" s="96"/>
      <c r="F85" s="96"/>
      <c r="G85" s="96"/>
      <c r="H85" s="96"/>
      <c r="I85" s="93"/>
      <c r="J85" s="94"/>
      <c r="K85" s="313">
        <v>0.05</v>
      </c>
      <c r="L85" s="855">
        <f>N79*K85</f>
        <v>6089.6719499065875</v>
      </c>
      <c r="M85" s="856"/>
      <c r="N85" s="57"/>
    </row>
    <row r="86" spans="1:14" ht="15.75" thickBot="1">
      <c r="B86" s="97" t="s">
        <v>1058</v>
      </c>
      <c r="C86" s="98"/>
      <c r="D86" s="98"/>
      <c r="E86" s="98"/>
      <c r="F86" s="98"/>
      <c r="G86" s="98"/>
      <c r="H86" s="98"/>
      <c r="I86" s="99"/>
      <c r="J86" s="100"/>
      <c r="K86" s="314">
        <v>0.05</v>
      </c>
      <c r="L86" s="857">
        <f>N79*K86</f>
        <v>6089.6719499065875</v>
      </c>
      <c r="M86" s="858"/>
      <c r="N86" s="57"/>
    </row>
    <row r="87" spans="1:14" ht="15.75" thickBot="1">
      <c r="B87" s="821" t="s">
        <v>1037</v>
      </c>
      <c r="C87" s="822"/>
      <c r="D87" s="822"/>
      <c r="E87" s="822"/>
      <c r="F87" s="822"/>
      <c r="G87" s="822"/>
      <c r="H87" s="822"/>
      <c r="I87" s="822"/>
      <c r="J87" s="822"/>
      <c r="K87" s="822"/>
      <c r="L87" s="822"/>
      <c r="M87" s="823"/>
      <c r="N87" s="58">
        <f>L84+L85+L86</f>
        <v>36538.031699439525</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158331.47069757129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7.2952857142857148</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7.2952857142857148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12114.433797384438</v>
      </c>
      <c r="N48" s="281">
        <f>K48*M48</f>
        <v>12114.433797384438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12114.433797384438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43">
        <v>70</v>
      </c>
      <c r="N71" s="404">
        <f>K71/M71</f>
        <v>729.52857142857147</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729.52857142857147</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12851.257654527295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2570.2515309054593</v>
      </c>
      <c r="M84" s="856"/>
      <c r="N84" s="57"/>
    </row>
    <row r="85" spans="1:14">
      <c r="B85" s="95" t="s">
        <v>1057</v>
      </c>
      <c r="C85" s="96"/>
      <c r="D85" s="96"/>
      <c r="E85" s="96"/>
      <c r="F85" s="96"/>
      <c r="G85" s="96"/>
      <c r="H85" s="96"/>
      <c r="I85" s="93"/>
      <c r="J85" s="94"/>
      <c r="K85" s="313">
        <v>0.05</v>
      </c>
      <c r="L85" s="855">
        <f>N79*K85</f>
        <v>642.56288272636482</v>
      </c>
      <c r="M85" s="856"/>
      <c r="N85" s="57"/>
    </row>
    <row r="86" spans="1:14" ht="15.75" thickBot="1">
      <c r="B86" s="97" t="s">
        <v>1058</v>
      </c>
      <c r="C86" s="98"/>
      <c r="D86" s="98"/>
      <c r="E86" s="98"/>
      <c r="F86" s="98"/>
      <c r="G86" s="98"/>
      <c r="H86" s="98"/>
      <c r="I86" s="99"/>
      <c r="J86" s="100"/>
      <c r="K86" s="314">
        <v>0.05</v>
      </c>
      <c r="L86" s="857">
        <f>N79*K86</f>
        <v>642.56288272636482</v>
      </c>
      <c r="M86" s="858"/>
      <c r="N86" s="57"/>
    </row>
    <row r="87" spans="1:14" ht="15.75" thickBot="1">
      <c r="B87" s="821" t="s">
        <v>1037</v>
      </c>
      <c r="C87" s="822"/>
      <c r="D87" s="822"/>
      <c r="E87" s="822"/>
      <c r="F87" s="822"/>
      <c r="G87" s="822"/>
      <c r="H87" s="822"/>
      <c r="I87" s="822"/>
      <c r="J87" s="822"/>
      <c r="K87" s="822"/>
      <c r="L87" s="822"/>
      <c r="M87" s="823"/>
      <c r="N87" s="58">
        <f>L84+L85+L86</f>
        <v>3855.3772963581891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16706.634950885484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0"/>
      <c r="C1" s="922"/>
      <c r="D1" s="923"/>
      <c r="E1" s="923"/>
      <c r="F1" s="923"/>
      <c r="G1" s="923"/>
      <c r="H1" s="923"/>
      <c r="I1" s="923"/>
      <c r="J1" s="924"/>
      <c r="K1" s="925" t="s">
        <v>1017</v>
      </c>
      <c r="L1" s="927" t="s">
        <v>2304</v>
      </c>
      <c r="M1" s="928"/>
      <c r="N1" s="929"/>
    </row>
    <row r="2" spans="2:14" ht="24.75" customHeight="1">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43761.962537249899</v>
      </c>
      <c r="L36" s="279"/>
      <c r="M36" s="345">
        <v>160</v>
      </c>
      <c r="N36" s="281">
        <f>K36/M36</f>
        <v>273.51226585781188</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19.150124999999999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292.66239085781189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26906.259265955519</v>
      </c>
      <c r="N48" s="281">
        <f>K48*M48</f>
        <v>26906.259265955519</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357000</v>
      </c>
      <c r="N49" s="281">
        <f>K49*M49</f>
        <v>10710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37616.259265955523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80</v>
      </c>
      <c r="N71" s="404">
        <f>K71/M71</f>
        <v>1276.675</v>
      </c>
      <c r="O71" s="112"/>
    </row>
    <row r="72" spans="1:15">
      <c r="A72" s="173" t="s">
        <v>6</v>
      </c>
      <c r="B72" s="55" t="str">
        <f>VLOOKUP(A72,'MANO DE OBRA'!A8:D69,3,FALSE)</f>
        <v xml:space="preserve">Obrero </v>
      </c>
      <c r="C72" s="53"/>
      <c r="D72" s="53"/>
      <c r="E72" s="53"/>
      <c r="F72" s="53"/>
      <c r="G72" s="53"/>
      <c r="H72" s="53"/>
      <c r="I72" s="301">
        <f>K72/J72*100</f>
        <v>27603.783783783787</v>
      </c>
      <c r="J72" s="302">
        <v>185</v>
      </c>
      <c r="K72" s="303">
        <f>VLOOKUP(A72,'MANO DE OBRA'!A8:D100,4,FALSE)</f>
        <v>51067</v>
      </c>
      <c r="L72" s="56"/>
      <c r="M72" s="443">
        <v>80</v>
      </c>
      <c r="N72" s="404">
        <f>K72/M72</f>
        <v>638.33749999999998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1915.0124999999998</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39823.934156813331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7964.7868313626668</v>
      </c>
      <c r="M84" s="856"/>
      <c r="N84" s="57"/>
    </row>
    <row r="85" spans="1:14">
      <c r="B85" s="95" t="s">
        <v>1057</v>
      </c>
      <c r="C85" s="96"/>
      <c r="D85" s="96"/>
      <c r="E85" s="96"/>
      <c r="F85" s="96"/>
      <c r="G85" s="96"/>
      <c r="H85" s="96"/>
      <c r="I85" s="93"/>
      <c r="J85" s="94"/>
      <c r="K85" s="313">
        <v>0.05</v>
      </c>
      <c r="L85" s="855">
        <f>N79*K85</f>
        <v>1991.1967078406667</v>
      </c>
      <c r="M85" s="856"/>
      <c r="N85" s="57"/>
    </row>
    <row r="86" spans="1:14" ht="15.75" thickBot="1">
      <c r="B86" s="97" t="s">
        <v>1058</v>
      </c>
      <c r="C86" s="98"/>
      <c r="D86" s="98"/>
      <c r="E86" s="98"/>
      <c r="F86" s="98"/>
      <c r="G86" s="98"/>
      <c r="H86" s="98"/>
      <c r="I86" s="99"/>
      <c r="J86" s="100"/>
      <c r="K86" s="314">
        <v>0.05</v>
      </c>
      <c r="L86" s="857">
        <f>N79*K86</f>
        <v>1991.1967078406667</v>
      </c>
      <c r="M86" s="858"/>
      <c r="N86" s="57"/>
    </row>
    <row r="87" spans="1:14" ht="15.75" thickBot="1">
      <c r="B87" s="821" t="s">
        <v>1037</v>
      </c>
      <c r="C87" s="822"/>
      <c r="D87" s="822"/>
      <c r="E87" s="822"/>
      <c r="F87" s="822"/>
      <c r="G87" s="822"/>
      <c r="H87" s="822"/>
      <c r="I87" s="822"/>
      <c r="J87" s="822"/>
      <c r="K87" s="822"/>
      <c r="L87" s="822"/>
      <c r="M87" s="823"/>
      <c r="N87" s="58">
        <f>L84+L85+L86</f>
        <v>11947.180247044</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51771.114403857333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68.089333333333329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6024.375</v>
      </c>
      <c r="N48" s="281">
        <f>K48*M48</f>
        <v>240.97499999999999</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10500</v>
      </c>
      <c r="N49" s="281">
        <f>K49*M49</f>
        <v>4200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610</v>
      </c>
      <c r="N50" s="281">
        <f>K50*M50</f>
        <v>1830</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6270.9750000000004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680.89333333333332</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7019.9576666666671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1403.9915333333336</v>
      </c>
      <c r="M84" s="856"/>
      <c r="N84" s="57"/>
    </row>
    <row r="85" spans="1:14">
      <c r="B85" s="95" t="s">
        <v>1057</v>
      </c>
      <c r="C85" s="96"/>
      <c r="D85" s="96"/>
      <c r="E85" s="96"/>
      <c r="F85" s="96"/>
      <c r="G85" s="96"/>
      <c r="H85" s="96"/>
      <c r="I85" s="93"/>
      <c r="J85" s="94"/>
      <c r="K85" s="313">
        <v>0.05</v>
      </c>
      <c r="L85" s="855">
        <f>N79*K85</f>
        <v>350.99788333333339</v>
      </c>
      <c r="M85" s="856"/>
      <c r="N85" s="57"/>
    </row>
    <row r="86" spans="1:14" ht="15.75" thickBot="1">
      <c r="B86" s="97" t="s">
        <v>1058</v>
      </c>
      <c r="C86" s="98"/>
      <c r="D86" s="98"/>
      <c r="E86" s="98"/>
      <c r="F86" s="98"/>
      <c r="G86" s="98"/>
      <c r="H86" s="98"/>
      <c r="I86" s="99"/>
      <c r="J86" s="100"/>
      <c r="K86" s="314">
        <v>0.05</v>
      </c>
      <c r="L86" s="857">
        <f>N79*K86</f>
        <v>350.99788333333339</v>
      </c>
      <c r="M86" s="858"/>
      <c r="N86" s="57"/>
    </row>
    <row r="87" spans="1:14" ht="15.75" thickBot="1">
      <c r="B87" s="821" t="s">
        <v>1037</v>
      </c>
      <c r="C87" s="822"/>
      <c r="D87" s="822"/>
      <c r="E87" s="822"/>
      <c r="F87" s="822"/>
      <c r="G87" s="822"/>
      <c r="H87" s="822"/>
      <c r="I87" s="822"/>
      <c r="J87" s="822"/>
      <c r="K87" s="822"/>
      <c r="L87" s="822"/>
      <c r="M87" s="823"/>
      <c r="N87" s="58">
        <f>L84+L85+L86</f>
        <v>2105.9873000000002</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9125.9449666666678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68.089333333333329</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68.089333333333329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17850</v>
      </c>
      <c r="N48" s="281">
        <f>K48*M48</f>
        <v>7140</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610</v>
      </c>
      <c r="N49" s="281">
        <f>K49*M49</f>
        <v>1830</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8970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150</v>
      </c>
      <c r="N71" s="404">
        <f>K71/M71</f>
        <v>680.89333333333332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680.89333333333332</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9718.9826666666668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1943.7965333333334</v>
      </c>
      <c r="M84" s="856"/>
      <c r="N84" s="57"/>
    </row>
    <row r="85" spans="1:14">
      <c r="B85" s="95" t="s">
        <v>1057</v>
      </c>
      <c r="C85" s="96"/>
      <c r="D85" s="96"/>
      <c r="E85" s="96"/>
      <c r="F85" s="96"/>
      <c r="G85" s="96"/>
      <c r="H85" s="96"/>
      <c r="I85" s="93"/>
      <c r="J85" s="94"/>
      <c r="K85" s="313">
        <v>0.05</v>
      </c>
      <c r="L85" s="855">
        <f>N79*K85</f>
        <v>485.94913333333335</v>
      </c>
      <c r="M85" s="856"/>
      <c r="N85" s="57"/>
    </row>
    <row r="86" spans="1:14" ht="15.75" thickBot="1">
      <c r="B86" s="97" t="s">
        <v>1058</v>
      </c>
      <c r="C86" s="98"/>
      <c r="D86" s="98"/>
      <c r="E86" s="98"/>
      <c r="F86" s="98"/>
      <c r="G86" s="98"/>
      <c r="H86" s="98"/>
      <c r="I86" s="99"/>
      <c r="J86" s="100"/>
      <c r="K86" s="314">
        <v>0.05</v>
      </c>
      <c r="L86" s="857">
        <f>N79*K86</f>
        <v>485.94913333333335</v>
      </c>
      <c r="M86" s="858"/>
      <c r="N86" s="57"/>
    </row>
    <row r="87" spans="1:14" ht="15.75" thickBot="1">
      <c r="B87" s="821" t="s">
        <v>1037</v>
      </c>
      <c r="C87" s="822"/>
      <c r="D87" s="822"/>
      <c r="E87" s="822"/>
      <c r="F87" s="822"/>
      <c r="G87" s="822"/>
      <c r="H87" s="822"/>
      <c r="I87" s="822"/>
      <c r="J87" s="822"/>
      <c r="K87" s="822"/>
      <c r="L87" s="822"/>
      <c r="M87" s="823"/>
      <c r="N87" s="58">
        <f>L84+L85+L86</f>
        <v>2915.6948000000002</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12634.677466666668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272.35733333333332</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272.35733333333332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6024.375</v>
      </c>
      <c r="N48" s="281">
        <f>K48*M48</f>
        <v>481.95</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10500</v>
      </c>
      <c r="N49" s="281">
        <f>K49*M49</f>
        <v>4200</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610</v>
      </c>
      <c r="N50" s="281">
        <f>K50*M50</f>
        <v>1830</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15946</v>
      </c>
      <c r="N51" s="281">
        <f>K51*M51</f>
        <v>23919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30430.95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75</v>
      </c>
      <c r="N71" s="404">
        <f>K71/M71</f>
        <v>1361.7866666666666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75</v>
      </c>
      <c r="N72" s="404">
        <f>K72/M72</f>
        <v>1361.7866666666666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51"/>
    </row>
    <row r="77" spans="1:15" ht="15.75" thickBot="1">
      <c r="B77" s="821" t="s">
        <v>1037</v>
      </c>
      <c r="C77" s="822"/>
      <c r="D77" s="822"/>
      <c r="E77" s="822"/>
      <c r="F77" s="822"/>
      <c r="G77" s="822"/>
      <c r="H77" s="822"/>
      <c r="I77" s="822"/>
      <c r="J77" s="822"/>
      <c r="K77" s="822"/>
      <c r="L77" s="822"/>
      <c r="M77" s="823"/>
      <c r="N77" s="310">
        <f>SUM(N71:N76)</f>
        <v>2723.5733333333333</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33426.880666666664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6685.3761333333332</v>
      </c>
      <c r="M84" s="856"/>
      <c r="N84" s="57"/>
    </row>
    <row r="85" spans="1:14">
      <c r="B85" s="95" t="s">
        <v>1057</v>
      </c>
      <c r="C85" s="96"/>
      <c r="D85" s="96"/>
      <c r="E85" s="96"/>
      <c r="F85" s="96"/>
      <c r="G85" s="96"/>
      <c r="H85" s="96"/>
      <c r="I85" s="93"/>
      <c r="J85" s="94"/>
      <c r="K85" s="313">
        <v>0.05</v>
      </c>
      <c r="L85" s="855">
        <f>N79*K85</f>
        <v>1671.3440333333333</v>
      </c>
      <c r="M85" s="856"/>
      <c r="N85" s="57"/>
    </row>
    <row r="86" spans="1:14" ht="15.75" thickBot="1">
      <c r="B86" s="97" t="s">
        <v>1058</v>
      </c>
      <c r="C86" s="98"/>
      <c r="D86" s="98"/>
      <c r="E86" s="98"/>
      <c r="F86" s="98"/>
      <c r="G86" s="98"/>
      <c r="H86" s="98"/>
      <c r="I86" s="99"/>
      <c r="J86" s="100"/>
      <c r="K86" s="314">
        <v>0.05</v>
      </c>
      <c r="L86" s="857">
        <f>N79*K86</f>
        <v>1671.3440333333333</v>
      </c>
      <c r="M86" s="858"/>
      <c r="N86" s="57"/>
    </row>
    <row r="87" spans="1:14" ht="15.75" thickBot="1">
      <c r="B87" s="821" t="s">
        <v>1037</v>
      </c>
      <c r="C87" s="822"/>
      <c r="D87" s="822"/>
      <c r="E87" s="822"/>
      <c r="F87" s="822"/>
      <c r="G87" s="822"/>
      <c r="H87" s="822"/>
      <c r="I87" s="822"/>
      <c r="J87" s="822"/>
      <c r="K87" s="822"/>
      <c r="L87" s="822"/>
      <c r="M87" s="823"/>
      <c r="N87" s="58">
        <f>L84+L85+L86</f>
        <v>10028.064199999999</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43454.944866666665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272.35733333333332</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272.35733333333332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17850</v>
      </c>
      <c r="N48" s="281">
        <f>K48*M48</f>
        <v>7140</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610</v>
      </c>
      <c r="N49" s="281">
        <f>K49*M49</f>
        <v>1830</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15946</v>
      </c>
      <c r="N50" s="281">
        <f>K50*M50</f>
        <v>23919</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32889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3"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75</v>
      </c>
      <c r="N71" s="404">
        <f>K71/M71</f>
        <v>1361.7866666666666</v>
      </c>
      <c r="O71" s="112"/>
    </row>
    <row r="72" spans="1:15">
      <c r="A72" s="173"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75</v>
      </c>
      <c r="N72" s="404">
        <f>K72/M72</f>
        <v>1361.7866666666666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2723.5733333333333</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35884.930666666667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7176.9861333333338</v>
      </c>
      <c r="M84" s="856"/>
      <c r="N84" s="57"/>
    </row>
    <row r="85" spans="1:14">
      <c r="B85" s="95" t="s">
        <v>1057</v>
      </c>
      <c r="C85" s="96"/>
      <c r="D85" s="96"/>
      <c r="E85" s="96"/>
      <c r="F85" s="96"/>
      <c r="G85" s="96"/>
      <c r="H85" s="96"/>
      <c r="I85" s="93"/>
      <c r="J85" s="94"/>
      <c r="K85" s="313">
        <v>0.05</v>
      </c>
      <c r="L85" s="855">
        <f>N79*K85</f>
        <v>1794.2465333333334</v>
      </c>
      <c r="M85" s="856"/>
      <c r="N85" s="57"/>
    </row>
    <row r="86" spans="1:14" ht="15.75" thickBot="1">
      <c r="B86" s="97" t="s">
        <v>1058</v>
      </c>
      <c r="C86" s="98"/>
      <c r="D86" s="98"/>
      <c r="E86" s="98"/>
      <c r="F86" s="98"/>
      <c r="G86" s="98"/>
      <c r="H86" s="98"/>
      <c r="I86" s="99"/>
      <c r="J86" s="100"/>
      <c r="K86" s="314">
        <v>0.05</v>
      </c>
      <c r="L86" s="857">
        <f>N79*K86</f>
        <v>1794.2465333333334</v>
      </c>
      <c r="M86" s="858"/>
      <c r="N86" s="57"/>
    </row>
    <row r="87" spans="1:14" ht="15.75" thickBot="1">
      <c r="B87" s="821" t="s">
        <v>1037</v>
      </c>
      <c r="C87" s="822"/>
      <c r="D87" s="822"/>
      <c r="E87" s="822"/>
      <c r="F87" s="822"/>
      <c r="G87" s="822"/>
      <c r="H87" s="822"/>
      <c r="I87" s="822"/>
      <c r="J87" s="822"/>
      <c r="K87" s="822"/>
      <c r="L87" s="822"/>
      <c r="M87" s="823"/>
      <c r="N87" s="58">
        <f>L84+L85+L86</f>
        <v>10765.4792</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46650.409866666669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241</v>
      </c>
      <c r="B36" s="834" t="str">
        <f>VLOOKUP(A36,EQUIPOS!A6:D154,3,FALSE)</f>
        <v>Grúa (capacidad 15 ton)</v>
      </c>
      <c r="C36" s="835"/>
      <c r="D36" s="835"/>
      <c r="E36" s="835"/>
      <c r="F36" s="835"/>
      <c r="G36" s="835"/>
      <c r="H36" s="836"/>
      <c r="I36" s="276"/>
      <c r="J36" s="277"/>
      <c r="K36" s="278">
        <f>VLOOKUP(A36,EQUIPOS!A6:D163,4,FALSE)</f>
        <v>146041.18773946364</v>
      </c>
      <c r="L36" s="279"/>
      <c r="M36" s="345">
        <v>0.75</v>
      </c>
      <c r="N36" s="281">
        <f>K36/M36</f>
        <v>194721.5836526182</v>
      </c>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0.2</v>
      </c>
      <c r="N41" s="353">
        <f>N77*M41</f>
        <v>8511.2000000000007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203232.78365261821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59045.139516663643</v>
      </c>
      <c r="N48" s="281">
        <f>K48*M48</f>
        <v>59045.139516663643</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59045.139516663643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6</v>
      </c>
      <c r="N71" s="404">
        <f>K71/M71</f>
        <v>17022.333333333332</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6</v>
      </c>
      <c r="N72" s="404">
        <f>K72/M72</f>
        <v>25533.666666666668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42556</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304833.92316928186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60966.784633856376</v>
      </c>
      <c r="M84" s="856"/>
      <c r="N84" s="57"/>
    </row>
    <row r="85" spans="1:14">
      <c r="B85" s="95" t="s">
        <v>1057</v>
      </c>
      <c r="C85" s="96"/>
      <c r="D85" s="96"/>
      <c r="E85" s="96"/>
      <c r="F85" s="96"/>
      <c r="G85" s="96"/>
      <c r="H85" s="96"/>
      <c r="I85" s="93"/>
      <c r="J85" s="94"/>
      <c r="K85" s="313">
        <v>0.05</v>
      </c>
      <c r="L85" s="855">
        <f>N79*K85</f>
        <v>15241.696158464094</v>
      </c>
      <c r="M85" s="856"/>
      <c r="N85" s="57"/>
    </row>
    <row r="86" spans="1:14" ht="15.75" thickBot="1">
      <c r="B86" s="97" t="s">
        <v>1058</v>
      </c>
      <c r="C86" s="98"/>
      <c r="D86" s="98"/>
      <c r="E86" s="98"/>
      <c r="F86" s="98"/>
      <c r="G86" s="98"/>
      <c r="H86" s="98"/>
      <c r="I86" s="99"/>
      <c r="J86" s="100"/>
      <c r="K86" s="314">
        <v>0.05</v>
      </c>
      <c r="L86" s="857">
        <f>N79*K86</f>
        <v>15241.696158464094</v>
      </c>
      <c r="M86" s="858"/>
      <c r="N86" s="57"/>
    </row>
    <row r="87" spans="1:14" ht="15.75" thickBot="1">
      <c r="B87" s="821" t="s">
        <v>1037</v>
      </c>
      <c r="C87" s="822"/>
      <c r="D87" s="822"/>
      <c r="E87" s="822"/>
      <c r="F87" s="822"/>
      <c r="G87" s="822"/>
      <c r="H87" s="822"/>
      <c r="I87" s="822"/>
      <c r="J87" s="822"/>
      <c r="K87" s="822"/>
      <c r="L87" s="822"/>
      <c r="M87" s="823"/>
      <c r="N87" s="58">
        <f>L84+L85+L86</f>
        <v>91450.17695078456</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396284.10012006643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0.2</v>
      </c>
      <c r="N41" s="353">
        <f>N77*M41</f>
        <v>6383.4000000000005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6383.4000000000005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59045.139516663643</v>
      </c>
      <c r="N48" s="281">
        <f>K48*M48</f>
        <v>59045.139516663643</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59045.139516663643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8</v>
      </c>
      <c r="N71" s="404">
        <f>K71/M71</f>
        <v>12766.75</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8</v>
      </c>
      <c r="N72" s="404">
        <f>K72/M72</f>
        <v>19150.25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51"/>
    </row>
    <row r="77" spans="1:15" ht="15.75" thickBot="1">
      <c r="B77" s="821" t="s">
        <v>1037</v>
      </c>
      <c r="C77" s="822"/>
      <c r="D77" s="822"/>
      <c r="E77" s="822"/>
      <c r="F77" s="822"/>
      <c r="G77" s="822"/>
      <c r="H77" s="822"/>
      <c r="I77" s="822"/>
      <c r="J77" s="822"/>
      <c r="K77" s="822"/>
      <c r="L77" s="822"/>
      <c r="M77" s="823"/>
      <c r="N77" s="310">
        <f>SUM(N71:N76)</f>
        <v>31917</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97345.539516663644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19469.10790333273</v>
      </c>
      <c r="M84" s="856"/>
      <c r="N84" s="57"/>
    </row>
    <row r="85" spans="1:14">
      <c r="B85" s="95" t="s">
        <v>1057</v>
      </c>
      <c r="C85" s="96"/>
      <c r="D85" s="96"/>
      <c r="E85" s="96"/>
      <c r="F85" s="96"/>
      <c r="G85" s="96"/>
      <c r="H85" s="96"/>
      <c r="I85" s="93"/>
      <c r="J85" s="94"/>
      <c r="K85" s="313">
        <v>0.05</v>
      </c>
      <c r="L85" s="855">
        <f>N79*K85</f>
        <v>4867.2769758331824</v>
      </c>
      <c r="M85" s="856"/>
      <c r="N85" s="57"/>
    </row>
    <row r="86" spans="1:14" ht="15.75" thickBot="1">
      <c r="B86" s="97" t="s">
        <v>1058</v>
      </c>
      <c r="C86" s="98"/>
      <c r="D86" s="98"/>
      <c r="E86" s="98"/>
      <c r="F86" s="98"/>
      <c r="G86" s="98"/>
      <c r="H86" s="98"/>
      <c r="I86" s="99"/>
      <c r="J86" s="100"/>
      <c r="K86" s="314">
        <v>0.05</v>
      </c>
      <c r="L86" s="857">
        <f>N79*K86</f>
        <v>4867.2769758331824</v>
      </c>
      <c r="M86" s="858"/>
      <c r="N86" s="57"/>
    </row>
    <row r="87" spans="1:14" ht="15.75" thickBot="1">
      <c r="B87" s="821" t="s">
        <v>1037</v>
      </c>
      <c r="C87" s="822"/>
      <c r="D87" s="822"/>
      <c r="E87" s="822"/>
      <c r="F87" s="822"/>
      <c r="G87" s="822"/>
      <c r="H87" s="822"/>
      <c r="I87" s="822"/>
      <c r="J87" s="822"/>
      <c r="K87" s="822"/>
      <c r="L87" s="822"/>
      <c r="M87" s="823"/>
      <c r="N87" s="58">
        <f>L84+L85+L86</f>
        <v>29203.661854999093</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126549.20137166274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0.15</v>
      </c>
      <c r="N41" s="353">
        <f>N77*M41</f>
        <v>2553.35</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2553.35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59045.139516663643</v>
      </c>
      <c r="N48" s="281">
        <f>K48*M48</f>
        <v>59045.139516663643</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59045.139516663643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12</v>
      </c>
      <c r="N71" s="404">
        <f>K71/M71</f>
        <v>8511.1666666666661</v>
      </c>
      <c r="O71" s="112"/>
    </row>
    <row r="72" spans="1:15">
      <c r="A72" s="177"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12</v>
      </c>
      <c r="N72" s="404">
        <f>K72/M72</f>
        <v>8511.1666666666661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51"/>
    </row>
    <row r="77" spans="1:15" ht="15.75" thickBot="1">
      <c r="B77" s="821" t="s">
        <v>1037</v>
      </c>
      <c r="C77" s="822"/>
      <c r="D77" s="822"/>
      <c r="E77" s="822"/>
      <c r="F77" s="822"/>
      <c r="G77" s="822"/>
      <c r="H77" s="822"/>
      <c r="I77" s="822"/>
      <c r="J77" s="822"/>
      <c r="K77" s="822"/>
      <c r="L77" s="822"/>
      <c r="M77" s="823"/>
      <c r="N77" s="310">
        <f>SUM(N71:N76)</f>
        <v>17022.333333333332</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78620.82284999697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15724.164569999395</v>
      </c>
      <c r="M84" s="856"/>
      <c r="N84" s="57"/>
    </row>
    <row r="85" spans="1:14">
      <c r="B85" s="95" t="s">
        <v>1057</v>
      </c>
      <c r="C85" s="96"/>
      <c r="D85" s="96"/>
      <c r="E85" s="96"/>
      <c r="F85" s="96"/>
      <c r="G85" s="96"/>
      <c r="H85" s="96"/>
      <c r="I85" s="93"/>
      <c r="J85" s="94"/>
      <c r="K85" s="313">
        <v>0.05</v>
      </c>
      <c r="L85" s="855">
        <f>N79*K85</f>
        <v>3931.0411424998488</v>
      </c>
      <c r="M85" s="856"/>
      <c r="N85" s="57"/>
    </row>
    <row r="86" spans="1:14" ht="15.75" thickBot="1">
      <c r="B86" s="97" t="s">
        <v>1058</v>
      </c>
      <c r="C86" s="98"/>
      <c r="D86" s="98"/>
      <c r="E86" s="98"/>
      <c r="F86" s="98"/>
      <c r="G86" s="98"/>
      <c r="H86" s="98"/>
      <c r="I86" s="99"/>
      <c r="J86" s="100"/>
      <c r="K86" s="314">
        <v>0.05</v>
      </c>
      <c r="L86" s="857">
        <f>N79*K86</f>
        <v>3931.0411424998488</v>
      </c>
      <c r="M86" s="858"/>
      <c r="N86" s="57"/>
    </row>
    <row r="87" spans="1:14" ht="15.75" thickBot="1">
      <c r="B87" s="821" t="s">
        <v>1037</v>
      </c>
      <c r="C87" s="822"/>
      <c r="D87" s="822"/>
      <c r="E87" s="822"/>
      <c r="F87" s="822"/>
      <c r="G87" s="822"/>
      <c r="H87" s="822"/>
      <c r="I87" s="822"/>
      <c r="J87" s="822"/>
      <c r="K87" s="822"/>
      <c r="L87" s="822"/>
      <c r="M87" s="823"/>
      <c r="N87" s="58">
        <f>L84+L85+L86</f>
        <v>23586.246854999092</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102207.06970499606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0.15</v>
      </c>
      <c r="N41" s="353">
        <f>N77*M41</f>
        <v>1915.0124999999998</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1915.0124999999998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59045.139516663643</v>
      </c>
      <c r="N48" s="281">
        <f>K48*M48</f>
        <v>59045.139516663643</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59045.139516663643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16</v>
      </c>
      <c r="N71" s="404">
        <f>K71/M71</f>
        <v>6383.375</v>
      </c>
      <c r="O71" s="112"/>
    </row>
    <row r="72" spans="1:15">
      <c r="A72" s="177" t="s">
        <v>7</v>
      </c>
      <c r="B72" s="55" t="str">
        <f>VLOOKUP(A72,'MANO DE OBRA'!A8:D69,3,FALSE)</f>
        <v>Obrero (2)</v>
      </c>
      <c r="C72" s="53"/>
      <c r="D72" s="53"/>
      <c r="E72" s="53"/>
      <c r="F72" s="53"/>
      <c r="G72" s="53"/>
      <c r="H72" s="53"/>
      <c r="I72" s="301">
        <f>K72/J72*100</f>
        <v>55207.567567567574</v>
      </c>
      <c r="J72" s="302">
        <v>185</v>
      </c>
      <c r="K72" s="303">
        <f>VLOOKUP(A72,'MANO DE OBRA'!A8:D100,4,FALSE)</f>
        <v>102134</v>
      </c>
      <c r="L72" s="56"/>
      <c r="M72" s="443">
        <v>16</v>
      </c>
      <c r="N72" s="404">
        <f>K72/M72</f>
        <v>6383.375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12766.75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73726.902016663633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14745.380403332727</v>
      </c>
      <c r="M84" s="856"/>
      <c r="N84" s="57"/>
    </row>
    <row r="85" spans="1:14">
      <c r="B85" s="95" t="s">
        <v>1057</v>
      </c>
      <c r="C85" s="96"/>
      <c r="D85" s="96"/>
      <c r="E85" s="96"/>
      <c r="F85" s="96"/>
      <c r="G85" s="96"/>
      <c r="H85" s="96"/>
      <c r="I85" s="93"/>
      <c r="J85" s="94"/>
      <c r="K85" s="313">
        <v>0.05</v>
      </c>
      <c r="L85" s="855">
        <f>N79*K85</f>
        <v>3686.3451008331817</v>
      </c>
      <c r="M85" s="856"/>
      <c r="N85" s="57"/>
    </row>
    <row r="86" spans="1:14" ht="15.75" thickBot="1">
      <c r="B86" s="97" t="s">
        <v>1058</v>
      </c>
      <c r="C86" s="98"/>
      <c r="D86" s="98"/>
      <c r="E86" s="98"/>
      <c r="F86" s="98"/>
      <c r="G86" s="98"/>
      <c r="H86" s="98"/>
      <c r="I86" s="99"/>
      <c r="J86" s="100"/>
      <c r="K86" s="314">
        <v>0.05</v>
      </c>
      <c r="L86" s="857">
        <f>N79*K86</f>
        <v>3686.3451008331817</v>
      </c>
      <c r="M86" s="858"/>
      <c r="N86" s="57"/>
    </row>
    <row r="87" spans="1:14" ht="15.75" thickBot="1">
      <c r="B87" s="821" t="s">
        <v>1037</v>
      </c>
      <c r="C87" s="822"/>
      <c r="D87" s="822"/>
      <c r="E87" s="822"/>
      <c r="F87" s="822"/>
      <c r="G87" s="822"/>
      <c r="H87" s="822"/>
      <c r="I87" s="822"/>
      <c r="J87" s="822"/>
      <c r="K87" s="822"/>
      <c r="L87" s="822"/>
      <c r="M87" s="823"/>
      <c r="N87" s="58">
        <f>L84+L85+L86</f>
        <v>22118.070604999091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95844.972621662717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0.15</v>
      </c>
      <c r="N41" s="353">
        <f>N77*M41</f>
        <v>10728.403361344537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10728.403361344537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45000</v>
      </c>
      <c r="N48" s="281">
        <f>K48*M48</f>
        <v>94500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59045.139516663643</v>
      </c>
      <c r="N49" s="281">
        <f>K49*M49</f>
        <v>59045.139516663643</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153545.13951666365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3.57</v>
      </c>
      <c r="N71" s="404">
        <f>K71/M71</f>
        <v>28608.963585434176</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3.57</v>
      </c>
      <c r="N72" s="404">
        <f>K72/M72</f>
        <v>42913.725490196077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71522.689075630245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235796.23195363843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47159.246390727691</v>
      </c>
      <c r="M84" s="856"/>
      <c r="N84" s="57"/>
    </row>
    <row r="85" spans="1:14">
      <c r="B85" s="95" t="s">
        <v>1057</v>
      </c>
      <c r="C85" s="96"/>
      <c r="D85" s="96"/>
      <c r="E85" s="96"/>
      <c r="F85" s="96"/>
      <c r="G85" s="96"/>
      <c r="H85" s="96"/>
      <c r="I85" s="93"/>
      <c r="J85" s="94"/>
      <c r="K85" s="313">
        <v>0.05</v>
      </c>
      <c r="L85" s="855">
        <f>N79*K85</f>
        <v>11789.811597681923</v>
      </c>
      <c r="M85" s="856"/>
      <c r="N85" s="57"/>
    </row>
    <row r="86" spans="1:14" ht="15.75" thickBot="1">
      <c r="B86" s="97" t="s">
        <v>1058</v>
      </c>
      <c r="C86" s="98"/>
      <c r="D86" s="98"/>
      <c r="E86" s="98"/>
      <c r="F86" s="98"/>
      <c r="G86" s="98"/>
      <c r="H86" s="98"/>
      <c r="I86" s="99"/>
      <c r="J86" s="100"/>
      <c r="K86" s="314">
        <v>0.05</v>
      </c>
      <c r="L86" s="857">
        <f>N79*K86</f>
        <v>11789.811597681923</v>
      </c>
      <c r="M86" s="858"/>
      <c r="N86" s="57"/>
    </row>
    <row r="87" spans="1:14" ht="15.75" thickBot="1">
      <c r="B87" s="821" t="s">
        <v>1037</v>
      </c>
      <c r="C87" s="822"/>
      <c r="D87" s="822"/>
      <c r="E87" s="822"/>
      <c r="F87" s="822"/>
      <c r="G87" s="822"/>
      <c r="H87" s="822"/>
      <c r="I87" s="822"/>
      <c r="J87" s="822"/>
      <c r="K87" s="822"/>
      <c r="L87" s="822"/>
      <c r="M87" s="823"/>
      <c r="N87" s="58">
        <f>L84+L85+L86</f>
        <v>70738.869586091532</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306535.10153972998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0.15</v>
      </c>
      <c r="N41" s="353">
        <f>N77*M41</f>
        <v>10728.403361344537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10728.403361344537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45000</v>
      </c>
      <c r="N48" s="281">
        <f>K48*M48</f>
        <v>90000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59045.139516663643</v>
      </c>
      <c r="N49" s="281">
        <f>K49*M49</f>
        <v>59045.139516663643</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149045.13951666365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3.57</v>
      </c>
      <c r="N71" s="404">
        <f>K71/M71</f>
        <v>28608.963585434176</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3.57</v>
      </c>
      <c r="N72" s="404">
        <f>K72/M72</f>
        <v>42913.725490196077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71522.689075630245</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231296.23195363843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46259.246390727691</v>
      </c>
      <c r="M84" s="856"/>
      <c r="N84" s="57"/>
    </row>
    <row r="85" spans="1:14">
      <c r="B85" s="95" t="s">
        <v>1057</v>
      </c>
      <c r="C85" s="96"/>
      <c r="D85" s="96"/>
      <c r="E85" s="96"/>
      <c r="F85" s="96"/>
      <c r="G85" s="96"/>
      <c r="H85" s="96"/>
      <c r="I85" s="93"/>
      <c r="J85" s="94"/>
      <c r="K85" s="313">
        <v>0.05</v>
      </c>
      <c r="L85" s="855">
        <f>N79*K85</f>
        <v>11564.811597681923</v>
      </c>
      <c r="M85" s="856"/>
      <c r="N85" s="57"/>
    </row>
    <row r="86" spans="1:14" ht="15.75" thickBot="1">
      <c r="B86" s="97" t="s">
        <v>1058</v>
      </c>
      <c r="C86" s="98"/>
      <c r="D86" s="98"/>
      <c r="E86" s="98"/>
      <c r="F86" s="98"/>
      <c r="G86" s="98"/>
      <c r="H86" s="98"/>
      <c r="I86" s="99"/>
      <c r="J86" s="100"/>
      <c r="K86" s="314">
        <v>0.05</v>
      </c>
      <c r="L86" s="857">
        <f>N79*K86</f>
        <v>11564.811597681923</v>
      </c>
      <c r="M86" s="858"/>
      <c r="N86" s="57"/>
    </row>
    <row r="87" spans="1:14" ht="15.75" thickBot="1">
      <c r="B87" s="821" t="s">
        <v>1037</v>
      </c>
      <c r="C87" s="822"/>
      <c r="D87" s="822"/>
      <c r="E87" s="822"/>
      <c r="F87" s="822"/>
      <c r="G87" s="822"/>
      <c r="H87" s="822"/>
      <c r="I87" s="822"/>
      <c r="J87" s="822"/>
      <c r="K87" s="822"/>
      <c r="L87" s="822"/>
      <c r="M87" s="823"/>
      <c r="N87" s="58">
        <f>L84+L85+L86</f>
        <v>69388.869586091532</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300685.10153972998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4479.5789473684217</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4479.5789473684217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45000</v>
      </c>
      <c r="N48" s="281">
        <f>K48*M48</f>
        <v>58950</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59045.139516663643</v>
      </c>
      <c r="N49" s="281">
        <f>K49*M49</f>
        <v>59045.139516663643</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117995.13951666365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5.7</v>
      </c>
      <c r="N71" s="404">
        <f>K71/M71</f>
        <v>17918.245614035088</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5.7</v>
      </c>
      <c r="N72" s="404">
        <f>K72/M72</f>
        <v>26877.543859649122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44795.789473684214</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167270.50793771629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33454.101587543257</v>
      </c>
      <c r="M84" s="856"/>
      <c r="N84" s="57"/>
    </row>
    <row r="85" spans="1:14">
      <c r="B85" s="95" t="s">
        <v>1057</v>
      </c>
      <c r="C85" s="96"/>
      <c r="D85" s="96"/>
      <c r="E85" s="96"/>
      <c r="F85" s="96"/>
      <c r="G85" s="96"/>
      <c r="H85" s="96"/>
      <c r="I85" s="93"/>
      <c r="J85" s="94"/>
      <c r="K85" s="313">
        <v>0.05</v>
      </c>
      <c r="L85" s="855">
        <f>N79*K85</f>
        <v>8363.5253968858142</v>
      </c>
      <c r="M85" s="856"/>
      <c r="N85" s="57"/>
    </row>
    <row r="86" spans="1:14" ht="15.75" thickBot="1">
      <c r="B86" s="97" t="s">
        <v>1058</v>
      </c>
      <c r="C86" s="98"/>
      <c r="D86" s="98"/>
      <c r="E86" s="98"/>
      <c r="F86" s="98"/>
      <c r="G86" s="98"/>
      <c r="H86" s="98"/>
      <c r="I86" s="99"/>
      <c r="J86" s="100"/>
      <c r="K86" s="314">
        <v>0.05</v>
      </c>
      <c r="L86" s="857">
        <f>N79*K86</f>
        <v>8363.5253968858142</v>
      </c>
      <c r="M86" s="858"/>
      <c r="N86" s="57"/>
    </row>
    <row r="87" spans="1:14" ht="15.75" thickBot="1">
      <c r="B87" s="821" t="s">
        <v>1037</v>
      </c>
      <c r="C87" s="822"/>
      <c r="D87" s="822"/>
      <c r="E87" s="822"/>
      <c r="F87" s="822"/>
      <c r="G87" s="822"/>
      <c r="H87" s="822"/>
      <c r="I87" s="822"/>
      <c r="J87" s="822"/>
      <c r="K87" s="822"/>
      <c r="L87" s="822"/>
      <c r="M87" s="823"/>
      <c r="N87" s="58">
        <f>L84+L85+L86</f>
        <v>50181.152381314889</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217451.66031903119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3754.9411764705883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3754.9411764705883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45000</v>
      </c>
      <c r="N48" s="281">
        <f>K48*M48</f>
        <v>49500.000000000007</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59045.139516663643</v>
      </c>
      <c r="N49" s="281">
        <f>K49*M49</f>
        <v>59045.139516663643</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108545.13951666365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6.8</v>
      </c>
      <c r="N71" s="404">
        <f>K71/M71</f>
        <v>15019.705882352942</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6.8</v>
      </c>
      <c r="N72" s="404">
        <f>K72/M72</f>
        <v>22529.705882352941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37549.411764705881</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149849.49245784013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29969.898491568027</v>
      </c>
      <c r="M84" s="856"/>
      <c r="N84" s="57"/>
    </row>
    <row r="85" spans="1:14">
      <c r="B85" s="95" t="s">
        <v>1057</v>
      </c>
      <c r="C85" s="96"/>
      <c r="D85" s="96"/>
      <c r="E85" s="96"/>
      <c r="F85" s="96"/>
      <c r="G85" s="96"/>
      <c r="H85" s="96"/>
      <c r="I85" s="93"/>
      <c r="J85" s="94"/>
      <c r="K85" s="313">
        <v>0.05</v>
      </c>
      <c r="L85" s="855">
        <f>N79*K85</f>
        <v>7492.4746228920067</v>
      </c>
      <c r="M85" s="856"/>
      <c r="N85" s="57"/>
    </row>
    <row r="86" spans="1:14" ht="15.75" thickBot="1">
      <c r="B86" s="97" t="s">
        <v>1058</v>
      </c>
      <c r="C86" s="98"/>
      <c r="D86" s="98"/>
      <c r="E86" s="98"/>
      <c r="F86" s="98"/>
      <c r="G86" s="98"/>
      <c r="H86" s="98"/>
      <c r="I86" s="99"/>
      <c r="J86" s="100"/>
      <c r="K86" s="314">
        <v>0.05</v>
      </c>
      <c r="L86" s="857">
        <f>N79*K86</f>
        <v>7492.4746228920067</v>
      </c>
      <c r="M86" s="858"/>
      <c r="N86" s="57"/>
    </row>
    <row r="87" spans="1:14" ht="15.75" thickBot="1">
      <c r="B87" s="821" t="s">
        <v>1037</v>
      </c>
      <c r="C87" s="822"/>
      <c r="D87" s="822"/>
      <c r="E87" s="822"/>
      <c r="F87" s="822"/>
      <c r="G87" s="822"/>
      <c r="H87" s="822"/>
      <c r="I87" s="822"/>
      <c r="J87" s="822"/>
      <c r="K87" s="822"/>
      <c r="L87" s="822"/>
      <c r="M87" s="823"/>
      <c r="N87" s="58">
        <f>L84+L85+L86</f>
        <v>44954.847737352036</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194804.34019519217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A38" s="119"/>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255.33600000000001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255.33600000000001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45000</v>
      </c>
      <c r="N48" s="281">
        <f>K48*M48</f>
        <v>2250</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61.081178810341697</v>
      </c>
      <c r="N49" s="281">
        <f>K49*M49</f>
        <v>305.40589405170851</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5843.4327728560229</v>
      </c>
      <c r="N50" s="281">
        <f>K50*M50</f>
        <v>5843.4327728560229</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8398.8386669077317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30</v>
      </c>
      <c r="B71" s="55" t="str">
        <f>VLOOKUP(A71,'MANO DE OBRA'!A8:D68,3,FALSE)</f>
        <v>Oficial</v>
      </c>
      <c r="C71" s="53"/>
      <c r="D71" s="53"/>
      <c r="E71" s="53"/>
      <c r="F71" s="53"/>
      <c r="G71" s="53"/>
      <c r="H71" s="53"/>
      <c r="I71" s="301">
        <f>K71/J71*100</f>
        <v>55207.567567567574</v>
      </c>
      <c r="J71" s="302">
        <v>185</v>
      </c>
      <c r="K71" s="303">
        <f>VLOOKUP(A71,'MANO DE OBRA'!A8:D99,4,FALSE)</f>
        <v>102134</v>
      </c>
      <c r="L71" s="56"/>
      <c r="M71" s="443">
        <v>100</v>
      </c>
      <c r="N71" s="404">
        <f>K71/M71</f>
        <v>1021.34</v>
      </c>
      <c r="O71" s="112"/>
    </row>
    <row r="72" spans="1:15">
      <c r="A72" s="177" t="s">
        <v>9</v>
      </c>
      <c r="B72" s="55" t="str">
        <f>VLOOKUP(A72,'MANO DE OBRA'!A8:D69,3,FALSE)</f>
        <v>Obrero (3)</v>
      </c>
      <c r="C72" s="53"/>
      <c r="D72" s="53"/>
      <c r="E72" s="53"/>
      <c r="F72" s="53"/>
      <c r="G72" s="53"/>
      <c r="H72" s="53"/>
      <c r="I72" s="301">
        <f>K72/J72*100</f>
        <v>82811.891891891893</v>
      </c>
      <c r="J72" s="302">
        <v>185</v>
      </c>
      <c r="K72" s="303">
        <f>VLOOKUP(A72,'MANO DE OBRA'!A8:D100,4,FALSE)</f>
        <v>153202</v>
      </c>
      <c r="L72" s="56"/>
      <c r="M72" s="443">
        <v>100</v>
      </c>
      <c r="N72" s="404">
        <f>K72/M72</f>
        <v>1532.02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2553.36</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11207.534666907732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2241.5069333815463</v>
      </c>
      <c r="M84" s="856"/>
      <c r="N84" s="57"/>
    </row>
    <row r="85" spans="1:14">
      <c r="B85" s="95" t="s">
        <v>1057</v>
      </c>
      <c r="C85" s="96"/>
      <c r="D85" s="96"/>
      <c r="E85" s="96"/>
      <c r="F85" s="96"/>
      <c r="G85" s="96"/>
      <c r="H85" s="96"/>
      <c r="I85" s="93"/>
      <c r="J85" s="94"/>
      <c r="K85" s="313">
        <v>0.05</v>
      </c>
      <c r="L85" s="855">
        <f>N79*K85</f>
        <v>560.37673334538658</v>
      </c>
      <c r="M85" s="856"/>
      <c r="N85" s="57"/>
    </row>
    <row r="86" spans="1:14" ht="15.75" thickBot="1">
      <c r="B86" s="97" t="s">
        <v>1058</v>
      </c>
      <c r="C86" s="98"/>
      <c r="D86" s="98"/>
      <c r="E86" s="98"/>
      <c r="F86" s="98"/>
      <c r="G86" s="98"/>
      <c r="H86" s="98"/>
      <c r="I86" s="99"/>
      <c r="J86" s="100"/>
      <c r="K86" s="314">
        <v>0.05</v>
      </c>
      <c r="L86" s="857">
        <f>N79*K86</f>
        <v>560.37673334538658</v>
      </c>
      <c r="M86" s="858"/>
      <c r="N86" s="57"/>
    </row>
    <row r="87" spans="1:14" ht="15.75" thickBot="1">
      <c r="B87" s="821" t="s">
        <v>1037</v>
      </c>
      <c r="C87" s="822"/>
      <c r="D87" s="822"/>
      <c r="E87" s="822"/>
      <c r="F87" s="822"/>
      <c r="G87" s="822"/>
      <c r="H87" s="822"/>
      <c r="I87" s="822"/>
      <c r="J87" s="822"/>
      <c r="K87" s="822"/>
      <c r="L87" s="822"/>
      <c r="M87" s="823"/>
      <c r="N87" s="58">
        <f>L84+L85+L86</f>
        <v>3362.2604000723195</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14569.795066980052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7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0.1</v>
      </c>
      <c r="N41" s="353">
        <f>N77*M41</f>
        <v>102.13400000000001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102.13400000000001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1200</v>
      </c>
      <c r="N48" s="281">
        <f>K48*M48</f>
        <v>1200</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35000</v>
      </c>
      <c r="N49" s="281">
        <f>K49*M49</f>
        <v>1750</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45000</v>
      </c>
      <c r="N50" s="281">
        <f>K50*M50</f>
        <v>3375</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61.081178810341697</v>
      </c>
      <c r="N51" s="281">
        <f>K51*M51</f>
        <v>305.40589405170851</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6630.4058940517089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7</v>
      </c>
      <c r="B71" s="55" t="str">
        <f>VLOOKUP(A71,'MANO DE OBRA'!A8:D68,3,FALSE)</f>
        <v>Obrero (2)</v>
      </c>
      <c r="C71" s="53"/>
      <c r="D71" s="53"/>
      <c r="E71" s="53"/>
      <c r="F71" s="53"/>
      <c r="G71" s="53"/>
      <c r="H71" s="53"/>
      <c r="I71" s="301">
        <f>K71/J71*100</f>
        <v>55207.567567567574</v>
      </c>
      <c r="J71" s="302">
        <v>185</v>
      </c>
      <c r="K71" s="303">
        <f>VLOOKUP(A71,'MANO DE OBRA'!A8:D99,4,FALSE)</f>
        <v>102134</v>
      </c>
      <c r="L71" s="56"/>
      <c r="M71" s="443">
        <v>100</v>
      </c>
      <c r="N71" s="404">
        <f>K71/M71</f>
        <v>1021.34</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1021.34</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7753.879894051709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1550.7759788103419</v>
      </c>
      <c r="M84" s="856"/>
      <c r="N84" s="57"/>
    </row>
    <row r="85" spans="1:14">
      <c r="B85" s="95" t="s">
        <v>1057</v>
      </c>
      <c r="C85" s="96"/>
      <c r="D85" s="96"/>
      <c r="E85" s="96"/>
      <c r="F85" s="96"/>
      <c r="G85" s="96"/>
      <c r="H85" s="96"/>
      <c r="I85" s="93"/>
      <c r="J85" s="94"/>
      <c r="K85" s="313">
        <v>0.05</v>
      </c>
      <c r="L85" s="855">
        <f>N79*K85</f>
        <v>387.69399470258548</v>
      </c>
      <c r="M85" s="856"/>
      <c r="N85" s="57"/>
    </row>
    <row r="86" spans="1:14" ht="15.75" thickBot="1">
      <c r="B86" s="97" t="s">
        <v>1058</v>
      </c>
      <c r="C86" s="98"/>
      <c r="D86" s="98"/>
      <c r="E86" s="98"/>
      <c r="F86" s="98"/>
      <c r="G86" s="98"/>
      <c r="H86" s="98"/>
      <c r="I86" s="99"/>
      <c r="J86" s="100"/>
      <c r="K86" s="314">
        <v>0.05</v>
      </c>
      <c r="L86" s="857">
        <f>N79*K86</f>
        <v>387.69399470258548</v>
      </c>
      <c r="M86" s="858"/>
      <c r="N86" s="57"/>
    </row>
    <row r="87" spans="1:14" ht="15.75" thickBot="1">
      <c r="B87" s="821" t="s">
        <v>1037</v>
      </c>
      <c r="C87" s="822"/>
      <c r="D87" s="822"/>
      <c r="E87" s="822"/>
      <c r="F87" s="822"/>
      <c r="G87" s="822"/>
      <c r="H87" s="822"/>
      <c r="I87" s="822"/>
      <c r="J87" s="822"/>
      <c r="K87" s="822"/>
      <c r="L87" s="822"/>
      <c r="M87" s="823"/>
      <c r="N87" s="58">
        <f>L84+L85+L86</f>
        <v>2326.1639682155128</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10080.043862267223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253</v>
      </c>
      <c r="B36" s="834" t="str">
        <f>VLOOKUP(A36,EQUIPOS!A6:D154,3,FALSE)</f>
        <v>Máquina hidrosembradora</v>
      </c>
      <c r="C36" s="835"/>
      <c r="D36" s="835"/>
      <c r="E36" s="835"/>
      <c r="F36" s="835"/>
      <c r="G36" s="835"/>
      <c r="H36" s="836"/>
      <c r="I36" s="276"/>
      <c r="J36" s="277"/>
      <c r="K36" s="278">
        <f>VLOOKUP(A36,EQUIPOS!A6:D163,4,FALSE)</f>
        <v>22858.620689655178</v>
      </c>
      <c r="L36" s="279"/>
      <c r="M36" s="345">
        <v>350</v>
      </c>
      <c r="N36" s="281">
        <f>K36/M36</f>
        <v>65.310344827586221</v>
      </c>
    </row>
    <row r="37" spans="1:14">
      <c r="A37" s="119" t="s">
        <v>138</v>
      </c>
      <c r="B37" s="834" t="str">
        <f>VLOOKUP(A37,EQUIPOS!A7:D154,3,FALSE)</f>
        <v>Camioneta D-300</v>
      </c>
      <c r="C37" s="835"/>
      <c r="D37" s="835"/>
      <c r="E37" s="835"/>
      <c r="F37" s="835"/>
      <c r="G37" s="835"/>
      <c r="H37" s="836"/>
      <c r="I37" s="430"/>
      <c r="J37" s="431"/>
      <c r="K37" s="278">
        <f>VLOOKUP(A37,EQUIPOS!A7:D164,4,FALSE)</f>
        <v>43761.962537249899</v>
      </c>
      <c r="L37" s="344"/>
      <c r="M37" s="345">
        <v>350</v>
      </c>
      <c r="N37" s="281">
        <f>K37/M37</f>
        <v>125.03417867785686</v>
      </c>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4.5595714285714291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194.90409493401449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1200</v>
      </c>
      <c r="N48" s="281">
        <f>K48*M48</f>
        <v>1200</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2700</v>
      </c>
      <c r="N49" s="281">
        <f>K49*M49</f>
        <v>1080</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61.081178810341697</v>
      </c>
      <c r="N50" s="281">
        <f>K50*M50</f>
        <v>305.40589405170851</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35000</v>
      </c>
      <c r="N51" s="281">
        <f>K51*M51</f>
        <v>1750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4335.4058940517079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2800</v>
      </c>
      <c r="N71" s="404">
        <f>K71/M71</f>
        <v>54.715000000000003</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2800</v>
      </c>
      <c r="N72" s="404">
        <f>K72/M72</f>
        <v>36.476428571428571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91.191428571428574</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4621.5014175571505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924.30028351143017</v>
      </c>
      <c r="M84" s="856"/>
      <c r="N84" s="57"/>
    </row>
    <row r="85" spans="1:14">
      <c r="B85" s="95" t="s">
        <v>1057</v>
      </c>
      <c r="C85" s="96"/>
      <c r="D85" s="96"/>
      <c r="E85" s="96"/>
      <c r="F85" s="96"/>
      <c r="G85" s="96"/>
      <c r="H85" s="96"/>
      <c r="I85" s="93"/>
      <c r="J85" s="94"/>
      <c r="K85" s="313">
        <v>0.05</v>
      </c>
      <c r="L85" s="855">
        <f>N79*K85</f>
        <v>231.07507087785754</v>
      </c>
      <c r="M85" s="856"/>
      <c r="N85" s="57"/>
    </row>
    <row r="86" spans="1:14" ht="15.75" thickBot="1">
      <c r="B86" s="97" t="s">
        <v>1058</v>
      </c>
      <c r="C86" s="98"/>
      <c r="D86" s="98"/>
      <c r="E86" s="98"/>
      <c r="F86" s="98"/>
      <c r="G86" s="98"/>
      <c r="H86" s="98"/>
      <c r="I86" s="99"/>
      <c r="J86" s="100"/>
      <c r="K86" s="314">
        <v>0.05</v>
      </c>
      <c r="L86" s="857">
        <f>N79*K86</f>
        <v>231.07507087785754</v>
      </c>
      <c r="M86" s="858"/>
      <c r="N86" s="57"/>
    </row>
    <row r="87" spans="1:14" ht="15.75" thickBot="1">
      <c r="B87" s="821" t="s">
        <v>1037</v>
      </c>
      <c r="C87" s="822"/>
      <c r="D87" s="822"/>
      <c r="E87" s="822"/>
      <c r="F87" s="822"/>
      <c r="G87" s="822"/>
      <c r="H87" s="822"/>
      <c r="I87" s="822"/>
      <c r="J87" s="822"/>
      <c r="K87" s="822"/>
      <c r="L87" s="822"/>
      <c r="M87" s="823"/>
      <c r="N87" s="58">
        <f>L84+L85+L86</f>
        <v>1386.4504252671452</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6007.9518428242955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9.25" customHeight="1" thickBot="1">
      <c r="A31" t="s">
        <v>1929</v>
      </c>
      <c r="B31" s="86" t="s">
        <v>1810</v>
      </c>
      <c r="C31" s="961" t="s">
        <v>2155</v>
      </c>
      <c r="D31" s="962"/>
      <c r="E31" s="962"/>
      <c r="F31" s="962"/>
      <c r="G31" s="962"/>
      <c r="H31" s="962"/>
      <c r="I31" s="962"/>
      <c r="J31" s="962"/>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43761.962537249899</v>
      </c>
      <c r="L36" s="279"/>
      <c r="M36" s="345">
        <v>8000</v>
      </c>
      <c r="N36" s="281">
        <f>K36/M36</f>
        <v>5.4702453171562375</v>
      </c>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25.533600000000003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31.003845317156241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5375.14373531007</v>
      </c>
      <c r="N48" s="281">
        <f>K48*M48</f>
        <v>5643.9009220755734</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19545.977219309345</v>
      </c>
      <c r="N49" s="281">
        <f>K49*M49</f>
        <v>19545.977219309345</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977.29886096546716</v>
      </c>
      <c r="N50" s="281">
        <f>K50*M50</f>
        <v>1954.5977219309343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27144.475863315853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100</v>
      </c>
      <c r="N71" s="404">
        <f>K71/M71</f>
        <v>1532.02</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2553.36</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29728.839708633008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5945.7679417266017</v>
      </c>
      <c r="M84" s="856"/>
      <c r="N84" s="57"/>
    </row>
    <row r="85" spans="1:14">
      <c r="B85" s="95" t="s">
        <v>1057</v>
      </c>
      <c r="C85" s="96"/>
      <c r="D85" s="96"/>
      <c r="E85" s="96"/>
      <c r="F85" s="96"/>
      <c r="G85" s="96"/>
      <c r="H85" s="96"/>
      <c r="I85" s="93"/>
      <c r="J85" s="94"/>
      <c r="K85" s="313">
        <v>0.05</v>
      </c>
      <c r="L85" s="855">
        <f>N79*K85</f>
        <v>1486.4419854316504</v>
      </c>
      <c r="M85" s="856"/>
      <c r="N85" s="57"/>
    </row>
    <row r="86" spans="1:14" ht="15.75" thickBot="1">
      <c r="B86" s="97" t="s">
        <v>1058</v>
      </c>
      <c r="C86" s="98"/>
      <c r="D86" s="98"/>
      <c r="E86" s="98"/>
      <c r="F86" s="98"/>
      <c r="G86" s="98"/>
      <c r="H86" s="98"/>
      <c r="I86" s="99"/>
      <c r="J86" s="100"/>
      <c r="K86" s="314">
        <v>0.05</v>
      </c>
      <c r="L86" s="857">
        <f>N79*K86</f>
        <v>1486.4419854316504</v>
      </c>
      <c r="M86" s="858"/>
      <c r="N86" s="57"/>
    </row>
    <row r="87" spans="1:14" ht="15.75" thickBot="1">
      <c r="B87" s="821" t="s">
        <v>1037</v>
      </c>
      <c r="C87" s="822"/>
      <c r="D87" s="822"/>
      <c r="E87" s="822"/>
      <c r="F87" s="822"/>
      <c r="G87" s="822"/>
      <c r="H87" s="822"/>
      <c r="I87" s="822"/>
      <c r="J87" s="822"/>
      <c r="K87" s="822"/>
      <c r="L87" s="822"/>
      <c r="M87" s="823"/>
      <c r="N87" s="58">
        <f>L84+L85+L86</f>
        <v>8918.6519125899031</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38647.491621222915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28.5" customHeight="1" thickBot="1">
      <c r="A31" t="s">
        <v>1929</v>
      </c>
      <c r="B31" s="86" t="s">
        <v>1811</v>
      </c>
      <c r="C31" s="961" t="s">
        <v>2158</v>
      </c>
      <c r="D31" s="962"/>
      <c r="E31" s="962"/>
      <c r="F31" s="962"/>
      <c r="G31" s="962"/>
      <c r="H31" s="962"/>
      <c r="I31" s="962"/>
      <c r="J31" s="962"/>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138</v>
      </c>
      <c r="B36" s="834" t="str">
        <f>VLOOKUP(A36,EQUIPOS!A6:D154,3,FALSE)</f>
        <v>Camioneta D-300</v>
      </c>
      <c r="C36" s="835"/>
      <c r="D36" s="835"/>
      <c r="E36" s="835"/>
      <c r="F36" s="835"/>
      <c r="G36" s="835"/>
      <c r="H36" s="836"/>
      <c r="I36" s="276"/>
      <c r="J36" s="277"/>
      <c r="K36" s="278">
        <f>VLOOKUP(A36,EQUIPOS!A6:D163,4,FALSE)</f>
        <v>43761.962537249899</v>
      </c>
      <c r="L36" s="279"/>
      <c r="M36" s="345">
        <v>8000</v>
      </c>
      <c r="N36" s="281">
        <f>K36/M36</f>
        <v>5.4702453171562375</v>
      </c>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25.533600000000003</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31.003845317156241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10047.853914301209</v>
      </c>
      <c r="N48" s="281">
        <f>K48*M48</f>
        <v>10550.246610016271</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19545.977219309345</v>
      </c>
      <c r="N49" s="281">
        <f>K49*M49</f>
        <v>19545.977219309345</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977.29886096546716</v>
      </c>
      <c r="N50" s="281">
        <f>K50*M50</f>
        <v>1954.5977219309343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32050.821551256551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9</v>
      </c>
      <c r="B71" s="55" t="str">
        <f>VLOOKUP(A71,'MANO DE OBRA'!A8:D68,3,FALSE)</f>
        <v>Obrero (3)</v>
      </c>
      <c r="C71" s="53"/>
      <c r="D71" s="53"/>
      <c r="E71" s="53"/>
      <c r="F71" s="53"/>
      <c r="G71" s="53"/>
      <c r="H71" s="53"/>
      <c r="I71" s="301">
        <f>K71/J71*100</f>
        <v>82811.891891891893</v>
      </c>
      <c r="J71" s="302">
        <v>185</v>
      </c>
      <c r="K71" s="303">
        <f>VLOOKUP(A71,'MANO DE OBRA'!A8:D99,4,FALSE)</f>
        <v>153202</v>
      </c>
      <c r="L71" s="56"/>
      <c r="M71" s="443">
        <v>100</v>
      </c>
      <c r="N71" s="404">
        <f>K71/M71</f>
        <v>1532.02</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100</v>
      </c>
      <c r="N72" s="404">
        <f>K72/M72</f>
        <v>1021.34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2553.36</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34635.185396573703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6927.0370793147413</v>
      </c>
      <c r="M84" s="856"/>
      <c r="N84" s="57"/>
    </row>
    <row r="85" spans="1:14">
      <c r="B85" s="95" t="s">
        <v>1057</v>
      </c>
      <c r="C85" s="96"/>
      <c r="D85" s="96"/>
      <c r="E85" s="96"/>
      <c r="F85" s="96"/>
      <c r="G85" s="96"/>
      <c r="H85" s="96"/>
      <c r="I85" s="93"/>
      <c r="J85" s="94"/>
      <c r="K85" s="313">
        <v>0.05</v>
      </c>
      <c r="L85" s="855">
        <f>N79*K85</f>
        <v>1731.7592698286853</v>
      </c>
      <c r="M85" s="856"/>
      <c r="N85" s="57"/>
    </row>
    <row r="86" spans="1:14" ht="15.75" thickBot="1">
      <c r="B86" s="97" t="s">
        <v>1058</v>
      </c>
      <c r="C86" s="98"/>
      <c r="D86" s="98"/>
      <c r="E86" s="98"/>
      <c r="F86" s="98"/>
      <c r="G86" s="98"/>
      <c r="H86" s="98"/>
      <c r="I86" s="99"/>
      <c r="J86" s="100"/>
      <c r="K86" s="314">
        <v>0.05</v>
      </c>
      <c r="L86" s="857">
        <f>N79*K86</f>
        <v>1731.7592698286853</v>
      </c>
      <c r="M86" s="858"/>
      <c r="N86" s="57"/>
    </row>
    <row r="87" spans="1:14" ht="15.75" thickBot="1">
      <c r="B87" s="821" t="s">
        <v>1037</v>
      </c>
      <c r="C87" s="822"/>
      <c r="D87" s="822"/>
      <c r="E87" s="822"/>
      <c r="F87" s="822"/>
      <c r="G87" s="822"/>
      <c r="H87" s="822"/>
      <c r="I87" s="822"/>
      <c r="J87" s="822"/>
      <c r="K87" s="822"/>
      <c r="L87" s="822"/>
      <c r="M87" s="823"/>
      <c r="N87" s="58">
        <f>L84+L85+L86</f>
        <v>10390.555618972114</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45025.74101554582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30"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t="s">
        <v>119</v>
      </c>
      <c r="B36" s="834" t="str">
        <f>VLOOKUP(A36,EQUIPOS!A6:D154,3,FALSE)</f>
        <v xml:space="preserve">Bomba de concreto, Producción: 30 m3/h, POTENCIA: 67 HP, MAX PRESION DE CONCRETO: 1150 PSI
</v>
      </c>
      <c r="C36" s="835"/>
      <c r="D36" s="835"/>
      <c r="E36" s="835"/>
      <c r="F36" s="835"/>
      <c r="G36" s="835"/>
      <c r="H36" s="836"/>
      <c r="I36" s="276"/>
      <c r="J36" s="277"/>
      <c r="K36" s="278">
        <f>VLOOKUP(A36,EQUIPOS!A6:D163,4,FALSE)</f>
        <v>45000</v>
      </c>
      <c r="L36" s="279"/>
      <c r="M36" s="345">
        <v>100</v>
      </c>
      <c r="N36" s="281">
        <f>K36/M36</f>
        <v>450</v>
      </c>
    </row>
    <row r="37" spans="1:14">
      <c r="A37" s="119" t="s">
        <v>138</v>
      </c>
      <c r="B37" s="834" t="str">
        <f>VLOOKUP(A37,EQUIPOS!A7:D154,3,FALSE)</f>
        <v>Camioneta D-300</v>
      </c>
      <c r="C37" s="835"/>
      <c r="D37" s="835"/>
      <c r="E37" s="835"/>
      <c r="F37" s="835"/>
      <c r="G37" s="835"/>
      <c r="H37" s="836"/>
      <c r="I37" s="430"/>
      <c r="J37" s="431"/>
      <c r="K37" s="278">
        <f>VLOOKUP(A37,EQUIPOS!A7:D164,4,FALSE)</f>
        <v>43761.962537249899</v>
      </c>
      <c r="L37" s="344"/>
      <c r="M37" s="345">
        <v>1000</v>
      </c>
      <c r="N37" s="281">
        <f>K37/M37</f>
        <v>43.7619625372499</v>
      </c>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0.01</v>
      </c>
      <c r="N41" s="353">
        <f>N77*M41</f>
        <v>3.8300375000000004</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497.59200003724993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401649.47146387026</v>
      </c>
      <c r="N48" s="281">
        <f>K48*M48</f>
        <v>40164.947146387029</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3288.2034592900613</v>
      </c>
      <c r="N49" s="281">
        <f>K49*M49</f>
        <v>3617.023805219068</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5599</v>
      </c>
      <c r="N50" s="281">
        <f>K50*M50</f>
        <v>5599</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49380.970951606098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11</v>
      </c>
      <c r="B71" s="55" t="str">
        <f>VLOOKUP(A71,'MANO DE OBRA'!A8:D68,3,FALSE)</f>
        <v>Obrero (4)</v>
      </c>
      <c r="C71" s="53"/>
      <c r="D71" s="53"/>
      <c r="E71" s="53"/>
      <c r="F71" s="53"/>
      <c r="G71" s="53"/>
      <c r="H71" s="53"/>
      <c r="I71" s="301">
        <f>K71/J71*100</f>
        <v>110415.67567567568</v>
      </c>
      <c r="J71" s="302">
        <v>185</v>
      </c>
      <c r="K71" s="303">
        <f>VLOOKUP(A71,'MANO DE OBRA'!A8:D99,4,FALSE)</f>
        <v>204269</v>
      </c>
      <c r="L71" s="56"/>
      <c r="M71" s="443">
        <v>800</v>
      </c>
      <c r="N71" s="404">
        <f>K71/M71</f>
        <v>255.33625000000001</v>
      </c>
      <c r="O71" s="112"/>
    </row>
    <row r="72" spans="1:15">
      <c r="A72" s="177" t="s">
        <v>30</v>
      </c>
      <c r="B72" s="55" t="str">
        <f>VLOOKUP(A72,'MANO DE OBRA'!A8:D69,3,FALSE)</f>
        <v>Oficial</v>
      </c>
      <c r="C72" s="53"/>
      <c r="D72" s="53"/>
      <c r="E72" s="53"/>
      <c r="F72" s="53"/>
      <c r="G72" s="53"/>
      <c r="H72" s="53"/>
      <c r="I72" s="301">
        <f>K72/J72*100</f>
        <v>55207.567567567574</v>
      </c>
      <c r="J72" s="302">
        <v>185</v>
      </c>
      <c r="K72" s="303">
        <f>VLOOKUP(A72,'MANO DE OBRA'!A8:D100,4,FALSE)</f>
        <v>102134</v>
      </c>
      <c r="L72" s="56"/>
      <c r="M72" s="443">
        <v>800</v>
      </c>
      <c r="N72" s="404">
        <f>K72/M72</f>
        <v>127.6675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383.00375000000003</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50261.566701643351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10052.31334032867</v>
      </c>
      <c r="M84" s="856"/>
      <c r="N84" s="57"/>
    </row>
    <row r="85" spans="1:14">
      <c r="B85" s="95" t="s">
        <v>1057</v>
      </c>
      <c r="C85" s="96"/>
      <c r="D85" s="96"/>
      <c r="E85" s="96"/>
      <c r="F85" s="96"/>
      <c r="G85" s="96"/>
      <c r="H85" s="96"/>
      <c r="I85" s="93"/>
      <c r="J85" s="94"/>
      <c r="K85" s="313">
        <v>0.05</v>
      </c>
      <c r="L85" s="855">
        <f>N79*K85</f>
        <v>2513.0783350821675</v>
      </c>
      <c r="M85" s="856"/>
      <c r="N85" s="57"/>
    </row>
    <row r="86" spans="1:14" ht="15.75" thickBot="1">
      <c r="B86" s="97" t="s">
        <v>1058</v>
      </c>
      <c r="C86" s="98"/>
      <c r="D86" s="98"/>
      <c r="E86" s="98"/>
      <c r="F86" s="98"/>
      <c r="G86" s="98"/>
      <c r="H86" s="98"/>
      <c r="I86" s="99"/>
      <c r="J86" s="100"/>
      <c r="K86" s="314">
        <v>0.05</v>
      </c>
      <c r="L86" s="857">
        <f>N79*K86</f>
        <v>2513.0783350821675</v>
      </c>
      <c r="M86" s="858"/>
      <c r="N86" s="57"/>
    </row>
    <row r="87" spans="1:14" ht="15.75" thickBot="1">
      <c r="B87" s="821" t="s">
        <v>1037</v>
      </c>
      <c r="C87" s="822"/>
      <c r="D87" s="822"/>
      <c r="E87" s="822"/>
      <c r="F87" s="822"/>
      <c r="G87" s="822"/>
      <c r="H87" s="822"/>
      <c r="I87" s="822"/>
      <c r="J87" s="822"/>
      <c r="K87" s="822"/>
      <c r="L87" s="822"/>
      <c r="M87" s="823"/>
      <c r="N87" s="58">
        <f>L84+L85+L86</f>
        <v>15078.470010493005</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65340.036712136352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30"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9.25" customHeight="1" thickBot="1">
      <c r="B29" s="77" t="s">
        <v>1027</v>
      </c>
      <c r="C29" s="830" t="s">
        <v>1028</v>
      </c>
      <c r="D29" s="831"/>
      <c r="E29" s="831"/>
      <c r="F29" s="831"/>
      <c r="G29" s="831"/>
      <c r="H29" s="831"/>
      <c r="I29" s="831"/>
      <c r="J29" s="78"/>
      <c r="K29" s="351" t="s">
        <v>2321</v>
      </c>
      <c r="L29" s="832" t="s">
        <v>1029</v>
      </c>
      <c r="M29" s="833"/>
      <c r="N29" s="77" t="s">
        <v>1030</v>
      </c>
    </row>
    <row r="30" spans="1:14" ht="17.25" hidden="1" customHeight="1">
      <c r="B30" s="77" t="s">
        <v>1027</v>
      </c>
      <c r="C30" s="830" t="s">
        <v>1028</v>
      </c>
      <c r="D30" s="831"/>
      <c r="E30" s="831"/>
      <c r="F30" s="831"/>
      <c r="G30" s="831"/>
      <c r="H30" s="831"/>
      <c r="I30" s="831"/>
      <c r="J30" s="78"/>
      <c r="K30" s="316"/>
      <c r="L30" s="832" t="s">
        <v>1029</v>
      </c>
      <c r="M30" s="833"/>
      <c r="N30" s="77" t="s">
        <v>1030</v>
      </c>
    </row>
    <row r="31" spans="1:14" ht="15.7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N77*M41</f>
        <v>255.33500000000001</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255.33500000000001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45000</v>
      </c>
      <c r="N48" s="281">
        <f>K48*M48</f>
        <v>22500</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20000</v>
      </c>
      <c r="N49" s="281">
        <f>K49*M49</f>
        <v>20000</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75" thickBot="1">
      <c r="B54" s="487"/>
      <c r="C54" s="53"/>
      <c r="D54" s="53"/>
      <c r="E54" s="53"/>
      <c r="F54" s="53"/>
      <c r="G54" s="53"/>
      <c r="H54" s="53"/>
      <c r="I54" s="53"/>
      <c r="J54" s="297"/>
      <c r="K54" s="175"/>
      <c r="L54" s="488"/>
      <c r="M54" s="489"/>
      <c r="N54" s="490"/>
    </row>
    <row r="55" spans="1:14" ht="15.75" thickBot="1">
      <c r="B55" s="821" t="s">
        <v>1037</v>
      </c>
      <c r="C55" s="822"/>
      <c r="D55" s="822"/>
      <c r="E55" s="822"/>
      <c r="F55" s="822"/>
      <c r="G55" s="822"/>
      <c r="H55" s="822"/>
      <c r="I55" s="822"/>
      <c r="J55" s="822"/>
      <c r="K55" s="822"/>
      <c r="L55" s="822"/>
      <c r="M55" s="823"/>
      <c r="N55" s="403">
        <f>SUM(N48:N54)</f>
        <v>42500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2" t="s">
        <v>1041</v>
      </c>
      <c r="C59" s="323"/>
      <c r="D59" s="323"/>
      <c r="E59" s="323"/>
      <c r="F59" s="323"/>
      <c r="G59" s="323"/>
      <c r="H59" s="79" t="s">
        <v>1029</v>
      </c>
      <c r="I59" s="80" t="s">
        <v>1042</v>
      </c>
      <c r="J59" s="81" t="s">
        <v>1043</v>
      </c>
      <c r="K59" s="79" t="s">
        <v>1044</v>
      </c>
      <c r="L59" s="824" t="s">
        <v>1045</v>
      </c>
      <c r="M59" s="797"/>
      <c r="N59" s="82" t="s">
        <v>1035</v>
      </c>
    </row>
    <row r="60" spans="1:14">
      <c r="B60" s="52"/>
      <c r="C60" s="326"/>
      <c r="D60" s="326"/>
      <c r="E60" s="326"/>
      <c r="F60" s="326"/>
      <c r="G60" s="326"/>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320"/>
      <c r="I63" s="288"/>
      <c r="J63" s="295"/>
      <c r="K63" s="288"/>
      <c r="L63" s="825"/>
      <c r="M63" s="826"/>
      <c r="N63" s="296"/>
    </row>
    <row r="64" spans="1:14">
      <c r="B64" s="52"/>
      <c r="C64" s="53"/>
      <c r="D64" s="53"/>
      <c r="E64" s="53"/>
      <c r="F64" s="53"/>
      <c r="G64" s="53"/>
      <c r="H64" s="297"/>
      <c r="I64" s="288"/>
      <c r="J64" s="288"/>
      <c r="K64" s="288"/>
      <c r="L64" s="298"/>
      <c r="M64" s="299"/>
      <c r="N64" s="300"/>
    </row>
    <row r="65" spans="1:15" ht="15.75" thickBot="1">
      <c r="B65" s="55"/>
      <c r="C65" s="53"/>
      <c r="D65" s="53"/>
      <c r="E65" s="53"/>
      <c r="F65" s="53"/>
      <c r="G65" s="53"/>
      <c r="H65" s="493"/>
      <c r="I65" s="175"/>
      <c r="J65" s="175"/>
      <c r="K65" s="175"/>
      <c r="L65" s="993"/>
      <c r="M65" s="994"/>
      <c r="N65" s="494"/>
    </row>
    <row r="66" spans="1:15" ht="15.75" thickBot="1">
      <c r="B66" s="821" t="s">
        <v>1037</v>
      </c>
      <c r="C66" s="822"/>
      <c r="D66" s="822"/>
      <c r="E66" s="822"/>
      <c r="F66" s="822"/>
      <c r="G66" s="822"/>
      <c r="H66" s="822"/>
      <c r="I66" s="822"/>
      <c r="J66" s="822"/>
      <c r="K66" s="822"/>
      <c r="L66" s="822"/>
      <c r="M66" s="823"/>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47" t="s">
        <v>1047</v>
      </c>
      <c r="C70" s="848"/>
      <c r="D70" s="848"/>
      <c r="E70" s="848"/>
      <c r="F70" s="848"/>
      <c r="G70" s="848"/>
      <c r="H70" s="848"/>
      <c r="I70" s="79" t="s">
        <v>1048</v>
      </c>
      <c r="J70" s="81" t="s">
        <v>1494</v>
      </c>
      <c r="K70" s="80" t="s">
        <v>1050</v>
      </c>
      <c r="L70" s="849" t="s">
        <v>1034</v>
      </c>
      <c r="M70" s="973"/>
      <c r="N70" s="104" t="s">
        <v>1035</v>
      </c>
    </row>
    <row r="71" spans="1:15">
      <c r="A71" s="177" t="s">
        <v>6</v>
      </c>
      <c r="B71" s="55" t="str">
        <f>VLOOKUP(A71,'MANO DE OBRA'!A8:D68,3,FALSE)</f>
        <v xml:space="preserve">Obrero </v>
      </c>
      <c r="C71" s="53"/>
      <c r="D71" s="53"/>
      <c r="E71" s="53"/>
      <c r="F71" s="53"/>
      <c r="G71" s="53"/>
      <c r="H71" s="53"/>
      <c r="I71" s="301">
        <f>K71/J71*100</f>
        <v>27603.783783783787</v>
      </c>
      <c r="J71" s="302">
        <v>185</v>
      </c>
      <c r="K71" s="303">
        <f>VLOOKUP(A71,'MANO DE OBRA'!A8:D99,4,FALSE)</f>
        <v>51067</v>
      </c>
      <c r="L71" s="56"/>
      <c r="M71" s="496">
        <v>10</v>
      </c>
      <c r="N71" s="404">
        <f>K71/M71</f>
        <v>5106.7</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75" thickBot="1">
      <c r="B76" s="989"/>
      <c r="C76" s="990"/>
      <c r="D76" s="990"/>
      <c r="E76" s="990"/>
      <c r="F76" s="990"/>
      <c r="G76" s="990"/>
      <c r="H76" s="990"/>
      <c r="I76" s="175"/>
      <c r="J76" s="175"/>
      <c r="K76" s="175"/>
      <c r="L76" s="991"/>
      <c r="M76" s="992"/>
      <c r="N76" s="494"/>
    </row>
    <row r="77" spans="1:15" ht="15.75" thickBot="1">
      <c r="B77" s="821" t="s">
        <v>1037</v>
      </c>
      <c r="C77" s="822"/>
      <c r="D77" s="822"/>
      <c r="E77" s="822"/>
      <c r="F77" s="822"/>
      <c r="G77" s="822"/>
      <c r="H77" s="822"/>
      <c r="I77" s="822"/>
      <c r="J77" s="822"/>
      <c r="K77" s="822"/>
      <c r="L77" s="822"/>
      <c r="M77" s="823"/>
      <c r="N77" s="310">
        <f>SUM(N71:N76)</f>
        <v>5106.7</v>
      </c>
    </row>
    <row r="78" spans="1:15" ht="15.75" thickBot="1">
      <c r="B78" s="39"/>
      <c r="C78" s="40"/>
      <c r="D78" s="40"/>
      <c r="E78" s="40"/>
      <c r="F78" s="40"/>
      <c r="G78" s="40"/>
      <c r="H78" s="40"/>
      <c r="I78" s="40"/>
      <c r="J78" s="40"/>
      <c r="K78" s="40"/>
      <c r="L78" s="40"/>
      <c r="M78" s="40"/>
      <c r="N78" s="41"/>
    </row>
    <row r="79" spans="1:15" ht="15.75" thickBot="1">
      <c r="B79" s="821" t="s">
        <v>1051</v>
      </c>
      <c r="C79" s="822"/>
      <c r="D79" s="822"/>
      <c r="E79" s="822"/>
      <c r="F79" s="822"/>
      <c r="G79" s="822"/>
      <c r="H79" s="822"/>
      <c r="I79" s="822"/>
      <c r="J79" s="822"/>
      <c r="K79" s="822"/>
      <c r="L79" s="822"/>
      <c r="M79" s="823"/>
      <c r="N79" s="105">
        <f>N43+N55+N66+N77</f>
        <v>47862.034999999996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12" t="s">
        <v>1053</v>
      </c>
      <c r="C83" s="813"/>
      <c r="D83" s="813"/>
      <c r="E83" s="813"/>
      <c r="F83" s="813"/>
      <c r="G83" s="813"/>
      <c r="H83" s="813"/>
      <c r="I83" s="323"/>
      <c r="J83" s="343"/>
      <c r="K83" s="311" t="s">
        <v>1054</v>
      </c>
      <c r="L83" s="851" t="s">
        <v>1055</v>
      </c>
      <c r="M83" s="852"/>
      <c r="N83" s="312"/>
    </row>
    <row r="84" spans="1:14">
      <c r="B84" s="853" t="s">
        <v>1056</v>
      </c>
      <c r="C84" s="854"/>
      <c r="D84" s="854"/>
      <c r="E84" s="854"/>
      <c r="F84" s="854"/>
      <c r="G84" s="854"/>
      <c r="H84" s="854"/>
      <c r="I84" s="93"/>
      <c r="J84" s="94"/>
      <c r="K84" s="313">
        <v>0.2</v>
      </c>
      <c r="L84" s="855">
        <f>N79*K84</f>
        <v>9572.4069999999992</v>
      </c>
      <c r="M84" s="856"/>
      <c r="N84" s="57"/>
    </row>
    <row r="85" spans="1:14">
      <c r="B85" s="95" t="s">
        <v>1057</v>
      </c>
      <c r="C85" s="96"/>
      <c r="D85" s="96"/>
      <c r="E85" s="96"/>
      <c r="F85" s="96"/>
      <c r="G85" s="96"/>
      <c r="H85" s="96"/>
      <c r="I85" s="93"/>
      <c r="J85" s="94"/>
      <c r="K85" s="313">
        <v>0.05</v>
      </c>
      <c r="L85" s="855">
        <f>N79*K85</f>
        <v>2393.1017499999998</v>
      </c>
      <c r="M85" s="856"/>
      <c r="N85" s="57"/>
    </row>
    <row r="86" spans="1:14" ht="15.75" thickBot="1">
      <c r="B86" s="97" t="s">
        <v>1058</v>
      </c>
      <c r="C86" s="98"/>
      <c r="D86" s="98"/>
      <c r="E86" s="98"/>
      <c r="F86" s="98"/>
      <c r="G86" s="98"/>
      <c r="H86" s="98"/>
      <c r="I86" s="99"/>
      <c r="J86" s="100"/>
      <c r="K86" s="314">
        <v>0.05</v>
      </c>
      <c r="L86" s="857">
        <f>N79*K86</f>
        <v>2393.1017499999998</v>
      </c>
      <c r="M86" s="858"/>
      <c r="N86" s="57"/>
    </row>
    <row r="87" spans="1:14" ht="15.75" thickBot="1">
      <c r="B87" s="821" t="s">
        <v>1037</v>
      </c>
      <c r="C87" s="822"/>
      <c r="D87" s="822"/>
      <c r="E87" s="822"/>
      <c r="F87" s="822"/>
      <c r="G87" s="822"/>
      <c r="H87" s="822"/>
      <c r="I87" s="822"/>
      <c r="J87" s="822"/>
      <c r="K87" s="822"/>
      <c r="L87" s="822"/>
      <c r="M87" s="823"/>
      <c r="N87" s="58">
        <f>L84+L85+L86</f>
        <v>14358.610499999999</v>
      </c>
    </row>
    <row r="88" spans="1:14" ht="15.75" thickBot="1">
      <c r="B88" s="39"/>
      <c r="C88" s="40"/>
      <c r="D88" s="40"/>
      <c r="E88" s="40"/>
      <c r="F88" s="40"/>
      <c r="G88" s="40"/>
      <c r="H88" s="40"/>
      <c r="I88" s="40"/>
      <c r="J88" s="40"/>
      <c r="K88" s="40"/>
      <c r="L88" s="40"/>
      <c r="M88" s="40"/>
      <c r="N88" s="41"/>
    </row>
    <row r="89" spans="1:14" ht="15.75" thickBot="1">
      <c r="A89" t="s">
        <v>2122</v>
      </c>
      <c r="B89" s="821" t="s">
        <v>1059</v>
      </c>
      <c r="C89" s="822"/>
      <c r="D89" s="822"/>
      <c r="E89" s="822"/>
      <c r="F89" s="822"/>
      <c r="G89" s="822"/>
      <c r="H89" s="822"/>
      <c r="I89" s="822"/>
      <c r="J89" s="822"/>
      <c r="K89" s="822"/>
      <c r="L89" s="822"/>
      <c r="M89" s="823"/>
      <c r="N89" s="196">
        <f>N79+N87</f>
        <v>62220.645499999999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7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7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3" t="s">
        <v>2324</v>
      </c>
      <c r="C106" s="964"/>
      <c r="D106" s="964"/>
      <c r="E106" s="964"/>
      <c r="F106" s="964"/>
      <c r="G106" s="964"/>
      <c r="H106" s="964"/>
      <c r="I106" s="964"/>
      <c r="J106" s="964"/>
      <c r="K106" s="964"/>
      <c r="L106" s="964"/>
      <c r="M106" s="964"/>
      <c r="N106" s="965"/>
    </row>
    <row r="107" spans="2:14" ht="15" customHeight="1">
      <c r="B107" s="963"/>
      <c r="C107" s="964"/>
      <c r="D107" s="964"/>
      <c r="E107" s="964"/>
      <c r="F107" s="964"/>
      <c r="G107" s="964"/>
      <c r="H107" s="964"/>
      <c r="I107" s="964"/>
      <c r="J107" s="964"/>
      <c r="K107" s="964"/>
      <c r="L107" s="964"/>
      <c r="M107" s="964"/>
      <c r="N107" s="965"/>
    </row>
    <row r="108" spans="2:14" ht="29.25" customHeight="1">
      <c r="B108" s="966" t="s">
        <v>2325</v>
      </c>
      <c r="C108" s="967"/>
      <c r="D108" s="967"/>
      <c r="E108" s="967"/>
      <c r="F108" s="967"/>
      <c r="G108" s="967"/>
      <c r="H108" s="967"/>
      <c r="I108" s="967"/>
      <c r="J108" s="967"/>
      <c r="K108" s="967"/>
      <c r="L108" s="967"/>
      <c r="M108" s="967"/>
      <c r="N108" s="968"/>
    </row>
    <row r="109" spans="2:14">
      <c r="B109" s="966"/>
      <c r="C109" s="967"/>
      <c r="D109" s="967"/>
      <c r="E109" s="967"/>
      <c r="F109" s="967"/>
      <c r="G109" s="967"/>
      <c r="H109" s="967"/>
      <c r="I109" s="967"/>
      <c r="J109" s="967"/>
      <c r="K109" s="967"/>
      <c r="L109" s="967"/>
      <c r="M109" s="967"/>
      <c r="N109" s="968"/>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69"/>
      <c r="K119" s="969"/>
      <c r="L119" s="969"/>
      <c r="M119" s="969"/>
      <c r="N119" s="970"/>
    </row>
    <row r="120" spans="2:14" ht="15.75" thickBot="1">
      <c r="B120" s="428" t="s">
        <v>2327</v>
      </c>
      <c r="C120" s="429"/>
      <c r="D120" s="429"/>
      <c r="E120" s="268"/>
      <c r="F120" s="268"/>
      <c r="G120" s="268"/>
      <c r="H120" s="268"/>
      <c r="I120" s="268"/>
      <c r="J120" s="971"/>
      <c r="K120" s="971"/>
      <c r="L120" s="971"/>
      <c r="M120" s="971"/>
      <c r="N120" s="972"/>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t="17.25" hidden="1" customHeight="1" thickBot="1">
      <c r="B30" s="77" t="s">
        <v>1027</v>
      </c>
      <c r="C30" s="830" t="s">
        <v>1028</v>
      </c>
      <c r="D30" s="831"/>
      <c r="E30" s="831"/>
      <c r="F30" s="831"/>
      <c r="G30" s="831"/>
      <c r="H30" s="831"/>
      <c r="I30" s="831"/>
      <c r="J30" s="78"/>
      <c r="K30" s="316"/>
      <c r="L30" s="832" t="s">
        <v>1029</v>
      </c>
      <c r="M30" s="833"/>
      <c r="N30" s="77" t="s">
        <v>1030</v>
      </c>
    </row>
    <row r="31" spans="1:14" ht="15.7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19"/>
      <c r="B36" s="834"/>
      <c r="C36" s="835"/>
      <c r="D36" s="835"/>
      <c r="E36" s="835"/>
      <c r="F36" s="835"/>
      <c r="G36" s="835"/>
      <c r="H36" s="836"/>
      <c r="I36" s="276"/>
      <c r="J36" s="277"/>
      <c r="K36" s="278"/>
      <c r="L36" s="279"/>
      <c r="M36" s="345"/>
      <c r="N36" s="281"/>
    </row>
    <row r="37" spans="1:14">
      <c r="A37" s="119"/>
      <c r="B37" s="834"/>
      <c r="C37" s="835"/>
      <c r="D37" s="835"/>
      <c r="E37" s="835"/>
      <c r="F37" s="835"/>
      <c r="G37" s="835"/>
      <c r="H37" s="836"/>
      <c r="I37" s="430"/>
      <c r="J37" s="431"/>
      <c r="K37" s="278"/>
      <c r="L37" s="344"/>
      <c r="M37" s="345"/>
      <c r="N37" s="281"/>
    </row>
    <row r="38" spans="1:14">
      <c r="B38" s="834"/>
      <c r="C38" s="835"/>
      <c r="D38" s="835"/>
      <c r="E38" s="835"/>
      <c r="F38" s="835"/>
      <c r="G38" s="835"/>
      <c r="H38" s="836"/>
      <c r="I38" s="337"/>
      <c r="J38" s="339"/>
      <c r="K38" s="278"/>
      <c r="L38" s="432"/>
      <c r="M38" s="433"/>
      <c r="N38" s="281"/>
    </row>
    <row r="39" spans="1:14">
      <c r="B39" s="834"/>
      <c r="C39" s="835"/>
      <c r="D39" s="835"/>
      <c r="E39" s="835"/>
      <c r="F39" s="835"/>
      <c r="G39" s="835"/>
      <c r="H39" s="836"/>
      <c r="I39" s="42"/>
      <c r="J39" s="43"/>
      <c r="K39" s="278"/>
      <c r="L39" s="285"/>
      <c r="M39" s="345"/>
      <c r="N39" s="281"/>
    </row>
    <row r="40" spans="1:14">
      <c r="B40" s="329"/>
      <c r="C40" s="330"/>
      <c r="D40" s="330"/>
      <c r="E40" s="330"/>
      <c r="F40" s="332"/>
      <c r="G40" s="332"/>
      <c r="H40" s="131"/>
      <c r="I40" s="42"/>
      <c r="J40" s="43"/>
      <c r="K40" s="278"/>
      <c r="L40" s="285"/>
      <c r="M40" s="286"/>
      <c r="N40" s="282"/>
    </row>
    <row r="41" spans="1:14">
      <c r="B41" s="841" t="s">
        <v>1036</v>
      </c>
      <c r="C41" s="842"/>
      <c r="D41" s="842"/>
      <c r="E41" s="44"/>
      <c r="F41" s="45"/>
      <c r="G41" s="45"/>
      <c r="H41" s="46"/>
      <c r="I41" s="42"/>
      <c r="J41" s="43"/>
      <c r="K41" s="288"/>
      <c r="L41" s="285"/>
      <c r="M41" s="410">
        <v>0.05</v>
      </c>
      <c r="N41" s="353">
        <f>N76*M41</f>
        <v>85112</v>
      </c>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403">
        <f>SUM(N36:N42)</f>
        <v>85112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1000</v>
      </c>
      <c r="N48" s="281">
        <f>K48*M48</f>
        <v>1100000</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75" thickBot="1">
      <c r="B53" s="487"/>
      <c r="C53" s="53"/>
      <c r="D53" s="53"/>
      <c r="E53" s="53"/>
      <c r="F53" s="53"/>
      <c r="G53" s="53"/>
      <c r="H53" s="53"/>
      <c r="I53" s="53"/>
      <c r="J53" s="297"/>
      <c r="K53" s="175"/>
      <c r="L53" s="488"/>
      <c r="M53" s="489"/>
      <c r="N53" s="490"/>
    </row>
    <row r="54" spans="1:14" ht="15.75" thickBot="1">
      <c r="B54" s="821" t="s">
        <v>1037</v>
      </c>
      <c r="C54" s="822"/>
      <c r="D54" s="822"/>
      <c r="E54" s="822"/>
      <c r="F54" s="822"/>
      <c r="G54" s="822"/>
      <c r="H54" s="822"/>
      <c r="I54" s="822"/>
      <c r="J54" s="822"/>
      <c r="K54" s="822"/>
      <c r="L54" s="822"/>
      <c r="M54" s="823"/>
      <c r="N54" s="403">
        <f>SUM(N48:N53)</f>
        <v>1100000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2" t="s">
        <v>1041</v>
      </c>
      <c r="C58" s="323"/>
      <c r="D58" s="323"/>
      <c r="E58" s="323"/>
      <c r="F58" s="323"/>
      <c r="G58" s="323"/>
      <c r="H58" s="79" t="s">
        <v>1029</v>
      </c>
      <c r="I58" s="80" t="s">
        <v>1042</v>
      </c>
      <c r="J58" s="81" t="s">
        <v>1043</v>
      </c>
      <c r="K58" s="79" t="s">
        <v>1044</v>
      </c>
      <c r="L58" s="824" t="s">
        <v>1045</v>
      </c>
      <c r="M58" s="797"/>
      <c r="N58" s="82" t="s">
        <v>1035</v>
      </c>
    </row>
    <row r="59" spans="1:14">
      <c r="B59" s="52"/>
      <c r="C59" s="326"/>
      <c r="D59" s="326"/>
      <c r="E59" s="326"/>
      <c r="F59" s="326"/>
      <c r="G59" s="326"/>
      <c r="H59" s="320"/>
      <c r="I59" s="288"/>
      <c r="J59" s="295"/>
      <c r="K59" s="288"/>
      <c r="L59" s="825"/>
      <c r="M59" s="826"/>
      <c r="N59" s="296"/>
    </row>
    <row r="60" spans="1:14">
      <c r="B60" s="52"/>
      <c r="C60" s="53"/>
      <c r="D60" s="53"/>
      <c r="E60" s="53"/>
      <c r="F60" s="53"/>
      <c r="G60" s="53"/>
      <c r="H60" s="320"/>
      <c r="I60" s="288"/>
      <c r="J60" s="295"/>
      <c r="K60" s="288"/>
      <c r="L60" s="825"/>
      <c r="M60" s="826"/>
      <c r="N60" s="296"/>
    </row>
    <row r="61" spans="1:14">
      <c r="B61" s="52"/>
      <c r="C61" s="53"/>
      <c r="D61" s="53"/>
      <c r="E61" s="53"/>
      <c r="F61" s="53"/>
      <c r="G61" s="53"/>
      <c r="H61" s="320"/>
      <c r="I61" s="288"/>
      <c r="J61" s="295"/>
      <c r="K61" s="288"/>
      <c r="L61" s="825"/>
      <c r="M61" s="826"/>
      <c r="N61" s="296"/>
    </row>
    <row r="62" spans="1:14">
      <c r="B62" s="52"/>
      <c r="C62" s="53"/>
      <c r="D62" s="53"/>
      <c r="E62" s="53"/>
      <c r="F62" s="53"/>
      <c r="G62" s="53"/>
      <c r="H62" s="320"/>
      <c r="I62" s="288"/>
      <c r="J62" s="295"/>
      <c r="K62" s="288"/>
      <c r="L62" s="825"/>
      <c r="M62" s="826"/>
      <c r="N62" s="296"/>
    </row>
    <row r="63" spans="1:14">
      <c r="B63" s="52"/>
      <c r="C63" s="53"/>
      <c r="D63" s="53"/>
      <c r="E63" s="53"/>
      <c r="F63" s="53"/>
      <c r="G63" s="53"/>
      <c r="H63" s="297"/>
      <c r="I63" s="288"/>
      <c r="J63" s="288"/>
      <c r="K63" s="288"/>
      <c r="L63" s="298"/>
      <c r="M63" s="299"/>
      <c r="N63" s="300"/>
    </row>
    <row r="64" spans="1:14" ht="15.75" thickBot="1">
      <c r="B64" s="55"/>
      <c r="C64" s="53"/>
      <c r="D64" s="53"/>
      <c r="E64" s="53"/>
      <c r="F64" s="53"/>
      <c r="G64" s="53"/>
      <c r="H64" s="493"/>
      <c r="I64" s="175"/>
      <c r="J64" s="175"/>
      <c r="K64" s="175"/>
      <c r="L64" s="993"/>
      <c r="M64" s="994"/>
      <c r="N64" s="494"/>
    </row>
    <row r="65" spans="1:15" ht="15.75" thickBot="1">
      <c r="B65" s="821" t="s">
        <v>1037</v>
      </c>
      <c r="C65" s="822"/>
      <c r="D65" s="822"/>
      <c r="E65" s="822"/>
      <c r="F65" s="822"/>
      <c r="G65" s="822"/>
      <c r="H65" s="822"/>
      <c r="I65" s="822"/>
      <c r="J65" s="822"/>
      <c r="K65" s="822"/>
      <c r="L65" s="822"/>
      <c r="M65" s="823"/>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47" t="s">
        <v>1047</v>
      </c>
      <c r="C69" s="848"/>
      <c r="D69" s="848"/>
      <c r="E69" s="848"/>
      <c r="F69" s="848"/>
      <c r="G69" s="848"/>
      <c r="H69" s="848"/>
      <c r="I69" s="79" t="s">
        <v>1048</v>
      </c>
      <c r="J69" s="81" t="s">
        <v>1494</v>
      </c>
      <c r="K69" s="80" t="s">
        <v>1050</v>
      </c>
      <c r="L69" s="849" t="s">
        <v>1034</v>
      </c>
      <c r="M69" s="973"/>
      <c r="N69" s="104" t="s">
        <v>1035</v>
      </c>
    </row>
    <row r="70" spans="1:15">
      <c r="A70" s="177" t="s">
        <v>13</v>
      </c>
      <c r="B70" s="55" t="str">
        <f>VLOOKUP(A70,'MANO DE OBRA'!A8:D68,3,FALSE)</f>
        <v>Obrero (5)</v>
      </c>
      <c r="C70" s="53"/>
      <c r="D70" s="53"/>
      <c r="E70" s="53"/>
      <c r="F70" s="53"/>
      <c r="G70" s="53"/>
      <c r="H70" s="53"/>
      <c r="I70" s="301">
        <f>K70/J70*100</f>
        <v>138019.45945945944</v>
      </c>
      <c r="J70" s="302">
        <v>185</v>
      </c>
      <c r="K70" s="303">
        <f>VLOOKUP(A70,'MANO DE OBRA'!A8:D99,4,FALSE)</f>
        <v>255336</v>
      </c>
      <c r="L70" s="56"/>
      <c r="M70" s="496">
        <v>0.15</v>
      </c>
      <c r="N70" s="404">
        <f>K70/M70</f>
        <v>1702240</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75" thickBot="1">
      <c r="B75" s="989"/>
      <c r="C75" s="990"/>
      <c r="D75" s="990"/>
      <c r="E75" s="990"/>
      <c r="F75" s="990"/>
      <c r="G75" s="990"/>
      <c r="H75" s="990"/>
      <c r="I75" s="175"/>
      <c r="J75" s="175"/>
      <c r="K75" s="175"/>
      <c r="L75" s="991"/>
      <c r="M75" s="992"/>
      <c r="N75" s="51"/>
    </row>
    <row r="76" spans="1:15" ht="15.75" thickBot="1">
      <c r="B76" s="821" t="s">
        <v>1037</v>
      </c>
      <c r="C76" s="822"/>
      <c r="D76" s="822"/>
      <c r="E76" s="822"/>
      <c r="F76" s="822"/>
      <c r="G76" s="822"/>
      <c r="H76" s="822"/>
      <c r="I76" s="822"/>
      <c r="J76" s="822"/>
      <c r="K76" s="822"/>
      <c r="L76" s="822"/>
      <c r="M76" s="823"/>
      <c r="N76" s="310">
        <f>SUM(N70:N75)</f>
        <v>1702240</v>
      </c>
    </row>
    <row r="77" spans="1:15" ht="15.75" thickBot="1">
      <c r="B77" s="39"/>
      <c r="C77" s="40"/>
      <c r="D77" s="40"/>
      <c r="E77" s="40"/>
      <c r="F77" s="40"/>
      <c r="G77" s="40"/>
      <c r="H77" s="40"/>
      <c r="I77" s="40"/>
      <c r="J77" s="40"/>
      <c r="K77" s="40"/>
      <c r="L77" s="40"/>
      <c r="M77" s="40"/>
      <c r="N77" s="41"/>
    </row>
    <row r="78" spans="1:15" ht="15.75" thickBot="1">
      <c r="B78" s="821" t="s">
        <v>1051</v>
      </c>
      <c r="C78" s="822"/>
      <c r="D78" s="822"/>
      <c r="E78" s="822"/>
      <c r="F78" s="822"/>
      <c r="G78" s="822"/>
      <c r="H78" s="822"/>
      <c r="I78" s="822"/>
      <c r="J78" s="822"/>
      <c r="K78" s="822"/>
      <c r="L78" s="822"/>
      <c r="M78" s="823"/>
      <c r="N78" s="105">
        <f>N43+N54+N65+N76</f>
        <v>2887352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577470.4</v>
      </c>
      <c r="M83" s="856"/>
      <c r="N83" s="57"/>
    </row>
    <row r="84" spans="1:14">
      <c r="B84" s="95" t="s">
        <v>1057</v>
      </c>
      <c r="C84" s="96"/>
      <c r="D84" s="96"/>
      <c r="E84" s="96"/>
      <c r="F84" s="96"/>
      <c r="G84" s="96"/>
      <c r="H84" s="96"/>
      <c r="I84" s="93"/>
      <c r="J84" s="94"/>
      <c r="K84" s="313">
        <v>0.05</v>
      </c>
      <c r="L84" s="855">
        <f>N78*K84</f>
        <v>144367.6</v>
      </c>
      <c r="M84" s="856"/>
      <c r="N84" s="57"/>
    </row>
    <row r="85" spans="1:14" ht="15.75" thickBot="1">
      <c r="B85" s="97" t="s">
        <v>1058</v>
      </c>
      <c r="C85" s="98"/>
      <c r="D85" s="98"/>
      <c r="E85" s="98"/>
      <c r="F85" s="98"/>
      <c r="G85" s="98"/>
      <c r="H85" s="98"/>
      <c r="I85" s="99"/>
      <c r="J85" s="100"/>
      <c r="K85" s="314">
        <v>0.05</v>
      </c>
      <c r="L85" s="857">
        <f>N78*K85</f>
        <v>144367.6</v>
      </c>
      <c r="M85" s="858"/>
      <c r="N85" s="57"/>
    </row>
    <row r="86" spans="1:14" ht="15.75" thickBot="1">
      <c r="B86" s="821" t="s">
        <v>1037</v>
      </c>
      <c r="C86" s="822"/>
      <c r="D86" s="822"/>
      <c r="E86" s="822"/>
      <c r="F86" s="822"/>
      <c r="G86" s="822"/>
      <c r="H86" s="822"/>
      <c r="I86" s="822"/>
      <c r="J86" s="822"/>
      <c r="K86" s="822"/>
      <c r="L86" s="822"/>
      <c r="M86" s="823"/>
      <c r="N86" s="58">
        <f>L83+L84+L85</f>
        <v>866205.6</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3753557.6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29.25"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28.5" customHeight="1" thickBot="1">
      <c r="A31" t="s">
        <v>1929</v>
      </c>
      <c r="B31" s="113" t="s">
        <v>1250</v>
      </c>
      <c r="C31" s="995" t="s">
        <v>2299</v>
      </c>
      <c r="D31" s="996"/>
      <c r="E31" s="996"/>
      <c r="F31" s="996"/>
      <c r="G31" s="996"/>
      <c r="H31" s="996"/>
      <c r="I31" s="996"/>
      <c r="J31" s="996"/>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s="177" t="s">
        <v>373</v>
      </c>
      <c r="B36" s="834" t="str">
        <f>VLOOKUP(A36,EQUIPOS!A6:D154,3,FALSE)</f>
        <v>Volqueta 6 m3</v>
      </c>
      <c r="C36" s="835"/>
      <c r="D36" s="835"/>
      <c r="E36" s="835"/>
      <c r="F36" s="835"/>
      <c r="G36" s="835"/>
      <c r="H36" s="836"/>
      <c r="I36" s="276"/>
      <c r="J36" s="277"/>
      <c r="K36" s="278">
        <f>VLOOKUP(A36,EQUIPOS!A6:D161,4,FALSE)</f>
        <v>50393.784589186893</v>
      </c>
      <c r="L36" s="279"/>
      <c r="M36" s="464">
        <v>81</v>
      </c>
      <c r="N36" s="281">
        <f>K36/M36</f>
        <v>622.14548875539379</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2"/>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105">
        <f>SUM(N36:N42)</f>
        <v>622.14548875539379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6"/>
      <c r="C53" s="817"/>
      <c r="D53" s="817"/>
      <c r="E53" s="817"/>
      <c r="F53" s="817"/>
      <c r="G53" s="817"/>
      <c r="H53" s="817"/>
      <c r="I53" s="818"/>
      <c r="J53" s="48"/>
      <c r="K53" s="50"/>
      <c r="L53" s="819"/>
      <c r="M53" s="820"/>
      <c r="N53" s="51"/>
    </row>
    <row r="54" spans="2:14" ht="15.75" thickBot="1">
      <c r="B54" s="821" t="s">
        <v>1037</v>
      </c>
      <c r="C54" s="822"/>
      <c r="D54" s="822"/>
      <c r="E54" s="822"/>
      <c r="F54" s="822"/>
      <c r="G54" s="822"/>
      <c r="H54" s="822"/>
      <c r="I54" s="822"/>
      <c r="J54" s="822"/>
      <c r="K54" s="822"/>
      <c r="L54" s="822"/>
      <c r="M54" s="82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4" t="s">
        <v>1045</v>
      </c>
      <c r="M58" s="797"/>
      <c r="N58" s="82" t="s">
        <v>1035</v>
      </c>
    </row>
    <row r="59" spans="2:14">
      <c r="B59" s="52"/>
      <c r="C59" s="326"/>
      <c r="D59" s="326"/>
      <c r="E59" s="326"/>
      <c r="F59" s="326"/>
      <c r="G59" s="326"/>
      <c r="H59" s="320"/>
      <c r="I59" s="288"/>
      <c r="J59" s="295"/>
      <c r="K59" s="288"/>
      <c r="L59" s="825"/>
      <c r="M59" s="82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93"/>
      <c r="M64" s="994"/>
      <c r="N64" s="494"/>
    </row>
    <row r="65" spans="2:15" ht="15.75" thickBot="1">
      <c r="B65" s="821" t="s">
        <v>1037</v>
      </c>
      <c r="C65" s="822"/>
      <c r="D65" s="822"/>
      <c r="E65" s="822"/>
      <c r="F65" s="822"/>
      <c r="G65" s="822"/>
      <c r="H65" s="822"/>
      <c r="I65" s="822"/>
      <c r="J65" s="822"/>
      <c r="K65" s="822"/>
      <c r="L65" s="822"/>
      <c r="M65" s="823"/>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9"/>
      <c r="C75" s="990"/>
      <c r="D75" s="990"/>
      <c r="E75" s="990"/>
      <c r="F75" s="990"/>
      <c r="G75" s="990"/>
      <c r="H75" s="990"/>
      <c r="I75" s="175"/>
      <c r="J75" s="175"/>
      <c r="K75" s="175"/>
      <c r="L75" s="991"/>
      <c r="M75" s="992"/>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622.14548875539379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124.42909775107876</v>
      </c>
      <c r="M83" s="856"/>
      <c r="N83" s="57"/>
    </row>
    <row r="84" spans="1:14">
      <c r="B84" s="95" t="s">
        <v>1057</v>
      </c>
      <c r="C84" s="96"/>
      <c r="D84" s="96"/>
      <c r="E84" s="96"/>
      <c r="F84" s="96"/>
      <c r="G84" s="96"/>
      <c r="H84" s="96"/>
      <c r="I84" s="93"/>
      <c r="J84" s="94"/>
      <c r="K84" s="313">
        <v>0.05</v>
      </c>
      <c r="L84" s="855">
        <f>N78*K84</f>
        <v>31.107274437769689</v>
      </c>
      <c r="M84" s="856"/>
      <c r="N84" s="57"/>
    </row>
    <row r="85" spans="1:14" ht="15.75" thickBot="1">
      <c r="B85" s="97" t="s">
        <v>1058</v>
      </c>
      <c r="C85" s="98"/>
      <c r="D85" s="98"/>
      <c r="E85" s="98"/>
      <c r="F85" s="98"/>
      <c r="G85" s="98"/>
      <c r="H85" s="98"/>
      <c r="I85" s="99"/>
      <c r="J85" s="100"/>
      <c r="K85" s="314">
        <v>0.05</v>
      </c>
      <c r="L85" s="857">
        <f>N78*K85</f>
        <v>31.107274437769689</v>
      </c>
      <c r="M85" s="858"/>
      <c r="N85" s="57"/>
    </row>
    <row r="86" spans="1:14" ht="15.75" thickBot="1">
      <c r="B86" s="821" t="s">
        <v>1037</v>
      </c>
      <c r="C86" s="822"/>
      <c r="D86" s="822"/>
      <c r="E86" s="822"/>
      <c r="F86" s="822"/>
      <c r="G86" s="822"/>
      <c r="H86" s="822"/>
      <c r="I86" s="822"/>
      <c r="J86" s="822"/>
      <c r="K86" s="822"/>
      <c r="L86" s="822"/>
      <c r="M86" s="823"/>
      <c r="N86" s="58">
        <f>L83+L84+L85</f>
        <v>186.64364662661814</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808.78913538201186</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3"/>
      <c r="H25" s="903"/>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6" t="s">
        <v>1026</v>
      </c>
      <c r="C27" s="907"/>
      <c r="D27" s="907"/>
      <c r="E27" s="907"/>
      <c r="F27" s="907"/>
      <c r="G27" s="907"/>
      <c r="H27" s="907"/>
      <c r="I27" s="907"/>
      <c r="J27" s="907"/>
      <c r="K27" s="907"/>
      <c r="L27" s="907"/>
      <c r="M27" s="907"/>
      <c r="N27" s="908"/>
    </row>
    <row r="28" spans="1:14" ht="15.75" thickBot="1">
      <c r="B28" s="39"/>
      <c r="C28" s="40"/>
      <c r="D28" s="40"/>
      <c r="E28" s="40"/>
      <c r="F28" s="40"/>
      <c r="G28" s="40"/>
      <c r="H28" s="40"/>
      <c r="I28" s="40"/>
      <c r="J28" s="40"/>
      <c r="K28" s="40"/>
      <c r="L28" s="40"/>
      <c r="M28" s="40"/>
      <c r="N28" s="41"/>
    </row>
    <row r="29" spans="1:14" ht="26.25" thickBot="1">
      <c r="B29" s="77" t="s">
        <v>1027</v>
      </c>
      <c r="C29" s="830" t="s">
        <v>1028</v>
      </c>
      <c r="D29" s="831"/>
      <c r="E29" s="831"/>
      <c r="F29" s="831"/>
      <c r="G29" s="831"/>
      <c r="H29" s="831"/>
      <c r="I29" s="831"/>
      <c r="J29" s="78"/>
      <c r="K29" s="351" t="s">
        <v>2321</v>
      </c>
      <c r="L29" s="832" t="s">
        <v>1029</v>
      </c>
      <c r="M29" s="833"/>
      <c r="N29" s="77" t="s">
        <v>1030</v>
      </c>
    </row>
    <row r="30" spans="1:14" hidden="1">
      <c r="B30" s="77" t="s">
        <v>1027</v>
      </c>
      <c r="C30" s="830" t="s">
        <v>1028</v>
      </c>
      <c r="D30" s="831"/>
      <c r="E30" s="831"/>
      <c r="F30" s="831"/>
      <c r="G30" s="831"/>
      <c r="H30" s="831"/>
      <c r="I30" s="831"/>
      <c r="J30" s="78"/>
      <c r="K30" s="316"/>
      <c r="L30" s="832" t="s">
        <v>1029</v>
      </c>
      <c r="M30" s="833"/>
      <c r="N30" s="77" t="s">
        <v>1030</v>
      </c>
    </row>
    <row r="31" spans="1:14" ht="41.25" customHeight="1" thickBot="1">
      <c r="A31" t="s">
        <v>1929</v>
      </c>
      <c r="B31" s="113" t="s">
        <v>1251</v>
      </c>
      <c r="C31" s="995" t="s">
        <v>2302</v>
      </c>
      <c r="D31" s="996"/>
      <c r="E31" s="996"/>
      <c r="F31" s="996"/>
      <c r="G31" s="996"/>
      <c r="H31" s="996"/>
      <c r="I31" s="996"/>
      <c r="J31" s="996"/>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373</v>
      </c>
      <c r="B36" s="834" t="str">
        <f>VLOOKUP(A36,EQUIPOS!A6:D154,3,FALSE)</f>
        <v>Volqueta 6 m3</v>
      </c>
      <c r="C36" s="835"/>
      <c r="D36" s="835"/>
      <c r="E36" s="835"/>
      <c r="F36" s="835"/>
      <c r="G36" s="835"/>
      <c r="H36" s="836"/>
      <c r="I36" s="276"/>
      <c r="J36" s="277"/>
      <c r="K36" s="278">
        <f>VLOOKUP(A36,EQUIPOS!A6:D161,4,FALSE)</f>
        <v>50393.784589186893</v>
      </c>
      <c r="L36" s="279"/>
      <c r="M36" s="292">
        <v>66</v>
      </c>
      <c r="N36" s="281">
        <f>K36/M36</f>
        <v>763.54219074525599</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2"/>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105">
        <f>SUM(N36:N42)</f>
        <v>763.54219074525599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6"/>
      <c r="C53" s="817"/>
      <c r="D53" s="817"/>
      <c r="E53" s="817"/>
      <c r="F53" s="817"/>
      <c r="G53" s="817"/>
      <c r="H53" s="817"/>
      <c r="I53" s="818"/>
      <c r="J53" s="48"/>
      <c r="K53" s="50"/>
      <c r="L53" s="819"/>
      <c r="M53" s="820"/>
      <c r="N53" s="51"/>
    </row>
    <row r="54" spans="2:14" ht="15.75" thickBot="1">
      <c r="B54" s="821" t="s">
        <v>1037</v>
      </c>
      <c r="C54" s="822"/>
      <c r="D54" s="822"/>
      <c r="E54" s="822"/>
      <c r="F54" s="822"/>
      <c r="G54" s="822"/>
      <c r="H54" s="822"/>
      <c r="I54" s="822"/>
      <c r="J54" s="822"/>
      <c r="K54" s="822"/>
      <c r="L54" s="822"/>
      <c r="M54" s="82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4" t="s">
        <v>1045</v>
      </c>
      <c r="M58" s="797"/>
      <c r="N58" s="82" t="s">
        <v>1035</v>
      </c>
    </row>
    <row r="59" spans="2:14">
      <c r="B59" s="52"/>
      <c r="C59" s="326"/>
      <c r="D59" s="326"/>
      <c r="E59" s="326"/>
      <c r="F59" s="326"/>
      <c r="G59" s="326"/>
      <c r="H59" s="320"/>
      <c r="I59" s="288"/>
      <c r="J59" s="295"/>
      <c r="K59" s="288"/>
      <c r="L59" s="825"/>
      <c r="M59" s="82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93"/>
      <c r="M64" s="994"/>
      <c r="N64" s="494"/>
    </row>
    <row r="65" spans="2:15" ht="15.75" thickBot="1">
      <c r="B65" s="821" t="s">
        <v>1037</v>
      </c>
      <c r="C65" s="822"/>
      <c r="D65" s="822"/>
      <c r="E65" s="822"/>
      <c r="F65" s="822"/>
      <c r="G65" s="822"/>
      <c r="H65" s="822"/>
      <c r="I65" s="822"/>
      <c r="J65" s="822"/>
      <c r="K65" s="822"/>
      <c r="L65" s="822"/>
      <c r="M65" s="823"/>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9"/>
      <c r="C75" s="990"/>
      <c r="D75" s="990"/>
      <c r="E75" s="990"/>
      <c r="F75" s="990"/>
      <c r="G75" s="990"/>
      <c r="H75" s="990"/>
      <c r="I75" s="175"/>
      <c r="J75" s="175"/>
      <c r="K75" s="175"/>
      <c r="L75" s="991"/>
      <c r="M75" s="992"/>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763.54219074525599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152.7084381490512</v>
      </c>
      <c r="M83" s="856"/>
      <c r="N83" s="57"/>
    </row>
    <row r="84" spans="1:14">
      <c r="B84" s="95" t="s">
        <v>1057</v>
      </c>
      <c r="C84" s="96"/>
      <c r="D84" s="96"/>
      <c r="E84" s="96"/>
      <c r="F84" s="96"/>
      <c r="G84" s="96"/>
      <c r="H84" s="96"/>
      <c r="I84" s="93"/>
      <c r="J84" s="94"/>
      <c r="K84" s="313">
        <v>0.05</v>
      </c>
      <c r="L84" s="855">
        <f>N78*K84</f>
        <v>38.177109537262801</v>
      </c>
      <c r="M84" s="856"/>
      <c r="N84" s="57"/>
    </row>
    <row r="85" spans="1:14" ht="15.75" thickBot="1">
      <c r="B85" s="97" t="s">
        <v>1058</v>
      </c>
      <c r="C85" s="98"/>
      <c r="D85" s="98"/>
      <c r="E85" s="98"/>
      <c r="F85" s="98"/>
      <c r="G85" s="98"/>
      <c r="H85" s="98"/>
      <c r="I85" s="99"/>
      <c r="J85" s="100"/>
      <c r="K85" s="314">
        <v>0.05</v>
      </c>
      <c r="L85" s="857">
        <f>N78*K85</f>
        <v>38.177109537262801</v>
      </c>
      <c r="M85" s="858"/>
      <c r="N85" s="57"/>
    </row>
    <row r="86" spans="1:14" ht="15.75" thickBot="1">
      <c r="B86" s="821" t="s">
        <v>1037</v>
      </c>
      <c r="C86" s="822"/>
      <c r="D86" s="822"/>
      <c r="E86" s="822"/>
      <c r="F86" s="822"/>
      <c r="G86" s="822"/>
      <c r="H86" s="822"/>
      <c r="I86" s="822"/>
      <c r="J86" s="822"/>
      <c r="K86" s="822"/>
      <c r="L86" s="822"/>
      <c r="M86" s="823"/>
      <c r="N86" s="58">
        <f>L83+L84+L85</f>
        <v>229.06265722357679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992.60484796883281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0"/>
      <c r="C1" s="922"/>
      <c r="D1" s="923"/>
      <c r="E1" s="923"/>
      <c r="F1" s="923"/>
      <c r="G1" s="923"/>
      <c r="H1" s="923"/>
      <c r="I1" s="923"/>
      <c r="J1" s="924"/>
      <c r="K1" s="925" t="s">
        <v>1017</v>
      </c>
      <c r="L1" s="927" t="s">
        <v>2304</v>
      </c>
      <c r="M1" s="928"/>
      <c r="N1" s="929"/>
    </row>
    <row r="2" spans="2:14">
      <c r="B2" s="911"/>
      <c r="C2" s="933" t="s">
        <v>1018</v>
      </c>
      <c r="D2" s="934"/>
      <c r="E2" s="934"/>
      <c r="F2" s="934"/>
      <c r="G2" s="934"/>
      <c r="H2" s="934"/>
      <c r="I2" s="934"/>
      <c r="J2" s="935"/>
      <c r="K2" s="926"/>
      <c r="L2" s="930"/>
      <c r="M2" s="931"/>
      <c r="N2" s="932"/>
    </row>
    <row r="3" spans="2:14">
      <c r="B3" s="911"/>
      <c r="C3" s="933" t="s">
        <v>2305</v>
      </c>
      <c r="D3" s="934"/>
      <c r="E3" s="934"/>
      <c r="F3" s="934"/>
      <c r="G3" s="934"/>
      <c r="H3" s="934"/>
      <c r="I3" s="934"/>
      <c r="J3" s="935"/>
      <c r="K3" s="913" t="s">
        <v>1019</v>
      </c>
      <c r="L3" s="937">
        <v>1</v>
      </c>
      <c r="M3" s="938"/>
      <c r="N3" s="939"/>
    </row>
    <row r="4" spans="2:14">
      <c r="B4" s="911"/>
      <c r="C4" s="933" t="s">
        <v>2306</v>
      </c>
      <c r="D4" s="934"/>
      <c r="E4" s="934"/>
      <c r="F4" s="934"/>
      <c r="G4" s="934"/>
      <c r="H4" s="934"/>
      <c r="I4" s="934"/>
      <c r="J4" s="935"/>
      <c r="K4" s="936"/>
      <c r="L4" s="940"/>
      <c r="M4" s="941"/>
      <c r="N4" s="942"/>
    </row>
    <row r="5" spans="2:14">
      <c r="B5" s="911"/>
      <c r="C5" s="933" t="s">
        <v>2307</v>
      </c>
      <c r="D5" s="934"/>
      <c r="E5" s="934"/>
      <c r="F5" s="934"/>
      <c r="G5" s="934"/>
      <c r="H5" s="934"/>
      <c r="I5" s="934"/>
      <c r="J5" s="935"/>
      <c r="K5" s="913" t="s">
        <v>1020</v>
      </c>
      <c r="L5" s="915"/>
      <c r="M5" s="915" t="s">
        <v>1021</v>
      </c>
      <c r="N5" s="917"/>
    </row>
    <row r="6" spans="2:14" ht="15.75" thickBot="1">
      <c r="B6" s="912"/>
      <c r="C6" s="919"/>
      <c r="D6" s="920"/>
      <c r="E6" s="920"/>
      <c r="F6" s="920"/>
      <c r="G6" s="920"/>
      <c r="H6" s="920"/>
      <c r="I6" s="920"/>
      <c r="J6" s="921"/>
      <c r="K6" s="914"/>
      <c r="L6" s="916"/>
      <c r="M6" s="916"/>
      <c r="N6" s="918"/>
    </row>
    <row r="7" spans="2:14" ht="15.7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
      <c r="B10" s="943" t="s">
        <v>2311</v>
      </c>
      <c r="C10" s="944"/>
      <c r="D10" s="944"/>
      <c r="E10" s="944"/>
      <c r="F10" s="397" t="s">
        <v>2312</v>
      </c>
      <c r="G10" s="392"/>
      <c r="H10" s="398"/>
      <c r="I10" s="945" t="s">
        <v>2313</v>
      </c>
      <c r="J10" s="945"/>
      <c r="K10" s="399" t="s">
        <v>2312</v>
      </c>
      <c r="L10" s="395"/>
      <c r="M10" s="395"/>
      <c r="N10" s="396"/>
    </row>
    <row r="11" spans="2:14">
      <c r="B11" s="370" t="s">
        <v>1023</v>
      </c>
      <c r="C11" s="371"/>
      <c r="D11" s="892"/>
      <c r="E11" s="892"/>
      <c r="F11" s="372"/>
      <c r="G11" s="373"/>
      <c r="H11" s="371"/>
      <c r="I11" s="368"/>
      <c r="J11" s="374" t="s">
        <v>1024</v>
      </c>
      <c r="K11" s="375"/>
      <c r="L11" s="372"/>
      <c r="M11" s="372"/>
      <c r="N11" s="376"/>
    </row>
    <row r="12" spans="2:14" ht="15.75" thickBot="1">
      <c r="B12" s="377"/>
      <c r="C12" s="378"/>
      <c r="D12" s="380"/>
      <c r="E12" s="380"/>
      <c r="F12" s="380"/>
      <c r="G12" s="380"/>
      <c r="H12" s="378"/>
      <c r="I12" s="380"/>
      <c r="J12" s="378"/>
      <c r="K12" s="380"/>
      <c r="L12" s="904"/>
      <c r="M12" s="904"/>
      <c r="N12" s="905"/>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2" t="s">
        <v>2328</v>
      </c>
      <c r="G25" s="902"/>
      <c r="H25" s="902"/>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99" t="s">
        <v>1026</v>
      </c>
      <c r="C27" s="1000"/>
      <c r="D27" s="1000"/>
      <c r="E27" s="1000"/>
      <c r="F27" s="1000"/>
      <c r="G27" s="1000"/>
      <c r="H27" s="1000"/>
      <c r="I27" s="1000"/>
      <c r="J27" s="1000"/>
      <c r="K27" s="1000"/>
      <c r="L27" s="1000"/>
      <c r="M27" s="1000"/>
      <c r="N27" s="1001"/>
    </row>
    <row r="28" spans="1:14" ht="15.75" thickBot="1">
      <c r="B28" s="39"/>
      <c r="C28" s="40"/>
      <c r="D28" s="40"/>
      <c r="E28" s="40"/>
      <c r="F28" s="40"/>
      <c r="G28" s="40"/>
      <c r="H28" s="40"/>
      <c r="I28" s="40"/>
      <c r="J28" s="40"/>
      <c r="K28" s="40"/>
      <c r="L28" s="40"/>
      <c r="M28" s="40"/>
      <c r="N28" s="41"/>
    </row>
    <row r="29" spans="1:14" ht="26.25" thickBot="1">
      <c r="B29" s="77" t="s">
        <v>1027</v>
      </c>
      <c r="C29" s="997" t="s">
        <v>1028</v>
      </c>
      <c r="D29" s="998"/>
      <c r="E29" s="998"/>
      <c r="F29" s="998"/>
      <c r="G29" s="998"/>
      <c r="H29" s="998"/>
      <c r="I29" s="998"/>
      <c r="J29" s="78"/>
      <c r="K29" s="351" t="s">
        <v>2321</v>
      </c>
      <c r="L29" s="1002" t="s">
        <v>1029</v>
      </c>
      <c r="M29" s="1003"/>
      <c r="N29" s="77" t="s">
        <v>1030</v>
      </c>
    </row>
    <row r="30" spans="1:14" hidden="1">
      <c r="B30" s="77" t="s">
        <v>1027</v>
      </c>
      <c r="C30" s="830" t="s">
        <v>1028</v>
      </c>
      <c r="D30" s="831"/>
      <c r="E30" s="831"/>
      <c r="F30" s="831"/>
      <c r="G30" s="831"/>
      <c r="H30" s="831"/>
      <c r="I30" s="831"/>
      <c r="J30" s="78"/>
      <c r="K30" s="316"/>
      <c r="L30" s="832" t="s">
        <v>1029</v>
      </c>
      <c r="M30" s="833"/>
      <c r="N30" s="77" t="s">
        <v>1030</v>
      </c>
    </row>
    <row r="31" spans="1:14" ht="15.7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5"/>
      <c r="C34" s="67"/>
      <c r="D34" s="67"/>
      <c r="E34" s="67"/>
      <c r="F34" s="67"/>
      <c r="G34" s="67"/>
      <c r="H34" s="67"/>
      <c r="I34" s="68"/>
      <c r="J34" s="68"/>
      <c r="K34" s="67"/>
      <c r="L34" s="67"/>
      <c r="M34" s="67"/>
      <c r="N34" s="69"/>
    </row>
    <row r="35" spans="1:14">
      <c r="B35" s="802" t="s">
        <v>1028</v>
      </c>
      <c r="C35" s="803"/>
      <c r="D35" s="803"/>
      <c r="E35" s="803"/>
      <c r="F35" s="803"/>
      <c r="G35" s="803"/>
      <c r="H35" s="804"/>
      <c r="I35" s="805" t="s">
        <v>1032</v>
      </c>
      <c r="J35" s="806"/>
      <c r="K35" s="75" t="s">
        <v>1033</v>
      </c>
      <c r="L35" s="807" t="s">
        <v>1034</v>
      </c>
      <c r="M35" s="804"/>
      <c r="N35" s="76" t="s">
        <v>1035</v>
      </c>
    </row>
    <row r="36" spans="1:14">
      <c r="A36" t="s">
        <v>373</v>
      </c>
      <c r="B36" s="834" t="str">
        <f>VLOOKUP(A36,EQUIPOS!A6:D154,3,FALSE)</f>
        <v>Volqueta 6 m3</v>
      </c>
      <c r="C36" s="835"/>
      <c r="D36" s="835"/>
      <c r="E36" s="835"/>
      <c r="F36" s="835"/>
      <c r="G36" s="835"/>
      <c r="H36" s="836"/>
      <c r="I36" s="276"/>
      <c r="J36" s="277"/>
      <c r="K36" s="278">
        <f>VLOOKUP(A36,EQUIPOS!A6:D161,4,FALSE)</f>
        <v>50393.784589186893</v>
      </c>
      <c r="L36" s="279"/>
      <c r="M36" s="292">
        <v>66</v>
      </c>
      <c r="N36" s="281">
        <f>K36/M36</f>
        <v>763.54219074525599</v>
      </c>
    </row>
    <row r="37" spans="1:14">
      <c r="B37" s="834"/>
      <c r="C37" s="835"/>
      <c r="D37" s="835"/>
      <c r="E37" s="835"/>
      <c r="F37" s="835"/>
      <c r="G37" s="835"/>
      <c r="H37" s="836"/>
      <c r="I37" s="276"/>
      <c r="J37" s="277"/>
      <c r="K37" s="278"/>
      <c r="L37" s="279"/>
      <c r="M37" s="280"/>
      <c r="N37" s="281"/>
    </row>
    <row r="38" spans="1:14">
      <c r="B38" s="834"/>
      <c r="C38" s="835"/>
      <c r="D38" s="835"/>
      <c r="E38" s="835"/>
      <c r="F38" s="835"/>
      <c r="G38" s="835"/>
      <c r="H38" s="836"/>
      <c r="I38" s="276"/>
      <c r="J38" s="277"/>
      <c r="K38" s="278"/>
      <c r="L38" s="279"/>
      <c r="M38" s="280"/>
      <c r="N38" s="282"/>
    </row>
    <row r="39" spans="1:14">
      <c r="B39" s="834"/>
      <c r="C39" s="835"/>
      <c r="D39" s="835"/>
      <c r="E39" s="835"/>
      <c r="F39" s="835"/>
      <c r="G39" s="835"/>
      <c r="H39" s="836"/>
      <c r="I39" s="837"/>
      <c r="J39" s="818"/>
      <c r="K39" s="283"/>
      <c r="L39" s="838"/>
      <c r="M39" s="839"/>
      <c r="N39" s="284"/>
    </row>
    <row r="40" spans="1:14">
      <c r="B40" s="834"/>
      <c r="C40" s="835"/>
      <c r="D40" s="835"/>
      <c r="E40" s="840"/>
      <c r="F40" s="835"/>
      <c r="G40" s="835"/>
      <c r="H40" s="836"/>
      <c r="I40" s="42"/>
      <c r="J40" s="43"/>
      <c r="K40" s="283"/>
      <c r="L40" s="285"/>
      <c r="M40" s="286"/>
      <c r="N40" s="287"/>
    </row>
    <row r="41" spans="1:14">
      <c r="B41" s="841"/>
      <c r="C41" s="842"/>
      <c r="D41" s="842"/>
      <c r="E41" s="44"/>
      <c r="F41" s="45"/>
      <c r="G41" s="45"/>
      <c r="H41" s="46"/>
      <c r="I41" s="42"/>
      <c r="J41" s="43"/>
      <c r="K41" s="288"/>
      <c r="L41" s="285"/>
      <c r="M41" s="286"/>
      <c r="N41" s="353"/>
    </row>
    <row r="42" spans="1:14" ht="15.75" thickBot="1">
      <c r="B42" s="834"/>
      <c r="C42" s="835"/>
      <c r="D42" s="835"/>
      <c r="E42" s="835"/>
      <c r="F42" s="835"/>
      <c r="G42" s="835"/>
      <c r="H42" s="836"/>
      <c r="I42" s="843"/>
      <c r="J42" s="844"/>
      <c r="K42" s="47"/>
      <c r="L42" s="845"/>
      <c r="M42" s="846"/>
      <c r="N42" s="111"/>
    </row>
    <row r="43" spans="1:14" ht="15.75" thickBot="1">
      <c r="B43" s="821" t="s">
        <v>1037</v>
      </c>
      <c r="C43" s="822"/>
      <c r="D43" s="822"/>
      <c r="E43" s="822"/>
      <c r="F43" s="822"/>
      <c r="G43" s="822"/>
      <c r="H43" s="822"/>
      <c r="I43" s="822"/>
      <c r="J43" s="822"/>
      <c r="K43" s="822"/>
      <c r="L43" s="822"/>
      <c r="M43" s="823"/>
      <c r="N43" s="105">
        <f>SUM(N36:N42)</f>
        <v>763.54219074525599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12" t="s">
        <v>1028</v>
      </c>
      <c r="C47" s="813"/>
      <c r="D47" s="813"/>
      <c r="E47" s="813"/>
      <c r="F47" s="813"/>
      <c r="G47" s="813"/>
      <c r="H47" s="813"/>
      <c r="I47" s="814"/>
      <c r="J47" s="324" t="s">
        <v>1029</v>
      </c>
      <c r="K47" s="91" t="s">
        <v>1030</v>
      </c>
      <c r="L47" s="815" t="s">
        <v>1039</v>
      </c>
      <c r="M47" s="814"/>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75" thickBot="1">
      <c r="B53" s="816"/>
      <c r="C53" s="817"/>
      <c r="D53" s="817"/>
      <c r="E53" s="817"/>
      <c r="F53" s="817"/>
      <c r="G53" s="817"/>
      <c r="H53" s="817"/>
      <c r="I53" s="818"/>
      <c r="J53" s="48"/>
      <c r="K53" s="50"/>
      <c r="L53" s="819"/>
      <c r="M53" s="820"/>
      <c r="N53" s="51"/>
    </row>
    <row r="54" spans="2:14" ht="15.75" thickBot="1">
      <c r="B54" s="821" t="s">
        <v>1037</v>
      </c>
      <c r="C54" s="822"/>
      <c r="D54" s="822"/>
      <c r="E54" s="822"/>
      <c r="F54" s="822"/>
      <c r="G54" s="822"/>
      <c r="H54" s="822"/>
      <c r="I54" s="822"/>
      <c r="J54" s="822"/>
      <c r="K54" s="822"/>
      <c r="L54" s="822"/>
      <c r="M54" s="823"/>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2" t="s">
        <v>1041</v>
      </c>
      <c r="C58" s="323"/>
      <c r="D58" s="323"/>
      <c r="E58" s="323"/>
      <c r="F58" s="323"/>
      <c r="G58" s="323"/>
      <c r="H58" s="79" t="s">
        <v>1029</v>
      </c>
      <c r="I58" s="80" t="s">
        <v>1042</v>
      </c>
      <c r="J58" s="81" t="s">
        <v>1043</v>
      </c>
      <c r="K58" s="79" t="s">
        <v>1044</v>
      </c>
      <c r="L58" s="824" t="s">
        <v>1045</v>
      </c>
      <c r="M58" s="797"/>
      <c r="N58" s="82" t="s">
        <v>1035</v>
      </c>
    </row>
    <row r="59" spans="2:14">
      <c r="B59" s="52"/>
      <c r="C59" s="326"/>
      <c r="D59" s="326"/>
      <c r="E59" s="326"/>
      <c r="F59" s="326"/>
      <c r="G59" s="326"/>
      <c r="H59" s="320"/>
      <c r="I59" s="288"/>
      <c r="J59" s="295"/>
      <c r="K59" s="288"/>
      <c r="L59" s="825"/>
      <c r="M59" s="826"/>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75" thickBot="1">
      <c r="B64" s="55"/>
      <c r="C64" s="53"/>
      <c r="D64" s="53"/>
      <c r="E64" s="53"/>
      <c r="F64" s="53"/>
      <c r="G64" s="53"/>
      <c r="H64" s="493"/>
      <c r="I64" s="175"/>
      <c r="J64" s="175"/>
      <c r="K64" s="175"/>
      <c r="L64" s="993"/>
      <c r="M64" s="994"/>
      <c r="N64" s="494"/>
    </row>
    <row r="65" spans="2:15" ht="15.75" thickBot="1">
      <c r="B65" s="821" t="s">
        <v>1037</v>
      </c>
      <c r="C65" s="822"/>
      <c r="D65" s="822"/>
      <c r="E65" s="822"/>
      <c r="F65" s="822"/>
      <c r="G65" s="822"/>
      <c r="H65" s="822"/>
      <c r="I65" s="822"/>
      <c r="J65" s="822"/>
      <c r="K65" s="822"/>
      <c r="L65" s="822"/>
      <c r="M65" s="823"/>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47" t="s">
        <v>1047</v>
      </c>
      <c r="C69" s="848"/>
      <c r="D69" s="848"/>
      <c r="E69" s="848"/>
      <c r="F69" s="848"/>
      <c r="G69" s="848"/>
      <c r="H69" s="848"/>
      <c r="I69" s="79" t="s">
        <v>1048</v>
      </c>
      <c r="J69" s="81" t="s">
        <v>1494</v>
      </c>
      <c r="K69" s="80" t="s">
        <v>1050</v>
      </c>
      <c r="L69" s="849" t="s">
        <v>1034</v>
      </c>
      <c r="M69" s="850"/>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75" thickBot="1">
      <c r="B75" s="989"/>
      <c r="C75" s="990"/>
      <c r="D75" s="990"/>
      <c r="E75" s="990"/>
      <c r="F75" s="990"/>
      <c r="G75" s="990"/>
      <c r="H75" s="990"/>
      <c r="I75" s="175"/>
      <c r="J75" s="175"/>
      <c r="K75" s="175"/>
      <c r="L75" s="991"/>
      <c r="M75" s="992"/>
      <c r="N75" s="51"/>
    </row>
    <row r="76" spans="2:15" ht="15.75" thickBot="1">
      <c r="B76" s="821" t="s">
        <v>1037</v>
      </c>
      <c r="C76" s="822"/>
      <c r="D76" s="822"/>
      <c r="E76" s="822"/>
      <c r="F76" s="822"/>
      <c r="G76" s="822"/>
      <c r="H76" s="822"/>
      <c r="I76" s="822"/>
      <c r="J76" s="822"/>
      <c r="K76" s="822"/>
      <c r="L76" s="822"/>
      <c r="M76" s="823"/>
      <c r="N76" s="310"/>
    </row>
    <row r="77" spans="2:15" ht="15.75" thickBot="1">
      <c r="B77" s="39"/>
      <c r="C77" s="40"/>
      <c r="D77" s="40"/>
      <c r="E77" s="40"/>
      <c r="F77" s="40"/>
      <c r="G77" s="40"/>
      <c r="H77" s="40"/>
      <c r="I77" s="40"/>
      <c r="J77" s="40"/>
      <c r="K77" s="40"/>
      <c r="L77" s="40"/>
      <c r="M77" s="40"/>
      <c r="N77" s="41"/>
    </row>
    <row r="78" spans="2:15" ht="15.75" thickBot="1">
      <c r="B78" s="821" t="s">
        <v>1051</v>
      </c>
      <c r="C78" s="822"/>
      <c r="D78" s="822"/>
      <c r="E78" s="822"/>
      <c r="F78" s="822"/>
      <c r="G78" s="822"/>
      <c r="H78" s="822"/>
      <c r="I78" s="822"/>
      <c r="J78" s="822"/>
      <c r="K78" s="822"/>
      <c r="L78" s="822"/>
      <c r="M78" s="823"/>
      <c r="N78" s="105">
        <f>N43+N54+N65+N76</f>
        <v>763.54219074525599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12" t="s">
        <v>1053</v>
      </c>
      <c r="C82" s="813"/>
      <c r="D82" s="813"/>
      <c r="E82" s="813"/>
      <c r="F82" s="813"/>
      <c r="G82" s="813"/>
      <c r="H82" s="813"/>
      <c r="I82" s="323"/>
      <c r="J82" s="343"/>
      <c r="K82" s="311" t="s">
        <v>1054</v>
      </c>
      <c r="L82" s="851" t="s">
        <v>1055</v>
      </c>
      <c r="M82" s="852"/>
      <c r="N82" s="312"/>
    </row>
    <row r="83" spans="1:14">
      <c r="B83" s="853" t="s">
        <v>1056</v>
      </c>
      <c r="C83" s="854"/>
      <c r="D83" s="854"/>
      <c r="E83" s="854"/>
      <c r="F83" s="854"/>
      <c r="G83" s="854"/>
      <c r="H83" s="854"/>
      <c r="I83" s="93"/>
      <c r="J83" s="94"/>
      <c r="K83" s="313">
        <v>0.2</v>
      </c>
      <c r="L83" s="855">
        <f>N78*K83</f>
        <v>152.7084381490512</v>
      </c>
      <c r="M83" s="856"/>
      <c r="N83" s="57"/>
    </row>
    <row r="84" spans="1:14">
      <c r="B84" s="95" t="s">
        <v>1057</v>
      </c>
      <c r="C84" s="96"/>
      <c r="D84" s="96"/>
      <c r="E84" s="96"/>
      <c r="F84" s="96"/>
      <c r="G84" s="96"/>
      <c r="H84" s="96"/>
      <c r="I84" s="93"/>
      <c r="J84" s="94"/>
      <c r="K84" s="313">
        <v>0.05</v>
      </c>
      <c r="L84" s="855">
        <f>N78*K84</f>
        <v>38.177109537262801</v>
      </c>
      <c r="M84" s="856"/>
      <c r="N84" s="57"/>
    </row>
    <row r="85" spans="1:14" ht="15.75" thickBot="1">
      <c r="B85" s="97" t="s">
        <v>1058</v>
      </c>
      <c r="C85" s="98"/>
      <c r="D85" s="98"/>
      <c r="E85" s="98"/>
      <c r="F85" s="98"/>
      <c r="G85" s="98"/>
      <c r="H85" s="98"/>
      <c r="I85" s="99"/>
      <c r="J85" s="100"/>
      <c r="K85" s="314">
        <v>0.05</v>
      </c>
      <c r="L85" s="857">
        <f>N78*K85</f>
        <v>38.177109537262801</v>
      </c>
      <c r="M85" s="858"/>
      <c r="N85" s="57"/>
    </row>
    <row r="86" spans="1:14" ht="15.75" thickBot="1">
      <c r="B86" s="821" t="s">
        <v>1037</v>
      </c>
      <c r="C86" s="822"/>
      <c r="D86" s="822"/>
      <c r="E86" s="822"/>
      <c r="F86" s="822"/>
      <c r="G86" s="822"/>
      <c r="H86" s="822"/>
      <c r="I86" s="822"/>
      <c r="J86" s="822"/>
      <c r="K86" s="822"/>
      <c r="L86" s="822"/>
      <c r="M86" s="823"/>
      <c r="N86" s="58">
        <f>L83+L84+L85</f>
        <v>229.06265722357679</v>
      </c>
    </row>
    <row r="87" spans="1:14" ht="15.75" thickBot="1">
      <c r="B87" s="39"/>
      <c r="C87" s="40"/>
      <c r="D87" s="40"/>
      <c r="E87" s="40"/>
      <c r="F87" s="40"/>
      <c r="G87" s="40"/>
      <c r="H87" s="40"/>
      <c r="I87" s="40"/>
      <c r="J87" s="40"/>
      <c r="K87" s="40"/>
      <c r="L87" s="40"/>
      <c r="M87" s="40"/>
      <c r="N87" s="41"/>
    </row>
    <row r="88" spans="1:14" ht="15.75" thickBot="1">
      <c r="A88" t="s">
        <v>2122</v>
      </c>
      <c r="B88" s="821" t="s">
        <v>1059</v>
      </c>
      <c r="C88" s="822"/>
      <c r="D88" s="822"/>
      <c r="E88" s="822"/>
      <c r="F88" s="822"/>
      <c r="G88" s="822"/>
      <c r="H88" s="822"/>
      <c r="I88" s="822"/>
      <c r="J88" s="822"/>
      <c r="K88" s="822"/>
      <c r="L88" s="822"/>
      <c r="M88" s="823"/>
      <c r="N88" s="196">
        <f>N78+N86</f>
        <v>992.60484796883281</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7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7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3" t="s">
        <v>2324</v>
      </c>
      <c r="C105" s="964"/>
      <c r="D105" s="964"/>
      <c r="E105" s="964"/>
      <c r="F105" s="964"/>
      <c r="G105" s="964"/>
      <c r="H105" s="964"/>
      <c r="I105" s="964"/>
      <c r="J105" s="964"/>
      <c r="K105" s="964"/>
      <c r="L105" s="964"/>
      <c r="M105" s="964"/>
      <c r="N105" s="965"/>
    </row>
    <row r="106" spans="2:14" ht="15" customHeight="1">
      <c r="B106" s="963"/>
      <c r="C106" s="964"/>
      <c r="D106" s="964"/>
      <c r="E106" s="964"/>
      <c r="F106" s="964"/>
      <c r="G106" s="964"/>
      <c r="H106" s="964"/>
      <c r="I106" s="964"/>
      <c r="J106" s="964"/>
      <c r="K106" s="964"/>
      <c r="L106" s="964"/>
      <c r="M106" s="964"/>
      <c r="N106" s="965"/>
    </row>
    <row r="107" spans="2:14" ht="30" customHeight="1">
      <c r="B107" s="966" t="s">
        <v>2325</v>
      </c>
      <c r="C107" s="967"/>
      <c r="D107" s="967"/>
      <c r="E107" s="967"/>
      <c r="F107" s="967"/>
      <c r="G107" s="967"/>
      <c r="H107" s="967"/>
      <c r="I107" s="967"/>
      <c r="J107" s="967"/>
      <c r="K107" s="967"/>
      <c r="L107" s="967"/>
      <c r="M107" s="967"/>
      <c r="N107" s="968"/>
    </row>
    <row r="108" spans="2:14">
      <c r="B108" s="966"/>
      <c r="C108" s="967"/>
      <c r="D108" s="967"/>
      <c r="E108" s="967"/>
      <c r="F108" s="967"/>
      <c r="G108" s="967"/>
      <c r="H108" s="967"/>
      <c r="I108" s="967"/>
      <c r="J108" s="967"/>
      <c r="K108" s="967"/>
      <c r="L108" s="967"/>
      <c r="M108" s="967"/>
      <c r="N108" s="968"/>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69"/>
      <c r="K118" s="969"/>
      <c r="L118" s="969"/>
      <c r="M118" s="969"/>
      <c r="N118" s="970"/>
    </row>
    <row r="119" spans="2:14" ht="15.75" thickBot="1">
      <c r="B119" s="428" t="s">
        <v>2327</v>
      </c>
      <c r="C119" s="429"/>
      <c r="D119" s="429"/>
      <c r="E119" s="268"/>
      <c r="F119" s="268"/>
      <c r="G119" s="268"/>
      <c r="H119" s="268"/>
      <c r="I119" s="268"/>
      <c r="J119" s="971"/>
      <c r="K119" s="971"/>
      <c r="L119" s="971"/>
      <c r="M119" s="971"/>
      <c r="N119" s="972"/>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2019-12-12T17:11:43Z</dcterms:modified>
</cp:coreProperties>
</file>